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.duley\Desktop\Carl's Desktop\Desktop\HOPS\2015 spring barley\"/>
    </mc:Choice>
  </mc:AlternateContent>
  <bookViews>
    <workbookView xWindow="0" yWindow="0" windowWidth="23040" windowHeight="9390"/>
  </bookViews>
  <sheets>
    <sheet name="Sheet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5" i="1" s="1"/>
  <c r="B22" i="1"/>
  <c r="B23" i="1"/>
  <c r="C23" i="1"/>
  <c r="D25" i="1"/>
  <c r="D54" i="1" a="1"/>
  <c r="D54" i="1" s="1"/>
  <c r="D23" i="1"/>
  <c r="D22" i="1"/>
  <c r="E57" i="1"/>
  <c r="D57" i="1"/>
  <c r="C57" i="1"/>
  <c r="B57" i="1"/>
  <c r="E54" i="1" a="1"/>
  <c r="E54" i="1" s="1"/>
  <c r="C54" i="1" a="1"/>
  <c r="C54" i="1" s="1"/>
  <c r="B54" i="1" a="1"/>
  <c r="B54" i="1" s="1"/>
  <c r="B36" i="1"/>
  <c r="D33" i="1"/>
  <c r="C33" i="1"/>
  <c r="B33" i="1"/>
  <c r="D21" i="1"/>
  <c r="C21" i="1"/>
  <c r="B21" i="1"/>
  <c r="D18" i="1"/>
  <c r="C18" i="1"/>
  <c r="B18" i="1"/>
  <c r="D17" i="1"/>
  <c r="C17" i="1"/>
  <c r="B17" i="1"/>
  <c r="B16" i="1"/>
  <c r="D13" i="1"/>
  <c r="B13" i="1"/>
  <c r="B25" i="1" s="1"/>
  <c r="C13" i="1"/>
  <c r="C25" i="1" s="1"/>
  <c r="E28" i="1" l="1"/>
  <c r="E30" i="1" s="1"/>
  <c r="B27" i="1"/>
  <c r="B28" i="1" s="1"/>
  <c r="B30" i="1" s="1"/>
  <c r="C27" i="1"/>
  <c r="C28" i="1" s="1"/>
  <c r="C30" i="1" s="1"/>
  <c r="D27" i="1"/>
  <c r="D28" i="1" s="1"/>
  <c r="D30" i="1" s="1"/>
</calcChain>
</file>

<file path=xl/comments1.xml><?xml version="1.0" encoding="utf-8"?>
<comments xmlns="http://schemas.openxmlformats.org/spreadsheetml/2006/main">
  <authors>
    <author>Carl Duley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Carl Duley:</t>
        </r>
        <r>
          <rPr>
            <sz val="9"/>
            <color indexed="81"/>
            <rFont val="Tahoma"/>
            <family val="2"/>
          </rPr>
          <t xml:space="preserve">
straw 1 ton at $80 per ton
</t>
        </r>
      </text>
    </comment>
  </commentList>
</comments>
</file>

<file path=xl/sharedStrings.xml><?xml version="1.0" encoding="utf-8"?>
<sst xmlns="http://schemas.openxmlformats.org/spreadsheetml/2006/main" count="103" uniqueCount="68">
  <si>
    <t>Per Acre</t>
  </si>
  <si>
    <t>Corn grain</t>
  </si>
  <si>
    <t>Soybeans</t>
  </si>
  <si>
    <t>Barley</t>
  </si>
  <si>
    <t>REVENUE</t>
  </si>
  <si>
    <t>Yield per acre</t>
  </si>
  <si>
    <t>bushels</t>
  </si>
  <si>
    <t>Price per unit</t>
  </si>
  <si>
    <t>Government payments</t>
  </si>
  <si>
    <t>Miscellaneous income</t>
  </si>
  <si>
    <t xml:space="preserve"> </t>
  </si>
  <si>
    <t>Total Revenue</t>
  </si>
  <si>
    <t>COSTS</t>
  </si>
  <si>
    <t>Seed</t>
  </si>
  <si>
    <t>Fertilizer</t>
  </si>
  <si>
    <t>Crop chemicals</t>
  </si>
  <si>
    <t>Miscellaneous</t>
  </si>
  <si>
    <t>Machinery, NOT Including Labor (below)</t>
  </si>
  <si>
    <t>Crop drying</t>
  </si>
  <si>
    <t>Transport &amp; storage</t>
  </si>
  <si>
    <t>Rent</t>
  </si>
  <si>
    <t>Interest on operating expenses, six months</t>
  </si>
  <si>
    <t>Total Listed Costs</t>
  </si>
  <si>
    <t>NET RETURN</t>
  </si>
  <si>
    <t>$/unit</t>
  </si>
  <si>
    <t>Production Inputs Used for Budgets:</t>
  </si>
  <si>
    <t>Seeding rate (lbs, seeds, etc.)</t>
  </si>
  <si>
    <t>Seed price, $/unit</t>
  </si>
  <si>
    <t>Roundup Ready fee, $/acre</t>
  </si>
  <si>
    <t>Fertilizer:</t>
  </si>
  <si>
    <t>N</t>
  </si>
  <si>
    <t>P2O5</t>
  </si>
  <si>
    <t>K2O</t>
  </si>
  <si>
    <t>Application</t>
  </si>
  <si>
    <t>Chemicals:</t>
  </si>
  <si>
    <t>Glyphosate, 5.5L (oz)</t>
  </si>
  <si>
    <t>AMS (qt)</t>
  </si>
  <si>
    <t>Headline (oz)</t>
  </si>
  <si>
    <t>Folicur (oz)</t>
  </si>
  <si>
    <t>Penncap (oz)</t>
  </si>
  <si>
    <t>Warrior (oz)</t>
  </si>
  <si>
    <t>Apply crop chemicals</t>
  </si>
  <si>
    <t>Total chemical cost</t>
  </si>
  <si>
    <t>Click here for the web page where you can download the "Machinery Cost Estimates" extension publication with more details on the machinery costs and a larger list of machines.</t>
  </si>
  <si>
    <t>$/acre</t>
  </si>
  <si>
    <t>Machinery and Labor Resources Used:</t>
  </si>
  <si>
    <t>Chisel Plow 37 Ft</t>
  </si>
  <si>
    <t/>
  </si>
  <si>
    <t>Field Cultivator  60 Ft</t>
  </si>
  <si>
    <t>Row Crop Planter 24 Row-30, 40 Ft</t>
  </si>
  <si>
    <t>Presswheel Drill  30 Ft</t>
  </si>
  <si>
    <t>Row Cultivator 12 Row-30, 40 Ft</t>
  </si>
  <si>
    <t>Hay Swather-Cond 14 Ft</t>
  </si>
  <si>
    <t>Hay Rake (Wheel, 2-16') 30 Ft</t>
  </si>
  <si>
    <t>Rd Baler/Wrap 5x6, 20 Ft swath</t>
  </si>
  <si>
    <t>SP Harvstr Base 6 Row, 15 Ft</t>
  </si>
  <si>
    <t>Combine Grain Head  30 Ft</t>
  </si>
  <si>
    <t>Combine Soybean Hd 25 Ft</t>
  </si>
  <si>
    <t>Combine Corn Hd 8 Row-30, 20 Ft</t>
  </si>
  <si>
    <t>Crop insurance (premiums minus indemnities)</t>
  </si>
  <si>
    <t>Prosaro</t>
  </si>
  <si>
    <t>Stratego</t>
  </si>
  <si>
    <t>Huskie</t>
  </si>
  <si>
    <t>Barley - your farm</t>
  </si>
  <si>
    <t>Labor ($12/hour)</t>
  </si>
  <si>
    <t>Mangement (5% of gross income)</t>
  </si>
  <si>
    <t>Passes</t>
  </si>
  <si>
    <t>Crop Estimated Costs and Returns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</si>
</sst>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&quot;$&quot;#,##0.00;[Red]&quot;$&quot;#,##0.00"/>
    <numFmt numFmtId="166" formatCode="0.00_);[Red]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/>
    <xf numFmtId="2" fontId="0" fillId="2" borderId="0" xfId="0" applyNumberFormat="1" applyFill="1" applyAlignment="1">
      <alignment horizontal="right"/>
    </xf>
    <xf numFmtId="165" fontId="0" fillId="2" borderId="0" xfId="0" applyNumberFormat="1" applyFill="1" applyAlignment="1">
      <alignment horizontal="right"/>
    </xf>
    <xf numFmtId="2" fontId="0" fillId="3" borderId="0" xfId="0" applyNumberFormat="1" applyFill="1" applyAlignment="1">
      <alignment horizontal="right"/>
    </xf>
    <xf numFmtId="2" fontId="0" fillId="3" borderId="0" xfId="0" applyNumberFormat="1" applyFill="1"/>
    <xf numFmtId="166" fontId="0" fillId="3" borderId="0" xfId="0" applyNumberFormat="1" applyFill="1" applyAlignment="1">
      <alignment horizontal="right"/>
    </xf>
    <xf numFmtId="8" fontId="0" fillId="3" borderId="0" xfId="0" applyNumberFormat="1" applyFill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G74"/>
  <sheetViews>
    <sheetView tabSelected="1" topLeftCell="A4" workbookViewId="0">
      <selection activeCell="B11" sqref="B11"/>
    </sheetView>
  </sheetViews>
  <sheetFormatPr defaultRowHeight="15" x14ac:dyDescent="0.25"/>
  <cols>
    <col min="1" max="1" width="43.42578125" customWidth="1"/>
    <col min="2" max="4" width="12.7109375" style="1" customWidth="1"/>
    <col min="5" max="5" width="16.28515625" customWidth="1"/>
  </cols>
  <sheetData>
    <row r="5" spans="1:5" x14ac:dyDescent="0.25">
      <c r="A5" t="s">
        <v>67</v>
      </c>
    </row>
    <row r="6" spans="1:5" x14ac:dyDescent="0.25">
      <c r="A6" t="s">
        <v>0</v>
      </c>
      <c r="B6" s="1" t="s">
        <v>1</v>
      </c>
      <c r="C6" s="1" t="s">
        <v>2</v>
      </c>
      <c r="D6" s="1" t="s">
        <v>3</v>
      </c>
      <c r="E6" s="1" t="s">
        <v>63</v>
      </c>
    </row>
    <row r="7" spans="1:5" x14ac:dyDescent="0.25">
      <c r="A7" t="s">
        <v>4</v>
      </c>
    </row>
    <row r="8" spans="1:5" x14ac:dyDescent="0.25">
      <c r="A8" t="s">
        <v>5</v>
      </c>
      <c r="B8" s="1">
        <v>160</v>
      </c>
      <c r="C8" s="1">
        <v>45</v>
      </c>
      <c r="D8" s="1">
        <v>70</v>
      </c>
      <c r="E8" s="1">
        <v>70</v>
      </c>
    </row>
    <row r="9" spans="1:5" x14ac:dyDescent="0.25">
      <c r="B9" s="1" t="s">
        <v>6</v>
      </c>
      <c r="C9" s="1" t="s">
        <v>6</v>
      </c>
      <c r="D9" s="1" t="s">
        <v>6</v>
      </c>
      <c r="E9" s="1" t="s">
        <v>6</v>
      </c>
    </row>
    <row r="10" spans="1:5" x14ac:dyDescent="0.25">
      <c r="A10" t="s">
        <v>7</v>
      </c>
      <c r="B10" s="3">
        <v>3.4</v>
      </c>
      <c r="C10" s="3">
        <v>8</v>
      </c>
      <c r="D10" s="3">
        <v>5.25</v>
      </c>
      <c r="E10" s="4">
        <v>4.25</v>
      </c>
    </row>
    <row r="11" spans="1:5" x14ac:dyDescent="0.25">
      <c r="A11" t="s">
        <v>8</v>
      </c>
      <c r="B11" s="3">
        <v>0</v>
      </c>
      <c r="C11" s="3">
        <v>0</v>
      </c>
      <c r="D11" s="3">
        <v>0</v>
      </c>
      <c r="E11" s="4"/>
    </row>
    <row r="12" spans="1:5" x14ac:dyDescent="0.25">
      <c r="A12" t="s">
        <v>9</v>
      </c>
      <c r="B12" s="3">
        <v>0</v>
      </c>
      <c r="C12" s="3">
        <v>0</v>
      </c>
      <c r="D12" s="3">
        <v>80</v>
      </c>
      <c r="E12" s="4">
        <v>80</v>
      </c>
    </row>
    <row r="13" spans="1:5" x14ac:dyDescent="0.25">
      <c r="A13" t="s">
        <v>11</v>
      </c>
      <c r="B13" s="6">
        <f t="shared" ref="B13:E13" si="0">B8*B10+B11+B12</f>
        <v>544</v>
      </c>
      <c r="C13" s="6">
        <f t="shared" si="0"/>
        <v>360</v>
      </c>
      <c r="D13" s="6">
        <f t="shared" si="0"/>
        <v>447.5</v>
      </c>
      <c r="E13" s="6">
        <f t="shared" si="0"/>
        <v>377.5</v>
      </c>
    </row>
    <row r="14" spans="1:5" x14ac:dyDescent="0.25">
      <c r="B14" s="3"/>
      <c r="C14" s="3"/>
      <c r="D14" s="3"/>
      <c r="E14" s="4"/>
    </row>
    <row r="15" spans="1:5" x14ac:dyDescent="0.25">
      <c r="A15" t="s">
        <v>12</v>
      </c>
      <c r="B15" s="3"/>
      <c r="C15" s="3"/>
      <c r="D15" s="3"/>
      <c r="E15" s="4"/>
    </row>
    <row r="16" spans="1:5" x14ac:dyDescent="0.25">
      <c r="A16" t="s">
        <v>13</v>
      </c>
      <c r="B16" s="5">
        <f>B35*B36+B37</f>
        <v>99.875</v>
      </c>
      <c r="C16" s="5">
        <v>55</v>
      </c>
      <c r="D16" s="5">
        <v>45</v>
      </c>
      <c r="E16" s="5">
        <v>40</v>
      </c>
    </row>
    <row r="17" spans="1:5" x14ac:dyDescent="0.25">
      <c r="A17" t="s">
        <v>14</v>
      </c>
      <c r="B17" s="5">
        <f>SUMPRODUCT(B39:B42,$F$39:$F$42)</f>
        <v>115.00000000000001</v>
      </c>
      <c r="C17" s="5">
        <f>SUMPRODUCT(C39:C42,$F$39:$F$42)</f>
        <v>5.8</v>
      </c>
      <c r="D17" s="5">
        <f>SUMPRODUCT(D39:D42,$F$39:$F$42)</f>
        <v>13.8</v>
      </c>
      <c r="E17" s="5">
        <v>15</v>
      </c>
    </row>
    <row r="18" spans="1:5" x14ac:dyDescent="0.25">
      <c r="A18" t="s">
        <v>15</v>
      </c>
      <c r="B18" s="5">
        <f>SUMPRODUCT(B44:B53,$F$44:$F$53)</f>
        <v>26.6</v>
      </c>
      <c r="C18" s="5">
        <f>SUMPRODUCT(C44:C53,$F$44:$F$53)</f>
        <v>52.64</v>
      </c>
      <c r="D18" s="5">
        <f>SUMPRODUCT(D44:D53,$F$44:$F$53)</f>
        <v>49.21</v>
      </c>
      <c r="E18" s="5">
        <v>40</v>
      </c>
    </row>
    <row r="19" spans="1:5" x14ac:dyDescent="0.25">
      <c r="A19" t="s">
        <v>59</v>
      </c>
      <c r="B19" s="3">
        <v>0</v>
      </c>
      <c r="C19" s="3">
        <v>0</v>
      </c>
      <c r="D19" s="3">
        <v>0</v>
      </c>
      <c r="E19" s="3">
        <v>0</v>
      </c>
    </row>
    <row r="20" spans="1:5" x14ac:dyDescent="0.25">
      <c r="A20" t="s">
        <v>16</v>
      </c>
      <c r="B20" s="3">
        <v>2</v>
      </c>
      <c r="C20" s="3">
        <v>2</v>
      </c>
      <c r="D20" s="3">
        <v>1</v>
      </c>
      <c r="E20" s="3">
        <v>1</v>
      </c>
    </row>
    <row r="21" spans="1:5" x14ac:dyDescent="0.25">
      <c r="A21" t="s">
        <v>17</v>
      </c>
      <c r="B21" s="7">
        <f>SUMPRODUCT(B59:B70,$F$59:$F$70)-SUMPRODUCT(B59:B70,$G$59:$G$70)</f>
        <v>76.09</v>
      </c>
      <c r="C21" s="7">
        <f>SUMPRODUCT(C59:C70,$F$59:$F$70)-SUMPRODUCT(C59:C70,$G$59:$G$70)</f>
        <v>71.59</v>
      </c>
      <c r="D21" s="7">
        <f>SUMPRODUCT(D59:D70,$F$59:$F$70)-SUMPRODUCT(D59:D70,$G$59:$G$70)</f>
        <v>61.45</v>
      </c>
      <c r="E21" s="7">
        <v>61</v>
      </c>
    </row>
    <row r="22" spans="1:5" x14ac:dyDescent="0.25">
      <c r="A22" t="s">
        <v>18</v>
      </c>
      <c r="B22" s="7">
        <f>+B8*0.15</f>
        <v>24</v>
      </c>
      <c r="C22" s="7">
        <v>0</v>
      </c>
      <c r="D22" s="7">
        <f>+D8*0.1</f>
        <v>7</v>
      </c>
      <c r="E22" s="7">
        <v>5</v>
      </c>
    </row>
    <row r="23" spans="1:5" x14ac:dyDescent="0.25">
      <c r="A23" t="s">
        <v>19</v>
      </c>
      <c r="B23" s="7">
        <f>+B8*0.2</f>
        <v>32</v>
      </c>
      <c r="C23" s="7">
        <f>+C8*0.2</f>
        <v>9</v>
      </c>
      <c r="D23" s="7">
        <f>+D8*0.4</f>
        <v>28</v>
      </c>
      <c r="E23" s="8">
        <v>28</v>
      </c>
    </row>
    <row r="24" spans="1:5" x14ac:dyDescent="0.25">
      <c r="A24" t="s">
        <v>64</v>
      </c>
      <c r="B24" s="3"/>
      <c r="C24" s="3"/>
      <c r="D24" s="3"/>
      <c r="E24" s="3">
        <v>0</v>
      </c>
    </row>
    <row r="25" spans="1:5" x14ac:dyDescent="0.25">
      <c r="A25" t="s">
        <v>65</v>
      </c>
      <c r="B25" s="7">
        <f>+B13*0.05</f>
        <v>27.200000000000003</v>
      </c>
      <c r="C25" s="7">
        <f t="shared" ref="C25:E25" si="1">+C13*0.05</f>
        <v>18</v>
      </c>
      <c r="D25" s="7">
        <f t="shared" si="1"/>
        <v>22.375</v>
      </c>
      <c r="E25" s="7">
        <f t="shared" si="1"/>
        <v>18.875</v>
      </c>
    </row>
    <row r="26" spans="1:5" x14ac:dyDescent="0.25">
      <c r="A26" t="s">
        <v>20</v>
      </c>
      <c r="B26" s="3">
        <v>140</v>
      </c>
      <c r="C26" s="3">
        <v>140</v>
      </c>
      <c r="D26" s="3">
        <v>140</v>
      </c>
      <c r="E26" s="4">
        <v>140</v>
      </c>
    </row>
    <row r="27" spans="1:5" x14ac:dyDescent="0.25">
      <c r="A27" t="s">
        <v>21</v>
      </c>
      <c r="B27" s="3">
        <f>SUM(B16:B26)*$G$27/2</f>
        <v>0</v>
      </c>
      <c r="C27" s="3">
        <f>SUM(C16:C26)*$G$27/2</f>
        <v>0</v>
      </c>
      <c r="D27" s="3">
        <f>SUM(D16:D26)*$G$27/2</f>
        <v>0</v>
      </c>
      <c r="E27" s="4"/>
    </row>
    <row r="28" spans="1:5" x14ac:dyDescent="0.25">
      <c r="A28" t="s">
        <v>22</v>
      </c>
      <c r="B28" s="9">
        <f>SUM(B16:B27)</f>
        <v>542.76499999999999</v>
      </c>
      <c r="C28" s="9">
        <f>SUM(C16:C27)</f>
        <v>354.03</v>
      </c>
      <c r="D28" s="9">
        <f>SUM(D16:D27)</f>
        <v>367.83499999999998</v>
      </c>
      <c r="E28" s="9">
        <f>SUM(E16:E27)</f>
        <v>348.875</v>
      </c>
    </row>
    <row r="29" spans="1:5" x14ac:dyDescent="0.25">
      <c r="B29" s="7"/>
      <c r="C29" s="7"/>
      <c r="D29" s="7"/>
      <c r="E29" s="8"/>
    </row>
    <row r="30" spans="1:5" x14ac:dyDescent="0.25">
      <c r="A30" t="s">
        <v>23</v>
      </c>
      <c r="B30" s="10">
        <f>B13-B28</f>
        <v>1.2350000000000136</v>
      </c>
      <c r="C30" s="10">
        <f>C13-C28</f>
        <v>5.9700000000000273</v>
      </c>
      <c r="D30" s="10">
        <f>D13-D28</f>
        <v>79.66500000000002</v>
      </c>
      <c r="E30" s="10">
        <f>E13-E28</f>
        <v>28.625</v>
      </c>
    </row>
    <row r="33" spans="1:6" x14ac:dyDescent="0.25">
      <c r="A33" t="s">
        <v>0</v>
      </c>
      <c r="B33" s="1" t="str">
        <f>B6</f>
        <v>Corn grain</v>
      </c>
      <c r="C33" s="1" t="str">
        <f>C6</f>
        <v>Soybeans</v>
      </c>
      <c r="D33" s="1" t="str">
        <f>D6</f>
        <v>Barley</v>
      </c>
      <c r="F33" s="1" t="s">
        <v>24</v>
      </c>
    </row>
    <row r="34" spans="1:6" x14ac:dyDescent="0.25">
      <c r="A34" t="s">
        <v>25</v>
      </c>
    </row>
    <row r="35" spans="1:6" x14ac:dyDescent="0.25">
      <c r="A35" t="s">
        <v>26</v>
      </c>
      <c r="B35" s="1">
        <v>34</v>
      </c>
      <c r="C35" s="1">
        <v>1</v>
      </c>
      <c r="D35" s="1">
        <v>2.5</v>
      </c>
    </row>
    <row r="36" spans="1:6" x14ac:dyDescent="0.25">
      <c r="A36" t="s">
        <v>27</v>
      </c>
      <c r="B36" s="3">
        <f>235/80</f>
        <v>2.9375</v>
      </c>
      <c r="C36" s="1">
        <v>45</v>
      </c>
      <c r="D36" s="1">
        <v>16</v>
      </c>
    </row>
    <row r="37" spans="1:6" x14ac:dyDescent="0.25">
      <c r="A37" t="s">
        <v>28</v>
      </c>
      <c r="B37" s="1">
        <v>0</v>
      </c>
      <c r="C37" s="1">
        <v>0</v>
      </c>
      <c r="D37" s="1">
        <v>0</v>
      </c>
    </row>
    <row r="38" spans="1:6" x14ac:dyDescent="0.25">
      <c r="A38" t="s">
        <v>29</v>
      </c>
    </row>
    <row r="39" spans="1:6" x14ac:dyDescent="0.25">
      <c r="A39" t="s">
        <v>30</v>
      </c>
      <c r="B39" s="1">
        <v>160</v>
      </c>
      <c r="C39" s="1">
        <v>0</v>
      </c>
      <c r="D39" s="1">
        <v>30</v>
      </c>
      <c r="F39" s="2">
        <v>0.46</v>
      </c>
    </row>
    <row r="40" spans="1:6" x14ac:dyDescent="0.25">
      <c r="A40" t="s">
        <v>31</v>
      </c>
      <c r="B40" s="1">
        <v>30</v>
      </c>
      <c r="C40" s="1">
        <v>10</v>
      </c>
      <c r="D40" s="1">
        <v>0</v>
      </c>
      <c r="F40" s="2">
        <v>0.38</v>
      </c>
    </row>
    <row r="41" spans="1:6" x14ac:dyDescent="0.25">
      <c r="A41" t="s">
        <v>32</v>
      </c>
      <c r="B41" s="1">
        <v>50</v>
      </c>
      <c r="C41" s="1">
        <v>5</v>
      </c>
      <c r="D41" s="1">
        <v>0</v>
      </c>
      <c r="F41" s="2">
        <v>0.4</v>
      </c>
    </row>
    <row r="42" spans="1:6" x14ac:dyDescent="0.25">
      <c r="A42" t="s">
        <v>33</v>
      </c>
      <c r="B42" s="1">
        <v>1</v>
      </c>
      <c r="D42" s="1">
        <v>0</v>
      </c>
      <c r="F42" s="2">
        <v>10</v>
      </c>
    </row>
    <row r="43" spans="1:6" x14ac:dyDescent="0.25">
      <c r="A43" t="s">
        <v>34</v>
      </c>
      <c r="F43" s="2"/>
    </row>
    <row r="44" spans="1:6" x14ac:dyDescent="0.25">
      <c r="A44" t="s">
        <v>35</v>
      </c>
      <c r="B44" s="1">
        <v>44</v>
      </c>
      <c r="C44" s="1">
        <v>48</v>
      </c>
      <c r="F44" s="2">
        <v>0.15</v>
      </c>
    </row>
    <row r="45" spans="1:6" x14ac:dyDescent="0.25">
      <c r="A45" t="s">
        <v>36</v>
      </c>
      <c r="B45" s="1">
        <v>3</v>
      </c>
      <c r="C45" s="1">
        <v>3</v>
      </c>
      <c r="F45" s="2">
        <v>2</v>
      </c>
    </row>
    <row r="46" spans="1:6" x14ac:dyDescent="0.25">
      <c r="A46" t="s">
        <v>60</v>
      </c>
      <c r="D46" s="1">
        <v>7</v>
      </c>
      <c r="F46" s="2">
        <v>2.0299999999999998</v>
      </c>
    </row>
    <row r="47" spans="1:6" x14ac:dyDescent="0.25">
      <c r="A47" t="s">
        <v>37</v>
      </c>
      <c r="C47" s="1">
        <v>8</v>
      </c>
      <c r="D47" s="1">
        <v>0</v>
      </c>
      <c r="F47" s="2">
        <v>3.18</v>
      </c>
    </row>
    <row r="48" spans="1:6" x14ac:dyDescent="0.25">
      <c r="A48" t="s">
        <v>38</v>
      </c>
      <c r="D48" s="1">
        <v>0</v>
      </c>
      <c r="F48" s="2">
        <v>0.75</v>
      </c>
    </row>
    <row r="49" spans="1:7" x14ac:dyDescent="0.25">
      <c r="A49" t="s">
        <v>61</v>
      </c>
      <c r="D49" s="1">
        <v>4</v>
      </c>
      <c r="F49" s="2">
        <v>3.6</v>
      </c>
    </row>
    <row r="50" spans="1:7" x14ac:dyDescent="0.25">
      <c r="A50" t="s">
        <v>39</v>
      </c>
      <c r="D50" s="1">
        <v>0</v>
      </c>
      <c r="F50" s="2">
        <v>8.0000000000000002E-3</v>
      </c>
    </row>
    <row r="51" spans="1:7" x14ac:dyDescent="0.25">
      <c r="A51" t="s">
        <v>62</v>
      </c>
      <c r="D51" s="1">
        <v>11</v>
      </c>
      <c r="E51">
        <v>0</v>
      </c>
      <c r="F51" s="2">
        <v>0.6</v>
      </c>
    </row>
    <row r="52" spans="1:7" x14ac:dyDescent="0.25">
      <c r="A52" t="s">
        <v>40</v>
      </c>
      <c r="D52" s="1">
        <v>0</v>
      </c>
      <c r="E52">
        <v>0</v>
      </c>
      <c r="F52" s="2">
        <v>3.58</v>
      </c>
    </row>
    <row r="53" spans="1:7" x14ac:dyDescent="0.25">
      <c r="A53" t="s">
        <v>41</v>
      </c>
      <c r="B53" s="1">
        <v>2</v>
      </c>
      <c r="C53" s="1">
        <v>2</v>
      </c>
      <c r="D53" s="1">
        <v>2</v>
      </c>
      <c r="E53">
        <v>0</v>
      </c>
      <c r="F53" s="2">
        <v>7</v>
      </c>
    </row>
    <row r="54" spans="1:7" x14ac:dyDescent="0.25">
      <c r="A54" t="s">
        <v>42</v>
      </c>
      <c r="B54" s="1">
        <f t="array" ref="B54">SUM(B44:B53*$F44:$F53)</f>
        <v>26.6</v>
      </c>
      <c r="C54" s="1">
        <f t="array" ref="C54">SUM(C44:C53*$F44:$F53)</f>
        <v>52.64</v>
      </c>
      <c r="D54" s="1">
        <f t="array" ref="D54">SUM(D44:D53*$F44:$F53)</f>
        <v>49.21</v>
      </c>
      <c r="E54">
        <f t="array" ref="E54">SUM(E44:E53*$F44:$F53)</f>
        <v>0</v>
      </c>
    </row>
    <row r="56" spans="1:7" x14ac:dyDescent="0.25">
      <c r="A56" t="s">
        <v>43</v>
      </c>
    </row>
    <row r="57" spans="1:7" x14ac:dyDescent="0.25">
      <c r="A57" t="s">
        <v>0</v>
      </c>
      <c r="B57" s="1" t="str">
        <f>B6</f>
        <v>Corn grain</v>
      </c>
      <c r="C57" s="1" t="str">
        <f>C6</f>
        <v>Soybeans</v>
      </c>
      <c r="D57" s="1" t="str">
        <f>D6</f>
        <v>Barley</v>
      </c>
      <c r="E57" t="str">
        <f>E6</f>
        <v>Barley - your farm</v>
      </c>
      <c r="F57" t="s">
        <v>44</v>
      </c>
      <c r="G57" t="s">
        <v>10</v>
      </c>
    </row>
    <row r="58" spans="1:7" x14ac:dyDescent="0.25">
      <c r="A58" t="s">
        <v>45</v>
      </c>
      <c r="B58" s="1" t="s">
        <v>66</v>
      </c>
      <c r="C58" s="1" t="s">
        <v>66</v>
      </c>
      <c r="D58" s="1" t="s">
        <v>66</v>
      </c>
      <c r="E58" s="1" t="s">
        <v>66</v>
      </c>
    </row>
    <row r="59" spans="1:7" x14ac:dyDescent="0.25">
      <c r="A59" t="s">
        <v>46</v>
      </c>
      <c r="B59" s="1">
        <v>1</v>
      </c>
      <c r="C59" s="1">
        <v>1</v>
      </c>
      <c r="D59" s="1">
        <v>1</v>
      </c>
      <c r="F59">
        <v>12</v>
      </c>
    </row>
    <row r="60" spans="1:7" x14ac:dyDescent="0.25">
      <c r="A60" t="s">
        <v>48</v>
      </c>
      <c r="B60" s="1">
        <v>1</v>
      </c>
      <c r="C60" s="1">
        <v>1</v>
      </c>
      <c r="D60" s="1">
        <v>1</v>
      </c>
      <c r="F60">
        <v>9</v>
      </c>
    </row>
    <row r="61" spans="1:7" x14ac:dyDescent="0.25">
      <c r="A61" t="s">
        <v>49</v>
      </c>
      <c r="B61" s="1">
        <v>1</v>
      </c>
      <c r="C61" s="1">
        <v>1</v>
      </c>
      <c r="D61" s="1" t="s">
        <v>47</v>
      </c>
      <c r="F61">
        <v>20</v>
      </c>
    </row>
    <row r="62" spans="1:7" x14ac:dyDescent="0.25">
      <c r="A62" t="s">
        <v>50</v>
      </c>
      <c r="B62" s="1" t="s">
        <v>47</v>
      </c>
      <c r="C62" s="1" t="s">
        <v>47</v>
      </c>
      <c r="D62" s="1">
        <v>1</v>
      </c>
      <c r="F62">
        <v>18</v>
      </c>
    </row>
    <row r="63" spans="1:7" x14ac:dyDescent="0.25">
      <c r="A63" t="s">
        <v>51</v>
      </c>
      <c r="B63" s="1" t="s">
        <v>10</v>
      </c>
      <c r="C63" s="1" t="s">
        <v>10</v>
      </c>
      <c r="D63" s="1" t="s">
        <v>47</v>
      </c>
      <c r="F63">
        <v>9</v>
      </c>
    </row>
    <row r="64" spans="1:7" x14ac:dyDescent="0.25">
      <c r="A64" t="s">
        <v>52</v>
      </c>
      <c r="B64" s="1" t="s">
        <v>47</v>
      </c>
      <c r="C64" s="1" t="s">
        <v>47</v>
      </c>
      <c r="D64" s="1" t="s">
        <v>47</v>
      </c>
      <c r="F64">
        <v>11.31</v>
      </c>
    </row>
    <row r="65" spans="1:6" x14ac:dyDescent="0.25">
      <c r="A65" t="s">
        <v>53</v>
      </c>
      <c r="B65" s="1" t="s">
        <v>47</v>
      </c>
      <c r="C65" s="1" t="s">
        <v>47</v>
      </c>
      <c r="D65" s="1" t="s">
        <v>47</v>
      </c>
      <c r="F65">
        <v>3.37</v>
      </c>
    </row>
    <row r="66" spans="1:6" x14ac:dyDescent="0.25">
      <c r="A66" t="s">
        <v>54</v>
      </c>
      <c r="B66" s="1" t="s">
        <v>47</v>
      </c>
      <c r="C66" s="1" t="s">
        <v>47</v>
      </c>
      <c r="D66" s="1" t="s">
        <v>47</v>
      </c>
      <c r="F66">
        <v>9.09</v>
      </c>
    </row>
    <row r="67" spans="1:6" x14ac:dyDescent="0.25">
      <c r="A67" t="s">
        <v>55</v>
      </c>
      <c r="B67" s="1" t="s">
        <v>47</v>
      </c>
      <c r="C67" s="1" t="s">
        <v>47</v>
      </c>
      <c r="D67" s="1" t="s">
        <v>47</v>
      </c>
      <c r="F67">
        <v>48.92</v>
      </c>
    </row>
    <row r="68" spans="1:6" x14ac:dyDescent="0.25">
      <c r="A68" t="s">
        <v>56</v>
      </c>
      <c r="B68" s="1" t="s">
        <v>47</v>
      </c>
      <c r="C68" s="1" t="s">
        <v>47</v>
      </c>
      <c r="D68" s="1">
        <v>1</v>
      </c>
      <c r="E68" t="s">
        <v>47</v>
      </c>
      <c r="F68">
        <v>22.45</v>
      </c>
    </row>
    <row r="69" spans="1:6" x14ac:dyDescent="0.25">
      <c r="A69" t="s">
        <v>57</v>
      </c>
      <c r="B69" s="1" t="s">
        <v>47</v>
      </c>
      <c r="C69" s="1">
        <v>1</v>
      </c>
      <c r="D69" s="1" t="s">
        <v>47</v>
      </c>
      <c r="E69" t="s">
        <v>47</v>
      </c>
      <c r="F69">
        <v>30.59</v>
      </c>
    </row>
    <row r="70" spans="1:6" x14ac:dyDescent="0.25">
      <c r="A70" t="s">
        <v>58</v>
      </c>
      <c r="B70" s="1">
        <v>1</v>
      </c>
      <c r="C70" s="1" t="s">
        <v>47</v>
      </c>
      <c r="D70" s="1" t="s">
        <v>47</v>
      </c>
      <c r="E70" t="s">
        <v>47</v>
      </c>
      <c r="F70">
        <v>35.090000000000003</v>
      </c>
    </row>
    <row r="74" spans="1:6" x14ac:dyDescent="0.25">
      <c r="A74" t="s">
        <v>10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Duley</dc:creator>
  <cp:lastModifiedBy>Carl Duley</cp:lastModifiedBy>
  <dcterms:created xsi:type="dcterms:W3CDTF">2015-02-14T17:45:48Z</dcterms:created>
  <dcterms:modified xsi:type="dcterms:W3CDTF">2016-01-14T17:48:21Z</dcterms:modified>
</cp:coreProperties>
</file>