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Research Projects\2017 SARE R&amp;E\Pulse Cr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O50" i="1" s="1"/>
  <c r="M49" i="1"/>
  <c r="O49" i="1" s="1"/>
  <c r="M48" i="1"/>
  <c r="P48" i="1" s="1"/>
  <c r="O47" i="1"/>
  <c r="M47" i="1"/>
  <c r="M46" i="1"/>
  <c r="O46" i="1" s="1"/>
  <c r="P45" i="1"/>
  <c r="M45" i="1"/>
  <c r="O45" i="1" s="1"/>
  <c r="M44" i="1"/>
  <c r="O44" i="1" s="1"/>
  <c r="M43" i="1"/>
  <c r="O43" i="1" s="1"/>
  <c r="O42" i="1"/>
  <c r="M42" i="1"/>
  <c r="M38" i="1"/>
  <c r="O38" i="1" s="1"/>
  <c r="O37" i="1"/>
  <c r="M37" i="1"/>
  <c r="M36" i="1"/>
  <c r="P36" i="1" s="1"/>
  <c r="M32" i="1"/>
  <c r="O32" i="1" s="1"/>
  <c r="M31" i="1"/>
  <c r="O31" i="1" s="1"/>
  <c r="M30" i="1"/>
  <c r="P30" i="1" s="1"/>
  <c r="O29" i="1"/>
  <c r="M29" i="1"/>
  <c r="M28" i="1"/>
  <c r="O28" i="1" s="1"/>
  <c r="P27" i="1"/>
  <c r="M27" i="1"/>
  <c r="O27" i="1" s="1"/>
  <c r="R23" i="1"/>
  <c r="P23" i="1"/>
  <c r="I23" i="1"/>
  <c r="P22" i="1"/>
  <c r="R22" i="1" s="1"/>
  <c r="I22" i="1"/>
  <c r="P21" i="1"/>
  <c r="R21" i="1" s="1"/>
  <c r="I21" i="1"/>
  <c r="P20" i="1"/>
  <c r="R20" i="1" s="1"/>
  <c r="I20" i="1"/>
  <c r="P19" i="1"/>
  <c r="R19" i="1" s="1"/>
  <c r="I19" i="1"/>
  <c r="R18" i="1"/>
  <c r="P18" i="1"/>
  <c r="S20" i="1" s="1"/>
  <c r="I18" i="1"/>
  <c r="R17" i="1"/>
  <c r="P17" i="1"/>
  <c r="I17" i="1"/>
  <c r="P16" i="1"/>
  <c r="R16" i="1" s="1"/>
  <c r="I16" i="1"/>
  <c r="P15" i="1"/>
  <c r="R15" i="1" s="1"/>
  <c r="I15" i="1"/>
  <c r="P14" i="1"/>
  <c r="R14" i="1" s="1"/>
  <c r="I14" i="1"/>
  <c r="P13" i="1"/>
  <c r="R13" i="1" s="1"/>
  <c r="I13" i="1"/>
  <c r="R12" i="1"/>
  <c r="P12" i="1"/>
  <c r="S14" i="1" s="1"/>
  <c r="I12" i="1"/>
  <c r="R11" i="1"/>
  <c r="P11" i="1"/>
  <c r="I11" i="1"/>
  <c r="P10" i="1"/>
  <c r="R10" i="1" s="1"/>
  <c r="I10" i="1"/>
  <c r="P9" i="1"/>
  <c r="R9" i="1" s="1"/>
  <c r="I9" i="1"/>
  <c r="P8" i="1"/>
  <c r="R8" i="1" s="1"/>
  <c r="I8" i="1"/>
  <c r="P7" i="1"/>
  <c r="R7" i="1" s="1"/>
  <c r="I7" i="1"/>
  <c r="R6" i="1"/>
  <c r="P6" i="1"/>
  <c r="S8" i="1" s="1"/>
  <c r="I6" i="1"/>
  <c r="R5" i="1"/>
  <c r="P5" i="1"/>
  <c r="I5" i="1"/>
  <c r="P4" i="1"/>
  <c r="R4" i="1" s="1"/>
  <c r="I4" i="1"/>
  <c r="P3" i="1"/>
  <c r="R3" i="1" s="1"/>
  <c r="I3" i="1"/>
  <c r="S5" i="1" l="1"/>
  <c r="S11" i="1"/>
  <c r="S17" i="1"/>
  <c r="S23" i="1"/>
  <c r="O36" i="1"/>
  <c r="P42" i="1"/>
  <c r="O30" i="1"/>
  <c r="O48" i="1"/>
</calcChain>
</file>

<file path=xl/sharedStrings.xml><?xml version="1.0" encoding="utf-8"?>
<sst xmlns="http://schemas.openxmlformats.org/spreadsheetml/2006/main" count="85" uniqueCount="55">
  <si>
    <t>PEA</t>
  </si>
  <si>
    <t>BL/TREATMENT</t>
  </si>
  <si>
    <t>Dirty Weight (oz)</t>
  </si>
  <si>
    <t>Clean Weight (oz)</t>
  </si>
  <si>
    <t>Harvest Area (ft2)</t>
  </si>
  <si>
    <t>Dock</t>
  </si>
  <si>
    <t>TW</t>
  </si>
  <si>
    <t>Harvest MC %</t>
  </si>
  <si>
    <t>Corrected MC %</t>
  </si>
  <si>
    <t>TKW</t>
  </si>
  <si>
    <t>YIELD (lb/A)</t>
  </si>
  <si>
    <t>BU/A</t>
  </si>
  <si>
    <t>TRT AVE</t>
  </si>
  <si>
    <t>1/SPb</t>
  </si>
  <si>
    <t>2/SPb</t>
  </si>
  <si>
    <t>3/SPb</t>
  </si>
  <si>
    <t>1/SP</t>
  </si>
  <si>
    <t>2/SP</t>
  </si>
  <si>
    <t>3/SP</t>
  </si>
  <si>
    <t>1/Snt</t>
  </si>
  <si>
    <t>2/Snt</t>
  </si>
  <si>
    <t>3/Snt</t>
  </si>
  <si>
    <t>1/SPk</t>
  </si>
  <si>
    <t>2/SPk</t>
  </si>
  <si>
    <t>3/SPk</t>
  </si>
  <si>
    <t>1/LP</t>
  </si>
  <si>
    <t>2/LP</t>
  </si>
  <si>
    <t>3/LP</t>
  </si>
  <si>
    <t>1/LPb</t>
  </si>
  <si>
    <t>2/LPb</t>
  </si>
  <si>
    <t>3/LPb</t>
  </si>
  <si>
    <t>1/LPk</t>
  </si>
  <si>
    <t>2/LPk</t>
  </si>
  <si>
    <t>3/LPk</t>
  </si>
  <si>
    <t>LENTIL</t>
  </si>
  <si>
    <t>1/L7</t>
  </si>
  <si>
    <t>2/L7</t>
  </si>
  <si>
    <t>3/L7</t>
  </si>
  <si>
    <t>1/L14</t>
  </si>
  <si>
    <t>2/L14</t>
  </si>
  <si>
    <t>3/L14</t>
  </si>
  <si>
    <t>CHICKPEA</t>
  </si>
  <si>
    <t>1/C14</t>
  </si>
  <si>
    <t>2/C14</t>
  </si>
  <si>
    <t>3/C14</t>
  </si>
  <si>
    <t>FABA BEAN</t>
  </si>
  <si>
    <t>1/FB4</t>
  </si>
  <si>
    <t>2/FB4</t>
  </si>
  <si>
    <t>3/FB4</t>
  </si>
  <si>
    <t>1/FB6</t>
  </si>
  <si>
    <t>2/FB6</t>
  </si>
  <si>
    <t>3/FB6</t>
  </si>
  <si>
    <t>1/FB8</t>
  </si>
  <si>
    <t>2/FB8</t>
  </si>
  <si>
    <t>3/FB8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</si>
</sst>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2" fontId="1" fillId="0" borderId="18" xfId="0" applyNumberFormat="1" applyFont="1" applyBorder="1" applyAlignment="1">
      <alignment horizontal="center"/>
    </xf>
    <xf numFmtId="2" fontId="0" fillId="0" borderId="15" xfId="0" applyNumberFormat="1" applyBorder="1"/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2" fontId="1" fillId="0" borderId="1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workbookViewId="0">
      <selection activeCell="X20" sqref="X20"/>
    </sheetView>
  </sheetViews>
  <sheetFormatPr defaultRowHeight="15" x14ac:dyDescent="0.25"/>
  <sheetData>
    <row r="1" spans="1:19" ht="15.75" thickBot="1" x14ac:dyDescent="0.3">
      <c r="A1" s="1" t="s">
        <v>0</v>
      </c>
      <c r="B1" s="2"/>
    </row>
    <row r="2" spans="1:19" ht="15.75" thickBot="1" x14ac:dyDescent="0.3">
      <c r="A2" s="3" t="s">
        <v>1</v>
      </c>
      <c r="B2" s="4"/>
      <c r="C2" s="5" t="s">
        <v>2</v>
      </c>
      <c r="D2" s="6"/>
      <c r="E2" s="3" t="s">
        <v>3</v>
      </c>
      <c r="F2" s="7"/>
      <c r="G2" s="8" t="s">
        <v>4</v>
      </c>
      <c r="H2" s="9"/>
      <c r="I2" s="10" t="s">
        <v>5</v>
      </c>
      <c r="J2" s="11" t="s">
        <v>6</v>
      </c>
      <c r="K2" s="5" t="s">
        <v>7</v>
      </c>
      <c r="L2" s="6"/>
      <c r="M2" s="3" t="s">
        <v>8</v>
      </c>
      <c r="N2" s="7"/>
      <c r="O2" s="12" t="s">
        <v>9</v>
      </c>
      <c r="P2" s="8" t="s">
        <v>10</v>
      </c>
      <c r="Q2" s="9"/>
      <c r="R2" s="11" t="s">
        <v>11</v>
      </c>
      <c r="S2" s="11" t="s">
        <v>12</v>
      </c>
    </row>
    <row r="3" spans="1:19" x14ac:dyDescent="0.25">
      <c r="A3" s="13" t="s">
        <v>13</v>
      </c>
      <c r="B3" s="14"/>
      <c r="C3" s="15">
        <v>89.26</v>
      </c>
      <c r="D3" s="16"/>
      <c r="E3" s="15">
        <v>87.14</v>
      </c>
      <c r="F3" s="16"/>
      <c r="G3" s="15">
        <v>60.7</v>
      </c>
      <c r="H3" s="16"/>
      <c r="I3" s="17">
        <f>(1-(E3/C3))*100</f>
        <v>2.3750840241989701</v>
      </c>
      <c r="J3" s="18">
        <v>68.400000000000006</v>
      </c>
      <c r="K3" s="15">
        <v>17.7</v>
      </c>
      <c r="L3" s="16"/>
      <c r="M3" s="15">
        <v>16</v>
      </c>
      <c r="N3" s="16"/>
      <c r="O3" s="19"/>
      <c r="P3" s="15">
        <f>(((E3/16)/G3)*43560)*((100-K3)/(100-M3))</f>
        <v>3829.2815750764885</v>
      </c>
      <c r="Q3" s="16"/>
      <c r="R3" s="18">
        <f>P3/60</f>
        <v>63.821359584608139</v>
      </c>
      <c r="S3" s="19"/>
    </row>
    <row r="4" spans="1:19" x14ac:dyDescent="0.25">
      <c r="A4" s="13" t="s">
        <v>14</v>
      </c>
      <c r="B4" s="14"/>
      <c r="C4" s="13">
        <v>88.05</v>
      </c>
      <c r="D4" s="14"/>
      <c r="E4" s="13">
        <v>79.28</v>
      </c>
      <c r="F4" s="14"/>
      <c r="G4" s="13">
        <v>68.25</v>
      </c>
      <c r="H4" s="14"/>
      <c r="I4" s="20">
        <f t="shared" ref="I4:I23" si="0">(1-(E4/C4))*100</f>
        <v>9.9602498580352083</v>
      </c>
      <c r="J4" s="21">
        <v>66.599999999999994</v>
      </c>
      <c r="K4" s="13">
        <v>17.399999999999999</v>
      </c>
      <c r="L4" s="14"/>
      <c r="M4" s="13">
        <v>16</v>
      </c>
      <c r="N4" s="14"/>
      <c r="O4" s="22"/>
      <c r="P4" s="13">
        <f t="shared" ref="P4:P23" si="1">(((E4/16)/G4)*43560)*((100-K4)/(100-M4))</f>
        <v>3109.7797802197802</v>
      </c>
      <c r="Q4" s="14"/>
      <c r="R4" s="21">
        <f t="shared" ref="R4:R23" si="2">P4/60</f>
        <v>51.829663003663001</v>
      </c>
      <c r="S4" s="22"/>
    </row>
    <row r="5" spans="1:19" ht="15.75" thickBot="1" x14ac:dyDescent="0.3">
      <c r="A5" s="23" t="s">
        <v>15</v>
      </c>
      <c r="B5" s="24"/>
      <c r="C5" s="23">
        <v>79.89</v>
      </c>
      <c r="D5" s="24"/>
      <c r="E5" s="23">
        <v>77.75</v>
      </c>
      <c r="F5" s="24"/>
      <c r="G5" s="23">
        <v>60.7</v>
      </c>
      <c r="H5" s="24"/>
      <c r="I5" s="25">
        <f t="shared" si="0"/>
        <v>2.6786831893854002</v>
      </c>
      <c r="J5" s="26">
        <v>66.900000000000006</v>
      </c>
      <c r="K5" s="23">
        <v>18.3</v>
      </c>
      <c r="L5" s="24"/>
      <c r="M5" s="23">
        <v>16</v>
      </c>
      <c r="N5" s="24"/>
      <c r="O5" s="27"/>
      <c r="P5" s="23">
        <f t="shared" si="1"/>
        <v>3391.7385340668393</v>
      </c>
      <c r="Q5" s="24"/>
      <c r="R5" s="26">
        <f t="shared" si="2"/>
        <v>56.528975567780655</v>
      </c>
      <c r="S5" s="28">
        <f>AVERAGE(P3:Q5)</f>
        <v>3443.5999631210361</v>
      </c>
    </row>
    <row r="6" spans="1:19" x14ac:dyDescent="0.25">
      <c r="A6" s="13" t="s">
        <v>16</v>
      </c>
      <c r="B6" s="14"/>
      <c r="C6" s="13">
        <v>83.34</v>
      </c>
      <c r="D6" s="14"/>
      <c r="E6" s="13">
        <v>81.45</v>
      </c>
      <c r="F6" s="14"/>
      <c r="G6" s="13">
        <v>60.7</v>
      </c>
      <c r="H6" s="14"/>
      <c r="I6" s="20">
        <f t="shared" si="0"/>
        <v>2.2678185745140356</v>
      </c>
      <c r="J6" s="21">
        <v>69.8</v>
      </c>
      <c r="K6" s="13">
        <v>17.3</v>
      </c>
      <c r="L6" s="14"/>
      <c r="M6" s="13">
        <v>16</v>
      </c>
      <c r="N6" s="14"/>
      <c r="O6" s="22"/>
      <c r="P6" s="13">
        <f t="shared" si="1"/>
        <v>3596.636186455637</v>
      </c>
      <c r="Q6" s="14"/>
      <c r="R6" s="21">
        <f t="shared" si="2"/>
        <v>59.943936440927281</v>
      </c>
      <c r="S6" s="29"/>
    </row>
    <row r="7" spans="1:19" x14ac:dyDescent="0.25">
      <c r="A7" s="13" t="s">
        <v>17</v>
      </c>
      <c r="B7" s="14"/>
      <c r="C7" s="13">
        <v>88.58</v>
      </c>
      <c r="D7" s="14"/>
      <c r="E7" s="13">
        <v>85.98</v>
      </c>
      <c r="F7" s="14"/>
      <c r="G7" s="13">
        <v>68.25</v>
      </c>
      <c r="H7" s="14"/>
      <c r="I7" s="20">
        <f t="shared" si="0"/>
        <v>2.9351998193723139</v>
      </c>
      <c r="J7" s="21">
        <v>68.8</v>
      </c>
      <c r="K7" s="13">
        <v>18.100000000000001</v>
      </c>
      <c r="L7" s="14"/>
      <c r="M7" s="13">
        <v>16</v>
      </c>
      <c r="N7" s="14"/>
      <c r="O7" s="22"/>
      <c r="P7" s="13">
        <f t="shared" si="1"/>
        <v>3344.007857142858</v>
      </c>
      <c r="Q7" s="14"/>
      <c r="R7" s="21">
        <f t="shared" si="2"/>
        <v>55.733464285714298</v>
      </c>
      <c r="S7" s="29"/>
    </row>
    <row r="8" spans="1:19" ht="15.75" thickBot="1" x14ac:dyDescent="0.3">
      <c r="A8" s="23" t="s">
        <v>18</v>
      </c>
      <c r="B8" s="24"/>
      <c r="C8" s="23">
        <v>81.900000000000006</v>
      </c>
      <c r="D8" s="24"/>
      <c r="E8" s="23">
        <v>79.78</v>
      </c>
      <c r="F8" s="24"/>
      <c r="G8" s="23">
        <v>60.7</v>
      </c>
      <c r="H8" s="24"/>
      <c r="I8" s="25">
        <f t="shared" si="0"/>
        <v>2.5885225885225904</v>
      </c>
      <c r="J8" s="26">
        <v>69.2</v>
      </c>
      <c r="K8" s="23">
        <v>17.899999999999999</v>
      </c>
      <c r="L8" s="24"/>
      <c r="M8" s="23">
        <v>16</v>
      </c>
      <c r="N8" s="24"/>
      <c r="O8" s="27"/>
      <c r="P8" s="23">
        <f t="shared" si="1"/>
        <v>3497.333922687691</v>
      </c>
      <c r="Q8" s="24"/>
      <c r="R8" s="26">
        <f t="shared" si="2"/>
        <v>58.28889871146152</v>
      </c>
      <c r="S8" s="28">
        <f>AVERAGE(P6:Q8)</f>
        <v>3479.325988762062</v>
      </c>
    </row>
    <row r="9" spans="1:19" x14ac:dyDescent="0.25">
      <c r="A9" s="13" t="s">
        <v>19</v>
      </c>
      <c r="B9" s="14"/>
      <c r="C9" s="13">
        <v>101.04</v>
      </c>
      <c r="D9" s="14"/>
      <c r="E9" s="13">
        <v>98.54</v>
      </c>
      <c r="F9" s="14"/>
      <c r="G9" s="13">
        <v>68.25</v>
      </c>
      <c r="H9" s="14"/>
      <c r="I9" s="20">
        <f t="shared" si="0"/>
        <v>2.4742676167854305</v>
      </c>
      <c r="J9" s="21">
        <v>70.5</v>
      </c>
      <c r="K9" s="13">
        <v>17.7</v>
      </c>
      <c r="L9" s="14"/>
      <c r="M9" s="13">
        <v>16</v>
      </c>
      <c r="N9" s="14"/>
      <c r="O9" s="22"/>
      <c r="P9" s="13">
        <f t="shared" si="1"/>
        <v>3851.2201020408165</v>
      </c>
      <c r="Q9" s="14"/>
      <c r="R9" s="21">
        <f t="shared" si="2"/>
        <v>64.18700170068027</v>
      </c>
      <c r="S9" s="29"/>
    </row>
    <row r="10" spans="1:19" x14ac:dyDescent="0.25">
      <c r="A10" s="13" t="s">
        <v>20</v>
      </c>
      <c r="B10" s="14"/>
      <c r="C10" s="13">
        <v>92.04</v>
      </c>
      <c r="D10" s="14"/>
      <c r="E10" s="13">
        <v>88.2</v>
      </c>
      <c r="F10" s="14"/>
      <c r="G10" s="13">
        <v>68.25</v>
      </c>
      <c r="H10" s="14"/>
      <c r="I10" s="20">
        <f t="shared" si="0"/>
        <v>4.172099087353331</v>
      </c>
      <c r="J10" s="21">
        <v>68.900000000000006</v>
      </c>
      <c r="K10" s="13">
        <v>18.100000000000001</v>
      </c>
      <c r="L10" s="14"/>
      <c r="M10" s="13">
        <v>16</v>
      </c>
      <c r="N10" s="14"/>
      <c r="O10" s="22"/>
      <c r="P10" s="13">
        <f t="shared" si="1"/>
        <v>3430.3500000000004</v>
      </c>
      <c r="Q10" s="14"/>
      <c r="R10" s="21">
        <f t="shared" si="2"/>
        <v>57.172500000000007</v>
      </c>
      <c r="S10" s="29"/>
    </row>
    <row r="11" spans="1:19" ht="15.75" thickBot="1" x14ac:dyDescent="0.3">
      <c r="A11" s="23" t="s">
        <v>21</v>
      </c>
      <c r="B11" s="24"/>
      <c r="C11" s="23">
        <v>92.83</v>
      </c>
      <c r="D11" s="24"/>
      <c r="E11" s="23">
        <v>90.27</v>
      </c>
      <c r="F11" s="24"/>
      <c r="G11" s="23">
        <v>68.25</v>
      </c>
      <c r="H11" s="24"/>
      <c r="I11" s="25">
        <f t="shared" si="0"/>
        <v>2.7577291823763894</v>
      </c>
      <c r="J11" s="26">
        <v>70.599999999999994</v>
      </c>
      <c r="K11" s="23">
        <v>17.8</v>
      </c>
      <c r="L11" s="24"/>
      <c r="M11" s="23">
        <v>16</v>
      </c>
      <c r="N11" s="24"/>
      <c r="O11" s="27"/>
      <c r="P11" s="23">
        <f t="shared" si="1"/>
        <v>3523.7185007849293</v>
      </c>
      <c r="Q11" s="24"/>
      <c r="R11" s="26">
        <f t="shared" si="2"/>
        <v>58.728641679748826</v>
      </c>
      <c r="S11" s="28">
        <f>AVERAGE(P9:Q11)</f>
        <v>3601.7628676085819</v>
      </c>
    </row>
    <row r="12" spans="1:19" x14ac:dyDescent="0.25">
      <c r="A12" s="13" t="s">
        <v>22</v>
      </c>
      <c r="B12" s="14"/>
      <c r="C12" s="13">
        <v>85.46</v>
      </c>
      <c r="D12" s="14"/>
      <c r="E12" s="13">
        <v>82.98</v>
      </c>
      <c r="F12" s="14"/>
      <c r="G12" s="13">
        <v>68.25</v>
      </c>
      <c r="H12" s="14"/>
      <c r="I12" s="20">
        <f t="shared" si="0"/>
        <v>2.9019424292066387</v>
      </c>
      <c r="J12" s="21">
        <v>69.3</v>
      </c>
      <c r="K12" s="13">
        <v>17.7</v>
      </c>
      <c r="L12" s="14"/>
      <c r="M12" s="13">
        <v>16</v>
      </c>
      <c r="N12" s="14"/>
      <c r="O12" s="22"/>
      <c r="P12" s="13">
        <f t="shared" si="1"/>
        <v>3243.0915777080063</v>
      </c>
      <c r="Q12" s="14"/>
      <c r="R12" s="21">
        <f t="shared" si="2"/>
        <v>54.051526295133435</v>
      </c>
      <c r="S12" s="29"/>
    </row>
    <row r="13" spans="1:19" x14ac:dyDescent="0.25">
      <c r="A13" s="13" t="s">
        <v>23</v>
      </c>
      <c r="B13" s="14"/>
      <c r="C13" s="13">
        <v>79.31</v>
      </c>
      <c r="D13" s="14"/>
      <c r="E13" s="13">
        <v>77.45</v>
      </c>
      <c r="F13" s="14"/>
      <c r="G13" s="13">
        <v>68.25</v>
      </c>
      <c r="H13" s="14"/>
      <c r="I13" s="20">
        <f t="shared" si="0"/>
        <v>2.3452275879460305</v>
      </c>
      <c r="J13" s="21">
        <v>71</v>
      </c>
      <c r="K13" s="13">
        <v>17.600000000000001</v>
      </c>
      <c r="L13" s="14"/>
      <c r="M13" s="13">
        <v>16</v>
      </c>
      <c r="N13" s="14"/>
      <c r="O13" s="22"/>
      <c r="P13" s="13">
        <f t="shared" si="1"/>
        <v>3030.6416012558871</v>
      </c>
      <c r="Q13" s="14"/>
      <c r="R13" s="21">
        <f t="shared" si="2"/>
        <v>50.510693354264781</v>
      </c>
      <c r="S13" s="29"/>
    </row>
    <row r="14" spans="1:19" ht="15.75" thickBot="1" x14ac:dyDescent="0.3">
      <c r="A14" s="23" t="s">
        <v>24</v>
      </c>
      <c r="B14" s="24"/>
      <c r="C14" s="23">
        <v>109.54</v>
      </c>
      <c r="D14" s="24"/>
      <c r="E14" s="23">
        <v>104.97</v>
      </c>
      <c r="F14" s="24"/>
      <c r="G14" s="23">
        <v>68.25</v>
      </c>
      <c r="H14" s="24"/>
      <c r="I14" s="25">
        <f t="shared" si="0"/>
        <v>4.1719919664049758</v>
      </c>
      <c r="J14" s="26">
        <v>72</v>
      </c>
      <c r="K14" s="23">
        <v>17.600000000000001</v>
      </c>
      <c r="L14" s="24"/>
      <c r="M14" s="23">
        <v>16</v>
      </c>
      <c r="N14" s="24"/>
      <c r="O14" s="27"/>
      <c r="P14" s="23">
        <f t="shared" si="1"/>
        <v>4107.5074097331244</v>
      </c>
      <c r="Q14" s="24"/>
      <c r="R14" s="26">
        <f t="shared" si="2"/>
        <v>68.458456828885403</v>
      </c>
      <c r="S14" s="28">
        <f>AVERAGE(P12:Q14)</f>
        <v>3460.4135295656729</v>
      </c>
    </row>
    <row r="15" spans="1:19" x14ac:dyDescent="0.25">
      <c r="A15" s="13" t="s">
        <v>25</v>
      </c>
      <c r="B15" s="14"/>
      <c r="C15" s="13">
        <v>97.04</v>
      </c>
      <c r="D15" s="14"/>
      <c r="E15" s="13">
        <v>93.8</v>
      </c>
      <c r="F15" s="14"/>
      <c r="G15" s="13">
        <v>68.25</v>
      </c>
      <c r="H15" s="14"/>
      <c r="I15" s="20">
        <f t="shared" si="0"/>
        <v>3.3388293487221832</v>
      </c>
      <c r="J15" s="21">
        <v>69.2</v>
      </c>
      <c r="K15" s="13">
        <v>17.5</v>
      </c>
      <c r="L15" s="14"/>
      <c r="M15" s="13">
        <v>16</v>
      </c>
      <c r="N15" s="14"/>
      <c r="O15" s="22"/>
      <c r="P15" s="13">
        <f t="shared" si="1"/>
        <v>3674.8763736263736</v>
      </c>
      <c r="Q15" s="14"/>
      <c r="R15" s="21">
        <f t="shared" si="2"/>
        <v>61.247939560439562</v>
      </c>
      <c r="S15" s="29"/>
    </row>
    <row r="16" spans="1:19" x14ac:dyDescent="0.25">
      <c r="A16" s="13" t="s">
        <v>26</v>
      </c>
      <c r="B16" s="14"/>
      <c r="C16" s="13">
        <v>84.18</v>
      </c>
      <c r="D16" s="14"/>
      <c r="E16" s="13">
        <v>81.599999999999994</v>
      </c>
      <c r="F16" s="14"/>
      <c r="G16" s="13">
        <v>68.25</v>
      </c>
      <c r="H16" s="14"/>
      <c r="I16" s="20">
        <f t="shared" si="0"/>
        <v>3.064861012116904</v>
      </c>
      <c r="J16" s="21">
        <v>69.5</v>
      </c>
      <c r="K16" s="13">
        <v>18.600000000000001</v>
      </c>
      <c r="L16" s="14"/>
      <c r="M16" s="13">
        <v>16</v>
      </c>
      <c r="N16" s="14"/>
      <c r="O16" s="22"/>
      <c r="P16" s="13">
        <f t="shared" si="1"/>
        <v>3154.2819466248043</v>
      </c>
      <c r="Q16" s="14"/>
      <c r="R16" s="21">
        <f t="shared" si="2"/>
        <v>52.571365777080068</v>
      </c>
      <c r="S16" s="29"/>
    </row>
    <row r="17" spans="1:19" ht="15.75" thickBot="1" x14ac:dyDescent="0.3">
      <c r="A17" s="23" t="s">
        <v>27</v>
      </c>
      <c r="B17" s="24"/>
      <c r="C17" s="23">
        <v>93.87</v>
      </c>
      <c r="D17" s="24"/>
      <c r="E17" s="23">
        <v>91.65</v>
      </c>
      <c r="F17" s="24"/>
      <c r="G17" s="23">
        <v>60.7</v>
      </c>
      <c r="H17" s="24"/>
      <c r="I17" s="25">
        <f t="shared" si="0"/>
        <v>2.3649728347714949</v>
      </c>
      <c r="J17" s="26">
        <v>70.400000000000006</v>
      </c>
      <c r="K17" s="23">
        <v>18.100000000000001</v>
      </c>
      <c r="L17" s="24"/>
      <c r="M17" s="23">
        <v>16</v>
      </c>
      <c r="N17" s="24"/>
      <c r="O17" s="27"/>
      <c r="P17" s="23">
        <f t="shared" si="1"/>
        <v>4007.8945119439868</v>
      </c>
      <c r="Q17" s="24"/>
      <c r="R17" s="26">
        <f t="shared" si="2"/>
        <v>66.798241865733118</v>
      </c>
      <c r="S17" s="28">
        <f>AVERAGE(P15:Q17)</f>
        <v>3612.3509440650546</v>
      </c>
    </row>
    <row r="18" spans="1:19" x14ac:dyDescent="0.25">
      <c r="A18" s="13" t="s">
        <v>28</v>
      </c>
      <c r="B18" s="14"/>
      <c r="C18" s="13">
        <v>76.55</v>
      </c>
      <c r="D18" s="14"/>
      <c r="E18" s="13">
        <v>74.86</v>
      </c>
      <c r="F18" s="14"/>
      <c r="G18" s="13">
        <v>60.7</v>
      </c>
      <c r="H18" s="14"/>
      <c r="I18" s="20">
        <f t="shared" si="0"/>
        <v>2.2077073807968639</v>
      </c>
      <c r="J18" s="21">
        <v>70.099999999999994</v>
      </c>
      <c r="K18" s="13">
        <v>17.5</v>
      </c>
      <c r="L18" s="14"/>
      <c r="M18" s="13">
        <v>16</v>
      </c>
      <c r="N18" s="14"/>
      <c r="O18" s="22"/>
      <c r="P18" s="13">
        <f t="shared" si="1"/>
        <v>3297.6433425511882</v>
      </c>
      <c r="Q18" s="14"/>
      <c r="R18" s="21">
        <f t="shared" si="2"/>
        <v>54.960722375853138</v>
      </c>
      <c r="S18" s="29"/>
    </row>
    <row r="19" spans="1:19" x14ac:dyDescent="0.25">
      <c r="A19" s="13" t="s">
        <v>29</v>
      </c>
      <c r="B19" s="14"/>
      <c r="C19" s="13">
        <v>67.42</v>
      </c>
      <c r="D19" s="14"/>
      <c r="E19" s="13">
        <v>62.26</v>
      </c>
      <c r="F19" s="14"/>
      <c r="G19" s="13">
        <v>68.25</v>
      </c>
      <c r="H19" s="14"/>
      <c r="I19" s="20">
        <f t="shared" si="0"/>
        <v>7.6535152773657744</v>
      </c>
      <c r="J19" s="21">
        <v>67</v>
      </c>
      <c r="K19" s="13">
        <v>19.600000000000001</v>
      </c>
      <c r="L19" s="14"/>
      <c r="M19" s="13">
        <v>16</v>
      </c>
      <c r="N19" s="14"/>
      <c r="O19" s="22"/>
      <c r="P19" s="13">
        <f t="shared" si="1"/>
        <v>2377.1200313971744</v>
      </c>
      <c r="Q19" s="14"/>
      <c r="R19" s="21">
        <f t="shared" si="2"/>
        <v>39.618667189952909</v>
      </c>
      <c r="S19" s="29"/>
    </row>
    <row r="20" spans="1:19" ht="15.75" thickBot="1" x14ac:dyDescent="0.3">
      <c r="A20" s="23" t="s">
        <v>30</v>
      </c>
      <c r="B20" s="24"/>
      <c r="C20" s="23">
        <v>79.42</v>
      </c>
      <c r="D20" s="24"/>
      <c r="E20" s="23">
        <v>77.06</v>
      </c>
      <c r="F20" s="24"/>
      <c r="G20" s="23">
        <v>60.7</v>
      </c>
      <c r="H20" s="24"/>
      <c r="I20" s="25">
        <f t="shared" si="0"/>
        <v>2.9715436917652993</v>
      </c>
      <c r="J20" s="26">
        <v>68.900000000000006</v>
      </c>
      <c r="K20" s="23">
        <v>18.2</v>
      </c>
      <c r="L20" s="24"/>
      <c r="M20" s="23">
        <v>16</v>
      </c>
      <c r="N20" s="24"/>
      <c r="O20" s="27"/>
      <c r="P20" s="23">
        <f t="shared" si="1"/>
        <v>3365.7528300776653</v>
      </c>
      <c r="Q20" s="24"/>
      <c r="R20" s="26">
        <f t="shared" si="2"/>
        <v>56.095880501294424</v>
      </c>
      <c r="S20" s="28">
        <f>AVERAGE(P18:Q20)</f>
        <v>3013.505401342009</v>
      </c>
    </row>
    <row r="21" spans="1:19" x14ac:dyDescent="0.25">
      <c r="A21" s="13" t="s">
        <v>31</v>
      </c>
      <c r="B21" s="14"/>
      <c r="C21" s="13">
        <v>85.85</v>
      </c>
      <c r="D21" s="14"/>
      <c r="E21" s="13">
        <v>83.34</v>
      </c>
      <c r="F21" s="14"/>
      <c r="G21" s="13">
        <v>60.7</v>
      </c>
      <c r="H21" s="14"/>
      <c r="I21" s="20">
        <f t="shared" si="0"/>
        <v>2.9237041351193871</v>
      </c>
      <c r="J21" s="21">
        <v>68.900000000000006</v>
      </c>
      <c r="K21" s="13">
        <v>18.3</v>
      </c>
      <c r="L21" s="14"/>
      <c r="M21" s="13">
        <v>16</v>
      </c>
      <c r="N21" s="14"/>
      <c r="O21" s="22"/>
      <c r="P21" s="13">
        <f t="shared" si="1"/>
        <v>3635.5947193457282</v>
      </c>
      <c r="Q21" s="14"/>
      <c r="R21" s="21">
        <f t="shared" si="2"/>
        <v>60.593245322428807</v>
      </c>
      <c r="S21" s="29"/>
    </row>
    <row r="22" spans="1:19" x14ac:dyDescent="0.25">
      <c r="A22" s="13" t="s">
        <v>32</v>
      </c>
      <c r="B22" s="14"/>
      <c r="C22" s="13">
        <v>113.74</v>
      </c>
      <c r="D22" s="14"/>
      <c r="E22" s="13">
        <v>108.34</v>
      </c>
      <c r="F22" s="14"/>
      <c r="G22" s="13">
        <v>68.25</v>
      </c>
      <c r="H22" s="14"/>
      <c r="I22" s="20">
        <f t="shared" si="0"/>
        <v>4.7476701248461373</v>
      </c>
      <c r="J22" s="21">
        <v>68.3</v>
      </c>
      <c r="K22" s="13">
        <v>17.2</v>
      </c>
      <c r="L22" s="14"/>
      <c r="M22" s="13">
        <v>16</v>
      </c>
      <c r="N22" s="14"/>
      <c r="O22" s="22"/>
      <c r="P22" s="13">
        <f t="shared" si="1"/>
        <v>4259.9560125588696</v>
      </c>
      <c r="Q22" s="14"/>
      <c r="R22" s="21">
        <f t="shared" si="2"/>
        <v>70.999266875981164</v>
      </c>
      <c r="S22" s="29"/>
    </row>
    <row r="23" spans="1:19" ht="15.75" thickBot="1" x14ac:dyDescent="0.3">
      <c r="A23" s="23" t="s">
        <v>33</v>
      </c>
      <c r="B23" s="24"/>
      <c r="C23" s="23">
        <v>105.57</v>
      </c>
      <c r="D23" s="24"/>
      <c r="E23" s="23">
        <v>103.49</v>
      </c>
      <c r="F23" s="24"/>
      <c r="G23" s="23">
        <v>68.25</v>
      </c>
      <c r="H23" s="24"/>
      <c r="I23" s="25">
        <f t="shared" si="0"/>
        <v>1.9702567017145012</v>
      </c>
      <c r="J23" s="26">
        <v>69.7</v>
      </c>
      <c r="K23" s="23">
        <v>17.8</v>
      </c>
      <c r="L23" s="24"/>
      <c r="M23" s="23">
        <v>16</v>
      </c>
      <c r="N23" s="24"/>
      <c r="O23" s="27"/>
      <c r="P23" s="23">
        <f t="shared" si="1"/>
        <v>4039.7654552590275</v>
      </c>
      <c r="Q23" s="24"/>
      <c r="R23" s="26">
        <f t="shared" si="2"/>
        <v>67.329424254317118</v>
      </c>
      <c r="S23" s="28">
        <f>AVERAGE(P21:Q23)</f>
        <v>3978.4387290545419</v>
      </c>
    </row>
    <row r="25" spans="1:19" ht="15.75" thickBot="1" x14ac:dyDescent="0.3">
      <c r="A25" s="30" t="s">
        <v>34</v>
      </c>
      <c r="B25" s="30"/>
    </row>
    <row r="26" spans="1:19" ht="15.75" thickBot="1" x14ac:dyDescent="0.3">
      <c r="A26" s="3" t="s">
        <v>1</v>
      </c>
      <c r="B26" s="4"/>
      <c r="C26" s="3" t="s">
        <v>3</v>
      </c>
      <c r="D26" s="7"/>
      <c r="E26" s="8" t="s">
        <v>4</v>
      </c>
      <c r="F26" s="9"/>
      <c r="G26" s="11" t="s">
        <v>6</v>
      </c>
      <c r="H26" s="5" t="s">
        <v>7</v>
      </c>
      <c r="I26" s="6"/>
      <c r="J26" s="3" t="s">
        <v>8</v>
      </c>
      <c r="K26" s="7"/>
      <c r="L26" s="12" t="s">
        <v>9</v>
      </c>
      <c r="M26" s="8" t="s">
        <v>10</v>
      </c>
      <c r="N26" s="9"/>
      <c r="O26" s="11" t="s">
        <v>11</v>
      </c>
      <c r="P26" s="11" t="s">
        <v>12</v>
      </c>
    </row>
    <row r="27" spans="1:19" x14ac:dyDescent="0.25">
      <c r="A27" s="15" t="s">
        <v>35</v>
      </c>
      <c r="B27" s="31"/>
      <c r="C27" s="15">
        <v>43.1</v>
      </c>
      <c r="D27" s="16"/>
      <c r="E27" s="15">
        <v>78</v>
      </c>
      <c r="F27" s="31"/>
      <c r="G27" s="18">
        <v>65.900000000000006</v>
      </c>
      <c r="H27" s="15">
        <v>16.7</v>
      </c>
      <c r="I27" s="16"/>
      <c r="J27" s="31">
        <v>16</v>
      </c>
      <c r="K27" s="16"/>
      <c r="L27" s="18"/>
      <c r="M27" s="15">
        <f>(((C27/16)/E27)*43560)*((100-H27)/(100-J27))</f>
        <v>1491.8194711538461</v>
      </c>
      <c r="N27" s="16"/>
      <c r="O27" s="18">
        <f>M27/60</f>
        <v>24.863657852564099</v>
      </c>
      <c r="P27" s="32">
        <f>AVERAGE(M27:N29)</f>
        <v>1655.6690670787546</v>
      </c>
    </row>
    <row r="28" spans="1:19" x14ac:dyDescent="0.25">
      <c r="A28" s="13" t="s">
        <v>36</v>
      </c>
      <c r="B28" s="33"/>
      <c r="C28" s="13">
        <v>51.69</v>
      </c>
      <c r="D28" s="14"/>
      <c r="E28" s="13">
        <v>78</v>
      </c>
      <c r="F28" s="33"/>
      <c r="G28" s="21">
        <v>65.099999999999994</v>
      </c>
      <c r="H28" s="13">
        <v>17.3</v>
      </c>
      <c r="I28" s="14"/>
      <c r="J28" s="33">
        <v>16</v>
      </c>
      <c r="K28" s="14"/>
      <c r="L28" s="21"/>
      <c r="M28" s="13">
        <f t="shared" ref="M28:M32" si="3">(((C28/16)/E28)*43560)*((100-H28)/(100-J28))</f>
        <v>1776.2579773351649</v>
      </c>
      <c r="N28" s="14"/>
      <c r="O28" s="21">
        <f t="shared" ref="O28:O32" si="4">M28/60</f>
        <v>29.60429962225275</v>
      </c>
      <c r="P28" s="34"/>
    </row>
    <row r="29" spans="1:19" ht="15.75" thickBot="1" x14ac:dyDescent="0.3">
      <c r="A29" s="23" t="s">
        <v>37</v>
      </c>
      <c r="B29" s="2"/>
      <c r="C29" s="23">
        <v>49.38</v>
      </c>
      <c r="D29" s="24"/>
      <c r="E29" s="23">
        <v>78</v>
      </c>
      <c r="F29" s="2"/>
      <c r="G29" s="26">
        <v>65.7</v>
      </c>
      <c r="H29" s="23">
        <v>17.2</v>
      </c>
      <c r="I29" s="24"/>
      <c r="J29" s="2">
        <v>16</v>
      </c>
      <c r="K29" s="24"/>
      <c r="L29" s="26"/>
      <c r="M29" s="23">
        <f t="shared" si="3"/>
        <v>1698.9297527472529</v>
      </c>
      <c r="N29" s="24"/>
      <c r="O29" s="26">
        <f t="shared" si="4"/>
        <v>28.315495879120881</v>
      </c>
      <c r="P29" s="35"/>
    </row>
    <row r="30" spans="1:19" x14ac:dyDescent="0.25">
      <c r="A30" s="13" t="s">
        <v>38</v>
      </c>
      <c r="B30" s="33"/>
      <c r="C30" s="13">
        <v>45.43</v>
      </c>
      <c r="D30" s="14"/>
      <c r="E30" s="13">
        <v>78</v>
      </c>
      <c r="F30" s="33"/>
      <c r="G30" s="21">
        <v>64.8</v>
      </c>
      <c r="H30" s="13">
        <v>18.5</v>
      </c>
      <c r="I30" s="14"/>
      <c r="J30" s="33">
        <v>16</v>
      </c>
      <c r="K30" s="14"/>
      <c r="L30" s="21"/>
      <c r="M30" s="13">
        <f t="shared" si="3"/>
        <v>1538.4888221153844</v>
      </c>
      <c r="N30" s="14"/>
      <c r="O30" s="21">
        <f t="shared" si="4"/>
        <v>25.64148036858974</v>
      </c>
      <c r="P30" s="32">
        <f>AVERAGE(M30:N32)</f>
        <v>1379.7043005952382</v>
      </c>
    </row>
    <row r="31" spans="1:19" x14ac:dyDescent="0.25">
      <c r="A31" s="13" t="s">
        <v>39</v>
      </c>
      <c r="B31" s="33"/>
      <c r="C31" s="13">
        <v>41.36</v>
      </c>
      <c r="D31" s="14"/>
      <c r="E31" s="13">
        <v>78</v>
      </c>
      <c r="F31" s="33"/>
      <c r="G31" s="21">
        <v>65.099999999999994</v>
      </c>
      <c r="H31" s="13">
        <v>17.600000000000001</v>
      </c>
      <c r="I31" s="14"/>
      <c r="J31" s="33">
        <v>16</v>
      </c>
      <c r="K31" s="14"/>
      <c r="L31" s="21"/>
      <c r="M31" s="13">
        <f t="shared" si="3"/>
        <v>1416.1254945054945</v>
      </c>
      <c r="N31" s="14"/>
      <c r="O31" s="21">
        <f t="shared" si="4"/>
        <v>23.602091575091574</v>
      </c>
      <c r="P31" s="34"/>
    </row>
    <row r="32" spans="1:19" ht="15.75" thickBot="1" x14ac:dyDescent="0.3">
      <c r="A32" s="23" t="s">
        <v>40</v>
      </c>
      <c r="B32" s="2"/>
      <c r="C32" s="23">
        <v>35.020000000000003</v>
      </c>
      <c r="D32" s="24"/>
      <c r="E32" s="23">
        <v>78</v>
      </c>
      <c r="F32" s="2"/>
      <c r="G32" s="26">
        <v>64.900000000000006</v>
      </c>
      <c r="H32" s="23">
        <v>18.600000000000001</v>
      </c>
      <c r="I32" s="24"/>
      <c r="J32" s="2">
        <v>16</v>
      </c>
      <c r="K32" s="24"/>
      <c r="L32" s="26"/>
      <c r="M32" s="23">
        <f t="shared" si="3"/>
        <v>1184.4985851648355</v>
      </c>
      <c r="N32" s="24"/>
      <c r="O32" s="26">
        <f t="shared" si="4"/>
        <v>19.741643086080593</v>
      </c>
      <c r="P32" s="35"/>
    </row>
    <row r="34" spans="1:16" ht="15.75" thickBot="1" x14ac:dyDescent="0.3">
      <c r="A34" s="30" t="s">
        <v>41</v>
      </c>
      <c r="B34" s="30"/>
    </row>
    <row r="35" spans="1:16" ht="15.75" thickBot="1" x14ac:dyDescent="0.3">
      <c r="A35" s="3" t="s">
        <v>1</v>
      </c>
      <c r="B35" s="4"/>
      <c r="C35" s="3" t="s">
        <v>3</v>
      </c>
      <c r="D35" s="7"/>
      <c r="E35" s="8" t="s">
        <v>4</v>
      </c>
      <c r="F35" s="9"/>
      <c r="G35" s="11" t="s">
        <v>6</v>
      </c>
      <c r="H35" s="5" t="s">
        <v>7</v>
      </c>
      <c r="I35" s="6"/>
      <c r="J35" s="3" t="s">
        <v>8</v>
      </c>
      <c r="K35" s="7"/>
      <c r="L35" s="12" t="s">
        <v>9</v>
      </c>
      <c r="M35" s="8" t="s">
        <v>10</v>
      </c>
      <c r="N35" s="9"/>
      <c r="O35" s="11" t="s">
        <v>11</v>
      </c>
      <c r="P35" s="36" t="s">
        <v>12</v>
      </c>
    </row>
    <row r="36" spans="1:16" x14ac:dyDescent="0.25">
      <c r="A36" s="15" t="s">
        <v>42</v>
      </c>
      <c r="B36" s="16"/>
      <c r="C36" s="15">
        <v>32.93</v>
      </c>
      <c r="D36" s="16"/>
      <c r="E36" s="15">
        <v>78</v>
      </c>
      <c r="F36" s="16"/>
      <c r="G36" s="19"/>
      <c r="H36" s="15">
        <v>16</v>
      </c>
      <c r="I36" s="16"/>
      <c r="J36" s="15">
        <v>16</v>
      </c>
      <c r="K36" s="16"/>
      <c r="L36" s="19"/>
      <c r="M36" s="37">
        <f>((C36/16)/E36)*43560</f>
        <v>1149.3836538461537</v>
      </c>
      <c r="N36" s="38"/>
      <c r="O36" s="19">
        <f>M36/60</f>
        <v>19.15639423076923</v>
      </c>
      <c r="P36" s="32">
        <f>AVERAGE(M36:N38)</f>
        <v>1929.6674450549451</v>
      </c>
    </row>
    <row r="37" spans="1:16" x14ac:dyDescent="0.25">
      <c r="A37" s="13" t="s">
        <v>43</v>
      </c>
      <c r="B37" s="14"/>
      <c r="C37" s="13">
        <v>56.82</v>
      </c>
      <c r="D37" s="14"/>
      <c r="E37" s="13">
        <v>78</v>
      </c>
      <c r="F37" s="14"/>
      <c r="G37" s="22"/>
      <c r="H37" s="13">
        <v>16</v>
      </c>
      <c r="I37" s="14"/>
      <c r="J37" s="13">
        <v>16</v>
      </c>
      <c r="K37" s="14"/>
      <c r="L37" s="22"/>
      <c r="M37" s="39">
        <f t="shared" ref="M37:M38" si="5">((C37/16)/E37)*43560</f>
        <v>1983.2365384615387</v>
      </c>
      <c r="N37" s="40"/>
      <c r="O37" s="22">
        <f t="shared" ref="O37:O38" si="6">M37/60</f>
        <v>33.05394230769231</v>
      </c>
      <c r="P37" s="34"/>
    </row>
    <row r="38" spans="1:16" ht="15.75" thickBot="1" x14ac:dyDescent="0.3">
      <c r="A38" s="23" t="s">
        <v>44</v>
      </c>
      <c r="B38" s="24"/>
      <c r="C38" s="23">
        <v>40.98</v>
      </c>
      <c r="D38" s="24"/>
      <c r="E38" s="23">
        <v>42</v>
      </c>
      <c r="F38" s="24"/>
      <c r="G38" s="27"/>
      <c r="H38" s="23">
        <v>16</v>
      </c>
      <c r="I38" s="24"/>
      <c r="J38" s="23">
        <v>16</v>
      </c>
      <c r="K38" s="24"/>
      <c r="L38" s="27"/>
      <c r="M38" s="41">
        <f t="shared" si="5"/>
        <v>2656.3821428571428</v>
      </c>
      <c r="N38" s="42"/>
      <c r="O38" s="27">
        <f t="shared" si="6"/>
        <v>44.273035714285712</v>
      </c>
      <c r="P38" s="35"/>
    </row>
    <row r="40" spans="1:16" ht="15.75" thickBot="1" x14ac:dyDescent="0.3">
      <c r="A40" s="30" t="s">
        <v>45</v>
      </c>
      <c r="B40" s="30"/>
    </row>
    <row r="41" spans="1:16" ht="15.75" thickBot="1" x14ac:dyDescent="0.3">
      <c r="A41" s="3" t="s">
        <v>1</v>
      </c>
      <c r="B41" s="4"/>
      <c r="C41" s="3" t="s">
        <v>3</v>
      </c>
      <c r="D41" s="7"/>
      <c r="E41" s="8" t="s">
        <v>4</v>
      </c>
      <c r="F41" s="9"/>
      <c r="G41" s="11" t="s">
        <v>6</v>
      </c>
      <c r="H41" s="5" t="s">
        <v>7</v>
      </c>
      <c r="I41" s="6"/>
      <c r="J41" s="3" t="s">
        <v>8</v>
      </c>
      <c r="K41" s="7"/>
      <c r="L41" s="12" t="s">
        <v>9</v>
      </c>
      <c r="M41" s="8" t="s">
        <v>10</v>
      </c>
      <c r="N41" s="9"/>
      <c r="O41" s="11" t="s">
        <v>11</v>
      </c>
      <c r="P41" s="11" t="s">
        <v>12</v>
      </c>
    </row>
    <row r="42" spans="1:16" x14ac:dyDescent="0.25">
      <c r="A42" s="33" t="s">
        <v>46</v>
      </c>
      <c r="B42" s="33"/>
      <c r="C42" s="31">
        <v>5.3</v>
      </c>
      <c r="D42" s="31"/>
      <c r="E42" s="31">
        <v>9</v>
      </c>
      <c r="F42" s="31"/>
      <c r="H42" s="43">
        <v>16</v>
      </c>
      <c r="I42" s="43"/>
      <c r="J42" s="43">
        <v>16</v>
      </c>
      <c r="K42" s="43"/>
      <c r="M42" s="31">
        <f>((C42/16)/E42)*43560</f>
        <v>1603.25</v>
      </c>
      <c r="N42" s="31"/>
      <c r="O42">
        <f>M42/60</f>
        <v>26.720833333333335</v>
      </c>
      <c r="P42" s="32">
        <f>AVERAGE(M42:N44)</f>
        <v>1552.8333333333333</v>
      </c>
    </row>
    <row r="43" spans="1:16" x14ac:dyDescent="0.25">
      <c r="A43" s="33" t="s">
        <v>47</v>
      </c>
      <c r="B43" s="33"/>
      <c r="C43" s="43">
        <v>4.3</v>
      </c>
      <c r="D43" s="43"/>
      <c r="E43" s="43">
        <v>9</v>
      </c>
      <c r="F43" s="43"/>
      <c r="H43" s="43">
        <v>16</v>
      </c>
      <c r="I43" s="43"/>
      <c r="J43" s="43">
        <v>16</v>
      </c>
      <c r="K43" s="43"/>
      <c r="M43" s="33">
        <f>((C43/16)/E43)*43560</f>
        <v>1300.75</v>
      </c>
      <c r="N43" s="33"/>
      <c r="O43">
        <f>M43/60</f>
        <v>21.679166666666667</v>
      </c>
      <c r="P43" s="34"/>
    </row>
    <row r="44" spans="1:16" ht="15.75" thickBot="1" x14ac:dyDescent="0.3">
      <c r="A44" s="33" t="s">
        <v>48</v>
      </c>
      <c r="B44" s="33"/>
      <c r="C44" s="43">
        <v>5.8</v>
      </c>
      <c r="D44" s="43"/>
      <c r="E44" s="43">
        <v>9</v>
      </c>
      <c r="F44" s="43"/>
      <c r="H44" s="43">
        <v>16</v>
      </c>
      <c r="I44" s="43"/>
      <c r="J44" s="43">
        <v>16</v>
      </c>
      <c r="K44" s="43"/>
      <c r="M44" s="33">
        <f>((C44/16)/E44)*43560</f>
        <v>1754.4999999999998</v>
      </c>
      <c r="N44" s="33"/>
      <c r="O44">
        <f>M44/60</f>
        <v>29.241666666666664</v>
      </c>
      <c r="P44" s="35"/>
    </row>
    <row r="45" spans="1:16" x14ac:dyDescent="0.25">
      <c r="A45" s="33" t="s">
        <v>49</v>
      </c>
      <c r="B45" s="33"/>
      <c r="C45" s="43">
        <v>8.9</v>
      </c>
      <c r="D45" s="43"/>
      <c r="E45" s="43">
        <v>9</v>
      </c>
      <c r="F45" s="43"/>
      <c r="H45" s="43">
        <v>16</v>
      </c>
      <c r="I45" s="43"/>
      <c r="J45" s="43">
        <v>16</v>
      </c>
      <c r="K45" s="43"/>
      <c r="M45" s="33">
        <f t="shared" ref="M45:M50" si="7">((C45/16)/E45)*43560</f>
        <v>2692.25</v>
      </c>
      <c r="N45" s="33"/>
      <c r="O45">
        <f t="shared" ref="O45:O50" si="8">M45/60</f>
        <v>44.87083333333333</v>
      </c>
      <c r="P45" s="32">
        <f>AVERAGE(M45:N47)</f>
        <v>1794.8333333333333</v>
      </c>
    </row>
    <row r="46" spans="1:16" x14ac:dyDescent="0.25">
      <c r="A46" s="33" t="s">
        <v>50</v>
      </c>
      <c r="B46" s="33"/>
      <c r="C46" s="43">
        <v>4.2</v>
      </c>
      <c r="D46" s="43"/>
      <c r="E46" s="43">
        <v>9</v>
      </c>
      <c r="F46" s="43"/>
      <c r="H46" s="43">
        <v>16</v>
      </c>
      <c r="I46" s="43"/>
      <c r="J46" s="43">
        <v>16</v>
      </c>
      <c r="K46" s="43"/>
      <c r="M46" s="33">
        <f>((C46/16)/E46)*43560</f>
        <v>1270.5</v>
      </c>
      <c r="N46" s="33"/>
      <c r="O46">
        <f>M46/60</f>
        <v>21.175000000000001</v>
      </c>
      <c r="P46" s="34"/>
    </row>
    <row r="47" spans="1:16" ht="15.75" thickBot="1" x14ac:dyDescent="0.3">
      <c r="A47" s="33" t="s">
        <v>51</v>
      </c>
      <c r="B47" s="33"/>
      <c r="C47" s="43">
        <v>4.7</v>
      </c>
      <c r="D47" s="43"/>
      <c r="E47" s="43">
        <v>9</v>
      </c>
      <c r="F47" s="43"/>
      <c r="H47" s="43">
        <v>16</v>
      </c>
      <c r="I47" s="43"/>
      <c r="J47" s="43">
        <v>16</v>
      </c>
      <c r="K47" s="43"/>
      <c r="M47" s="33">
        <f>((C47/16)/E47)*43560</f>
        <v>1421.75</v>
      </c>
      <c r="N47" s="33"/>
      <c r="O47">
        <f>M47/60</f>
        <v>23.695833333333333</v>
      </c>
      <c r="P47" s="35"/>
    </row>
    <row r="48" spans="1:16" x14ac:dyDescent="0.25">
      <c r="A48" s="33" t="s">
        <v>52</v>
      </c>
      <c r="B48" s="33"/>
      <c r="C48" s="43">
        <v>5.9</v>
      </c>
      <c r="D48" s="43"/>
      <c r="E48" s="43">
        <v>9</v>
      </c>
      <c r="F48" s="43"/>
      <c r="H48" s="43">
        <v>16</v>
      </c>
      <c r="I48" s="43"/>
      <c r="J48" s="43">
        <v>16</v>
      </c>
      <c r="K48" s="43"/>
      <c r="M48" s="33">
        <f t="shared" si="7"/>
        <v>1784.75</v>
      </c>
      <c r="N48" s="33"/>
      <c r="O48">
        <f t="shared" si="8"/>
        <v>29.745833333333334</v>
      </c>
      <c r="P48" s="32">
        <f>AVERAGE(M48:N50)</f>
        <v>1683.9166666666667</v>
      </c>
    </row>
    <row r="49" spans="1:16" x14ac:dyDescent="0.25">
      <c r="A49" s="33" t="s">
        <v>53</v>
      </c>
      <c r="B49" s="33"/>
      <c r="C49" s="43">
        <v>6.5</v>
      </c>
      <c r="D49" s="43"/>
      <c r="E49" s="43">
        <v>9</v>
      </c>
      <c r="F49" s="43"/>
      <c r="H49" s="43">
        <v>16</v>
      </c>
      <c r="I49" s="43"/>
      <c r="J49" s="43">
        <v>16</v>
      </c>
      <c r="K49" s="43"/>
      <c r="M49" s="33">
        <f t="shared" si="7"/>
        <v>1966.25</v>
      </c>
      <c r="N49" s="33"/>
      <c r="O49">
        <f t="shared" si="8"/>
        <v>32.770833333333336</v>
      </c>
      <c r="P49" s="34"/>
    </row>
    <row r="50" spans="1:16" ht="15.75" thickBot="1" x14ac:dyDescent="0.3">
      <c r="A50" s="33" t="s">
        <v>54</v>
      </c>
      <c r="B50" s="33"/>
      <c r="C50" s="43">
        <v>4.3</v>
      </c>
      <c r="D50" s="43"/>
      <c r="E50" s="43">
        <v>9</v>
      </c>
      <c r="F50" s="43"/>
      <c r="H50" s="43">
        <v>16</v>
      </c>
      <c r="I50" s="43"/>
      <c r="J50" s="43">
        <v>16</v>
      </c>
      <c r="K50" s="43"/>
      <c r="M50" s="33">
        <f t="shared" si="7"/>
        <v>1300.75</v>
      </c>
      <c r="N50" s="33"/>
      <c r="O50">
        <f t="shared" si="8"/>
        <v>21.679166666666667</v>
      </c>
      <c r="P50" s="35"/>
    </row>
  </sheetData>
  <mergeCells count="290">
    <mergeCell ref="H50:I50"/>
    <mergeCell ref="J50:K50"/>
    <mergeCell ref="M50:N50"/>
    <mergeCell ref="P48:P50"/>
    <mergeCell ref="A49:B49"/>
    <mergeCell ref="C49:D49"/>
    <mergeCell ref="E49:F49"/>
    <mergeCell ref="H49:I49"/>
    <mergeCell ref="J49:K49"/>
    <mergeCell ref="M49:N49"/>
    <mergeCell ref="A50:B50"/>
    <mergeCell ref="C50:D50"/>
    <mergeCell ref="E50:F50"/>
    <mergeCell ref="H47:I47"/>
    <mergeCell ref="J47:K47"/>
    <mergeCell ref="M47:N47"/>
    <mergeCell ref="A48:B48"/>
    <mergeCell ref="C48:D48"/>
    <mergeCell ref="E48:F48"/>
    <mergeCell ref="H48:I48"/>
    <mergeCell ref="J48:K48"/>
    <mergeCell ref="M48:N48"/>
    <mergeCell ref="P45:P47"/>
    <mergeCell ref="A46:B46"/>
    <mergeCell ref="C46:D46"/>
    <mergeCell ref="E46:F46"/>
    <mergeCell ref="H46:I46"/>
    <mergeCell ref="J46:K46"/>
    <mergeCell ref="M46:N46"/>
    <mergeCell ref="A47:B47"/>
    <mergeCell ref="C47:D47"/>
    <mergeCell ref="E47:F47"/>
    <mergeCell ref="H44:I44"/>
    <mergeCell ref="J44:K44"/>
    <mergeCell ref="M44:N44"/>
    <mergeCell ref="A45:B45"/>
    <mergeCell ref="C45:D45"/>
    <mergeCell ref="E45:F45"/>
    <mergeCell ref="H45:I45"/>
    <mergeCell ref="J45:K45"/>
    <mergeCell ref="M45:N45"/>
    <mergeCell ref="P42:P44"/>
    <mergeCell ref="A43:B43"/>
    <mergeCell ref="C43:D43"/>
    <mergeCell ref="E43:F43"/>
    <mergeCell ref="H43:I43"/>
    <mergeCell ref="J43:K43"/>
    <mergeCell ref="M43:N43"/>
    <mergeCell ref="A44:B44"/>
    <mergeCell ref="C44:D44"/>
    <mergeCell ref="E44:F44"/>
    <mergeCell ref="A42:B42"/>
    <mergeCell ref="C42:D42"/>
    <mergeCell ref="E42:F42"/>
    <mergeCell ref="H42:I42"/>
    <mergeCell ref="J42:K42"/>
    <mergeCell ref="M42:N42"/>
    <mergeCell ref="H38:I38"/>
    <mergeCell ref="J38:K38"/>
    <mergeCell ref="M38:N38"/>
    <mergeCell ref="A40:B40"/>
    <mergeCell ref="A41:B41"/>
    <mergeCell ref="C41:D41"/>
    <mergeCell ref="E41:F41"/>
    <mergeCell ref="H41:I41"/>
    <mergeCell ref="J41:K41"/>
    <mergeCell ref="M41:N41"/>
    <mergeCell ref="P36:P38"/>
    <mergeCell ref="A37:B37"/>
    <mergeCell ref="C37:D37"/>
    <mergeCell ref="E37:F37"/>
    <mergeCell ref="H37:I37"/>
    <mergeCell ref="J37:K37"/>
    <mergeCell ref="M37:N37"/>
    <mergeCell ref="A38:B38"/>
    <mergeCell ref="C38:D38"/>
    <mergeCell ref="E38:F38"/>
    <mergeCell ref="A36:B36"/>
    <mergeCell ref="C36:D36"/>
    <mergeCell ref="E36:F36"/>
    <mergeCell ref="H36:I36"/>
    <mergeCell ref="J36:K36"/>
    <mergeCell ref="M36:N36"/>
    <mergeCell ref="H32:I32"/>
    <mergeCell ref="J32:K32"/>
    <mergeCell ref="M32:N32"/>
    <mergeCell ref="A34:B34"/>
    <mergeCell ref="A35:B35"/>
    <mergeCell ref="C35:D35"/>
    <mergeCell ref="E35:F35"/>
    <mergeCell ref="H35:I35"/>
    <mergeCell ref="J35:K35"/>
    <mergeCell ref="M35:N35"/>
    <mergeCell ref="P30:P32"/>
    <mergeCell ref="A31:B31"/>
    <mergeCell ref="C31:D31"/>
    <mergeCell ref="E31:F31"/>
    <mergeCell ref="H31:I31"/>
    <mergeCell ref="J31:K31"/>
    <mergeCell ref="M31:N31"/>
    <mergeCell ref="A32:B32"/>
    <mergeCell ref="C32:D32"/>
    <mergeCell ref="E32:F32"/>
    <mergeCell ref="H29:I29"/>
    <mergeCell ref="J29:K29"/>
    <mergeCell ref="M29:N29"/>
    <mergeCell ref="A30:B30"/>
    <mergeCell ref="C30:D30"/>
    <mergeCell ref="E30:F30"/>
    <mergeCell ref="H30:I30"/>
    <mergeCell ref="J30:K30"/>
    <mergeCell ref="M30:N30"/>
    <mergeCell ref="P27:P29"/>
    <mergeCell ref="A28:B28"/>
    <mergeCell ref="C28:D28"/>
    <mergeCell ref="E28:F28"/>
    <mergeCell ref="H28:I28"/>
    <mergeCell ref="J28:K28"/>
    <mergeCell ref="M28:N28"/>
    <mergeCell ref="A29:B29"/>
    <mergeCell ref="C29:D29"/>
    <mergeCell ref="E29:F29"/>
    <mergeCell ref="M26:N26"/>
    <mergeCell ref="A27:B27"/>
    <mergeCell ref="C27:D27"/>
    <mergeCell ref="E27:F27"/>
    <mergeCell ref="H27:I27"/>
    <mergeCell ref="J27:K27"/>
    <mergeCell ref="M27:N27"/>
    <mergeCell ref="A25:B25"/>
    <mergeCell ref="A26:B26"/>
    <mergeCell ref="C26:D26"/>
    <mergeCell ref="E26:F26"/>
    <mergeCell ref="H26:I26"/>
    <mergeCell ref="J26:K26"/>
    <mergeCell ref="P22:Q22"/>
    <mergeCell ref="A23:B23"/>
    <mergeCell ref="C23:D23"/>
    <mergeCell ref="E23:F23"/>
    <mergeCell ref="G23:H23"/>
    <mergeCell ref="K23:L23"/>
    <mergeCell ref="M23:N23"/>
    <mergeCell ref="P23:Q23"/>
    <mergeCell ref="A22:B22"/>
    <mergeCell ref="C22:D22"/>
    <mergeCell ref="E22:F22"/>
    <mergeCell ref="G22:H22"/>
    <mergeCell ref="K22:L22"/>
    <mergeCell ref="M22:N22"/>
    <mergeCell ref="P20:Q20"/>
    <mergeCell ref="A21:B21"/>
    <mergeCell ref="C21:D21"/>
    <mergeCell ref="E21:F21"/>
    <mergeCell ref="G21:H21"/>
    <mergeCell ref="K21:L21"/>
    <mergeCell ref="M21:N21"/>
    <mergeCell ref="P21:Q21"/>
    <mergeCell ref="A20:B20"/>
    <mergeCell ref="C20:D20"/>
    <mergeCell ref="E20:F20"/>
    <mergeCell ref="G20:H20"/>
    <mergeCell ref="K20:L20"/>
    <mergeCell ref="M20:N20"/>
    <mergeCell ref="P18:Q18"/>
    <mergeCell ref="A19:B19"/>
    <mergeCell ref="C19:D19"/>
    <mergeCell ref="E19:F19"/>
    <mergeCell ref="G19:H19"/>
    <mergeCell ref="K19:L19"/>
    <mergeCell ref="M19:N19"/>
    <mergeCell ref="P19:Q19"/>
    <mergeCell ref="A18:B18"/>
    <mergeCell ref="C18:D18"/>
    <mergeCell ref="E18:F18"/>
    <mergeCell ref="G18:H18"/>
    <mergeCell ref="K18:L18"/>
    <mergeCell ref="M18:N18"/>
    <mergeCell ref="P16:Q16"/>
    <mergeCell ref="A17:B17"/>
    <mergeCell ref="C17:D17"/>
    <mergeCell ref="E17:F17"/>
    <mergeCell ref="G17:H17"/>
    <mergeCell ref="K17:L17"/>
    <mergeCell ref="M17:N17"/>
    <mergeCell ref="P17:Q17"/>
    <mergeCell ref="A16:B16"/>
    <mergeCell ref="C16:D16"/>
    <mergeCell ref="E16:F16"/>
    <mergeCell ref="G16:H16"/>
    <mergeCell ref="K16:L16"/>
    <mergeCell ref="M16:N16"/>
    <mergeCell ref="P14:Q14"/>
    <mergeCell ref="A15:B15"/>
    <mergeCell ref="C15:D15"/>
    <mergeCell ref="E15:F15"/>
    <mergeCell ref="G15:H15"/>
    <mergeCell ref="K15:L15"/>
    <mergeCell ref="M15:N15"/>
    <mergeCell ref="P15:Q15"/>
    <mergeCell ref="A14:B14"/>
    <mergeCell ref="C14:D14"/>
    <mergeCell ref="E14:F14"/>
    <mergeCell ref="G14:H14"/>
    <mergeCell ref="K14:L14"/>
    <mergeCell ref="M14:N14"/>
    <mergeCell ref="P12:Q12"/>
    <mergeCell ref="A13:B13"/>
    <mergeCell ref="C13:D13"/>
    <mergeCell ref="E13:F13"/>
    <mergeCell ref="G13:H13"/>
    <mergeCell ref="K13:L13"/>
    <mergeCell ref="M13:N13"/>
    <mergeCell ref="P13:Q13"/>
    <mergeCell ref="A12:B12"/>
    <mergeCell ref="C12:D12"/>
    <mergeCell ref="E12:F12"/>
    <mergeCell ref="G12:H12"/>
    <mergeCell ref="K12:L12"/>
    <mergeCell ref="M12:N12"/>
    <mergeCell ref="P10:Q10"/>
    <mergeCell ref="A11:B11"/>
    <mergeCell ref="C11:D11"/>
    <mergeCell ref="E11:F11"/>
    <mergeCell ref="G11:H11"/>
    <mergeCell ref="K11:L11"/>
    <mergeCell ref="M11:N11"/>
    <mergeCell ref="P11:Q11"/>
    <mergeCell ref="A10:B10"/>
    <mergeCell ref="C10:D10"/>
    <mergeCell ref="E10:F10"/>
    <mergeCell ref="G10:H10"/>
    <mergeCell ref="K10:L10"/>
    <mergeCell ref="M10:N10"/>
    <mergeCell ref="P8:Q8"/>
    <mergeCell ref="A9:B9"/>
    <mergeCell ref="C9:D9"/>
    <mergeCell ref="E9:F9"/>
    <mergeCell ref="G9:H9"/>
    <mergeCell ref="K9:L9"/>
    <mergeCell ref="M9:N9"/>
    <mergeCell ref="P9:Q9"/>
    <mergeCell ref="A8:B8"/>
    <mergeCell ref="C8:D8"/>
    <mergeCell ref="E8:F8"/>
    <mergeCell ref="G8:H8"/>
    <mergeCell ref="K8:L8"/>
    <mergeCell ref="M8:N8"/>
    <mergeCell ref="P6:Q6"/>
    <mergeCell ref="A7:B7"/>
    <mergeCell ref="C7:D7"/>
    <mergeCell ref="E7:F7"/>
    <mergeCell ref="G7:H7"/>
    <mergeCell ref="K7:L7"/>
    <mergeCell ref="M7:N7"/>
    <mergeCell ref="P7:Q7"/>
    <mergeCell ref="A6:B6"/>
    <mergeCell ref="C6:D6"/>
    <mergeCell ref="E6:F6"/>
    <mergeCell ref="G6:H6"/>
    <mergeCell ref="K6:L6"/>
    <mergeCell ref="M6:N6"/>
    <mergeCell ref="P4:Q4"/>
    <mergeCell ref="A5:B5"/>
    <mergeCell ref="C5:D5"/>
    <mergeCell ref="E5:F5"/>
    <mergeCell ref="G5:H5"/>
    <mergeCell ref="K5:L5"/>
    <mergeCell ref="M5:N5"/>
    <mergeCell ref="P5:Q5"/>
    <mergeCell ref="A4:B4"/>
    <mergeCell ref="C4:D4"/>
    <mergeCell ref="E4:F4"/>
    <mergeCell ref="G4:H4"/>
    <mergeCell ref="K4:L4"/>
    <mergeCell ref="M4:N4"/>
    <mergeCell ref="M2:N2"/>
    <mergeCell ref="P2:Q2"/>
    <mergeCell ref="A3:B3"/>
    <mergeCell ref="C3:D3"/>
    <mergeCell ref="E3:F3"/>
    <mergeCell ref="G3:H3"/>
    <mergeCell ref="K3:L3"/>
    <mergeCell ref="M3:N3"/>
    <mergeCell ref="P3:Q3"/>
    <mergeCell ref="A1:B1"/>
    <mergeCell ref="A2:B2"/>
    <mergeCell ref="C2:D2"/>
    <mergeCell ref="E2:F2"/>
    <mergeCell ref="G2:H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2020-07-23T18:58:42Z</dcterms:created>
  <dcterms:modified xsi:type="dcterms:W3CDTF">2020-07-23T18:59:56Z</dcterms:modified>
</cp:coreProperties>
</file>