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19 Field Season Info\"/>
    </mc:Choice>
  </mc:AlternateContent>
  <bookViews>
    <workbookView xWindow="0" yWindow="0" windowWidth="20490" windowHeight="7755"/>
  </bookViews>
  <sheets>
    <sheet name="Layout" sheetId="1" r:id="rId1"/>
    <sheet name="Notes" sheetId="2" r:id="rId2"/>
    <sheet name="Pea Counts" sheetId="3" r:id="rId3"/>
    <sheet name="CP Count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3" l="1"/>
  <c r="K27" i="3"/>
  <c r="K28" i="3"/>
  <c r="K29" i="3"/>
  <c r="K19" i="3"/>
  <c r="K20" i="3"/>
  <c r="K21" i="3"/>
  <c r="K22" i="3"/>
  <c r="K12" i="3"/>
  <c r="K13" i="3"/>
  <c r="K14" i="3"/>
  <c r="K15" i="3"/>
  <c r="K25" i="3"/>
  <c r="K18" i="3"/>
  <c r="K11" i="3"/>
  <c r="K5" i="3"/>
  <c r="K6" i="3"/>
  <c r="K7" i="3"/>
  <c r="K8" i="3"/>
  <c r="K4" i="3"/>
  <c r="I26" i="3"/>
  <c r="I27" i="3"/>
  <c r="I28" i="3"/>
  <c r="I29" i="3"/>
  <c r="I19" i="3"/>
  <c r="I20" i="3"/>
  <c r="I21" i="3"/>
  <c r="I22" i="3"/>
  <c r="I12" i="3"/>
  <c r="I13" i="3"/>
  <c r="I14" i="3"/>
  <c r="I15" i="3"/>
  <c r="I25" i="3"/>
  <c r="I18" i="3"/>
  <c r="I11" i="3"/>
  <c r="I5" i="3"/>
  <c r="I6" i="3"/>
  <c r="I7" i="3"/>
  <c r="I8" i="3"/>
  <c r="I4" i="3"/>
  <c r="H26" i="3"/>
  <c r="H27" i="3"/>
  <c r="H28" i="3"/>
  <c r="H29" i="3"/>
  <c r="H19" i="3"/>
  <c r="H20" i="3"/>
  <c r="H21" i="3"/>
  <c r="H22" i="3"/>
  <c r="H25" i="3"/>
  <c r="H18" i="3"/>
  <c r="H12" i="3"/>
  <c r="H13" i="3"/>
  <c r="H14" i="3"/>
  <c r="H15" i="3"/>
  <c r="H11" i="3"/>
  <c r="H5" i="3"/>
  <c r="H6" i="3"/>
  <c r="H7" i="3"/>
  <c r="H8" i="3"/>
  <c r="H4" i="3"/>
  <c r="G26" i="3"/>
  <c r="G27" i="3"/>
  <c r="G28" i="3"/>
  <c r="G29" i="3"/>
  <c r="G19" i="3"/>
  <c r="G20" i="3"/>
  <c r="G21" i="3"/>
  <c r="G22" i="3"/>
  <c r="G12" i="3"/>
  <c r="G13" i="3"/>
  <c r="G14" i="3"/>
  <c r="G15" i="3"/>
  <c r="G25" i="3"/>
  <c r="G18" i="3"/>
  <c r="G11" i="3"/>
  <c r="G5" i="3"/>
  <c r="G6" i="3"/>
  <c r="G7" i="3"/>
  <c r="G8" i="3"/>
  <c r="G4" i="3"/>
  <c r="F29" i="3"/>
  <c r="F28" i="3"/>
  <c r="F27" i="3"/>
  <c r="F26" i="3"/>
  <c r="F25" i="3"/>
  <c r="F22" i="3"/>
  <c r="F21" i="3"/>
  <c r="F20" i="3"/>
  <c r="F19" i="3"/>
  <c r="F18" i="3"/>
  <c r="F15" i="3"/>
  <c r="F14" i="3"/>
  <c r="F13" i="3"/>
  <c r="F12" i="3"/>
  <c r="F11" i="3"/>
  <c r="F5" i="3"/>
  <c r="F6" i="3"/>
  <c r="F7" i="3"/>
  <c r="F8" i="3"/>
  <c r="F4" i="3"/>
  <c r="H15" i="4"/>
  <c r="H16" i="4"/>
  <c r="H14" i="4"/>
  <c r="H10" i="4"/>
  <c r="H11" i="4"/>
  <c r="H9" i="4"/>
  <c r="H6" i="4"/>
  <c r="H5" i="4"/>
  <c r="H4" i="4"/>
  <c r="G15" i="4" l="1"/>
  <c r="G16" i="4"/>
  <c r="G14" i="4"/>
  <c r="G10" i="4"/>
  <c r="G11" i="4"/>
  <c r="G9" i="4"/>
  <c r="G5" i="4"/>
  <c r="G6" i="4"/>
  <c r="G4" i="4"/>
  <c r="F15" i="4"/>
  <c r="F16" i="4"/>
  <c r="F10" i="4"/>
  <c r="F11" i="4"/>
  <c r="F14" i="4"/>
  <c r="F9" i="4"/>
  <c r="F5" i="4"/>
  <c r="F6" i="4"/>
  <c r="F4" i="4"/>
</calcChain>
</file>

<file path=xl/sharedStrings.xml><?xml version="1.0" encoding="utf-8"?>
<sst xmlns="http://schemas.openxmlformats.org/spreadsheetml/2006/main" count="158" uniqueCount="64">
  <si>
    <t>Pulse Crop Trial</t>
  </si>
  <si>
    <t>Buck Farms - Mapleton, Maine</t>
  </si>
  <si>
    <t>N</t>
  </si>
  <si>
    <t>Barley</t>
  </si>
  <si>
    <t>Ca</t>
  </si>
  <si>
    <t>BLOCK 1 - PEA</t>
  </si>
  <si>
    <t>BLOCK 2 - PEA</t>
  </si>
  <si>
    <t>BLOCK 3 - PEA</t>
  </si>
  <si>
    <t>BLOCK 4 - PEA</t>
  </si>
  <si>
    <t>BLOCK 1 - CHICKPEA</t>
  </si>
  <si>
    <t>BLOCK 2 - CHICKPEA</t>
  </si>
  <si>
    <t>BLOCK 3 - CHICKPEA</t>
  </si>
  <si>
    <t>Gw</t>
  </si>
  <si>
    <t>Es</t>
  </si>
  <si>
    <t>S</t>
  </si>
  <si>
    <t>Fr</t>
  </si>
  <si>
    <t>L</t>
  </si>
  <si>
    <t>P</t>
  </si>
  <si>
    <t>Co</t>
  </si>
  <si>
    <t>6'</t>
  </si>
  <si>
    <t>36'</t>
  </si>
  <si>
    <t>13'</t>
  </si>
  <si>
    <t>3'</t>
  </si>
  <si>
    <t>109'</t>
  </si>
  <si>
    <t>Key</t>
  </si>
  <si>
    <t>Chickpea</t>
  </si>
  <si>
    <t>CDC Leader</t>
  </si>
  <si>
    <t>CDC Palmer</t>
  </si>
  <si>
    <t>CDC Frontier</t>
  </si>
  <si>
    <t>Yellow Pea</t>
  </si>
  <si>
    <t>Green Pea</t>
  </si>
  <si>
    <t>AAC Carver</t>
  </si>
  <si>
    <t>AC Earlystar</t>
  </si>
  <si>
    <t>CDC Saffron</t>
  </si>
  <si>
    <t>CDC Greenwater</t>
  </si>
  <si>
    <t>AAC Comfort</t>
  </si>
  <si>
    <t>2019 Pulse Crop Trials</t>
  </si>
  <si>
    <t>Planting Date:  May 29, 2019</t>
  </si>
  <si>
    <t>Herbicide Date:  May 30, 2019</t>
  </si>
  <si>
    <t>Herbicides:  Dual II Magnum - 1.67 pint/a + Spartan Charge - 6.0 oz/acre</t>
  </si>
  <si>
    <t>PEA</t>
  </si>
  <si>
    <t>BLOCK 1</t>
  </si>
  <si>
    <t>COUNT 1</t>
  </si>
  <si>
    <t>COUNT 2</t>
  </si>
  <si>
    <t>COUNT 3</t>
  </si>
  <si>
    <t>AVERAGE</t>
  </si>
  <si>
    <t>BLOCK 2</t>
  </si>
  <si>
    <t>BLOCK 3</t>
  </si>
  <si>
    <t>BLOCK 4</t>
  </si>
  <si>
    <t>Comfort</t>
  </si>
  <si>
    <t>Saffron</t>
  </si>
  <si>
    <t>Greenwater</t>
  </si>
  <si>
    <t>Earlystar</t>
  </si>
  <si>
    <t>Carver</t>
  </si>
  <si>
    <t>CHICKPEA</t>
  </si>
  <si>
    <t>FRONTIER</t>
  </si>
  <si>
    <t>PALMER</t>
  </si>
  <si>
    <t>LEADER</t>
  </si>
  <si>
    <t>Plants/LF</t>
  </si>
  <si>
    <t>Plant/FT²</t>
  </si>
  <si>
    <t>14 inch spacing</t>
  </si>
  <si>
    <t>Pop/Acre</t>
  </si>
  <si>
    <t>Targ. Pop</t>
  </si>
  <si>
    <t>% of Targ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</si>
</sst>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90"/>
    </xf>
    <xf numFmtId="0" fontId="0" fillId="0" borderId="19" xfId="0" applyBorder="1"/>
    <xf numFmtId="0" fontId="0" fillId="0" borderId="20" xfId="0" applyBorder="1"/>
    <xf numFmtId="0" fontId="1" fillId="0" borderId="1" xfId="0" applyFont="1" applyBorder="1" applyAlignment="1">
      <alignment horizontal="center"/>
    </xf>
    <xf numFmtId="0" fontId="1" fillId="0" borderId="9" xfId="0" applyFont="1" applyBorder="1"/>
    <xf numFmtId="164" fontId="0" fillId="0" borderId="0" xfId="0" applyNumberFormat="1"/>
    <xf numFmtId="15" fontId="0" fillId="0" borderId="0" xfId="0" applyNumberFormat="1"/>
    <xf numFmtId="0" fontId="1" fillId="0" borderId="9" xfId="0" applyFont="1" applyFill="1" applyBorder="1"/>
    <xf numFmtId="0" fontId="1" fillId="12" borderId="6" xfId="0" applyFont="1" applyFill="1" applyBorder="1" applyAlignment="1">
      <alignment horizontal="center" vertical="center"/>
    </xf>
    <xf numFmtId="0" fontId="1" fillId="12" borderId="7" xfId="0" applyFont="1" applyFill="1" applyBorder="1" applyAlignment="1">
      <alignment horizontal="center" vertical="center"/>
    </xf>
    <xf numFmtId="0" fontId="1" fillId="12" borderId="8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10" borderId="19" xfId="0" applyFont="1" applyFill="1" applyBorder="1" applyAlignment="1">
      <alignment horizontal="center"/>
    </xf>
    <xf numFmtId="0" fontId="1" fillId="10" borderId="20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1" fillId="8" borderId="21" xfId="0" applyFont="1" applyFill="1" applyBorder="1" applyAlignment="1">
      <alignment horizontal="center"/>
    </xf>
    <xf numFmtId="0" fontId="1" fillId="8" borderId="22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13" borderId="19" xfId="0" applyFont="1" applyFill="1" applyBorder="1" applyAlignment="1">
      <alignment horizontal="center"/>
    </xf>
    <xf numFmtId="0" fontId="1" fillId="13" borderId="20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7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2</xdr:row>
      <xdr:rowOff>19051</xdr:rowOff>
    </xdr:from>
    <xdr:to>
      <xdr:col>8</xdr:col>
      <xdr:colOff>419101</xdr:colOff>
      <xdr:row>3</xdr:row>
      <xdr:rowOff>161925</xdr:rowOff>
    </xdr:to>
    <xdr:cxnSp macro="">
      <xdr:nvCxnSpPr>
        <xdr:cNvPr id="3" name="Straight Arrow Connector 2"/>
        <xdr:cNvCxnSpPr/>
      </xdr:nvCxnSpPr>
      <xdr:spPr>
        <a:xfrm flipV="1">
          <a:off x="5295900" y="400051"/>
          <a:ext cx="1" cy="333374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4</xdr:row>
      <xdr:rowOff>0</xdr:rowOff>
    </xdr:from>
    <xdr:to>
      <xdr:col>6</xdr:col>
      <xdr:colOff>317500</xdr:colOff>
      <xdr:row>31</xdr:row>
      <xdr:rowOff>12700</xdr:rowOff>
    </xdr:to>
    <xdr:cxnSp macro="">
      <xdr:nvCxnSpPr>
        <xdr:cNvPr id="4" name="Straight Connector 3"/>
        <xdr:cNvCxnSpPr/>
      </xdr:nvCxnSpPr>
      <xdr:spPr>
        <a:xfrm>
          <a:off x="3962400" y="774700"/>
          <a:ext cx="12700" cy="516890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topLeftCell="A4" zoomScaleNormal="100" workbookViewId="0">
      <selection activeCell="N27" sqref="N27"/>
    </sheetView>
  </sheetViews>
  <sheetFormatPr defaultRowHeight="15" x14ac:dyDescent="0.25"/>
  <sheetData>
    <row r="1" spans="1:13" x14ac:dyDescent="0.25">
      <c r="C1" s="77" t="s">
        <v>0</v>
      </c>
      <c r="D1" s="77"/>
      <c r="E1" s="77"/>
      <c r="F1" s="77"/>
      <c r="G1" s="77"/>
    </row>
    <row r="2" spans="1:13" x14ac:dyDescent="0.25">
      <c r="C2" s="77" t="s">
        <v>1</v>
      </c>
      <c r="D2" s="77"/>
      <c r="E2" s="77"/>
      <c r="F2" s="77"/>
      <c r="G2" s="77"/>
    </row>
    <row r="3" spans="1:13" ht="15.75" thickBot="1" x14ac:dyDescent="0.3">
      <c r="C3" s="80" t="s">
        <v>20</v>
      </c>
      <c r="D3" s="81"/>
      <c r="E3" s="81"/>
      <c r="F3" s="81"/>
      <c r="G3" s="81"/>
      <c r="H3" s="82"/>
      <c r="I3" s="78" t="s">
        <v>2</v>
      </c>
    </row>
    <row r="4" spans="1:13" x14ac:dyDescent="0.25">
      <c r="C4" s="7" t="s">
        <v>19</v>
      </c>
      <c r="I4" s="78"/>
      <c r="L4" s="18" t="s">
        <v>24</v>
      </c>
      <c r="M4" s="19"/>
    </row>
    <row r="5" spans="1:13" ht="15" customHeight="1" x14ac:dyDescent="0.25">
      <c r="A5" s="50" t="s">
        <v>11</v>
      </c>
      <c r="B5" s="51"/>
      <c r="C5" s="76" t="s">
        <v>15</v>
      </c>
      <c r="D5" s="68" t="s">
        <v>3</v>
      </c>
      <c r="E5" s="68" t="s">
        <v>3</v>
      </c>
      <c r="F5" s="75" t="s">
        <v>16</v>
      </c>
      <c r="G5" s="65" t="s">
        <v>15</v>
      </c>
      <c r="H5" s="79" t="s">
        <v>17</v>
      </c>
      <c r="I5" s="34" t="s">
        <v>21</v>
      </c>
      <c r="J5" s="37" t="s">
        <v>23</v>
      </c>
      <c r="L5" s="20" t="s">
        <v>25</v>
      </c>
      <c r="M5" s="21"/>
    </row>
    <row r="6" spans="1:13" x14ac:dyDescent="0.25">
      <c r="A6" s="52"/>
      <c r="B6" s="53"/>
      <c r="C6" s="76"/>
      <c r="D6" s="69"/>
      <c r="E6" s="69"/>
      <c r="F6" s="75"/>
      <c r="G6" s="66"/>
      <c r="H6" s="79"/>
      <c r="I6" s="35"/>
      <c r="J6" s="38"/>
      <c r="L6" s="22" t="s">
        <v>28</v>
      </c>
      <c r="M6" s="23"/>
    </row>
    <row r="7" spans="1:13" x14ac:dyDescent="0.25">
      <c r="A7" s="54"/>
      <c r="B7" s="55"/>
      <c r="C7" s="76"/>
      <c r="D7" s="70"/>
      <c r="E7" s="70"/>
      <c r="F7" s="75"/>
      <c r="G7" s="67"/>
      <c r="H7" s="79"/>
      <c r="I7" s="36"/>
      <c r="J7" s="38"/>
      <c r="L7" s="24" t="s">
        <v>26</v>
      </c>
      <c r="M7" s="25"/>
    </row>
    <row r="8" spans="1:13" x14ac:dyDescent="0.25">
      <c r="A8" s="1"/>
      <c r="B8" s="2"/>
      <c r="C8" s="47"/>
      <c r="D8" s="48"/>
      <c r="E8" s="48"/>
      <c r="F8" s="48"/>
      <c r="G8" s="48"/>
      <c r="H8" s="49"/>
      <c r="J8" s="38"/>
      <c r="L8" s="26" t="s">
        <v>27</v>
      </c>
      <c r="M8" s="27"/>
    </row>
    <row r="9" spans="1:13" x14ac:dyDescent="0.25">
      <c r="A9" s="50" t="s">
        <v>10</v>
      </c>
      <c r="B9" s="51"/>
      <c r="C9" s="62" t="s">
        <v>17</v>
      </c>
      <c r="D9" s="68" t="s">
        <v>3</v>
      </c>
      <c r="E9" s="68" t="s">
        <v>3</v>
      </c>
      <c r="F9" s="65" t="s">
        <v>15</v>
      </c>
      <c r="G9" s="62" t="s">
        <v>17</v>
      </c>
      <c r="H9" s="71" t="s">
        <v>16</v>
      </c>
      <c r="J9" s="38"/>
      <c r="L9" s="5"/>
      <c r="M9" s="6"/>
    </row>
    <row r="10" spans="1:13" x14ac:dyDescent="0.25">
      <c r="A10" s="52"/>
      <c r="B10" s="53"/>
      <c r="C10" s="63"/>
      <c r="D10" s="69"/>
      <c r="E10" s="69"/>
      <c r="F10" s="66"/>
      <c r="G10" s="63"/>
      <c r="H10" s="72"/>
      <c r="J10" s="38"/>
      <c r="L10" s="20" t="s">
        <v>29</v>
      </c>
      <c r="M10" s="21"/>
    </row>
    <row r="11" spans="1:13" x14ac:dyDescent="0.25">
      <c r="A11" s="54"/>
      <c r="B11" s="55"/>
      <c r="C11" s="64"/>
      <c r="D11" s="70"/>
      <c r="E11" s="70"/>
      <c r="F11" s="67"/>
      <c r="G11" s="64"/>
      <c r="H11" s="73"/>
      <c r="J11" s="38"/>
      <c r="L11" s="40" t="s">
        <v>31</v>
      </c>
      <c r="M11" s="41"/>
    </row>
    <row r="12" spans="1:13" x14ac:dyDescent="0.25">
      <c r="A12" s="1"/>
      <c r="B12" s="2"/>
      <c r="C12" s="54"/>
      <c r="D12" s="74"/>
      <c r="E12" s="74"/>
      <c r="F12" s="74"/>
      <c r="G12" s="74"/>
      <c r="H12" s="55"/>
      <c r="I12" s="4" t="s">
        <v>22</v>
      </c>
      <c r="J12" s="38"/>
      <c r="L12" s="42" t="s">
        <v>32</v>
      </c>
      <c r="M12" s="43"/>
    </row>
    <row r="13" spans="1:13" x14ac:dyDescent="0.25">
      <c r="A13" s="50" t="s">
        <v>9</v>
      </c>
      <c r="B13" s="51"/>
      <c r="C13" s="71" t="s">
        <v>16</v>
      </c>
      <c r="D13" s="68" t="s">
        <v>3</v>
      </c>
      <c r="E13" s="68" t="s">
        <v>3</v>
      </c>
      <c r="F13" s="62" t="s">
        <v>17</v>
      </c>
      <c r="G13" s="71" t="s">
        <v>16</v>
      </c>
      <c r="H13" s="65" t="s">
        <v>15</v>
      </c>
      <c r="J13" s="38"/>
      <c r="L13" s="28" t="s">
        <v>33</v>
      </c>
      <c r="M13" s="29"/>
    </row>
    <row r="14" spans="1:13" x14ac:dyDescent="0.25">
      <c r="A14" s="52"/>
      <c r="B14" s="53"/>
      <c r="C14" s="72"/>
      <c r="D14" s="69"/>
      <c r="E14" s="69"/>
      <c r="F14" s="63"/>
      <c r="G14" s="72"/>
      <c r="H14" s="66"/>
      <c r="J14" s="38"/>
      <c r="L14" s="5"/>
      <c r="M14" s="6"/>
    </row>
    <row r="15" spans="1:13" x14ac:dyDescent="0.25">
      <c r="A15" s="54"/>
      <c r="B15" s="55"/>
      <c r="C15" s="73"/>
      <c r="D15" s="70"/>
      <c r="E15" s="70"/>
      <c r="F15" s="64"/>
      <c r="G15" s="73"/>
      <c r="H15" s="67"/>
      <c r="J15" s="38"/>
      <c r="L15" s="20" t="s">
        <v>30</v>
      </c>
      <c r="M15" s="21"/>
    </row>
    <row r="16" spans="1:13" x14ac:dyDescent="0.25">
      <c r="A16" s="3"/>
      <c r="B16" s="2"/>
      <c r="C16" s="47"/>
      <c r="D16" s="48"/>
      <c r="E16" s="48"/>
      <c r="F16" s="48"/>
      <c r="G16" s="48"/>
      <c r="H16" s="49"/>
      <c r="J16" s="38"/>
      <c r="L16" s="30" t="s">
        <v>35</v>
      </c>
      <c r="M16" s="31"/>
    </row>
    <row r="17" spans="1:13" ht="15.75" thickBot="1" x14ac:dyDescent="0.3">
      <c r="A17" s="50" t="s">
        <v>8</v>
      </c>
      <c r="B17" s="51"/>
      <c r="C17" s="56" t="s">
        <v>18</v>
      </c>
      <c r="D17" s="59" t="s">
        <v>12</v>
      </c>
      <c r="E17" s="15" t="s">
        <v>13</v>
      </c>
      <c r="F17" s="12" t="s">
        <v>4</v>
      </c>
      <c r="G17" s="56" t="s">
        <v>18</v>
      </c>
      <c r="H17" s="44" t="s">
        <v>14</v>
      </c>
      <c r="J17" s="38"/>
      <c r="L17" s="32" t="s">
        <v>34</v>
      </c>
      <c r="M17" s="33"/>
    </row>
    <row r="18" spans="1:13" x14ac:dyDescent="0.25">
      <c r="A18" s="52"/>
      <c r="B18" s="53"/>
      <c r="C18" s="57"/>
      <c r="D18" s="60"/>
      <c r="E18" s="16"/>
      <c r="F18" s="13"/>
      <c r="G18" s="57"/>
      <c r="H18" s="45"/>
      <c r="J18" s="38"/>
    </row>
    <row r="19" spans="1:13" x14ac:dyDescent="0.25">
      <c r="A19" s="54"/>
      <c r="B19" s="55"/>
      <c r="C19" s="58"/>
      <c r="D19" s="61"/>
      <c r="E19" s="17"/>
      <c r="F19" s="14"/>
      <c r="G19" s="58"/>
      <c r="H19" s="46"/>
      <c r="J19" s="38"/>
    </row>
    <row r="20" spans="1:13" x14ac:dyDescent="0.25">
      <c r="A20" s="1"/>
      <c r="B20" s="2"/>
      <c r="C20" s="47"/>
      <c r="D20" s="48"/>
      <c r="E20" s="48"/>
      <c r="F20" s="48"/>
      <c r="G20" s="48"/>
      <c r="H20" s="49"/>
      <c r="J20" s="38"/>
    </row>
    <row r="21" spans="1:13" x14ac:dyDescent="0.25">
      <c r="A21" s="50" t="s">
        <v>7</v>
      </c>
      <c r="B21" s="51"/>
      <c r="C21" s="44" t="s">
        <v>14</v>
      </c>
      <c r="D21" s="56" t="s">
        <v>18</v>
      </c>
      <c r="E21" s="12" t="s">
        <v>4</v>
      </c>
      <c r="F21" s="59" t="s">
        <v>12</v>
      </c>
      <c r="G21" s="44" t="s">
        <v>14</v>
      </c>
      <c r="H21" s="15" t="s">
        <v>13</v>
      </c>
      <c r="J21" s="38"/>
    </row>
    <row r="22" spans="1:13" x14ac:dyDescent="0.25">
      <c r="A22" s="52"/>
      <c r="B22" s="53"/>
      <c r="C22" s="45"/>
      <c r="D22" s="57"/>
      <c r="E22" s="13"/>
      <c r="F22" s="60"/>
      <c r="G22" s="45"/>
      <c r="H22" s="16"/>
      <c r="J22" s="38"/>
    </row>
    <row r="23" spans="1:13" x14ac:dyDescent="0.25">
      <c r="A23" s="54"/>
      <c r="B23" s="55"/>
      <c r="C23" s="46"/>
      <c r="D23" s="58"/>
      <c r="E23" s="14"/>
      <c r="F23" s="61"/>
      <c r="G23" s="46"/>
      <c r="H23" s="17"/>
      <c r="J23" s="38"/>
    </row>
    <row r="24" spans="1:13" x14ac:dyDescent="0.25">
      <c r="A24" s="1"/>
      <c r="B24" s="2"/>
      <c r="C24" s="47"/>
      <c r="D24" s="48"/>
      <c r="E24" s="48"/>
      <c r="F24" s="48"/>
      <c r="G24" s="48"/>
      <c r="H24" s="49"/>
      <c r="J24" s="38"/>
    </row>
    <row r="25" spans="1:13" x14ac:dyDescent="0.25">
      <c r="A25" s="50" t="s">
        <v>6</v>
      </c>
      <c r="B25" s="51"/>
      <c r="C25" s="15" t="s">
        <v>13</v>
      </c>
      <c r="D25" s="12" t="s">
        <v>4</v>
      </c>
      <c r="E25" s="56" t="s">
        <v>18</v>
      </c>
      <c r="F25" s="44" t="s">
        <v>14</v>
      </c>
      <c r="G25" s="15" t="s">
        <v>13</v>
      </c>
      <c r="H25" s="59" t="s">
        <v>12</v>
      </c>
      <c r="J25" s="38"/>
    </row>
    <row r="26" spans="1:13" x14ac:dyDescent="0.25">
      <c r="A26" s="52"/>
      <c r="B26" s="53"/>
      <c r="C26" s="16"/>
      <c r="D26" s="13"/>
      <c r="E26" s="57"/>
      <c r="F26" s="45"/>
      <c r="G26" s="16"/>
      <c r="H26" s="60"/>
      <c r="J26" s="38"/>
    </row>
    <row r="27" spans="1:13" x14ac:dyDescent="0.25">
      <c r="A27" s="54"/>
      <c r="B27" s="55"/>
      <c r="C27" s="17"/>
      <c r="D27" s="14"/>
      <c r="E27" s="58"/>
      <c r="F27" s="46"/>
      <c r="G27" s="17"/>
      <c r="H27" s="61"/>
      <c r="J27" s="38"/>
    </row>
    <row r="28" spans="1:13" x14ac:dyDescent="0.25">
      <c r="A28" s="1"/>
      <c r="B28" s="2"/>
      <c r="C28" s="47"/>
      <c r="D28" s="48"/>
      <c r="E28" s="48"/>
      <c r="F28" s="48"/>
      <c r="G28" s="48"/>
      <c r="H28" s="49"/>
      <c r="J28" s="38"/>
    </row>
    <row r="29" spans="1:13" x14ac:dyDescent="0.25">
      <c r="A29" s="50" t="s">
        <v>5</v>
      </c>
      <c r="B29" s="51"/>
      <c r="C29" s="56" t="s">
        <v>18</v>
      </c>
      <c r="D29" s="44" t="s">
        <v>14</v>
      </c>
      <c r="E29" s="59" t="s">
        <v>12</v>
      </c>
      <c r="F29" s="15" t="s">
        <v>13</v>
      </c>
      <c r="G29" s="56" t="s">
        <v>18</v>
      </c>
      <c r="H29" s="12" t="s">
        <v>4</v>
      </c>
      <c r="J29" s="38"/>
    </row>
    <row r="30" spans="1:13" x14ac:dyDescent="0.25">
      <c r="A30" s="52"/>
      <c r="B30" s="53"/>
      <c r="C30" s="57"/>
      <c r="D30" s="45"/>
      <c r="E30" s="60"/>
      <c r="F30" s="16"/>
      <c r="G30" s="57"/>
      <c r="H30" s="13"/>
      <c r="J30" s="38"/>
    </row>
    <row r="31" spans="1:13" x14ac:dyDescent="0.25">
      <c r="A31" s="54"/>
      <c r="B31" s="55"/>
      <c r="C31" s="58"/>
      <c r="D31" s="46"/>
      <c r="E31" s="61"/>
      <c r="F31" s="17"/>
      <c r="G31" s="58"/>
      <c r="H31" s="14"/>
      <c r="J31" s="39"/>
    </row>
    <row r="34" spans="1:8" x14ac:dyDescent="0.25">
      <c r="A34" s="89"/>
      <c r="B34" s="89"/>
      <c r="C34" s="89"/>
      <c r="D34" s="89"/>
      <c r="E34" s="89"/>
      <c r="F34" s="89"/>
      <c r="G34" s="89"/>
      <c r="H34" s="89"/>
    </row>
    <row r="35" spans="1:8" x14ac:dyDescent="0.25">
      <c r="A35" s="89"/>
      <c r="B35" s="89"/>
      <c r="C35" s="89"/>
      <c r="D35" s="89"/>
      <c r="E35" s="89"/>
      <c r="F35" s="89"/>
      <c r="G35" s="89"/>
      <c r="H35" s="89"/>
    </row>
    <row r="36" spans="1:8" ht="15" customHeight="1" x14ac:dyDescent="0.25">
      <c r="A36" s="89"/>
      <c r="B36" s="89"/>
      <c r="C36" s="89"/>
      <c r="D36" s="89"/>
      <c r="E36" s="89"/>
      <c r="F36" s="89"/>
      <c r="G36" s="89"/>
      <c r="H36" s="89"/>
    </row>
    <row r="37" spans="1:8" x14ac:dyDescent="0.25">
      <c r="A37" s="89"/>
      <c r="B37" s="89"/>
      <c r="C37" s="89"/>
      <c r="D37" s="89"/>
      <c r="E37" s="89"/>
      <c r="F37" s="89"/>
      <c r="G37" s="89"/>
      <c r="H37" s="89"/>
    </row>
  </sheetData>
  <mergeCells count="73">
    <mergeCell ref="C1:G1"/>
    <mergeCell ref="C2:G2"/>
    <mergeCell ref="I3:I4"/>
    <mergeCell ref="H5:H7"/>
    <mergeCell ref="C5:C7"/>
    <mergeCell ref="C3:H3"/>
    <mergeCell ref="A21:B23"/>
    <mergeCell ref="E5:E7"/>
    <mergeCell ref="D5:D7"/>
    <mergeCell ref="D17:D19"/>
    <mergeCell ref="C17:C19"/>
    <mergeCell ref="C13:C15"/>
    <mergeCell ref="C12:H12"/>
    <mergeCell ref="D9:D11"/>
    <mergeCell ref="E9:E11"/>
    <mergeCell ref="A5:B7"/>
    <mergeCell ref="A9:B11"/>
    <mergeCell ref="F5:F7"/>
    <mergeCell ref="G5:G7"/>
    <mergeCell ref="C8:H8"/>
    <mergeCell ref="C9:C11"/>
    <mergeCell ref="H9:H11"/>
    <mergeCell ref="G9:G11"/>
    <mergeCell ref="F9:F11"/>
    <mergeCell ref="A17:B19"/>
    <mergeCell ref="H17:H19"/>
    <mergeCell ref="G17:G19"/>
    <mergeCell ref="F17:F19"/>
    <mergeCell ref="E17:E19"/>
    <mergeCell ref="D13:D15"/>
    <mergeCell ref="E13:E15"/>
    <mergeCell ref="F13:F15"/>
    <mergeCell ref="G13:G15"/>
    <mergeCell ref="H13:H15"/>
    <mergeCell ref="C16:H16"/>
    <mergeCell ref="A13:B15"/>
    <mergeCell ref="H21:H23"/>
    <mergeCell ref="G21:G23"/>
    <mergeCell ref="F21:F23"/>
    <mergeCell ref="E21:E23"/>
    <mergeCell ref="D21:D23"/>
    <mergeCell ref="C21:C23"/>
    <mergeCell ref="C20:H20"/>
    <mergeCell ref="C24:H24"/>
    <mergeCell ref="A29:B31"/>
    <mergeCell ref="H29:H31"/>
    <mergeCell ref="G29:G31"/>
    <mergeCell ref="F29:F31"/>
    <mergeCell ref="E29:E31"/>
    <mergeCell ref="D29:D31"/>
    <mergeCell ref="C29:C31"/>
    <mergeCell ref="C28:H28"/>
    <mergeCell ref="H25:H27"/>
    <mergeCell ref="G25:G27"/>
    <mergeCell ref="F25:F27"/>
    <mergeCell ref="E25:E27"/>
    <mergeCell ref="A25:B27"/>
    <mergeCell ref="L13:M13"/>
    <mergeCell ref="L15:M15"/>
    <mergeCell ref="L16:M16"/>
    <mergeCell ref="L17:M17"/>
    <mergeCell ref="I5:I7"/>
    <mergeCell ref="J5:J31"/>
    <mergeCell ref="L10:M10"/>
    <mergeCell ref="L11:M11"/>
    <mergeCell ref="L12:M12"/>
    <mergeCell ref="L4:M4"/>
    <mergeCell ref="L5:M5"/>
    <mergeCell ref="L6:M6"/>
    <mergeCell ref="L7:M7"/>
    <mergeCell ref="L8:M8"/>
    <mergeCell ref="D25:D27"/>
    <mergeCell ref="C25:C27"/>
  </mergeCells>
  <pageMargins left="0.7" right="0.7" top="0.75" bottom="0.75" header="0.3" footer="0.3"/>
  <pageSetup scale="76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5" sqref="A5:C5"/>
    </sheetView>
  </sheetViews>
  <sheetFormatPr defaultRowHeight="15" x14ac:dyDescent="0.25"/>
  <sheetData>
    <row r="1" spans="1:7" x14ac:dyDescent="0.25">
      <c r="C1" s="77" t="s">
        <v>36</v>
      </c>
      <c r="D1" s="77"/>
      <c r="E1" s="77"/>
      <c r="F1" s="77"/>
      <c r="G1" s="77"/>
    </row>
    <row r="2" spans="1:7" x14ac:dyDescent="0.25">
      <c r="C2" s="77" t="s">
        <v>1</v>
      </c>
      <c r="D2" s="77"/>
      <c r="E2" s="77"/>
      <c r="F2" s="77"/>
      <c r="G2" s="77"/>
    </row>
    <row r="4" spans="1:7" x14ac:dyDescent="0.25">
      <c r="A4" t="s">
        <v>37</v>
      </c>
    </row>
    <row r="5" spans="1:7" x14ac:dyDescent="0.25">
      <c r="A5" t="s">
        <v>38</v>
      </c>
    </row>
    <row r="6" spans="1:7" x14ac:dyDescent="0.25">
      <c r="A6" t="s">
        <v>39</v>
      </c>
    </row>
  </sheetData>
  <mergeCells count="2">
    <mergeCell ref="C1:G1"/>
    <mergeCell ref="C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O6" sqref="O6"/>
    </sheetView>
  </sheetViews>
  <sheetFormatPr defaultRowHeight="15" x14ac:dyDescent="0.25"/>
  <sheetData>
    <row r="1" spans="1:11" x14ac:dyDescent="0.25">
      <c r="A1" s="85" t="s">
        <v>40</v>
      </c>
      <c r="B1" s="85"/>
    </row>
    <row r="3" spans="1:11" x14ac:dyDescent="0.25">
      <c r="A3" s="85" t="s">
        <v>41</v>
      </c>
      <c r="B3" s="86"/>
      <c r="C3" s="8" t="s">
        <v>42</v>
      </c>
      <c r="D3" s="8" t="s">
        <v>43</v>
      </c>
      <c r="E3" s="8" t="s">
        <v>44</v>
      </c>
      <c r="F3" s="8" t="s">
        <v>45</v>
      </c>
      <c r="G3" s="11" t="s">
        <v>58</v>
      </c>
      <c r="H3" s="11" t="s">
        <v>59</v>
      </c>
      <c r="I3" s="11" t="s">
        <v>61</v>
      </c>
      <c r="J3" s="11" t="s">
        <v>62</v>
      </c>
      <c r="K3" s="11" t="s">
        <v>63</v>
      </c>
    </row>
    <row r="4" spans="1:11" x14ac:dyDescent="0.25">
      <c r="A4" s="87" t="s">
        <v>49</v>
      </c>
      <c r="B4" s="88"/>
      <c r="C4">
        <v>43</v>
      </c>
      <c r="D4">
        <v>60</v>
      </c>
      <c r="E4">
        <v>62</v>
      </c>
      <c r="F4" s="9">
        <f>AVERAGE(C4:E4)</f>
        <v>55</v>
      </c>
      <c r="G4" s="9">
        <f>F4/10</f>
        <v>5.5</v>
      </c>
      <c r="H4" s="9">
        <f>(G4*12)/6</f>
        <v>11</v>
      </c>
      <c r="I4">
        <f>H4*43560</f>
        <v>479160</v>
      </c>
      <c r="J4">
        <v>392040</v>
      </c>
      <c r="K4" s="9">
        <f>(I4/J4)*100</f>
        <v>122.22222222222223</v>
      </c>
    </row>
    <row r="5" spans="1:11" x14ac:dyDescent="0.25">
      <c r="A5" s="83" t="s">
        <v>50</v>
      </c>
      <c r="B5" s="84"/>
      <c r="C5">
        <v>61</v>
      </c>
      <c r="D5">
        <v>55</v>
      </c>
      <c r="E5">
        <v>53</v>
      </c>
      <c r="F5" s="9">
        <f t="shared" ref="F5:F8" si="0">AVERAGE(C5:E5)</f>
        <v>56.333333333333336</v>
      </c>
      <c r="G5" s="9">
        <f t="shared" ref="G5:G8" si="1">F5/10</f>
        <v>5.6333333333333337</v>
      </c>
      <c r="H5" s="9">
        <f t="shared" ref="H5:H8" si="2">(G5*12)/6</f>
        <v>11.266666666666667</v>
      </c>
      <c r="I5">
        <f t="shared" ref="I5:I8" si="3">H5*43560</f>
        <v>490776.00000000006</v>
      </c>
      <c r="J5">
        <v>392040</v>
      </c>
      <c r="K5" s="9">
        <f t="shared" ref="K5:K8" si="4">(I5/J5)*100</f>
        <v>125.1851851851852</v>
      </c>
    </row>
    <row r="6" spans="1:11" x14ac:dyDescent="0.25">
      <c r="A6" s="83" t="s">
        <v>51</v>
      </c>
      <c r="B6" s="84"/>
      <c r="C6">
        <v>36</v>
      </c>
      <c r="D6">
        <v>21</v>
      </c>
      <c r="E6">
        <v>27</v>
      </c>
      <c r="F6" s="9">
        <f t="shared" si="0"/>
        <v>28</v>
      </c>
      <c r="G6" s="9">
        <f t="shared" si="1"/>
        <v>2.8</v>
      </c>
      <c r="H6" s="9">
        <f t="shared" si="2"/>
        <v>5.5999999999999988</v>
      </c>
      <c r="I6">
        <f t="shared" si="3"/>
        <v>243935.99999999994</v>
      </c>
      <c r="J6">
        <v>392040</v>
      </c>
      <c r="K6" s="9">
        <f t="shared" si="4"/>
        <v>62.222222222222214</v>
      </c>
    </row>
    <row r="7" spans="1:11" x14ac:dyDescent="0.25">
      <c r="A7" s="83" t="s">
        <v>52</v>
      </c>
      <c r="B7" s="84"/>
      <c r="C7">
        <v>40</v>
      </c>
      <c r="D7">
        <v>33</v>
      </c>
      <c r="E7">
        <v>55</v>
      </c>
      <c r="F7" s="9">
        <f t="shared" si="0"/>
        <v>42.666666666666664</v>
      </c>
      <c r="G7" s="9">
        <f t="shared" si="1"/>
        <v>4.2666666666666666</v>
      </c>
      <c r="H7" s="9">
        <f t="shared" si="2"/>
        <v>8.5333333333333332</v>
      </c>
      <c r="I7">
        <f t="shared" si="3"/>
        <v>371712</v>
      </c>
      <c r="J7">
        <v>392040</v>
      </c>
      <c r="K7" s="9">
        <f t="shared" si="4"/>
        <v>94.814814814814824</v>
      </c>
    </row>
    <row r="8" spans="1:11" x14ac:dyDescent="0.25">
      <c r="A8" s="83" t="s">
        <v>53</v>
      </c>
      <c r="B8" s="84"/>
      <c r="C8">
        <v>48</v>
      </c>
      <c r="D8">
        <v>50</v>
      </c>
      <c r="E8">
        <v>46</v>
      </c>
      <c r="F8" s="9">
        <f t="shared" si="0"/>
        <v>48</v>
      </c>
      <c r="G8" s="9">
        <f t="shared" si="1"/>
        <v>4.8</v>
      </c>
      <c r="H8" s="9">
        <f t="shared" si="2"/>
        <v>9.6</v>
      </c>
      <c r="I8">
        <f t="shared" si="3"/>
        <v>418176</v>
      </c>
      <c r="J8">
        <v>392040</v>
      </c>
      <c r="K8" s="9">
        <f t="shared" si="4"/>
        <v>106.66666666666667</v>
      </c>
    </row>
    <row r="9" spans="1:11" x14ac:dyDescent="0.25">
      <c r="K9" s="9"/>
    </row>
    <row r="10" spans="1:11" x14ac:dyDescent="0.25">
      <c r="A10" s="85" t="s">
        <v>46</v>
      </c>
      <c r="B10" s="86"/>
      <c r="C10" s="8" t="s">
        <v>42</v>
      </c>
      <c r="D10" s="8" t="s">
        <v>43</v>
      </c>
      <c r="E10" s="8" t="s">
        <v>44</v>
      </c>
      <c r="F10" s="8" t="s">
        <v>45</v>
      </c>
      <c r="G10" s="11" t="s">
        <v>58</v>
      </c>
      <c r="H10" s="11" t="s">
        <v>59</v>
      </c>
      <c r="K10" s="9"/>
    </row>
    <row r="11" spans="1:11" x14ac:dyDescent="0.25">
      <c r="A11" s="83" t="s">
        <v>52</v>
      </c>
      <c r="B11" s="84"/>
      <c r="C11">
        <v>72</v>
      </c>
      <c r="D11">
        <v>51</v>
      </c>
      <c r="E11">
        <v>43</v>
      </c>
      <c r="F11" s="9">
        <f>AVERAGE(C11:E11)</f>
        <v>55.333333333333336</v>
      </c>
      <c r="G11" s="9">
        <f>F11/10</f>
        <v>5.5333333333333332</v>
      </c>
      <c r="H11" s="9">
        <f t="shared" ref="H11:H15" si="5">(G11*12)/6</f>
        <v>11.066666666666668</v>
      </c>
      <c r="I11">
        <f t="shared" ref="I11:I15" si="6">H11*43560</f>
        <v>482064.00000000006</v>
      </c>
      <c r="J11">
        <v>392040</v>
      </c>
      <c r="K11" s="9">
        <f t="shared" ref="K11:K15" si="7">(I11/J11)*100</f>
        <v>122.96296296296299</v>
      </c>
    </row>
    <row r="12" spans="1:11" x14ac:dyDescent="0.25">
      <c r="A12" s="83" t="s">
        <v>53</v>
      </c>
      <c r="B12" s="84"/>
      <c r="C12">
        <v>53</v>
      </c>
      <c r="D12">
        <v>48</v>
      </c>
      <c r="E12">
        <v>54</v>
      </c>
      <c r="F12" s="9">
        <f t="shared" ref="F12:F15" si="8">AVERAGE(C12:E12)</f>
        <v>51.666666666666664</v>
      </c>
      <c r="G12" s="9">
        <f t="shared" ref="G12:G15" si="9">F12/10</f>
        <v>5.1666666666666661</v>
      </c>
      <c r="H12" s="9">
        <f t="shared" si="5"/>
        <v>10.333333333333332</v>
      </c>
      <c r="I12">
        <f t="shared" si="6"/>
        <v>450119.99999999994</v>
      </c>
      <c r="J12">
        <v>392040</v>
      </c>
      <c r="K12" s="9">
        <f t="shared" si="7"/>
        <v>114.8148148148148</v>
      </c>
    </row>
    <row r="13" spans="1:11" x14ac:dyDescent="0.25">
      <c r="A13" s="83" t="s">
        <v>49</v>
      </c>
      <c r="B13" s="84"/>
      <c r="C13">
        <v>64</v>
      </c>
      <c r="D13">
        <v>55</v>
      </c>
      <c r="E13">
        <v>50</v>
      </c>
      <c r="F13" s="9">
        <f t="shared" si="8"/>
        <v>56.333333333333336</v>
      </c>
      <c r="G13" s="9">
        <f t="shared" si="9"/>
        <v>5.6333333333333337</v>
      </c>
      <c r="H13" s="9">
        <f t="shared" si="5"/>
        <v>11.266666666666667</v>
      </c>
      <c r="I13">
        <f t="shared" si="6"/>
        <v>490776.00000000006</v>
      </c>
      <c r="J13">
        <v>392040</v>
      </c>
      <c r="K13" s="9">
        <f t="shared" si="7"/>
        <v>125.1851851851852</v>
      </c>
    </row>
    <row r="14" spans="1:11" x14ac:dyDescent="0.25">
      <c r="A14" s="83" t="s">
        <v>50</v>
      </c>
      <c r="B14" s="84"/>
      <c r="C14">
        <v>61</v>
      </c>
      <c r="D14">
        <v>37</v>
      </c>
      <c r="E14">
        <v>39</v>
      </c>
      <c r="F14" s="9">
        <f t="shared" si="8"/>
        <v>45.666666666666664</v>
      </c>
      <c r="G14" s="9">
        <f t="shared" si="9"/>
        <v>4.5666666666666664</v>
      </c>
      <c r="H14" s="9">
        <f t="shared" si="5"/>
        <v>9.1333333333333329</v>
      </c>
      <c r="I14">
        <f t="shared" si="6"/>
        <v>397848</v>
      </c>
      <c r="J14">
        <v>392040</v>
      </c>
      <c r="K14" s="9">
        <f t="shared" si="7"/>
        <v>101.48148148148148</v>
      </c>
    </row>
    <row r="15" spans="1:11" x14ac:dyDescent="0.25">
      <c r="A15" s="83" t="s">
        <v>51</v>
      </c>
      <c r="B15" s="84"/>
      <c r="C15">
        <v>31</v>
      </c>
      <c r="D15">
        <v>29</v>
      </c>
      <c r="E15">
        <v>22</v>
      </c>
      <c r="F15" s="9">
        <f t="shared" si="8"/>
        <v>27.333333333333332</v>
      </c>
      <c r="G15" s="9">
        <f t="shared" si="9"/>
        <v>2.7333333333333334</v>
      </c>
      <c r="H15" s="9">
        <f t="shared" si="5"/>
        <v>5.4666666666666659</v>
      </c>
      <c r="I15">
        <f t="shared" si="6"/>
        <v>238127.99999999997</v>
      </c>
      <c r="J15">
        <v>392040</v>
      </c>
      <c r="K15" s="9">
        <f t="shared" si="7"/>
        <v>60.740740740740726</v>
      </c>
    </row>
    <row r="16" spans="1:11" x14ac:dyDescent="0.25">
      <c r="K16" s="9"/>
    </row>
    <row r="17" spans="1:11" x14ac:dyDescent="0.25">
      <c r="A17" s="85" t="s">
        <v>47</v>
      </c>
      <c r="B17" s="86"/>
      <c r="C17" s="8" t="s">
        <v>42</v>
      </c>
      <c r="D17" s="8" t="s">
        <v>43</v>
      </c>
      <c r="E17" s="8" t="s">
        <v>44</v>
      </c>
      <c r="F17" s="8" t="s">
        <v>45</v>
      </c>
      <c r="G17" s="11" t="s">
        <v>58</v>
      </c>
      <c r="H17" s="11" t="s">
        <v>59</v>
      </c>
      <c r="K17" s="9"/>
    </row>
    <row r="18" spans="1:11" x14ac:dyDescent="0.25">
      <c r="A18" s="83" t="s">
        <v>50</v>
      </c>
      <c r="B18" s="84"/>
      <c r="C18">
        <v>59</v>
      </c>
      <c r="D18">
        <v>47</v>
      </c>
      <c r="E18">
        <v>51</v>
      </c>
      <c r="F18" s="9">
        <f>AVERAGE(C18:E18)</f>
        <v>52.333333333333336</v>
      </c>
      <c r="G18" s="9">
        <f>F18/10</f>
        <v>5.2333333333333334</v>
      </c>
      <c r="H18" s="9">
        <f t="shared" ref="H18:H22" si="10">(G18*12)/6</f>
        <v>10.466666666666667</v>
      </c>
      <c r="I18">
        <f t="shared" ref="I18:I22" si="11">H18*43560</f>
        <v>455928</v>
      </c>
      <c r="J18">
        <v>392040</v>
      </c>
      <c r="K18" s="9">
        <f t="shared" ref="K18:K22" si="12">(I18/J18)*100</f>
        <v>116.2962962962963</v>
      </c>
    </row>
    <row r="19" spans="1:11" x14ac:dyDescent="0.25">
      <c r="A19" s="83" t="s">
        <v>49</v>
      </c>
      <c r="B19" s="84"/>
      <c r="C19">
        <v>54</v>
      </c>
      <c r="D19">
        <v>66</v>
      </c>
      <c r="E19">
        <v>44</v>
      </c>
      <c r="F19" s="9">
        <f t="shared" ref="F19:F22" si="13">AVERAGE(C19:E19)</f>
        <v>54.666666666666664</v>
      </c>
      <c r="G19" s="9">
        <f t="shared" ref="G19:G22" si="14">F19/10</f>
        <v>5.4666666666666668</v>
      </c>
      <c r="H19" s="9">
        <f t="shared" si="10"/>
        <v>10.933333333333332</v>
      </c>
      <c r="I19">
        <f t="shared" si="11"/>
        <v>476255.99999999994</v>
      </c>
      <c r="J19">
        <v>392040</v>
      </c>
      <c r="K19" s="9">
        <f t="shared" si="12"/>
        <v>121.48148148148145</v>
      </c>
    </row>
    <row r="20" spans="1:11" x14ac:dyDescent="0.25">
      <c r="A20" s="83" t="s">
        <v>53</v>
      </c>
      <c r="B20" s="84"/>
      <c r="C20">
        <v>61</v>
      </c>
      <c r="D20">
        <v>58</v>
      </c>
      <c r="E20">
        <v>47</v>
      </c>
      <c r="F20" s="9">
        <f t="shared" si="13"/>
        <v>55.333333333333336</v>
      </c>
      <c r="G20" s="9">
        <f t="shared" si="14"/>
        <v>5.5333333333333332</v>
      </c>
      <c r="H20" s="9">
        <f t="shared" si="10"/>
        <v>11.066666666666668</v>
      </c>
      <c r="I20">
        <f t="shared" si="11"/>
        <v>482064.00000000006</v>
      </c>
      <c r="J20">
        <v>392040</v>
      </c>
      <c r="K20" s="9">
        <f t="shared" si="12"/>
        <v>122.96296296296299</v>
      </c>
    </row>
    <row r="21" spans="1:11" x14ac:dyDescent="0.25">
      <c r="A21" s="83" t="s">
        <v>51</v>
      </c>
      <c r="B21" s="84"/>
      <c r="C21">
        <v>26</v>
      </c>
      <c r="D21">
        <v>58</v>
      </c>
      <c r="E21">
        <v>27</v>
      </c>
      <c r="F21" s="9">
        <f t="shared" si="13"/>
        <v>37</v>
      </c>
      <c r="G21" s="9">
        <f t="shared" si="14"/>
        <v>3.7</v>
      </c>
      <c r="H21" s="9">
        <f t="shared" si="10"/>
        <v>7.4000000000000012</v>
      </c>
      <c r="I21">
        <f t="shared" si="11"/>
        <v>322344.00000000006</v>
      </c>
      <c r="J21">
        <v>392040</v>
      </c>
      <c r="K21" s="9">
        <f t="shared" si="12"/>
        <v>82.222222222222243</v>
      </c>
    </row>
    <row r="22" spans="1:11" x14ac:dyDescent="0.25">
      <c r="A22" s="83" t="s">
        <v>52</v>
      </c>
      <c r="B22" s="84"/>
      <c r="C22">
        <v>47</v>
      </c>
      <c r="D22">
        <v>52</v>
      </c>
      <c r="E22">
        <v>48</v>
      </c>
      <c r="F22" s="9">
        <f t="shared" si="13"/>
        <v>49</v>
      </c>
      <c r="G22" s="9">
        <f t="shared" si="14"/>
        <v>4.9000000000000004</v>
      </c>
      <c r="H22" s="9">
        <f t="shared" si="10"/>
        <v>9.8000000000000007</v>
      </c>
      <c r="I22">
        <f t="shared" si="11"/>
        <v>426888.00000000006</v>
      </c>
      <c r="J22">
        <v>392040</v>
      </c>
      <c r="K22" s="9">
        <f t="shared" si="12"/>
        <v>108.8888888888889</v>
      </c>
    </row>
    <row r="23" spans="1:11" x14ac:dyDescent="0.25">
      <c r="K23" s="9"/>
    </row>
    <row r="24" spans="1:11" x14ac:dyDescent="0.25">
      <c r="A24" s="85" t="s">
        <v>48</v>
      </c>
      <c r="B24" s="86"/>
      <c r="C24" s="8" t="s">
        <v>42</v>
      </c>
      <c r="D24" s="8" t="s">
        <v>43</v>
      </c>
      <c r="E24" s="8" t="s">
        <v>44</v>
      </c>
      <c r="F24" s="8" t="s">
        <v>45</v>
      </c>
      <c r="G24" s="11" t="s">
        <v>58</v>
      </c>
      <c r="H24" s="11" t="s">
        <v>59</v>
      </c>
      <c r="K24" s="9"/>
    </row>
    <row r="25" spans="1:11" x14ac:dyDescent="0.25">
      <c r="A25" s="87" t="s">
        <v>49</v>
      </c>
      <c r="B25" s="88"/>
      <c r="C25">
        <v>59</v>
      </c>
      <c r="D25">
        <v>61</v>
      </c>
      <c r="E25">
        <v>48</v>
      </c>
      <c r="F25" s="9">
        <f>AVERAGE(C25:E25)</f>
        <v>56</v>
      </c>
      <c r="G25" s="9">
        <f>F25/10</f>
        <v>5.6</v>
      </c>
      <c r="H25" s="9">
        <f t="shared" ref="H25:H29" si="15">(G25*12)/6</f>
        <v>11.199999999999998</v>
      </c>
      <c r="I25">
        <f t="shared" ref="I25:I29" si="16">H25*43560</f>
        <v>487871.99999999988</v>
      </c>
      <c r="J25">
        <v>392040</v>
      </c>
      <c r="K25" s="9">
        <f t="shared" ref="K25:K29" si="17">(I25/J25)*100</f>
        <v>124.44444444444443</v>
      </c>
    </row>
    <row r="26" spans="1:11" x14ac:dyDescent="0.25">
      <c r="A26" s="83" t="s">
        <v>51</v>
      </c>
      <c r="B26" s="84"/>
      <c r="C26">
        <v>35</v>
      </c>
      <c r="D26">
        <v>36</v>
      </c>
      <c r="E26">
        <v>41</v>
      </c>
      <c r="F26" s="9">
        <f t="shared" ref="F26:F29" si="18">AVERAGE(C26:E26)</f>
        <v>37.333333333333336</v>
      </c>
      <c r="G26" s="9">
        <f t="shared" ref="G26:G29" si="19">F26/10</f>
        <v>3.7333333333333334</v>
      </c>
      <c r="H26" s="9">
        <f t="shared" si="15"/>
        <v>7.4666666666666659</v>
      </c>
      <c r="I26">
        <f t="shared" si="16"/>
        <v>325247.99999999994</v>
      </c>
      <c r="J26">
        <v>392040</v>
      </c>
      <c r="K26" s="9">
        <f t="shared" si="17"/>
        <v>82.962962962962948</v>
      </c>
    </row>
    <row r="27" spans="1:11" x14ac:dyDescent="0.25">
      <c r="A27" s="83" t="s">
        <v>52</v>
      </c>
      <c r="B27" s="84"/>
      <c r="C27">
        <v>63</v>
      </c>
      <c r="D27">
        <v>51</v>
      </c>
      <c r="E27">
        <v>51</v>
      </c>
      <c r="F27" s="9">
        <f t="shared" si="18"/>
        <v>55</v>
      </c>
      <c r="G27" s="9">
        <f t="shared" si="19"/>
        <v>5.5</v>
      </c>
      <c r="H27" s="9">
        <f t="shared" si="15"/>
        <v>11</v>
      </c>
      <c r="I27">
        <f t="shared" si="16"/>
        <v>479160</v>
      </c>
      <c r="J27">
        <v>392040</v>
      </c>
      <c r="K27" s="9">
        <f t="shared" si="17"/>
        <v>122.22222222222223</v>
      </c>
    </row>
    <row r="28" spans="1:11" x14ac:dyDescent="0.25">
      <c r="A28" s="83" t="s">
        <v>53</v>
      </c>
      <c r="B28" s="84"/>
      <c r="C28">
        <v>50</v>
      </c>
      <c r="D28">
        <v>52</v>
      </c>
      <c r="E28">
        <v>59</v>
      </c>
      <c r="F28" s="9">
        <f t="shared" si="18"/>
        <v>53.666666666666664</v>
      </c>
      <c r="G28" s="9">
        <f t="shared" si="19"/>
        <v>5.3666666666666663</v>
      </c>
      <c r="H28" s="9">
        <f t="shared" si="15"/>
        <v>10.733333333333333</v>
      </c>
      <c r="I28">
        <f t="shared" si="16"/>
        <v>467543.99999999994</v>
      </c>
      <c r="J28">
        <v>392040</v>
      </c>
      <c r="K28" s="9">
        <f t="shared" si="17"/>
        <v>119.25925925925924</v>
      </c>
    </row>
    <row r="29" spans="1:11" x14ac:dyDescent="0.25">
      <c r="A29" s="83" t="s">
        <v>50</v>
      </c>
      <c r="B29" s="84"/>
      <c r="C29">
        <v>65</v>
      </c>
      <c r="D29">
        <v>57</v>
      </c>
      <c r="E29">
        <v>54</v>
      </c>
      <c r="F29" s="9">
        <f t="shared" si="18"/>
        <v>58.666666666666664</v>
      </c>
      <c r="G29" s="9">
        <f t="shared" si="19"/>
        <v>5.8666666666666663</v>
      </c>
      <c r="H29" s="9">
        <f t="shared" si="15"/>
        <v>11.733333333333333</v>
      </c>
      <c r="I29">
        <f t="shared" si="16"/>
        <v>511103.99999999994</v>
      </c>
      <c r="J29">
        <v>392040</v>
      </c>
      <c r="K29" s="9">
        <f t="shared" si="17"/>
        <v>130.37037037037035</v>
      </c>
    </row>
  </sheetData>
  <mergeCells count="25">
    <mergeCell ref="A7:B7"/>
    <mergeCell ref="A1:B1"/>
    <mergeCell ref="A3:B3"/>
    <mergeCell ref="A4:B4"/>
    <mergeCell ref="A5:B5"/>
    <mergeCell ref="A6:B6"/>
    <mergeCell ref="A8:B8"/>
    <mergeCell ref="A10:B10"/>
    <mergeCell ref="A11:B11"/>
    <mergeCell ref="A12:B12"/>
    <mergeCell ref="A13:B13"/>
    <mergeCell ref="A14:B14"/>
    <mergeCell ref="A15:B15"/>
    <mergeCell ref="A17:B17"/>
    <mergeCell ref="A18:B18"/>
    <mergeCell ref="A19:B19"/>
    <mergeCell ref="A27:B27"/>
    <mergeCell ref="A28:B28"/>
    <mergeCell ref="A29:B29"/>
    <mergeCell ref="A20:B20"/>
    <mergeCell ref="A21:B21"/>
    <mergeCell ref="A22:B22"/>
    <mergeCell ref="A24:B24"/>
    <mergeCell ref="A26:B26"/>
    <mergeCell ref="A25:B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G3" sqref="G3:H3"/>
    </sheetView>
  </sheetViews>
  <sheetFormatPr defaultRowHeight="15" x14ac:dyDescent="0.25"/>
  <cols>
    <col min="1" max="1" width="9.42578125" bestFit="1" customWidth="1"/>
  </cols>
  <sheetData>
    <row r="1" spans="1:8" x14ac:dyDescent="0.25">
      <c r="A1" s="85" t="s">
        <v>54</v>
      </c>
      <c r="B1" s="85"/>
    </row>
    <row r="3" spans="1:8" x14ac:dyDescent="0.25">
      <c r="A3" s="85" t="s">
        <v>41</v>
      </c>
      <c r="B3" s="86"/>
      <c r="C3" s="8" t="s">
        <v>42</v>
      </c>
      <c r="D3" s="8" t="s">
        <v>43</v>
      </c>
      <c r="E3" s="8" t="s">
        <v>44</v>
      </c>
      <c r="F3" s="8" t="s">
        <v>45</v>
      </c>
      <c r="G3" s="11" t="s">
        <v>58</v>
      </c>
      <c r="H3" s="11" t="s">
        <v>59</v>
      </c>
    </row>
    <row r="4" spans="1:8" x14ac:dyDescent="0.25">
      <c r="A4" s="83" t="s">
        <v>57</v>
      </c>
      <c r="B4" s="84"/>
      <c r="C4">
        <v>26</v>
      </c>
      <c r="D4">
        <v>23</v>
      </c>
      <c r="E4">
        <v>25</v>
      </c>
      <c r="F4" s="9">
        <f>AVERAGE(C4:E4)</f>
        <v>24.666666666666668</v>
      </c>
      <c r="G4" s="9">
        <f>F4/10</f>
        <v>2.4666666666666668</v>
      </c>
      <c r="H4" s="9">
        <f>(G4*12)/14</f>
        <v>2.1142857142857143</v>
      </c>
    </row>
    <row r="5" spans="1:8" x14ac:dyDescent="0.25">
      <c r="A5" s="83" t="s">
        <v>56</v>
      </c>
      <c r="B5" s="84"/>
      <c r="C5">
        <v>21</v>
      </c>
      <c r="D5">
        <v>19</v>
      </c>
      <c r="E5">
        <v>15</v>
      </c>
      <c r="F5" s="9">
        <f t="shared" ref="F5:F6" si="0">AVERAGE(C5:E5)</f>
        <v>18.333333333333332</v>
      </c>
      <c r="G5" s="9">
        <f t="shared" ref="G5:G6" si="1">F5/10</f>
        <v>1.8333333333333333</v>
      </c>
      <c r="H5" s="9">
        <f>(G5*12)/14</f>
        <v>1.5714285714285714</v>
      </c>
    </row>
    <row r="6" spans="1:8" x14ac:dyDescent="0.25">
      <c r="A6" s="83" t="s">
        <v>55</v>
      </c>
      <c r="B6" s="84"/>
      <c r="C6">
        <v>11</v>
      </c>
      <c r="D6">
        <v>7</v>
      </c>
      <c r="E6">
        <v>15</v>
      </c>
      <c r="F6" s="9">
        <f t="shared" si="0"/>
        <v>11</v>
      </c>
      <c r="G6" s="9">
        <f t="shared" si="1"/>
        <v>1.1000000000000001</v>
      </c>
      <c r="H6" s="9">
        <f>(G6*12)/14</f>
        <v>0.94285714285714295</v>
      </c>
    </row>
    <row r="8" spans="1:8" x14ac:dyDescent="0.25">
      <c r="A8" s="85" t="s">
        <v>46</v>
      </c>
      <c r="B8" s="86"/>
      <c r="C8" s="8" t="s">
        <v>42</v>
      </c>
      <c r="D8" s="8" t="s">
        <v>43</v>
      </c>
      <c r="E8" s="8" t="s">
        <v>44</v>
      </c>
      <c r="F8" s="8" t="s">
        <v>45</v>
      </c>
      <c r="G8" s="11" t="s">
        <v>58</v>
      </c>
      <c r="H8" s="11" t="s">
        <v>59</v>
      </c>
    </row>
    <row r="9" spans="1:8" x14ac:dyDescent="0.25">
      <c r="A9" s="83" t="s">
        <v>56</v>
      </c>
      <c r="B9" s="84"/>
      <c r="C9">
        <v>15</v>
      </c>
      <c r="D9">
        <v>18</v>
      </c>
      <c r="E9">
        <v>13</v>
      </c>
      <c r="F9" s="9">
        <f>AVERAGE(C9:E9)</f>
        <v>15.333333333333334</v>
      </c>
      <c r="G9" s="9">
        <f>F9/10</f>
        <v>1.5333333333333334</v>
      </c>
      <c r="H9" s="9">
        <f>(G9*12)/14</f>
        <v>1.3142857142857145</v>
      </c>
    </row>
    <row r="10" spans="1:8" x14ac:dyDescent="0.25">
      <c r="A10" s="83" t="s">
        <v>55</v>
      </c>
      <c r="B10" s="84"/>
      <c r="C10">
        <v>19</v>
      </c>
      <c r="D10">
        <v>22</v>
      </c>
      <c r="E10">
        <v>7</v>
      </c>
      <c r="F10" s="9">
        <f t="shared" ref="F10:F11" si="2">AVERAGE(C10:E10)</f>
        <v>16</v>
      </c>
      <c r="G10" s="9">
        <f t="shared" ref="G10:G11" si="3">F10/10</f>
        <v>1.6</v>
      </c>
      <c r="H10" s="9">
        <f t="shared" ref="H10:H11" si="4">(G10*12)/14</f>
        <v>1.3714285714285717</v>
      </c>
    </row>
    <row r="11" spans="1:8" x14ac:dyDescent="0.25">
      <c r="A11" s="83" t="s">
        <v>57</v>
      </c>
      <c r="B11" s="84"/>
      <c r="C11">
        <v>23</v>
      </c>
      <c r="D11">
        <v>27</v>
      </c>
      <c r="E11">
        <v>20</v>
      </c>
      <c r="F11" s="9">
        <f t="shared" si="2"/>
        <v>23.333333333333332</v>
      </c>
      <c r="G11" s="9">
        <f t="shared" si="3"/>
        <v>2.333333333333333</v>
      </c>
      <c r="H11" s="9">
        <f t="shared" si="4"/>
        <v>1.9999999999999998</v>
      </c>
    </row>
    <row r="13" spans="1:8" x14ac:dyDescent="0.25">
      <c r="A13" s="85" t="s">
        <v>47</v>
      </c>
      <c r="B13" s="86"/>
      <c r="C13" s="8" t="s">
        <v>42</v>
      </c>
      <c r="D13" s="8" t="s">
        <v>43</v>
      </c>
      <c r="E13" s="8" t="s">
        <v>44</v>
      </c>
      <c r="F13" s="8" t="s">
        <v>45</v>
      </c>
      <c r="G13" s="11" t="s">
        <v>58</v>
      </c>
      <c r="H13" s="11" t="s">
        <v>59</v>
      </c>
    </row>
    <row r="14" spans="1:8" x14ac:dyDescent="0.25">
      <c r="A14" s="83" t="s">
        <v>55</v>
      </c>
      <c r="B14" s="84"/>
      <c r="C14">
        <v>15</v>
      </c>
      <c r="D14">
        <v>13</v>
      </c>
      <c r="E14">
        <v>10</v>
      </c>
      <c r="F14" s="9">
        <f>AVERAGE(C14:E14)</f>
        <v>12.666666666666666</v>
      </c>
      <c r="G14" s="9">
        <f>F14/10</f>
        <v>1.2666666666666666</v>
      </c>
      <c r="H14" s="9">
        <f>(G14*12)/14</f>
        <v>1.0857142857142856</v>
      </c>
    </row>
    <row r="15" spans="1:8" x14ac:dyDescent="0.25">
      <c r="A15" s="83" t="s">
        <v>57</v>
      </c>
      <c r="B15" s="84"/>
      <c r="C15">
        <v>28</v>
      </c>
      <c r="D15">
        <v>27</v>
      </c>
      <c r="E15">
        <v>24</v>
      </c>
      <c r="F15" s="9">
        <f t="shared" ref="F15:F16" si="5">AVERAGE(C15:E15)</f>
        <v>26.333333333333332</v>
      </c>
      <c r="G15" s="9">
        <f t="shared" ref="G15:G16" si="6">F15/10</f>
        <v>2.6333333333333333</v>
      </c>
      <c r="H15" s="9">
        <f t="shared" ref="H15:H16" si="7">(G15*12)/14</f>
        <v>2.2571428571428571</v>
      </c>
    </row>
    <row r="16" spans="1:8" x14ac:dyDescent="0.25">
      <c r="A16" s="83" t="s">
        <v>56</v>
      </c>
      <c r="B16" s="84"/>
      <c r="C16">
        <v>18</v>
      </c>
      <c r="D16">
        <v>27</v>
      </c>
      <c r="E16">
        <v>25</v>
      </c>
      <c r="F16" s="9">
        <f t="shared" si="5"/>
        <v>23.333333333333332</v>
      </c>
      <c r="G16" s="9">
        <f t="shared" si="6"/>
        <v>2.333333333333333</v>
      </c>
      <c r="H16" s="9">
        <f t="shared" si="7"/>
        <v>1.9999999999999998</v>
      </c>
    </row>
    <row r="19" spans="1:1" x14ac:dyDescent="0.25">
      <c r="A19" s="10">
        <v>43642</v>
      </c>
    </row>
    <row r="20" spans="1:1" x14ac:dyDescent="0.25">
      <c r="A20" t="s">
        <v>60</v>
      </c>
    </row>
  </sheetData>
  <mergeCells count="13">
    <mergeCell ref="A8:B8"/>
    <mergeCell ref="A1:B1"/>
    <mergeCell ref="A3:B3"/>
    <mergeCell ref="A4:B4"/>
    <mergeCell ref="A5:B5"/>
    <mergeCell ref="A6:B6"/>
    <mergeCell ref="A16:B16"/>
    <mergeCell ref="A9:B9"/>
    <mergeCell ref="A10:B10"/>
    <mergeCell ref="A11:B11"/>
    <mergeCell ref="A13:B13"/>
    <mergeCell ref="A14:B14"/>
    <mergeCell ref="A15:B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Layout</vt:lpstr>
      <vt:lpstr>Notes</vt:lpstr>
      <vt:lpstr>Pea Counts</vt:lpstr>
      <vt:lpstr>CP Counts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2019-08-09T15:40:14Z</cp:lastPrinted>
  <dcterms:created xsi:type="dcterms:W3CDTF">2019-05-31T12:42:54Z</dcterms:created>
  <dcterms:modified xsi:type="dcterms:W3CDTF">2020-01-07T18:08:53Z</dcterms:modified>
</cp:coreProperties>
</file>