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 activeTab="5"/>
  </bookViews>
  <sheets>
    <sheet name="Template" sheetId="1" r:id="rId1"/>
    <sheet name="20 June 2011" sheetId="4" r:id="rId2"/>
    <sheet name="23 June 2011" sheetId="5" r:id="rId3"/>
    <sheet name="27 June 2011" sheetId="6" r:id="rId4"/>
    <sheet name="30 June 2011" sheetId="7" r:id="rId5"/>
    <sheet name="Summary" sheetId="8" r:id="rId6"/>
  </sheets>
  <calcPr calcId="125725" iterate="1"/>
</workbook>
</file>

<file path=xl/calcChain.xml><?xml version="1.0" encoding="utf-8"?>
<calcChain xmlns="http://schemas.openxmlformats.org/spreadsheetml/2006/main">
  <c r="H44" i="4"/>
  <c r="D45"/>
  <c r="D44"/>
  <c r="J27"/>
  <c r="J20"/>
  <c r="J13"/>
  <c r="J6"/>
  <c r="F27"/>
  <c r="F20"/>
  <c r="F13"/>
  <c r="F6"/>
  <c r="D27"/>
  <c r="D20"/>
  <c r="D13"/>
  <c r="D6"/>
  <c r="D37"/>
  <c r="D46" s="1"/>
  <c r="P60" i="8"/>
  <c r="P53"/>
  <c r="P45"/>
  <c r="P38"/>
  <c r="H61"/>
  <c r="D61"/>
  <c r="J60"/>
  <c r="I60"/>
  <c r="H60"/>
  <c r="J59"/>
  <c r="I59"/>
  <c r="H59"/>
  <c r="E60"/>
  <c r="F60"/>
  <c r="E59"/>
  <c r="F59"/>
  <c r="D60"/>
  <c r="D59"/>
  <c r="J45" i="1"/>
  <c r="I45"/>
  <c r="H45"/>
  <c r="F45"/>
  <c r="E45"/>
  <c r="D45"/>
  <c r="J44"/>
  <c r="I44"/>
  <c r="H44"/>
  <c r="F44"/>
  <c r="E44"/>
  <c r="D44"/>
  <c r="I43"/>
  <c r="J43" s="1"/>
  <c r="H43"/>
  <c r="F43"/>
  <c r="E43"/>
  <c r="D43"/>
  <c r="I42"/>
  <c r="J42" s="1"/>
  <c r="H42"/>
  <c r="F42"/>
  <c r="E42"/>
  <c r="D42"/>
  <c r="I41"/>
  <c r="J41" s="1"/>
  <c r="H41"/>
  <c r="F41"/>
  <c r="E41"/>
  <c r="D41"/>
  <c r="I40"/>
  <c r="J40" s="1"/>
  <c r="H40"/>
  <c r="F40"/>
  <c r="E40"/>
  <c r="D40"/>
  <c r="I39"/>
  <c r="J39" s="1"/>
  <c r="H39"/>
  <c r="F39"/>
  <c r="E39"/>
  <c r="D39"/>
  <c r="I38"/>
  <c r="J38" s="1"/>
  <c r="H38"/>
  <c r="F38"/>
  <c r="E38"/>
  <c r="D38"/>
  <c r="I37"/>
  <c r="J37" s="1"/>
  <c r="H37"/>
  <c r="H46" s="1"/>
  <c r="F37"/>
  <c r="E37"/>
  <c r="D37"/>
  <c r="D46" s="1"/>
  <c r="J45" i="4"/>
  <c r="I45"/>
  <c r="H45"/>
  <c r="F45"/>
  <c r="E45"/>
  <c r="J44"/>
  <c r="I44"/>
  <c r="F44"/>
  <c r="E44"/>
  <c r="I43"/>
  <c r="J43" s="1"/>
  <c r="H43"/>
  <c r="F43"/>
  <c r="E43"/>
  <c r="D43"/>
  <c r="I42"/>
  <c r="J42" s="1"/>
  <c r="H42"/>
  <c r="F42"/>
  <c r="E42"/>
  <c r="D42"/>
  <c r="I41"/>
  <c r="J41" s="1"/>
  <c r="H41"/>
  <c r="F41"/>
  <c r="E41"/>
  <c r="D41"/>
  <c r="I40"/>
  <c r="J40" s="1"/>
  <c r="H40"/>
  <c r="F40"/>
  <c r="E40"/>
  <c r="D40"/>
  <c r="I39"/>
  <c r="J39" s="1"/>
  <c r="H39"/>
  <c r="F39"/>
  <c r="E39"/>
  <c r="D39"/>
  <c r="I38"/>
  <c r="J38" s="1"/>
  <c r="H38"/>
  <c r="F38"/>
  <c r="E38"/>
  <c r="D38"/>
  <c r="I37"/>
  <c r="J37" s="1"/>
  <c r="H37"/>
  <c r="H46" s="1"/>
  <c r="F37"/>
  <c r="E37"/>
  <c r="K46" i="5"/>
  <c r="J46"/>
  <c r="I46"/>
  <c r="G46"/>
  <c r="F46"/>
  <c r="E46"/>
  <c r="K45"/>
  <c r="J45"/>
  <c r="I45"/>
  <c r="G45"/>
  <c r="F45"/>
  <c r="E45"/>
  <c r="J44"/>
  <c r="K44" s="1"/>
  <c r="I44"/>
  <c r="F44"/>
  <c r="G44" s="1"/>
  <c r="E44"/>
  <c r="J43"/>
  <c r="K43" s="1"/>
  <c r="I43"/>
  <c r="F43"/>
  <c r="G43" s="1"/>
  <c r="E43"/>
  <c r="J42"/>
  <c r="K42" s="1"/>
  <c r="I42"/>
  <c r="F42"/>
  <c r="G42" s="1"/>
  <c r="E42"/>
  <c r="J41"/>
  <c r="K41" s="1"/>
  <c r="I41"/>
  <c r="F41"/>
  <c r="G41" s="1"/>
  <c r="E41"/>
  <c r="J40"/>
  <c r="K40" s="1"/>
  <c r="I40"/>
  <c r="F40"/>
  <c r="G40" s="1"/>
  <c r="E40"/>
  <c r="J39"/>
  <c r="K39" s="1"/>
  <c r="I39"/>
  <c r="F39"/>
  <c r="G39" s="1"/>
  <c r="E39"/>
  <c r="J38"/>
  <c r="K38" s="1"/>
  <c r="I38"/>
  <c r="I47" s="1"/>
  <c r="F38"/>
  <c r="G38" s="1"/>
  <c r="E38"/>
  <c r="E47" s="1"/>
  <c r="K46" i="6"/>
  <c r="J46"/>
  <c r="I46"/>
  <c r="G46"/>
  <c r="F46"/>
  <c r="E46"/>
  <c r="K45"/>
  <c r="J45"/>
  <c r="I45"/>
  <c r="G45"/>
  <c r="F45"/>
  <c r="E45"/>
  <c r="J44"/>
  <c r="K44" s="1"/>
  <c r="I44"/>
  <c r="G44"/>
  <c r="F44"/>
  <c r="E44"/>
  <c r="J43"/>
  <c r="K43" s="1"/>
  <c r="I43"/>
  <c r="G43"/>
  <c r="F43"/>
  <c r="E43"/>
  <c r="J42"/>
  <c r="K42" s="1"/>
  <c r="I42"/>
  <c r="G42"/>
  <c r="F42"/>
  <c r="E42"/>
  <c r="J41"/>
  <c r="K41" s="1"/>
  <c r="I41"/>
  <c r="G41"/>
  <c r="F41"/>
  <c r="E41"/>
  <c r="J40"/>
  <c r="K40" s="1"/>
  <c r="I40"/>
  <c r="G40"/>
  <c r="F40"/>
  <c r="E40"/>
  <c r="J39"/>
  <c r="K39" s="1"/>
  <c r="I39"/>
  <c r="G39"/>
  <c r="F39"/>
  <c r="E39"/>
  <c r="J38"/>
  <c r="K38" s="1"/>
  <c r="I38"/>
  <c r="I47" s="1"/>
  <c r="G38"/>
  <c r="F38"/>
  <c r="E38"/>
  <c r="E47" s="1"/>
  <c r="H47" i="7"/>
  <c r="D47"/>
  <c r="J46"/>
  <c r="I46"/>
  <c r="H46"/>
  <c r="F46"/>
  <c r="E46"/>
  <c r="D46"/>
  <c r="J45"/>
  <c r="I45"/>
  <c r="H45"/>
  <c r="F45"/>
  <c r="E45"/>
  <c r="D45"/>
  <c r="I58" i="8"/>
  <c r="J58" s="1"/>
  <c r="H58"/>
  <c r="E58"/>
  <c r="F58" s="1"/>
  <c r="D58"/>
  <c r="I57"/>
  <c r="J57" s="1"/>
  <c r="H57"/>
  <c r="E57"/>
  <c r="F57" s="1"/>
  <c r="D57"/>
  <c r="I56"/>
  <c r="J56" s="1"/>
  <c r="H56"/>
  <c r="E56"/>
  <c r="F56" s="1"/>
  <c r="D56"/>
  <c r="I55"/>
  <c r="J55" s="1"/>
  <c r="H55"/>
  <c r="E55"/>
  <c r="F55" s="1"/>
  <c r="D55"/>
  <c r="I54"/>
  <c r="J54" s="1"/>
  <c r="H54"/>
  <c r="E54"/>
  <c r="F54" s="1"/>
  <c r="D54"/>
  <c r="I53"/>
  <c r="J53" s="1"/>
  <c r="H53"/>
  <c r="E53"/>
  <c r="F53" s="1"/>
  <c r="D53"/>
  <c r="I52"/>
  <c r="J52" s="1"/>
  <c r="H52"/>
  <c r="E52"/>
  <c r="F52" s="1"/>
  <c r="D52"/>
  <c r="G34" i="6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G34" i="5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J33" i="4"/>
  <c r="J32"/>
  <c r="J31"/>
  <c r="J30"/>
  <c r="J29"/>
  <c r="J28"/>
  <c r="J26"/>
  <c r="J25"/>
  <c r="J24"/>
  <c r="J23"/>
  <c r="J22"/>
  <c r="J21"/>
  <c r="J19"/>
  <c r="J18"/>
  <c r="J17"/>
  <c r="J16"/>
  <c r="J15"/>
  <c r="J14"/>
  <c r="J12"/>
  <c r="J11"/>
  <c r="J10"/>
  <c r="J9"/>
  <c r="J8"/>
  <c r="J7"/>
  <c r="F33"/>
  <c r="F32"/>
  <c r="F31"/>
  <c r="F30"/>
  <c r="F29"/>
  <c r="F28"/>
  <c r="F26"/>
  <c r="F25"/>
  <c r="F24"/>
  <c r="F23"/>
  <c r="F22"/>
  <c r="F21"/>
  <c r="F19"/>
  <c r="F18"/>
  <c r="F17"/>
  <c r="F16"/>
  <c r="F15"/>
  <c r="F14"/>
  <c r="F12"/>
  <c r="F11"/>
  <c r="F10"/>
  <c r="F9"/>
  <c r="F8"/>
  <c r="F7"/>
  <c r="F8" i="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I44"/>
  <c r="J44" s="1"/>
  <c r="H44"/>
  <c r="E44"/>
  <c r="F44" s="1"/>
  <c r="D44"/>
  <c r="I43"/>
  <c r="J43" s="1"/>
  <c r="H43"/>
  <c r="E43"/>
  <c r="F43" s="1"/>
  <c r="D43"/>
  <c r="I42"/>
  <c r="J42" s="1"/>
  <c r="H42"/>
  <c r="E42"/>
  <c r="F42" s="1"/>
  <c r="D42"/>
  <c r="I41"/>
  <c r="J41" s="1"/>
  <c r="H41"/>
  <c r="E41"/>
  <c r="F41" s="1"/>
  <c r="D41"/>
  <c r="I40"/>
  <c r="J40" s="1"/>
  <c r="H40"/>
  <c r="E40"/>
  <c r="F40" s="1"/>
  <c r="D40"/>
  <c r="I39"/>
  <c r="J39" s="1"/>
  <c r="H39"/>
  <c r="E39"/>
  <c r="F39" s="1"/>
  <c r="D39"/>
  <c r="I38"/>
  <c r="J38" s="1"/>
  <c r="H38"/>
  <c r="E38"/>
  <c r="F38" s="1"/>
  <c r="D38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F7"/>
  <c r="F33" i="1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6"/>
  <c r="J30" i="6"/>
  <c r="J28"/>
</calcChain>
</file>

<file path=xl/sharedStrings.xml><?xml version="1.0" encoding="utf-8"?>
<sst xmlns="http://schemas.openxmlformats.org/spreadsheetml/2006/main" count="420" uniqueCount="39">
  <si>
    <t>Quantity</t>
  </si>
  <si>
    <t>Weight (kg)</t>
  </si>
  <si>
    <t>A</t>
  </si>
  <si>
    <t>B</t>
  </si>
  <si>
    <t>C</t>
  </si>
  <si>
    <t>D</t>
  </si>
  <si>
    <t>Total</t>
  </si>
  <si>
    <t>Fancy</t>
  </si>
  <si>
    <t>No. 1</t>
  </si>
  <si>
    <t>Other</t>
  </si>
  <si>
    <t>Crooks</t>
  </si>
  <si>
    <t>Gourds</t>
  </si>
  <si>
    <t>Honey Bees</t>
  </si>
  <si>
    <t>Bumble Bees</t>
  </si>
  <si>
    <t>Honey Bee vs. Bumble Bee Cucumber Experiment - Clayton Rawl Farms</t>
  </si>
  <si>
    <t>Plot</t>
  </si>
  <si>
    <t>Grade</t>
  </si>
  <si>
    <t>No. 1-size</t>
  </si>
  <si>
    <t>Summary</t>
  </si>
  <si>
    <t>Weight (lbs)</t>
  </si>
  <si>
    <t>HB</t>
  </si>
  <si>
    <t>BB</t>
  </si>
  <si>
    <t>ρ =</t>
  </si>
  <si>
    <t xml:space="preserve"> </t>
  </si>
  <si>
    <t>*Plants in honey bee field appeared to be larger and more healthy throughout the experiment.  Possibly a difference in soil quality between the two fields.</t>
  </si>
  <si>
    <t>Mkt Yield</t>
  </si>
  <si>
    <t>Cull Yield</t>
  </si>
  <si>
    <t>Cull %</t>
  </si>
  <si>
    <t>AVG</t>
  </si>
  <si>
    <t xml:space="preserve">AVG Marketable </t>
  </si>
  <si>
    <t>Paired ttest marketable yield</t>
  </si>
  <si>
    <t>Avg Marketable Wt.</t>
  </si>
  <si>
    <t>Paired ttest Avg Marketable Wt. (lbs)</t>
  </si>
  <si>
    <t>Avg Pollination Cull</t>
  </si>
  <si>
    <t>Avg Pollination Cull wt.</t>
  </si>
  <si>
    <t>Paired ttest Avg Pollination Cull Wt. (lbs)</t>
  </si>
  <si>
    <t>Yield data (wt. in lbs)</t>
  </si>
  <si>
    <t>Yield data (no.)</t>
  </si>
  <si>
    <t>Paired ttest pollination cull (no.)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</si>
</sst>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6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4" xfId="0" applyFont="1" applyBorder="1" applyAlignment="1">
      <alignment horizontal="center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1" fillId="0" borderId="11" xfId="0" applyNumberFormat="1" applyFont="1" applyBorder="1"/>
    <xf numFmtId="164" fontId="1" fillId="0" borderId="0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0" fillId="0" borderId="4" xfId="0" applyFont="1" applyBorder="1"/>
    <xf numFmtId="164" fontId="0" fillId="0" borderId="11" xfId="0" applyNumberFormat="1" applyFont="1" applyBorder="1"/>
    <xf numFmtId="0" fontId="0" fillId="0" borderId="0" xfId="0" applyFont="1" applyBorder="1"/>
    <xf numFmtId="0" fontId="0" fillId="0" borderId="6" xfId="0" applyFont="1" applyBorder="1"/>
    <xf numFmtId="164" fontId="0" fillId="0" borderId="12" xfId="0" applyNumberFormat="1" applyFont="1" applyBorder="1"/>
    <xf numFmtId="0" fontId="0" fillId="0" borderId="8" xfId="0" applyFont="1" applyBorder="1"/>
    <xf numFmtId="164" fontId="0" fillId="0" borderId="13" xfId="0" applyNumberFormat="1" applyFont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Font="1" applyBorder="1"/>
    <xf numFmtId="0" fontId="0" fillId="0" borderId="5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1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0" fillId="0" borderId="10" xfId="0" applyFill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5" xfId="0" applyNumberFormat="1" applyBorder="1"/>
    <xf numFmtId="2" fontId="0" fillId="0" borderId="7" xfId="0" applyNumberFormat="1" applyBorder="1"/>
    <xf numFmtId="2" fontId="0" fillId="0" borderId="9" xfId="0" applyNumberFormat="1" applyBorder="1"/>
    <xf numFmtId="0" fontId="0" fillId="0" borderId="2" xfId="0" applyFill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8" xfId="0" applyNumberFormat="1" applyBorder="1"/>
    <xf numFmtId="0" fontId="0" fillId="0" borderId="3" xfId="0" applyBorder="1"/>
    <xf numFmtId="0" fontId="0" fillId="0" borderId="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165" fontId="0" fillId="0" borderId="0" xfId="1" applyNumberFormat="1" applyFont="1"/>
    <xf numFmtId="0" fontId="0" fillId="0" borderId="14" xfId="0" applyFont="1" applyFill="1" applyBorder="1"/>
    <xf numFmtId="0" fontId="0" fillId="0" borderId="16" xfId="0" applyFont="1" applyFill="1" applyBorder="1"/>
    <xf numFmtId="165" fontId="0" fillId="0" borderId="1" xfId="1" applyNumberFormat="1" applyFont="1" applyBorder="1"/>
    <xf numFmtId="165" fontId="0" fillId="0" borderId="16" xfId="1" applyNumberFormat="1" applyFont="1" applyBorder="1"/>
    <xf numFmtId="1" fontId="0" fillId="0" borderId="4" xfId="0" applyNumberFormat="1" applyBorder="1"/>
    <xf numFmtId="1" fontId="0" fillId="0" borderId="8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0" fillId="0" borderId="0" xfId="0" applyFont="1" applyFill="1" applyBorder="1"/>
    <xf numFmtId="2" fontId="0" fillId="0" borderId="0" xfId="0" applyNumberFormat="1" applyBorder="1"/>
    <xf numFmtId="0" fontId="0" fillId="0" borderId="0" xfId="0" applyBorder="1" applyAlignment="1">
      <alignment horizontal="center" vertical="center" textRotation="90"/>
    </xf>
    <xf numFmtId="0" fontId="0" fillId="0" borderId="0" xfId="0" applyAlignment="1"/>
    <xf numFmtId="0" fontId="0" fillId="0" borderId="1" xfId="0" applyBorder="1" applyAlignment="1"/>
    <xf numFmtId="0" fontId="0" fillId="0" borderId="14" xfId="0" applyBorder="1" applyAlignment="1"/>
    <xf numFmtId="0" fontId="0" fillId="0" borderId="16" xfId="0" applyBorder="1" applyAlignment="1"/>
    <xf numFmtId="2" fontId="0" fillId="0" borderId="5" xfId="0" applyNumberFormat="1" applyBorder="1" applyAlignment="1"/>
    <xf numFmtId="2" fontId="0" fillId="0" borderId="9" xfId="0" applyNumberFormat="1" applyBorder="1" applyAlignment="1"/>
    <xf numFmtId="2" fontId="0" fillId="0" borderId="0" xfId="0" applyNumberFormat="1" applyAlignment="1"/>
    <xf numFmtId="164" fontId="0" fillId="0" borderId="18" xfId="0" applyNumberFormat="1" applyBorder="1" applyAlignment="1"/>
    <xf numFmtId="164" fontId="0" fillId="0" borderId="19" xfId="0" applyNumberFormat="1" applyBorder="1" applyAlignment="1"/>
    <xf numFmtId="1" fontId="0" fillId="0" borderId="18" xfId="0" applyNumberFormat="1" applyBorder="1" applyAlignment="1"/>
    <xf numFmtId="1" fontId="0" fillId="0" borderId="19" xfId="0" applyNumberFormat="1" applyBorder="1" applyAlignment="1"/>
    <xf numFmtId="1" fontId="0" fillId="0" borderId="4" xfId="0" applyNumberFormat="1" applyBorder="1" applyAlignment="1"/>
    <xf numFmtId="1" fontId="0" fillId="0" borderId="8" xfId="0" applyNumberFormat="1" applyBorder="1" applyAlignment="1"/>
    <xf numFmtId="1" fontId="0" fillId="0" borderId="18" xfId="0" applyNumberFormat="1" applyBorder="1"/>
    <xf numFmtId="1" fontId="0" fillId="0" borderId="19" xfId="0" applyNumberFormat="1" applyBorder="1"/>
    <xf numFmtId="165" fontId="0" fillId="0" borderId="1" xfId="1" applyNumberFormat="1" applyFont="1" applyBorder="1" applyAlignment="1"/>
    <xf numFmtId="2" fontId="0" fillId="0" borderId="5" xfId="0" applyNumberFormat="1" applyFill="1" applyBorder="1"/>
    <xf numFmtId="2" fontId="0" fillId="0" borderId="9" xfId="0" applyNumberFormat="1" applyFill="1" applyBorder="1"/>
    <xf numFmtId="164" fontId="0" fillId="0" borderId="18" xfId="0" applyNumberFormat="1" applyFill="1" applyBorder="1"/>
    <xf numFmtId="164" fontId="0" fillId="0" borderId="19" xfId="0" applyNumberFormat="1" applyFill="1" applyBorder="1"/>
    <xf numFmtId="1" fontId="0" fillId="0" borderId="4" xfId="0" applyNumberFormat="1" applyFill="1" applyBorder="1"/>
    <xf numFmtId="1" fontId="0" fillId="0" borderId="8" xfId="0" applyNumberFormat="1" applyFill="1" applyBorder="1"/>
    <xf numFmtId="165" fontId="0" fillId="0" borderId="1" xfId="1" applyNumberFormat="1" applyFont="1" applyFill="1" applyBorder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Fill="1" applyBorder="1"/>
    <xf numFmtId="0" fontId="0" fillId="0" borderId="14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15" fontId="0" fillId="0" borderId="4" xfId="0" applyNumberForma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Average Weekly Cull Percentage</a:t>
            </a:r>
          </a:p>
        </c:rich>
      </c:tx>
      <c:layout>
        <c:manualLayout>
          <c:xMode val="edge"/>
          <c:yMode val="edge"/>
          <c:x val="0.16012489063867005"/>
          <c:y val="2.7777777777777821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Honey Bees</c:v>
          </c:tx>
          <c:cat>
            <c:strLit>
              <c:ptCount val="4"/>
              <c:pt idx="0">
                <c:v>'June 20</c:v>
              </c:pt>
              <c:pt idx="1">
                <c:v> June 23</c:v>
              </c:pt>
              <c:pt idx="2">
                <c:v> June 27</c:v>
              </c:pt>
              <c:pt idx="3">
                <c:v> June 30</c:v>
              </c:pt>
            </c:strLit>
          </c:cat>
          <c:val>
            <c:numRef>
              <c:f>(Summary!$D$15,Summary!$D$26,Summary!$D$37,Summary!$D$48)</c:f>
              <c:numCache>
                <c:formatCode>0.0%</c:formatCode>
                <c:ptCount val="4"/>
                <c:pt idx="0">
                  <c:v>0.12258064516129032</c:v>
                </c:pt>
                <c:pt idx="1">
                  <c:v>0.2391304347826087</c:v>
                </c:pt>
                <c:pt idx="2">
                  <c:v>0.23255813953488372</c:v>
                </c:pt>
                <c:pt idx="3">
                  <c:v>0.25862068965517243</c:v>
                </c:pt>
              </c:numCache>
            </c:numRef>
          </c:val>
        </c:ser>
        <c:ser>
          <c:idx val="1"/>
          <c:order val="1"/>
          <c:tx>
            <c:v>Bumble Bees</c:v>
          </c:tx>
          <c:cat>
            <c:strLit>
              <c:ptCount val="4"/>
              <c:pt idx="0">
                <c:v>'June 20</c:v>
              </c:pt>
              <c:pt idx="1">
                <c:v> June 23</c:v>
              </c:pt>
              <c:pt idx="2">
                <c:v> June 27</c:v>
              </c:pt>
              <c:pt idx="3">
                <c:v> June 30</c:v>
              </c:pt>
            </c:strLit>
          </c:cat>
          <c:val>
            <c:numRef>
              <c:f>(Summary!$H$15,Summary!$H$26,Summary!$H$37,Summary!$H$48)</c:f>
              <c:numCache>
                <c:formatCode>0.0%</c:formatCode>
                <c:ptCount val="4"/>
                <c:pt idx="0">
                  <c:v>0.1111111111111111</c:v>
                </c:pt>
                <c:pt idx="1">
                  <c:v>0.31428571428571428</c:v>
                </c:pt>
                <c:pt idx="2">
                  <c:v>0.12244897959183673</c:v>
                </c:pt>
                <c:pt idx="3">
                  <c:v>0.29545454545454547</c:v>
                </c:pt>
              </c:numCache>
            </c:numRef>
          </c:val>
        </c:ser>
        <c:axId val="73697152"/>
        <c:axId val="73707520"/>
      </c:barChart>
      <c:catAx>
        <c:axId val="73697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Harvest Date</a:t>
                </a:r>
              </a:p>
            </c:rich>
          </c:tx>
          <c:layout>
            <c:manualLayout>
              <c:xMode val="edge"/>
              <c:yMode val="edge"/>
              <c:x val="0.40576552930883641"/>
              <c:y val="0.87868037328667303"/>
            </c:manualLayout>
          </c:layout>
        </c:title>
        <c:numFmt formatCode="d\-mmm\-yy" sourceLinked="1"/>
        <c:tickLblPos val="nextTo"/>
        <c:crossAx val="73707520"/>
        <c:crosses val="autoZero"/>
        <c:auto val="1"/>
        <c:lblAlgn val="ctr"/>
        <c:lblOffset val="100"/>
      </c:catAx>
      <c:valAx>
        <c:axId val="73707520"/>
        <c:scaling>
          <c:orientation val="minMax"/>
        </c:scaling>
        <c:axPos val="l"/>
        <c:majorGridlines/>
        <c:numFmt formatCode="0.0%" sourceLinked="1"/>
        <c:tickLblPos val="nextTo"/>
        <c:crossAx val="73697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18</xdr:col>
      <xdr:colOff>66675</xdr:colOff>
      <xdr:row>18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7"/>
  <sheetViews>
    <sheetView topLeftCell="A31" workbookViewId="0">
      <selection activeCell="I49" sqref="I49"/>
    </sheetView>
  </sheetViews>
  <sheetFormatPr defaultRowHeight="15"/>
  <cols>
    <col min="1" max="1" width="9.140625" customWidth="1"/>
    <col min="2" max="2" width="5.7109375" customWidth="1"/>
    <col min="5" max="5" width="10.7109375" customWidth="1"/>
    <col min="6" max="6" width="11.42578125" customWidth="1"/>
    <col min="7" max="7" width="1.42578125" customWidth="1"/>
    <col min="9" max="9" width="10.7109375" customWidth="1"/>
    <col min="10" max="10" width="11.42578125" customWidth="1"/>
  </cols>
  <sheetData>
    <row r="2" spans="1:11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1" ht="15.75" thickBot="1"/>
    <row r="4" spans="1:11" ht="15.75" customHeight="1" thickBot="1">
      <c r="B4" s="5"/>
      <c r="C4" s="5"/>
      <c r="D4" s="124" t="s">
        <v>12</v>
      </c>
      <c r="E4" s="125"/>
      <c r="F4" s="126"/>
      <c r="H4" s="124" t="s">
        <v>13</v>
      </c>
      <c r="I4" s="125"/>
      <c r="J4" s="126"/>
    </row>
    <row r="5" spans="1:11" ht="15.75" thickBot="1">
      <c r="A5" s="5"/>
      <c r="B5" s="23" t="s">
        <v>15</v>
      </c>
      <c r="C5" s="23" t="s">
        <v>16</v>
      </c>
      <c r="D5" s="7" t="s">
        <v>0</v>
      </c>
      <c r="E5" s="16" t="s">
        <v>1</v>
      </c>
      <c r="F5" s="53" t="s">
        <v>19</v>
      </c>
      <c r="G5" s="5"/>
      <c r="H5" s="7" t="s">
        <v>0</v>
      </c>
      <c r="I5" s="16" t="s">
        <v>1</v>
      </c>
      <c r="J5" s="53" t="s">
        <v>19</v>
      </c>
    </row>
    <row r="6" spans="1:11">
      <c r="B6" s="71" t="s">
        <v>2</v>
      </c>
      <c r="C6" s="3" t="s">
        <v>6</v>
      </c>
      <c r="D6" s="2"/>
      <c r="E6" s="28"/>
      <c r="F6" s="59">
        <f>E6*2.2</f>
        <v>0</v>
      </c>
      <c r="G6" s="5"/>
      <c r="H6" s="2"/>
      <c r="I6" s="28"/>
      <c r="J6" s="59">
        <f>I6*2.2</f>
        <v>0</v>
      </c>
    </row>
    <row r="7" spans="1:11">
      <c r="B7" s="72"/>
      <c r="C7" s="6" t="s">
        <v>7</v>
      </c>
      <c r="D7" s="4"/>
      <c r="E7" s="29"/>
      <c r="F7" s="60">
        <f t="shared" ref="F7:F33" si="0">E7*2.2</f>
        <v>0</v>
      </c>
      <c r="G7" s="5"/>
      <c r="H7" s="4"/>
      <c r="I7" s="29"/>
      <c r="J7" s="60">
        <f t="shared" ref="J7:J33" si="1">I7*2.2</f>
        <v>0</v>
      </c>
    </row>
    <row r="8" spans="1:11">
      <c r="B8" s="72"/>
      <c r="C8" s="6" t="s">
        <v>8</v>
      </c>
      <c r="D8" s="4"/>
      <c r="E8" s="29"/>
      <c r="F8" s="60">
        <f t="shared" si="0"/>
        <v>0</v>
      </c>
      <c r="G8" s="5"/>
      <c r="H8" s="4"/>
      <c r="I8" s="29"/>
      <c r="J8" s="60">
        <f t="shared" si="1"/>
        <v>0</v>
      </c>
    </row>
    <row r="9" spans="1:11">
      <c r="B9" s="72"/>
      <c r="C9" s="6" t="s">
        <v>17</v>
      </c>
      <c r="D9" s="4"/>
      <c r="E9" s="29"/>
      <c r="F9" s="60">
        <f t="shared" si="0"/>
        <v>0</v>
      </c>
      <c r="G9" s="5"/>
      <c r="H9" s="4"/>
      <c r="I9" s="29"/>
      <c r="J9" s="60">
        <f t="shared" si="1"/>
        <v>0</v>
      </c>
    </row>
    <row r="10" spans="1:11">
      <c r="B10" s="72"/>
      <c r="C10" s="6" t="s">
        <v>9</v>
      </c>
      <c r="D10" s="4"/>
      <c r="E10" s="29"/>
      <c r="F10" s="60">
        <f t="shared" si="0"/>
        <v>0</v>
      </c>
      <c r="G10" s="5"/>
      <c r="H10" s="4"/>
      <c r="I10" s="29"/>
      <c r="J10" s="60">
        <f t="shared" si="1"/>
        <v>0</v>
      </c>
    </row>
    <row r="11" spans="1:11">
      <c r="B11" s="72"/>
      <c r="C11" s="6" t="s">
        <v>10</v>
      </c>
      <c r="D11" s="4"/>
      <c r="E11" s="29"/>
      <c r="F11" s="60">
        <f t="shared" si="0"/>
        <v>0</v>
      </c>
      <c r="G11" s="5"/>
      <c r="H11" s="4"/>
      <c r="I11" s="29"/>
      <c r="J11" s="60">
        <f t="shared" si="1"/>
        <v>0</v>
      </c>
    </row>
    <row r="12" spans="1:11" ht="15.75" thickBot="1">
      <c r="B12" s="73"/>
      <c r="C12" s="8" t="s">
        <v>11</v>
      </c>
      <c r="D12" s="7"/>
      <c r="E12" s="30"/>
      <c r="F12" s="61">
        <f t="shared" si="0"/>
        <v>0</v>
      </c>
      <c r="G12" s="5"/>
      <c r="H12" s="7"/>
      <c r="I12" s="30"/>
      <c r="J12" s="61">
        <f t="shared" si="1"/>
        <v>0</v>
      </c>
      <c r="K12" s="17"/>
    </row>
    <row r="13" spans="1:11">
      <c r="B13" s="71" t="s">
        <v>3</v>
      </c>
      <c r="C13" s="3" t="s">
        <v>6</v>
      </c>
      <c r="D13" s="2"/>
      <c r="E13" s="28"/>
      <c r="F13" s="59">
        <f t="shared" si="0"/>
        <v>0</v>
      </c>
      <c r="G13" s="5"/>
      <c r="H13" s="2"/>
      <c r="I13" s="28"/>
      <c r="J13" s="59">
        <f t="shared" si="1"/>
        <v>0</v>
      </c>
      <c r="K13" s="5"/>
    </row>
    <row r="14" spans="1:11">
      <c r="B14" s="72"/>
      <c r="C14" s="6" t="s">
        <v>7</v>
      </c>
      <c r="D14" s="4"/>
      <c r="E14" s="29"/>
      <c r="F14" s="60">
        <f t="shared" si="0"/>
        <v>0</v>
      </c>
      <c r="G14" s="5"/>
      <c r="H14" s="4"/>
      <c r="I14" s="29"/>
      <c r="J14" s="60">
        <f t="shared" si="1"/>
        <v>0</v>
      </c>
    </row>
    <row r="15" spans="1:11">
      <c r="B15" s="72"/>
      <c r="C15" s="6" t="s">
        <v>8</v>
      </c>
      <c r="D15" s="4"/>
      <c r="E15" s="29"/>
      <c r="F15" s="60">
        <f t="shared" si="0"/>
        <v>0</v>
      </c>
      <c r="G15" s="5"/>
      <c r="H15" s="4"/>
      <c r="I15" s="29"/>
      <c r="J15" s="60">
        <f t="shared" si="1"/>
        <v>0</v>
      </c>
    </row>
    <row r="16" spans="1:11">
      <c r="B16" s="72"/>
      <c r="C16" s="6" t="s">
        <v>17</v>
      </c>
      <c r="D16" s="4"/>
      <c r="E16" s="29"/>
      <c r="F16" s="60">
        <f t="shared" si="0"/>
        <v>0</v>
      </c>
      <c r="G16" s="5"/>
      <c r="H16" s="4"/>
      <c r="I16" s="29"/>
      <c r="J16" s="60">
        <f t="shared" si="1"/>
        <v>0</v>
      </c>
    </row>
    <row r="17" spans="2:10">
      <c r="B17" s="72"/>
      <c r="C17" s="6" t="s">
        <v>9</v>
      </c>
      <c r="D17" s="4"/>
      <c r="E17" s="29"/>
      <c r="F17" s="60">
        <f t="shared" si="0"/>
        <v>0</v>
      </c>
      <c r="G17" s="5"/>
      <c r="H17" s="4"/>
      <c r="I17" s="29"/>
      <c r="J17" s="60">
        <f t="shared" si="1"/>
        <v>0</v>
      </c>
    </row>
    <row r="18" spans="2:10">
      <c r="B18" s="72"/>
      <c r="C18" s="6" t="s">
        <v>10</v>
      </c>
      <c r="D18" s="4"/>
      <c r="E18" s="29"/>
      <c r="F18" s="60">
        <f t="shared" si="0"/>
        <v>0</v>
      </c>
      <c r="G18" s="5"/>
      <c r="H18" s="4"/>
      <c r="I18" s="29"/>
      <c r="J18" s="60">
        <f t="shared" si="1"/>
        <v>0</v>
      </c>
    </row>
    <row r="19" spans="2:10" ht="15.75" thickBot="1">
      <c r="B19" s="73"/>
      <c r="C19" s="8" t="s">
        <v>11</v>
      </c>
      <c r="D19" s="7"/>
      <c r="E19" s="30"/>
      <c r="F19" s="61">
        <f t="shared" si="0"/>
        <v>0</v>
      </c>
      <c r="G19" s="5"/>
      <c r="H19" s="7"/>
      <c r="I19" s="30"/>
      <c r="J19" s="61">
        <f t="shared" si="1"/>
        <v>0</v>
      </c>
    </row>
    <row r="20" spans="2:10">
      <c r="B20" s="71" t="s">
        <v>4</v>
      </c>
      <c r="C20" s="3" t="s">
        <v>6</v>
      </c>
      <c r="D20" s="2"/>
      <c r="E20" s="28"/>
      <c r="F20" s="59">
        <f t="shared" si="0"/>
        <v>0</v>
      </c>
      <c r="G20" s="5"/>
      <c r="H20" s="2"/>
      <c r="I20" s="28"/>
      <c r="J20" s="59">
        <f t="shared" si="1"/>
        <v>0</v>
      </c>
    </row>
    <row r="21" spans="2:10">
      <c r="B21" s="72"/>
      <c r="C21" s="6" t="s">
        <v>7</v>
      </c>
      <c r="D21" s="4"/>
      <c r="E21" s="29"/>
      <c r="F21" s="60">
        <f t="shared" si="0"/>
        <v>0</v>
      </c>
      <c r="G21" s="5"/>
      <c r="H21" s="4"/>
      <c r="I21" s="29"/>
      <c r="J21" s="60">
        <f t="shared" si="1"/>
        <v>0</v>
      </c>
    </row>
    <row r="22" spans="2:10">
      <c r="B22" s="72"/>
      <c r="C22" s="6" t="s">
        <v>8</v>
      </c>
      <c r="D22" s="4"/>
      <c r="E22" s="29"/>
      <c r="F22" s="60">
        <f t="shared" si="0"/>
        <v>0</v>
      </c>
      <c r="G22" s="5"/>
      <c r="H22" s="4"/>
      <c r="I22" s="29"/>
      <c r="J22" s="60">
        <f t="shared" si="1"/>
        <v>0</v>
      </c>
    </row>
    <row r="23" spans="2:10">
      <c r="B23" s="72"/>
      <c r="C23" s="6" t="s">
        <v>17</v>
      </c>
      <c r="D23" s="4"/>
      <c r="E23" s="29"/>
      <c r="F23" s="60">
        <f t="shared" si="0"/>
        <v>0</v>
      </c>
      <c r="G23" s="5"/>
      <c r="H23" s="4"/>
      <c r="I23" s="29"/>
      <c r="J23" s="60">
        <f t="shared" si="1"/>
        <v>0</v>
      </c>
    </row>
    <row r="24" spans="2:10">
      <c r="B24" s="72"/>
      <c r="C24" s="6" t="s">
        <v>9</v>
      </c>
      <c r="D24" s="4"/>
      <c r="E24" s="29"/>
      <c r="F24" s="60">
        <f t="shared" si="0"/>
        <v>0</v>
      </c>
      <c r="G24" s="5"/>
      <c r="H24" s="4"/>
      <c r="I24" s="29"/>
      <c r="J24" s="60">
        <f t="shared" si="1"/>
        <v>0</v>
      </c>
    </row>
    <row r="25" spans="2:10">
      <c r="B25" s="72"/>
      <c r="C25" s="6" t="s">
        <v>10</v>
      </c>
      <c r="D25" s="4"/>
      <c r="E25" s="29"/>
      <c r="F25" s="60">
        <f t="shared" si="0"/>
        <v>0</v>
      </c>
      <c r="G25" s="5"/>
      <c r="H25" s="4"/>
      <c r="I25" s="29"/>
      <c r="J25" s="60">
        <f t="shared" si="1"/>
        <v>0</v>
      </c>
    </row>
    <row r="26" spans="2:10" ht="15.75" thickBot="1">
      <c r="B26" s="73"/>
      <c r="C26" s="8" t="s">
        <v>11</v>
      </c>
      <c r="D26" s="7"/>
      <c r="E26" s="30"/>
      <c r="F26" s="61">
        <f t="shared" si="0"/>
        <v>0</v>
      </c>
      <c r="G26" s="5"/>
      <c r="H26" s="7"/>
      <c r="I26" s="30"/>
      <c r="J26" s="61">
        <f t="shared" si="1"/>
        <v>0</v>
      </c>
    </row>
    <row r="27" spans="2:10">
      <c r="B27" s="74" t="s">
        <v>5</v>
      </c>
      <c r="C27" s="44" t="s">
        <v>6</v>
      </c>
      <c r="D27" s="35"/>
      <c r="E27" s="36"/>
      <c r="F27" s="59">
        <f t="shared" si="0"/>
        <v>0</v>
      </c>
      <c r="G27" s="37"/>
      <c r="H27" s="35"/>
      <c r="I27" s="36"/>
      <c r="J27" s="59">
        <f t="shared" si="1"/>
        <v>0</v>
      </c>
    </row>
    <row r="28" spans="2:10">
      <c r="B28" s="75"/>
      <c r="C28" s="45" t="s">
        <v>7</v>
      </c>
      <c r="D28" s="38"/>
      <c r="E28" s="39"/>
      <c r="F28" s="60">
        <f t="shared" si="0"/>
        <v>0</v>
      </c>
      <c r="G28" s="37"/>
      <c r="H28" s="38"/>
      <c r="I28" s="39"/>
      <c r="J28" s="60">
        <f t="shared" si="1"/>
        <v>0</v>
      </c>
    </row>
    <row r="29" spans="2:10">
      <c r="B29" s="75"/>
      <c r="C29" s="6" t="s">
        <v>8</v>
      </c>
      <c r="D29" s="38"/>
      <c r="E29" s="39"/>
      <c r="F29" s="60">
        <f t="shared" si="0"/>
        <v>0</v>
      </c>
      <c r="G29" s="37"/>
      <c r="H29" s="38"/>
      <c r="I29" s="39"/>
      <c r="J29" s="60">
        <f t="shared" si="1"/>
        <v>0</v>
      </c>
    </row>
    <row r="30" spans="2:10">
      <c r="B30" s="72"/>
      <c r="C30" s="6" t="s">
        <v>17</v>
      </c>
      <c r="D30" s="38"/>
      <c r="E30" s="39"/>
      <c r="F30" s="60">
        <f t="shared" si="0"/>
        <v>0</v>
      </c>
      <c r="G30" s="37"/>
      <c r="H30" s="38"/>
      <c r="I30" s="39"/>
      <c r="J30" s="60">
        <f t="shared" si="1"/>
        <v>0</v>
      </c>
    </row>
    <row r="31" spans="2:10">
      <c r="B31" s="75"/>
      <c r="C31" s="45" t="s">
        <v>9</v>
      </c>
      <c r="D31" s="38"/>
      <c r="E31" s="39"/>
      <c r="F31" s="60">
        <f t="shared" si="0"/>
        <v>0</v>
      </c>
      <c r="G31" s="37"/>
      <c r="H31" s="38"/>
      <c r="I31" s="39"/>
      <c r="J31" s="60">
        <f t="shared" si="1"/>
        <v>0</v>
      </c>
    </row>
    <row r="32" spans="2:10">
      <c r="B32" s="75"/>
      <c r="C32" s="45" t="s">
        <v>10</v>
      </c>
      <c r="D32" s="38"/>
      <c r="E32" s="39"/>
      <c r="F32" s="60">
        <f t="shared" si="0"/>
        <v>0</v>
      </c>
      <c r="G32" s="37"/>
      <c r="H32" s="38"/>
      <c r="I32" s="39"/>
      <c r="J32" s="60">
        <f t="shared" si="1"/>
        <v>0</v>
      </c>
    </row>
    <row r="33" spans="2:10" ht="15.75" thickBot="1">
      <c r="B33" s="76"/>
      <c r="C33" s="46" t="s">
        <v>11</v>
      </c>
      <c r="D33" s="40"/>
      <c r="E33" s="41"/>
      <c r="F33" s="61">
        <f t="shared" si="0"/>
        <v>0</v>
      </c>
      <c r="G33" s="37"/>
      <c r="H33" s="40"/>
      <c r="I33" s="41"/>
      <c r="J33" s="61">
        <f t="shared" si="1"/>
        <v>0</v>
      </c>
    </row>
    <row r="34" spans="2:10" ht="15.75" thickBot="1">
      <c r="B34" s="42"/>
      <c r="C34" s="37"/>
      <c r="D34" s="12"/>
      <c r="E34" s="32"/>
      <c r="G34" s="12"/>
      <c r="H34" s="12"/>
      <c r="I34" s="32"/>
    </row>
    <row r="35" spans="2:10" ht="15.75" thickBot="1">
      <c r="D35" s="127" t="s">
        <v>12</v>
      </c>
      <c r="E35" s="128"/>
      <c r="F35" s="129"/>
      <c r="H35" s="127" t="s">
        <v>13</v>
      </c>
      <c r="I35" s="128"/>
      <c r="J35" s="129"/>
    </row>
    <row r="36" spans="2:10" ht="15.75" customHeight="1" thickBot="1">
      <c r="B36" s="120" t="s">
        <v>18</v>
      </c>
      <c r="C36" s="78" t="s">
        <v>16</v>
      </c>
      <c r="D36" s="2" t="s">
        <v>0</v>
      </c>
      <c r="E36" s="57" t="s">
        <v>1</v>
      </c>
      <c r="F36" s="58" t="s">
        <v>19</v>
      </c>
      <c r="G36" s="5"/>
      <c r="H36" s="2" t="s">
        <v>0</v>
      </c>
      <c r="I36" s="57" t="s">
        <v>1</v>
      </c>
      <c r="J36" s="58" t="s">
        <v>19</v>
      </c>
    </row>
    <row r="37" spans="2:10" ht="15" customHeight="1">
      <c r="B37" s="122"/>
      <c r="C37" s="44" t="s">
        <v>6</v>
      </c>
      <c r="D37" s="2">
        <f t="shared" ref="D37:E39" si="2">D6+D13+D20+D27</f>
        <v>0</v>
      </c>
      <c r="E37" s="50">
        <f t="shared" si="2"/>
        <v>0</v>
      </c>
      <c r="F37" s="62">
        <f>E37*2.2</f>
        <v>0</v>
      </c>
      <c r="H37" s="2">
        <f t="shared" ref="H37:I39" si="3">H6+H13+H20+H27</f>
        <v>0</v>
      </c>
      <c r="I37" s="50">
        <f t="shared" si="3"/>
        <v>0</v>
      </c>
      <c r="J37" s="62">
        <f>I37*2.2</f>
        <v>0</v>
      </c>
    </row>
    <row r="38" spans="2:10">
      <c r="B38" s="122"/>
      <c r="C38" s="45" t="s">
        <v>7</v>
      </c>
      <c r="D38" s="4">
        <f t="shared" si="2"/>
        <v>0</v>
      </c>
      <c r="E38" s="5">
        <f t="shared" si="2"/>
        <v>0</v>
      </c>
      <c r="F38" s="63">
        <f t="shared" ref="F38:F43" si="4">E38*2.2</f>
        <v>0</v>
      </c>
      <c r="H38" s="4">
        <f t="shared" si="3"/>
        <v>0</v>
      </c>
      <c r="I38" s="5">
        <f t="shared" si="3"/>
        <v>0</v>
      </c>
      <c r="J38" s="63">
        <f t="shared" ref="J38:J43" si="5">I38*2.2</f>
        <v>0</v>
      </c>
    </row>
    <row r="39" spans="2:10">
      <c r="B39" s="122"/>
      <c r="C39" s="6" t="s">
        <v>8</v>
      </c>
      <c r="D39" s="4">
        <f t="shared" si="2"/>
        <v>0</v>
      </c>
      <c r="E39" s="5">
        <f t="shared" si="2"/>
        <v>0</v>
      </c>
      <c r="F39" s="63">
        <f t="shared" si="4"/>
        <v>0</v>
      </c>
      <c r="H39" s="4">
        <f t="shared" si="3"/>
        <v>0</v>
      </c>
      <c r="I39" s="5">
        <f t="shared" si="3"/>
        <v>0</v>
      </c>
      <c r="J39" s="63">
        <f t="shared" si="5"/>
        <v>0</v>
      </c>
    </row>
    <row r="40" spans="2:10">
      <c r="B40" s="122"/>
      <c r="C40" s="6" t="s">
        <v>17</v>
      </c>
      <c r="D40" s="4">
        <f t="shared" ref="D40:E43" si="6">D30+D23+D16+D9</f>
        <v>0</v>
      </c>
      <c r="E40" s="5">
        <f t="shared" si="6"/>
        <v>0</v>
      </c>
      <c r="F40" s="63">
        <f t="shared" si="4"/>
        <v>0</v>
      </c>
      <c r="H40" s="4">
        <f t="shared" ref="H40:I43" si="7">H30+H23+H16+H9</f>
        <v>0</v>
      </c>
      <c r="I40" s="5">
        <f t="shared" si="7"/>
        <v>0</v>
      </c>
      <c r="J40" s="63">
        <f t="shared" si="5"/>
        <v>0</v>
      </c>
    </row>
    <row r="41" spans="2:10">
      <c r="B41" s="122"/>
      <c r="C41" s="45" t="s">
        <v>9</v>
      </c>
      <c r="D41" s="4">
        <f t="shared" si="6"/>
        <v>0</v>
      </c>
      <c r="E41" s="5">
        <f t="shared" si="6"/>
        <v>0</v>
      </c>
      <c r="F41" s="63">
        <f t="shared" si="4"/>
        <v>0</v>
      </c>
      <c r="H41" s="4">
        <f t="shared" si="7"/>
        <v>0</v>
      </c>
      <c r="I41" s="5">
        <f t="shared" si="7"/>
        <v>0</v>
      </c>
      <c r="J41" s="63">
        <f t="shared" si="5"/>
        <v>0</v>
      </c>
    </row>
    <row r="42" spans="2:10">
      <c r="B42" s="122"/>
      <c r="C42" s="45" t="s">
        <v>10</v>
      </c>
      <c r="D42" s="4">
        <f t="shared" si="6"/>
        <v>0</v>
      </c>
      <c r="E42" s="5">
        <f t="shared" si="6"/>
        <v>0</v>
      </c>
      <c r="F42" s="63">
        <f t="shared" si="4"/>
        <v>0</v>
      </c>
      <c r="H42" s="4">
        <f t="shared" si="7"/>
        <v>0</v>
      </c>
      <c r="I42" s="5">
        <f t="shared" si="7"/>
        <v>0</v>
      </c>
      <c r="J42" s="63">
        <f t="shared" si="5"/>
        <v>0</v>
      </c>
    </row>
    <row r="43" spans="2:10" ht="15.75" thickBot="1">
      <c r="B43" s="121"/>
      <c r="C43" s="46" t="s">
        <v>11</v>
      </c>
      <c r="D43" s="7">
        <f t="shared" si="6"/>
        <v>0</v>
      </c>
      <c r="E43" s="51">
        <f t="shared" si="6"/>
        <v>0</v>
      </c>
      <c r="F43" s="64">
        <f t="shared" si="4"/>
        <v>0</v>
      </c>
      <c r="H43" s="7">
        <f t="shared" si="7"/>
        <v>0</v>
      </c>
      <c r="I43" s="51">
        <f t="shared" si="7"/>
        <v>0</v>
      </c>
      <c r="J43" s="64">
        <f t="shared" si="5"/>
        <v>0</v>
      </c>
    </row>
    <row r="44" spans="2:10" ht="15" customHeight="1">
      <c r="B44" s="120" t="s">
        <v>28</v>
      </c>
      <c r="C44" s="83" t="s">
        <v>25</v>
      </c>
      <c r="D44" s="87">
        <f>(D7+D8+D9+D14+D15+D16+D21+D22+D23+D28+D29+D30)/4</f>
        <v>0</v>
      </c>
      <c r="E44" s="89">
        <f t="shared" ref="E44:F44" si="8">(E7+E8+E9+E14+E15+E16+E21+E22+E23+E28+E29+E30)/4</f>
        <v>0</v>
      </c>
      <c r="F44" s="62">
        <f t="shared" si="8"/>
        <v>0</v>
      </c>
      <c r="H44" s="87">
        <f>(H7+H8+H9+H14+H15+H16+H21+H22+H23+H28+H29+H30)/4</f>
        <v>0</v>
      </c>
      <c r="I44" s="89">
        <f t="shared" ref="I44:J44" si="9">(I7+I8+I9+I14+I15+I16+I21+I22+I23+I28+I29+I30)/4</f>
        <v>0</v>
      </c>
      <c r="J44" s="62">
        <f t="shared" si="9"/>
        <v>0</v>
      </c>
    </row>
    <row r="45" spans="2:10" ht="15.75" thickBot="1">
      <c r="B45" s="121"/>
      <c r="C45" s="84" t="s">
        <v>26</v>
      </c>
      <c r="D45" s="88">
        <f>(D10+D11+D12+D17+D18+D19+D24+D25+D26+D31+D32+D33)/4</f>
        <v>0</v>
      </c>
      <c r="E45" s="90">
        <f t="shared" ref="E45:F45" si="10">(E10+E11+E12+E17+E18+E19+E24+E25+E26+E31+E32+E33)/4</f>
        <v>0</v>
      </c>
      <c r="F45" s="64">
        <f t="shared" si="10"/>
        <v>0</v>
      </c>
      <c r="H45" s="88">
        <f>(H10+H11+H12+H17+H18+H19+H24+H25+H26+H31+H32+H33)/4</f>
        <v>0</v>
      </c>
      <c r="I45" s="90">
        <f t="shared" ref="I45:J45" si="11">(I10+I11+I12+I17+I18+I19+I24+I25+I26+I31+I32+I33)/4</f>
        <v>0</v>
      </c>
      <c r="J45" s="64">
        <f t="shared" si="11"/>
        <v>0</v>
      </c>
    </row>
    <row r="46" spans="2:10" ht="15.75" thickBot="1">
      <c r="C46" s="84" t="s">
        <v>27</v>
      </c>
      <c r="D46" s="86" t="e">
        <f>(D10+D11+D12+D17+D18+D19+D24+D25+D26+D31+D32+D33)/D37</f>
        <v>#DIV/0!</v>
      </c>
      <c r="E46" s="5"/>
      <c r="F46" s="5"/>
      <c r="H46" s="85" t="e">
        <f>(H10+H11+H12+H17+H18+H19+H24+H25+H26+H31+H32+H33)/H37</f>
        <v>#DIV/0!</v>
      </c>
      <c r="I46" s="5"/>
      <c r="J46" s="5"/>
    </row>
    <row r="47" spans="2:10">
      <c r="E47" s="5"/>
      <c r="F47" s="5"/>
    </row>
  </sheetData>
  <mergeCells count="7">
    <mergeCell ref="B44:B45"/>
    <mergeCell ref="B36:B43"/>
    <mergeCell ref="A2:J2"/>
    <mergeCell ref="H4:J4"/>
    <mergeCell ref="H35:J35"/>
    <mergeCell ref="D4:F4"/>
    <mergeCell ref="D35:F3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7"/>
  <sheetViews>
    <sheetView topLeftCell="A66" workbookViewId="0">
      <selection activeCell="L53" sqref="L53"/>
    </sheetView>
  </sheetViews>
  <sheetFormatPr defaultRowHeight="15"/>
  <cols>
    <col min="1" max="1" width="9.140625" customWidth="1"/>
    <col min="2" max="2" width="5.7109375" customWidth="1"/>
    <col min="5" max="6" width="10.7109375" customWidth="1"/>
    <col min="7" max="7" width="1.42578125" customWidth="1"/>
    <col min="9" max="9" width="10.7109375" customWidth="1"/>
    <col min="12" max="12" width="14.5703125" customWidth="1"/>
  </cols>
  <sheetData>
    <row r="2" spans="1:13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3" ht="15.75" thickBot="1"/>
    <row r="4" spans="1:13" ht="15.75" thickBot="1">
      <c r="B4" s="5"/>
      <c r="C4" s="5"/>
      <c r="D4" s="127" t="s">
        <v>12</v>
      </c>
      <c r="E4" s="129"/>
      <c r="F4" s="52"/>
      <c r="H4" s="127" t="s">
        <v>13</v>
      </c>
      <c r="I4" s="129"/>
    </row>
    <row r="5" spans="1:13" ht="15.75" thickBot="1">
      <c r="A5" s="5"/>
      <c r="B5" s="23" t="s">
        <v>15</v>
      </c>
      <c r="C5" s="23" t="s">
        <v>16</v>
      </c>
      <c r="D5" s="1" t="s">
        <v>0</v>
      </c>
      <c r="E5" s="13" t="s">
        <v>1</v>
      </c>
      <c r="F5" s="53" t="s">
        <v>19</v>
      </c>
      <c r="G5" s="5"/>
      <c r="H5" s="1" t="s">
        <v>0</v>
      </c>
      <c r="I5" s="13" t="s">
        <v>1</v>
      </c>
      <c r="J5" s="53" t="s">
        <v>19</v>
      </c>
    </row>
    <row r="6" spans="1:13">
      <c r="B6" s="18" t="s">
        <v>2</v>
      </c>
      <c r="C6" s="14" t="s">
        <v>6</v>
      </c>
      <c r="D6" s="2">
        <f>SUM(D7:D12)</f>
        <v>64</v>
      </c>
      <c r="E6" s="28">
        <v>19.117999999999999</v>
      </c>
      <c r="F6" s="59">
        <f>SUM(F7:F12)</f>
        <v>42.046399999999998</v>
      </c>
      <c r="G6" s="5"/>
      <c r="H6" s="2">
        <v>21</v>
      </c>
      <c r="I6" s="28">
        <v>4.8860000000000001</v>
      </c>
      <c r="J6" s="59">
        <f>SUM(J7:J12)</f>
        <v>10.749200000000002</v>
      </c>
    </row>
    <row r="7" spans="1:13">
      <c r="B7" s="19"/>
      <c r="C7" s="15" t="s">
        <v>7</v>
      </c>
      <c r="D7" s="4">
        <v>16</v>
      </c>
      <c r="E7" s="29">
        <v>5.774</v>
      </c>
      <c r="F7" s="60">
        <f t="shared" ref="F7:F33" si="0">E7*2.2</f>
        <v>12.702800000000002</v>
      </c>
      <c r="G7" s="5"/>
      <c r="H7" s="4">
        <v>13</v>
      </c>
      <c r="I7" s="29">
        <v>3.1920000000000002</v>
      </c>
      <c r="J7" s="60">
        <f t="shared" ref="J7:J33" si="1">I7*2.2</f>
        <v>7.0224000000000011</v>
      </c>
    </row>
    <row r="8" spans="1:13">
      <c r="B8" s="19"/>
      <c r="C8" s="15" t="s">
        <v>8</v>
      </c>
      <c r="D8" s="4">
        <v>37</v>
      </c>
      <c r="E8" s="29">
        <v>8.6229999999999993</v>
      </c>
      <c r="F8" s="60">
        <f t="shared" si="0"/>
        <v>18.970600000000001</v>
      </c>
      <c r="G8" s="5"/>
      <c r="H8" s="4">
        <v>5</v>
      </c>
      <c r="I8" s="29">
        <v>1.145</v>
      </c>
      <c r="J8" s="60">
        <f t="shared" si="1"/>
        <v>2.5190000000000001</v>
      </c>
      <c r="M8" s="117"/>
    </row>
    <row r="9" spans="1:13">
      <c r="B9" s="19"/>
      <c r="C9" s="15" t="s">
        <v>17</v>
      </c>
      <c r="D9" s="4">
        <v>4</v>
      </c>
      <c r="E9" s="29">
        <v>2.3119999999999998</v>
      </c>
      <c r="F9" s="60">
        <f t="shared" si="0"/>
        <v>5.0864000000000003</v>
      </c>
      <c r="G9" s="5"/>
      <c r="H9" s="4">
        <v>0</v>
      </c>
      <c r="I9" s="29">
        <v>0</v>
      </c>
      <c r="J9" s="60">
        <f t="shared" si="1"/>
        <v>0</v>
      </c>
    </row>
    <row r="10" spans="1:13">
      <c r="B10" s="19"/>
      <c r="C10" s="15" t="s">
        <v>9</v>
      </c>
      <c r="D10" s="4">
        <v>0</v>
      </c>
      <c r="E10" s="29">
        <v>0</v>
      </c>
      <c r="F10" s="60">
        <f t="shared" si="0"/>
        <v>0</v>
      </c>
      <c r="G10" s="5"/>
      <c r="H10" s="4">
        <v>0</v>
      </c>
      <c r="I10" s="29">
        <v>0</v>
      </c>
      <c r="J10" s="60">
        <f t="shared" si="1"/>
        <v>0</v>
      </c>
    </row>
    <row r="11" spans="1:13">
      <c r="B11" s="19"/>
      <c r="C11" s="15" t="s">
        <v>10</v>
      </c>
      <c r="D11" s="4">
        <v>7</v>
      </c>
      <c r="E11" s="29">
        <v>2.403</v>
      </c>
      <c r="F11" s="60">
        <f t="shared" si="0"/>
        <v>5.2866000000000009</v>
      </c>
      <c r="G11" s="5"/>
      <c r="H11" s="4">
        <v>3</v>
      </c>
      <c r="I11" s="29">
        <v>0.54900000000000004</v>
      </c>
      <c r="J11" s="60">
        <f t="shared" si="1"/>
        <v>1.2078000000000002</v>
      </c>
    </row>
    <row r="12" spans="1:13" ht="15.75" thickBot="1">
      <c r="B12" s="20"/>
      <c r="C12" s="16" t="s">
        <v>11</v>
      </c>
      <c r="D12" s="7">
        <v>0</v>
      </c>
      <c r="E12" s="30">
        <v>0</v>
      </c>
      <c r="F12" s="61">
        <f t="shared" si="0"/>
        <v>0</v>
      </c>
      <c r="G12" s="5"/>
      <c r="H12" s="7">
        <v>0</v>
      </c>
      <c r="I12" s="30">
        <v>0</v>
      </c>
      <c r="J12" s="61">
        <f t="shared" si="1"/>
        <v>0</v>
      </c>
      <c r="K12" s="17"/>
    </row>
    <row r="13" spans="1:13">
      <c r="B13" s="18" t="s">
        <v>3</v>
      </c>
      <c r="C13" s="14" t="s">
        <v>6</v>
      </c>
      <c r="D13" s="2">
        <f>SUM(D14:D19)</f>
        <v>29</v>
      </c>
      <c r="E13" s="28">
        <v>9.7279999999999998</v>
      </c>
      <c r="F13" s="59">
        <f>SUM(F14:F19)</f>
        <v>21.285000000000007</v>
      </c>
      <c r="G13" s="5"/>
      <c r="H13" s="2">
        <v>10</v>
      </c>
      <c r="I13" s="28">
        <v>2.3969999999999998</v>
      </c>
      <c r="J13" s="59">
        <f>SUM(J14:J19)</f>
        <v>5.2712000000000003</v>
      </c>
      <c r="K13" s="5"/>
    </row>
    <row r="14" spans="1:13">
      <c r="B14" s="19"/>
      <c r="C14" s="15" t="s">
        <v>7</v>
      </c>
      <c r="D14" s="4">
        <v>12</v>
      </c>
      <c r="E14" s="29">
        <v>4.3680000000000003</v>
      </c>
      <c r="F14" s="60">
        <f t="shared" si="0"/>
        <v>9.6096000000000021</v>
      </c>
      <c r="G14" s="5"/>
      <c r="H14" s="4">
        <v>4</v>
      </c>
      <c r="I14" s="29">
        <v>1.165</v>
      </c>
      <c r="J14" s="60">
        <f t="shared" si="1"/>
        <v>2.5630000000000002</v>
      </c>
    </row>
    <row r="15" spans="1:13">
      <c r="B15" s="19"/>
      <c r="C15" s="15" t="s">
        <v>8</v>
      </c>
      <c r="D15" s="4">
        <v>11</v>
      </c>
      <c r="E15" s="29">
        <v>3.17</v>
      </c>
      <c r="F15" s="60">
        <f t="shared" si="0"/>
        <v>6.9740000000000002</v>
      </c>
      <c r="G15" s="5"/>
      <c r="H15" s="4">
        <v>6</v>
      </c>
      <c r="I15" s="29">
        <v>1.2310000000000001</v>
      </c>
      <c r="J15" s="60">
        <f t="shared" si="1"/>
        <v>2.7082000000000006</v>
      </c>
    </row>
    <row r="16" spans="1:13">
      <c r="B16" s="19"/>
      <c r="C16" s="15" t="s">
        <v>17</v>
      </c>
      <c r="D16" s="4">
        <v>3</v>
      </c>
      <c r="E16" s="29">
        <v>1.4339999999999999</v>
      </c>
      <c r="F16" s="60">
        <f t="shared" si="0"/>
        <v>3.1548000000000003</v>
      </c>
      <c r="G16" s="5"/>
      <c r="H16" s="4">
        <v>0</v>
      </c>
      <c r="I16" s="29">
        <v>0</v>
      </c>
      <c r="J16" s="60">
        <f t="shared" si="1"/>
        <v>0</v>
      </c>
    </row>
    <row r="17" spans="2:10">
      <c r="B17" s="19"/>
      <c r="C17" s="15" t="s">
        <v>9</v>
      </c>
      <c r="D17" s="4">
        <v>0</v>
      </c>
      <c r="E17" s="29">
        <v>0</v>
      </c>
      <c r="F17" s="60">
        <f t="shared" si="0"/>
        <v>0</v>
      </c>
      <c r="G17" s="5"/>
      <c r="H17" s="4">
        <v>0</v>
      </c>
      <c r="I17" s="29">
        <v>0</v>
      </c>
      <c r="J17" s="60">
        <f t="shared" si="1"/>
        <v>0</v>
      </c>
    </row>
    <row r="18" spans="2:10">
      <c r="B18" s="19"/>
      <c r="C18" s="15" t="s">
        <v>10</v>
      </c>
      <c r="D18" s="4">
        <v>1</v>
      </c>
      <c r="E18" s="29">
        <v>0.28799999999999998</v>
      </c>
      <c r="F18" s="60">
        <f t="shared" si="0"/>
        <v>0.63360000000000005</v>
      </c>
      <c r="G18" s="5"/>
      <c r="H18" s="4">
        <v>0</v>
      </c>
      <c r="I18" s="29">
        <v>0</v>
      </c>
      <c r="J18" s="60">
        <f t="shared" si="1"/>
        <v>0</v>
      </c>
    </row>
    <row r="19" spans="2:10" ht="15.75" thickBot="1">
      <c r="B19" s="20"/>
      <c r="C19" s="16" t="s">
        <v>11</v>
      </c>
      <c r="D19" s="7">
        <v>2</v>
      </c>
      <c r="E19" s="30">
        <v>0.41499999999999998</v>
      </c>
      <c r="F19" s="61">
        <f t="shared" si="0"/>
        <v>0.91300000000000003</v>
      </c>
      <c r="G19" s="5"/>
      <c r="H19" s="7">
        <v>0</v>
      </c>
      <c r="I19" s="30">
        <v>0</v>
      </c>
      <c r="J19" s="61">
        <f t="shared" si="1"/>
        <v>0</v>
      </c>
    </row>
    <row r="20" spans="2:10">
      <c r="B20" s="18" t="s">
        <v>4</v>
      </c>
      <c r="C20" s="14" t="s">
        <v>6</v>
      </c>
      <c r="D20" s="2">
        <f>SUM(D21:D26)</f>
        <v>26</v>
      </c>
      <c r="E20" s="28">
        <v>8.7870000000000008</v>
      </c>
      <c r="F20" s="59">
        <f>SUM(F21:F26)</f>
        <v>17.010400000000004</v>
      </c>
      <c r="G20" s="5"/>
      <c r="H20" s="2">
        <v>17</v>
      </c>
      <c r="I20" s="28">
        <v>2.706</v>
      </c>
      <c r="J20" s="59">
        <f>SUM(J21:J26)</f>
        <v>5.9421999999999997</v>
      </c>
    </row>
    <row r="21" spans="2:10">
      <c r="B21" s="19"/>
      <c r="C21" s="15" t="s">
        <v>7</v>
      </c>
      <c r="D21" s="4">
        <v>8</v>
      </c>
      <c r="E21" s="29">
        <v>2.746</v>
      </c>
      <c r="F21" s="60">
        <f t="shared" si="0"/>
        <v>6.0412000000000008</v>
      </c>
      <c r="G21" s="5"/>
      <c r="H21" s="4">
        <v>8</v>
      </c>
      <c r="I21" s="29">
        <v>1.4279999999999999</v>
      </c>
      <c r="J21" s="60">
        <f t="shared" si="1"/>
        <v>3.1415999999999999</v>
      </c>
    </row>
    <row r="22" spans="2:10">
      <c r="B22" s="19"/>
      <c r="C22" s="15" t="s">
        <v>8</v>
      </c>
      <c r="D22" s="4">
        <v>12</v>
      </c>
      <c r="E22" s="29">
        <v>2.5910000000000002</v>
      </c>
      <c r="F22" s="60">
        <f t="shared" si="0"/>
        <v>5.7002000000000006</v>
      </c>
      <c r="G22" s="5"/>
      <c r="H22" s="4">
        <v>9</v>
      </c>
      <c r="I22" s="29">
        <v>1.2729999999999999</v>
      </c>
      <c r="J22" s="60">
        <f t="shared" si="1"/>
        <v>2.8006000000000002</v>
      </c>
    </row>
    <row r="23" spans="2:10">
      <c r="B23" s="19"/>
      <c r="C23" s="15" t="s">
        <v>17</v>
      </c>
      <c r="D23" s="4">
        <v>4</v>
      </c>
      <c r="E23" s="29">
        <v>1.887</v>
      </c>
      <c r="F23" s="60">
        <f t="shared" si="0"/>
        <v>4.1514000000000006</v>
      </c>
      <c r="G23" s="5"/>
      <c r="H23" s="4">
        <v>0</v>
      </c>
      <c r="I23" s="29">
        <v>0</v>
      </c>
      <c r="J23" s="60">
        <f t="shared" si="1"/>
        <v>0</v>
      </c>
    </row>
    <row r="24" spans="2:10">
      <c r="B24" s="19"/>
      <c r="C24" s="15" t="s">
        <v>9</v>
      </c>
      <c r="D24" s="4">
        <v>0</v>
      </c>
      <c r="E24" s="29">
        <v>0</v>
      </c>
      <c r="F24" s="60">
        <f t="shared" si="0"/>
        <v>0</v>
      </c>
      <c r="G24" s="5"/>
      <c r="H24" s="4">
        <v>0</v>
      </c>
      <c r="I24" s="29">
        <v>0</v>
      </c>
      <c r="J24" s="60">
        <f t="shared" si="1"/>
        <v>0</v>
      </c>
    </row>
    <row r="25" spans="2:10">
      <c r="B25" s="19"/>
      <c r="C25" s="15" t="s">
        <v>10</v>
      </c>
      <c r="D25" s="4">
        <v>0</v>
      </c>
      <c r="E25" s="29">
        <v>0</v>
      </c>
      <c r="F25" s="60">
        <f t="shared" si="0"/>
        <v>0</v>
      </c>
      <c r="G25" s="5"/>
      <c r="H25" s="4">
        <v>0</v>
      </c>
      <c r="I25" s="29">
        <v>0</v>
      </c>
      <c r="J25" s="60">
        <f t="shared" si="1"/>
        <v>0</v>
      </c>
    </row>
    <row r="26" spans="2:10" ht="15.75" thickBot="1">
      <c r="B26" s="20"/>
      <c r="C26" s="16" t="s">
        <v>11</v>
      </c>
      <c r="D26" s="7">
        <v>2</v>
      </c>
      <c r="E26" s="30">
        <v>0.50800000000000001</v>
      </c>
      <c r="F26" s="61">
        <f t="shared" si="0"/>
        <v>1.1176000000000001</v>
      </c>
      <c r="G26" s="5"/>
      <c r="H26" s="7">
        <v>0</v>
      </c>
      <c r="I26" s="30">
        <v>0</v>
      </c>
      <c r="J26" s="61">
        <f t="shared" si="1"/>
        <v>0</v>
      </c>
    </row>
    <row r="27" spans="2:10">
      <c r="B27" s="27" t="s">
        <v>5</v>
      </c>
      <c r="C27" s="24" t="s">
        <v>6</v>
      </c>
      <c r="D27" s="35">
        <f>SUM(D28:D33)</f>
        <v>36</v>
      </c>
      <c r="E27" s="36">
        <v>12.474</v>
      </c>
      <c r="F27" s="59">
        <f>SUM(F28:F33)</f>
        <v>27.431799999999999</v>
      </c>
      <c r="G27" s="37"/>
      <c r="H27" s="35">
        <v>24</v>
      </c>
      <c r="I27" s="36">
        <v>4.7439999999999998</v>
      </c>
      <c r="J27" s="59">
        <f>SUM(J28:J33)</f>
        <v>10.408200000000001</v>
      </c>
    </row>
    <row r="28" spans="2:10">
      <c r="B28" s="21"/>
      <c r="C28" s="25" t="s">
        <v>7</v>
      </c>
      <c r="D28" s="38">
        <v>14</v>
      </c>
      <c r="E28" s="39">
        <v>4.8659999999999997</v>
      </c>
      <c r="F28" s="60">
        <f t="shared" si="0"/>
        <v>10.7052</v>
      </c>
      <c r="G28" s="37"/>
      <c r="H28" s="38">
        <v>11</v>
      </c>
      <c r="I28" s="39">
        <v>2.415</v>
      </c>
      <c r="J28" s="60">
        <f t="shared" si="1"/>
        <v>5.3130000000000006</v>
      </c>
    </row>
    <row r="29" spans="2:10">
      <c r="B29" s="21"/>
      <c r="C29" s="15" t="s">
        <v>8</v>
      </c>
      <c r="D29" s="38">
        <v>13</v>
      </c>
      <c r="E29" s="39">
        <v>4.1210000000000004</v>
      </c>
      <c r="F29" s="60">
        <f t="shared" si="0"/>
        <v>9.066200000000002</v>
      </c>
      <c r="G29" s="37"/>
      <c r="H29" s="38">
        <v>8</v>
      </c>
      <c r="I29" s="39">
        <v>1.4950000000000001</v>
      </c>
      <c r="J29" s="60">
        <f t="shared" si="1"/>
        <v>3.2890000000000006</v>
      </c>
    </row>
    <row r="30" spans="2:10">
      <c r="B30" s="19"/>
      <c r="C30" s="15" t="s">
        <v>17</v>
      </c>
      <c r="D30" s="38">
        <v>2</v>
      </c>
      <c r="E30" s="39">
        <v>1.1579999999999999</v>
      </c>
      <c r="F30" s="60">
        <f t="shared" si="0"/>
        <v>2.5476000000000001</v>
      </c>
      <c r="G30" s="37"/>
      <c r="H30" s="38">
        <v>0</v>
      </c>
      <c r="I30" s="39">
        <v>0</v>
      </c>
      <c r="J30" s="60">
        <f t="shared" si="1"/>
        <v>0</v>
      </c>
    </row>
    <row r="31" spans="2:10">
      <c r="B31" s="21"/>
      <c r="C31" s="25" t="s">
        <v>9</v>
      </c>
      <c r="D31" s="38">
        <v>0</v>
      </c>
      <c r="E31" s="39">
        <v>0</v>
      </c>
      <c r="F31" s="60">
        <f t="shared" si="0"/>
        <v>0</v>
      </c>
      <c r="G31" s="37"/>
      <c r="H31" s="38">
        <v>0</v>
      </c>
      <c r="I31" s="39">
        <v>0</v>
      </c>
      <c r="J31" s="60">
        <f t="shared" si="1"/>
        <v>0</v>
      </c>
    </row>
    <row r="32" spans="2:10">
      <c r="B32" s="21"/>
      <c r="C32" s="25" t="s">
        <v>10</v>
      </c>
      <c r="D32" s="38">
        <v>7</v>
      </c>
      <c r="E32" s="39">
        <v>2.3239999999999998</v>
      </c>
      <c r="F32" s="60">
        <f t="shared" si="0"/>
        <v>5.1128</v>
      </c>
      <c r="G32" s="37"/>
      <c r="H32" s="38">
        <v>2</v>
      </c>
      <c r="I32" s="39">
        <v>0.35099999999999998</v>
      </c>
      <c r="J32" s="60">
        <f t="shared" si="1"/>
        <v>0.7722</v>
      </c>
    </row>
    <row r="33" spans="2:13" ht="15.75" thickBot="1">
      <c r="B33" s="22"/>
      <c r="C33" s="26" t="s">
        <v>11</v>
      </c>
      <c r="D33" s="40">
        <v>0</v>
      </c>
      <c r="E33" s="41">
        <v>0</v>
      </c>
      <c r="F33" s="61">
        <f t="shared" si="0"/>
        <v>0</v>
      </c>
      <c r="G33" s="37"/>
      <c r="H33" s="40">
        <v>3</v>
      </c>
      <c r="I33" s="41">
        <v>0.47</v>
      </c>
      <c r="J33" s="61">
        <f t="shared" si="1"/>
        <v>1.034</v>
      </c>
    </row>
    <row r="34" spans="2:13" ht="15.75" thickBot="1">
      <c r="B34" s="42"/>
      <c r="C34" s="37"/>
      <c r="D34" s="37"/>
      <c r="E34" s="43"/>
      <c r="F34" s="43"/>
      <c r="G34" s="37"/>
      <c r="H34" s="37"/>
      <c r="I34" s="43"/>
    </row>
    <row r="35" spans="2:13" ht="15.75" thickBot="1">
      <c r="D35" s="127" t="s">
        <v>12</v>
      </c>
      <c r="E35" s="128"/>
      <c r="F35" s="129"/>
      <c r="H35" s="127" t="s">
        <v>13</v>
      </c>
      <c r="I35" s="128"/>
      <c r="J35" s="129"/>
    </row>
    <row r="36" spans="2:13" ht="15.75" customHeight="1" thickBot="1">
      <c r="B36" s="120" t="s">
        <v>18</v>
      </c>
      <c r="C36" s="78" t="s">
        <v>16</v>
      </c>
      <c r="D36" s="2" t="s">
        <v>0</v>
      </c>
      <c r="E36" s="57" t="s">
        <v>1</v>
      </c>
      <c r="F36" s="58" t="s">
        <v>19</v>
      </c>
      <c r="G36" s="5"/>
      <c r="H36" s="2" t="s">
        <v>0</v>
      </c>
      <c r="I36" s="57" t="s">
        <v>1</v>
      </c>
      <c r="J36" s="58" t="s">
        <v>19</v>
      </c>
    </row>
    <row r="37" spans="2:13" ht="15" customHeight="1">
      <c r="B37" s="122"/>
      <c r="C37" s="44" t="s">
        <v>6</v>
      </c>
      <c r="D37" s="2">
        <f t="shared" ref="D37:E39" si="2">D6+D13+D20+D27</f>
        <v>155</v>
      </c>
      <c r="E37" s="50">
        <f t="shared" si="2"/>
        <v>50.106999999999999</v>
      </c>
      <c r="F37" s="62">
        <f>E37*2.2</f>
        <v>110.23540000000001</v>
      </c>
      <c r="H37" s="2">
        <f t="shared" ref="H37:I39" si="3">H6+H13+H20+H27</f>
        <v>72</v>
      </c>
      <c r="I37" s="50">
        <f t="shared" si="3"/>
        <v>14.732999999999999</v>
      </c>
      <c r="J37" s="62">
        <f>I37*2.2</f>
        <v>32.412599999999998</v>
      </c>
    </row>
    <row r="38" spans="2:13">
      <c r="B38" s="122"/>
      <c r="C38" s="45" t="s">
        <v>7</v>
      </c>
      <c r="D38" s="4">
        <f t="shared" si="2"/>
        <v>50</v>
      </c>
      <c r="E38" s="5">
        <f t="shared" si="2"/>
        <v>17.753999999999998</v>
      </c>
      <c r="F38" s="63">
        <f t="shared" ref="F38:F43" si="4">E38*2.2</f>
        <v>39.058799999999998</v>
      </c>
      <c r="H38" s="4">
        <f t="shared" si="3"/>
        <v>36</v>
      </c>
      <c r="I38" s="5">
        <f t="shared" si="3"/>
        <v>8.1999999999999993</v>
      </c>
      <c r="J38" s="63">
        <f t="shared" ref="J38:J43" si="5">I38*2.2</f>
        <v>18.04</v>
      </c>
    </row>
    <row r="39" spans="2:13">
      <c r="B39" s="122"/>
      <c r="C39" s="6" t="s">
        <v>8</v>
      </c>
      <c r="D39" s="4">
        <f t="shared" si="2"/>
        <v>73</v>
      </c>
      <c r="E39" s="5">
        <f t="shared" si="2"/>
        <v>18.505000000000003</v>
      </c>
      <c r="F39" s="63">
        <f t="shared" si="4"/>
        <v>40.711000000000006</v>
      </c>
      <c r="H39" s="4">
        <f t="shared" si="3"/>
        <v>28</v>
      </c>
      <c r="I39" s="5">
        <f t="shared" si="3"/>
        <v>5.1440000000000001</v>
      </c>
      <c r="J39" s="63">
        <f t="shared" si="5"/>
        <v>11.316800000000001</v>
      </c>
      <c r="M39" t="s">
        <v>23</v>
      </c>
    </row>
    <row r="40" spans="2:13">
      <c r="B40" s="122"/>
      <c r="C40" s="6" t="s">
        <v>17</v>
      </c>
      <c r="D40" s="4">
        <f t="shared" ref="D40:E43" si="6">D30+D23+D16+D9</f>
        <v>13</v>
      </c>
      <c r="E40" s="5">
        <f t="shared" si="6"/>
        <v>6.7910000000000004</v>
      </c>
      <c r="F40" s="63">
        <f t="shared" si="4"/>
        <v>14.940200000000003</v>
      </c>
      <c r="H40" s="4">
        <f t="shared" ref="H40:I43" si="7">H30+H23+H16+H9</f>
        <v>0</v>
      </c>
      <c r="I40" s="5">
        <f t="shared" si="7"/>
        <v>0</v>
      </c>
      <c r="J40" s="63">
        <f t="shared" si="5"/>
        <v>0</v>
      </c>
    </row>
    <row r="41" spans="2:13">
      <c r="B41" s="122"/>
      <c r="C41" s="45" t="s">
        <v>9</v>
      </c>
      <c r="D41" s="4">
        <f t="shared" si="6"/>
        <v>0</v>
      </c>
      <c r="E41" s="5">
        <f t="shared" si="6"/>
        <v>0</v>
      </c>
      <c r="F41" s="63">
        <f t="shared" si="4"/>
        <v>0</v>
      </c>
      <c r="H41" s="4">
        <f t="shared" si="7"/>
        <v>0</v>
      </c>
      <c r="I41" s="5">
        <f t="shared" si="7"/>
        <v>0</v>
      </c>
      <c r="J41" s="63">
        <f t="shared" si="5"/>
        <v>0</v>
      </c>
    </row>
    <row r="42" spans="2:13">
      <c r="B42" s="122"/>
      <c r="C42" s="45" t="s">
        <v>10</v>
      </c>
      <c r="D42" s="4">
        <f t="shared" si="6"/>
        <v>15</v>
      </c>
      <c r="E42" s="5">
        <f t="shared" si="6"/>
        <v>5.0149999999999997</v>
      </c>
      <c r="F42" s="63">
        <f t="shared" si="4"/>
        <v>11.032999999999999</v>
      </c>
      <c r="H42" s="4">
        <f t="shared" si="7"/>
        <v>5</v>
      </c>
      <c r="I42" s="5">
        <f t="shared" si="7"/>
        <v>0.9</v>
      </c>
      <c r="J42" s="63">
        <f t="shared" si="5"/>
        <v>1.9800000000000002</v>
      </c>
    </row>
    <row r="43" spans="2:13" ht="15.75" thickBot="1">
      <c r="B43" s="121"/>
      <c r="C43" s="46" t="s">
        <v>11</v>
      </c>
      <c r="D43" s="7">
        <f t="shared" si="6"/>
        <v>4</v>
      </c>
      <c r="E43" s="51">
        <f t="shared" si="6"/>
        <v>0.92300000000000004</v>
      </c>
      <c r="F43" s="64">
        <f t="shared" si="4"/>
        <v>2.0306000000000002</v>
      </c>
      <c r="H43" s="7">
        <f t="shared" si="7"/>
        <v>3</v>
      </c>
      <c r="I43" s="51">
        <f t="shared" si="7"/>
        <v>0.47</v>
      </c>
      <c r="J43" s="64">
        <f t="shared" si="5"/>
        <v>1.034</v>
      </c>
    </row>
    <row r="44" spans="2:13" ht="15" customHeight="1">
      <c r="B44" s="120" t="s">
        <v>28</v>
      </c>
      <c r="C44" s="83" t="s">
        <v>25</v>
      </c>
      <c r="D44" s="87">
        <f>((D7+D8+D9)+(D14+D15+D16)+(D21+D22+D23)+(D28+D29+D30))/4</f>
        <v>34</v>
      </c>
      <c r="E44" s="89">
        <f t="shared" ref="E44:F44" si="8">(E7+E8+E9+E14+E15+E16+E21+E22+E23+E28+E29+E30)/4</f>
        <v>10.762500000000001</v>
      </c>
      <c r="F44" s="62">
        <f t="shared" si="8"/>
        <v>23.677500000000006</v>
      </c>
      <c r="H44" s="87">
        <f>((H7+H8+H9)+(H14+H15+H16)+(H21+H22+H23)+(H28+H29+H30))/4</f>
        <v>16</v>
      </c>
      <c r="I44" s="89">
        <f t="shared" ref="I44:J44" si="9">(I7+I8+I9+I14+I15+I16+I21+I22+I23+I28+I29+I30)/4</f>
        <v>3.3360000000000003</v>
      </c>
      <c r="J44" s="62">
        <f t="shared" si="9"/>
        <v>7.3392000000000017</v>
      </c>
    </row>
    <row r="45" spans="2:13" ht="15.75" thickBot="1">
      <c r="B45" s="121"/>
      <c r="C45" s="84" t="s">
        <v>26</v>
      </c>
      <c r="D45" s="88">
        <f>(D10+D11+D12+D17+D18+D19+D24+D25+D26+D31+D32+D33)/4</f>
        <v>4.75</v>
      </c>
      <c r="E45" s="90">
        <f t="shared" ref="E45:F45" si="10">(E10+E11+E12+E17+E18+E19+E24+E25+E26+E31+E32+E33)/4</f>
        <v>1.4844999999999999</v>
      </c>
      <c r="F45" s="64">
        <f t="shared" si="10"/>
        <v>3.2659000000000002</v>
      </c>
      <c r="H45" s="88">
        <f>(H10+H11+H12+H17+H18+H19+H24+H25+H26+H31+H32+H33)/4</f>
        <v>2</v>
      </c>
      <c r="I45" s="90">
        <f t="shared" ref="I45:J45" si="11">(I10+I11+I12+I17+I18+I19+I24+I25+I26+I31+I32+I33)/4</f>
        <v>0.34250000000000003</v>
      </c>
      <c r="J45" s="64">
        <f t="shared" si="11"/>
        <v>0.75350000000000006</v>
      </c>
    </row>
    <row r="46" spans="2:13" ht="15.75" thickBot="1">
      <c r="C46" s="84" t="s">
        <v>27</v>
      </c>
      <c r="D46" s="86">
        <f>(D10+D11+D12+D17+D18+D19+D24+D25+D26+D31+D32+D33)/D37</f>
        <v>0.12258064516129032</v>
      </c>
      <c r="E46" s="5"/>
      <c r="F46" s="5"/>
      <c r="H46" s="85">
        <f>(H10+H11+H12+H17+H18+H19+H24+H25+H26+H31+H32+H33)/H37</f>
        <v>0.1111111111111111</v>
      </c>
      <c r="I46" s="5"/>
      <c r="J46" s="5"/>
    </row>
    <row r="47" spans="2:13">
      <c r="C47" s="91"/>
      <c r="D47" s="82"/>
    </row>
  </sheetData>
  <mergeCells count="7">
    <mergeCell ref="B44:B45"/>
    <mergeCell ref="D35:F35"/>
    <mergeCell ref="H35:J35"/>
    <mergeCell ref="B36:B43"/>
    <mergeCell ref="A2:J2"/>
    <mergeCell ref="D4:E4"/>
    <mergeCell ref="H4:I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K47"/>
  <sheetViews>
    <sheetView topLeftCell="A26" workbookViewId="0">
      <selection activeCell="C45" sqref="C45:K47"/>
    </sheetView>
  </sheetViews>
  <sheetFormatPr defaultRowHeight="15"/>
  <cols>
    <col min="8" max="8" width="3.140625" customWidth="1"/>
    <col min="14" max="14" width="13.85546875" customWidth="1"/>
  </cols>
  <sheetData>
    <row r="3" spans="2:11">
      <c r="B3" s="123" t="s">
        <v>14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2:11" ht="15.75" thickBot="1"/>
    <row r="5" spans="2:11" ht="15.75" thickBot="1">
      <c r="C5" s="5"/>
      <c r="D5" s="5"/>
      <c r="E5" s="127" t="s">
        <v>12</v>
      </c>
      <c r="F5" s="129"/>
      <c r="I5" s="127" t="s">
        <v>13</v>
      </c>
      <c r="J5" s="129"/>
    </row>
    <row r="6" spans="2:11" ht="15.75" thickBot="1">
      <c r="B6" s="5"/>
      <c r="C6" s="23" t="s">
        <v>15</v>
      </c>
      <c r="D6" s="23" t="s">
        <v>16</v>
      </c>
      <c r="E6" s="1" t="s">
        <v>0</v>
      </c>
      <c r="F6" s="13" t="s">
        <v>1</v>
      </c>
      <c r="G6" s="53" t="s">
        <v>19</v>
      </c>
      <c r="H6" s="65"/>
      <c r="I6" s="1" t="s">
        <v>0</v>
      </c>
      <c r="J6" s="13" t="s">
        <v>1</v>
      </c>
      <c r="K6" s="53" t="s">
        <v>19</v>
      </c>
    </row>
    <row r="7" spans="2:11">
      <c r="C7" s="18" t="s">
        <v>2</v>
      </c>
      <c r="D7" s="14" t="s">
        <v>6</v>
      </c>
      <c r="E7" s="2">
        <v>8</v>
      </c>
      <c r="F7" s="28">
        <v>1.952</v>
      </c>
      <c r="G7" s="59">
        <f>F7*2.2</f>
        <v>4.2944000000000004</v>
      </c>
      <c r="H7" s="66"/>
      <c r="I7" s="2">
        <v>15</v>
      </c>
      <c r="J7" s="28">
        <v>3.8439999999999999</v>
      </c>
      <c r="K7" s="59">
        <f>J7*2.2</f>
        <v>8.4568000000000012</v>
      </c>
    </row>
    <row r="8" spans="2:11">
      <c r="C8" s="19"/>
      <c r="D8" s="15" t="s">
        <v>7</v>
      </c>
      <c r="E8" s="4">
        <v>1</v>
      </c>
      <c r="F8" s="29">
        <v>0.28499999999999998</v>
      </c>
      <c r="G8" s="60">
        <f t="shared" ref="G8:G34" si="0">F8*2.2</f>
        <v>0.627</v>
      </c>
      <c r="H8" s="67"/>
      <c r="I8" s="4">
        <v>3</v>
      </c>
      <c r="J8" s="29">
        <v>0.755</v>
      </c>
      <c r="K8" s="60">
        <f t="shared" ref="K8:K34" si="1">J8*2.2</f>
        <v>1.6610000000000003</v>
      </c>
    </row>
    <row r="9" spans="2:11">
      <c r="C9" s="19"/>
      <c r="D9" s="15" t="s">
        <v>8</v>
      </c>
      <c r="E9" s="4">
        <v>4</v>
      </c>
      <c r="F9" s="29">
        <v>0.97099999999999997</v>
      </c>
      <c r="G9" s="60">
        <f t="shared" si="0"/>
        <v>2.1362000000000001</v>
      </c>
      <c r="H9" s="67"/>
      <c r="I9" s="4">
        <v>7</v>
      </c>
      <c r="J9" s="29">
        <v>1.849</v>
      </c>
      <c r="K9" s="60">
        <f t="shared" si="1"/>
        <v>4.0678000000000001</v>
      </c>
    </row>
    <row r="10" spans="2:11">
      <c r="C10" s="19"/>
      <c r="D10" s="15" t="s">
        <v>17</v>
      </c>
      <c r="E10" s="4">
        <v>0</v>
      </c>
      <c r="F10" s="29">
        <v>0</v>
      </c>
      <c r="G10" s="60">
        <f t="shared" si="0"/>
        <v>0</v>
      </c>
      <c r="H10" s="67"/>
      <c r="I10" s="4">
        <v>1</v>
      </c>
      <c r="J10" s="29">
        <v>0.46899999999999997</v>
      </c>
      <c r="K10" s="60">
        <f t="shared" si="1"/>
        <v>1.0318000000000001</v>
      </c>
    </row>
    <row r="11" spans="2:11">
      <c r="C11" s="19"/>
      <c r="D11" s="15" t="s">
        <v>9</v>
      </c>
      <c r="E11" s="4">
        <v>0</v>
      </c>
      <c r="F11" s="29">
        <v>0</v>
      </c>
      <c r="G11" s="60">
        <f t="shared" si="0"/>
        <v>0</v>
      </c>
      <c r="H11" s="67"/>
      <c r="I11" s="4">
        <v>0</v>
      </c>
      <c r="J11" s="29">
        <v>0</v>
      </c>
      <c r="K11" s="60">
        <f t="shared" si="1"/>
        <v>0</v>
      </c>
    </row>
    <row r="12" spans="2:11">
      <c r="C12" s="19"/>
      <c r="D12" s="15" t="s">
        <v>10</v>
      </c>
      <c r="E12" s="4">
        <v>0</v>
      </c>
      <c r="F12" s="29">
        <v>0</v>
      </c>
      <c r="G12" s="60">
        <f t="shared" si="0"/>
        <v>0</v>
      </c>
      <c r="H12" s="67"/>
      <c r="I12" s="4">
        <v>2</v>
      </c>
      <c r="J12" s="29">
        <v>0.27700000000000002</v>
      </c>
      <c r="K12" s="60">
        <f t="shared" si="1"/>
        <v>0.60940000000000005</v>
      </c>
    </row>
    <row r="13" spans="2:11" ht="15.75" thickBot="1">
      <c r="C13" s="20"/>
      <c r="D13" s="16" t="s">
        <v>11</v>
      </c>
      <c r="E13" s="7">
        <v>3</v>
      </c>
      <c r="F13" s="30">
        <v>0.69499999999999995</v>
      </c>
      <c r="G13" s="61">
        <f t="shared" si="0"/>
        <v>1.5289999999999999</v>
      </c>
      <c r="H13" s="68"/>
      <c r="I13" s="7">
        <v>2</v>
      </c>
      <c r="J13" s="30">
        <v>0.49099999999999999</v>
      </c>
      <c r="K13" s="61">
        <f t="shared" si="1"/>
        <v>1.0802</v>
      </c>
    </row>
    <row r="14" spans="2:11">
      <c r="C14" s="18" t="s">
        <v>3</v>
      </c>
      <c r="D14" s="14" t="s">
        <v>6</v>
      </c>
      <c r="E14" s="2">
        <v>8</v>
      </c>
      <c r="F14" s="28">
        <v>1.28</v>
      </c>
      <c r="G14" s="59">
        <f t="shared" si="0"/>
        <v>2.8160000000000003</v>
      </c>
      <c r="H14" s="66"/>
      <c r="I14" s="2">
        <v>5</v>
      </c>
      <c r="J14" s="28">
        <v>1.097</v>
      </c>
      <c r="K14" s="59">
        <f t="shared" si="1"/>
        <v>2.4134000000000002</v>
      </c>
    </row>
    <row r="15" spans="2:11">
      <c r="C15" s="19"/>
      <c r="D15" s="15" t="s">
        <v>7</v>
      </c>
      <c r="E15" s="4">
        <v>0</v>
      </c>
      <c r="F15" s="29">
        <v>0</v>
      </c>
      <c r="G15" s="60">
        <f t="shared" si="0"/>
        <v>0</v>
      </c>
      <c r="H15" s="67"/>
      <c r="I15" s="4">
        <v>1</v>
      </c>
      <c r="J15" s="29">
        <v>0.111</v>
      </c>
      <c r="K15" s="60">
        <f t="shared" si="1"/>
        <v>0.24420000000000003</v>
      </c>
    </row>
    <row r="16" spans="2:11">
      <c r="C16" s="19"/>
      <c r="D16" s="15" t="s">
        <v>8</v>
      </c>
      <c r="E16" s="4">
        <v>7</v>
      </c>
      <c r="F16" s="29">
        <v>1.135</v>
      </c>
      <c r="G16" s="60">
        <f t="shared" si="0"/>
        <v>2.4970000000000003</v>
      </c>
      <c r="H16" s="67"/>
      <c r="I16" s="4">
        <v>3</v>
      </c>
      <c r="J16" s="29">
        <v>0.877</v>
      </c>
      <c r="K16" s="60">
        <f t="shared" si="1"/>
        <v>1.9294000000000002</v>
      </c>
    </row>
    <row r="17" spans="3:11">
      <c r="C17" s="19"/>
      <c r="D17" s="15" t="s">
        <v>17</v>
      </c>
      <c r="E17" s="4">
        <v>0</v>
      </c>
      <c r="F17" s="29">
        <v>0</v>
      </c>
      <c r="G17" s="60">
        <f t="shared" si="0"/>
        <v>0</v>
      </c>
      <c r="H17" s="67"/>
      <c r="I17" s="4">
        <v>0</v>
      </c>
      <c r="J17" s="29">
        <v>0</v>
      </c>
      <c r="K17" s="60">
        <f t="shared" si="1"/>
        <v>0</v>
      </c>
    </row>
    <row r="18" spans="3:11">
      <c r="C18" s="19"/>
      <c r="D18" s="15" t="s">
        <v>9</v>
      </c>
      <c r="E18" s="4">
        <v>0</v>
      </c>
      <c r="F18" s="29">
        <v>0</v>
      </c>
      <c r="G18" s="60">
        <f t="shared" si="0"/>
        <v>0</v>
      </c>
      <c r="H18" s="67"/>
      <c r="I18" s="4">
        <v>0</v>
      </c>
      <c r="J18" s="29">
        <v>0</v>
      </c>
      <c r="K18" s="60">
        <f t="shared" si="1"/>
        <v>0</v>
      </c>
    </row>
    <row r="19" spans="3:11">
      <c r="C19" s="19"/>
      <c r="D19" s="15" t="s">
        <v>10</v>
      </c>
      <c r="E19" s="4">
        <v>0</v>
      </c>
      <c r="F19" s="29">
        <v>0</v>
      </c>
      <c r="G19" s="60">
        <f t="shared" si="0"/>
        <v>0</v>
      </c>
      <c r="H19" s="67"/>
      <c r="I19" s="4">
        <v>1</v>
      </c>
      <c r="J19" s="29">
        <v>0.109</v>
      </c>
      <c r="K19" s="60">
        <f t="shared" si="1"/>
        <v>0.23980000000000001</v>
      </c>
    </row>
    <row r="20" spans="3:11" ht="15.75" thickBot="1">
      <c r="C20" s="20"/>
      <c r="D20" s="16" t="s">
        <v>11</v>
      </c>
      <c r="E20" s="7">
        <v>1</v>
      </c>
      <c r="F20" s="30">
        <v>0.14399999999999999</v>
      </c>
      <c r="G20" s="61">
        <f t="shared" si="0"/>
        <v>0.31680000000000003</v>
      </c>
      <c r="H20" s="68"/>
      <c r="I20" s="7">
        <v>0</v>
      </c>
      <c r="J20" s="30">
        <v>0</v>
      </c>
      <c r="K20" s="61">
        <f t="shared" si="1"/>
        <v>0</v>
      </c>
    </row>
    <row r="21" spans="3:11">
      <c r="C21" s="18" t="s">
        <v>4</v>
      </c>
      <c r="D21" s="14" t="s">
        <v>6</v>
      </c>
      <c r="E21" s="2">
        <v>21</v>
      </c>
      <c r="F21" s="28">
        <v>5.32</v>
      </c>
      <c r="G21" s="59">
        <f t="shared" si="0"/>
        <v>11.704000000000002</v>
      </c>
      <c r="H21" s="66"/>
      <c r="I21" s="2">
        <v>7</v>
      </c>
      <c r="J21" s="28">
        <v>1.464</v>
      </c>
      <c r="K21" s="59">
        <f t="shared" si="1"/>
        <v>3.2208000000000001</v>
      </c>
    </row>
    <row r="22" spans="3:11">
      <c r="C22" s="19"/>
      <c r="D22" s="15" t="s">
        <v>7</v>
      </c>
      <c r="E22" s="4">
        <v>5</v>
      </c>
      <c r="F22" s="29">
        <v>1.341</v>
      </c>
      <c r="G22" s="60">
        <f t="shared" si="0"/>
        <v>2.9502000000000002</v>
      </c>
      <c r="H22" s="67"/>
      <c r="I22" s="4">
        <v>0</v>
      </c>
      <c r="J22" s="29">
        <v>0</v>
      </c>
      <c r="K22" s="60">
        <f t="shared" si="1"/>
        <v>0</v>
      </c>
    </row>
    <row r="23" spans="3:11">
      <c r="C23" s="19"/>
      <c r="D23" s="15" t="s">
        <v>8</v>
      </c>
      <c r="E23" s="4">
        <v>12</v>
      </c>
      <c r="F23" s="29">
        <v>2.5670000000000002</v>
      </c>
      <c r="G23" s="60">
        <f t="shared" si="0"/>
        <v>5.6474000000000011</v>
      </c>
      <c r="H23" s="67"/>
      <c r="I23" s="4">
        <v>4</v>
      </c>
      <c r="J23" s="29">
        <v>0.81599999999999995</v>
      </c>
      <c r="K23" s="60">
        <f t="shared" si="1"/>
        <v>1.7952000000000001</v>
      </c>
    </row>
    <row r="24" spans="3:11">
      <c r="C24" s="19"/>
      <c r="D24" s="15" t="s">
        <v>17</v>
      </c>
      <c r="E24" s="4">
        <v>1</v>
      </c>
      <c r="F24" s="29">
        <v>0.45600000000000002</v>
      </c>
      <c r="G24" s="60">
        <f t="shared" si="0"/>
        <v>1.0032000000000001</v>
      </c>
      <c r="H24" s="67"/>
      <c r="I24" s="4">
        <v>0</v>
      </c>
      <c r="J24" s="29">
        <v>0</v>
      </c>
      <c r="K24" s="60">
        <f t="shared" si="1"/>
        <v>0</v>
      </c>
    </row>
    <row r="25" spans="3:11">
      <c r="C25" s="19"/>
      <c r="D25" s="15" t="s">
        <v>9</v>
      </c>
      <c r="E25" s="4">
        <v>0</v>
      </c>
      <c r="F25" s="29">
        <v>0</v>
      </c>
      <c r="G25" s="60">
        <f t="shared" si="0"/>
        <v>0</v>
      </c>
      <c r="H25" s="67"/>
      <c r="I25" s="4">
        <v>0</v>
      </c>
      <c r="J25" s="29">
        <v>0</v>
      </c>
      <c r="K25" s="60">
        <f t="shared" si="1"/>
        <v>0</v>
      </c>
    </row>
    <row r="26" spans="3:11">
      <c r="C26" s="19"/>
      <c r="D26" s="15" t="s">
        <v>10</v>
      </c>
      <c r="E26" s="4">
        <v>1</v>
      </c>
      <c r="F26" s="29">
        <v>0.53900000000000003</v>
      </c>
      <c r="G26" s="60">
        <f t="shared" si="0"/>
        <v>1.1858000000000002</v>
      </c>
      <c r="H26" s="67"/>
      <c r="I26" s="4">
        <v>2</v>
      </c>
      <c r="J26" s="29">
        <v>0.55200000000000005</v>
      </c>
      <c r="K26" s="60">
        <f t="shared" si="1"/>
        <v>1.2144000000000001</v>
      </c>
    </row>
    <row r="27" spans="3:11" ht="15.75" thickBot="1">
      <c r="C27" s="20"/>
      <c r="D27" s="16" t="s">
        <v>11</v>
      </c>
      <c r="E27" s="7">
        <v>2</v>
      </c>
      <c r="F27" s="30">
        <v>0.23200000000000001</v>
      </c>
      <c r="G27" s="61">
        <f t="shared" si="0"/>
        <v>0.51040000000000008</v>
      </c>
      <c r="H27" s="68"/>
      <c r="I27" s="7">
        <v>1</v>
      </c>
      <c r="J27" s="30">
        <v>9.4E-2</v>
      </c>
      <c r="K27" s="61">
        <f t="shared" si="1"/>
        <v>0.20680000000000001</v>
      </c>
    </row>
    <row r="28" spans="3:11">
      <c r="C28" s="27" t="s">
        <v>5</v>
      </c>
      <c r="D28" s="24" t="s">
        <v>6</v>
      </c>
      <c r="E28" s="11">
        <v>9</v>
      </c>
      <c r="F28" s="31">
        <v>1.7470000000000001</v>
      </c>
      <c r="G28" s="59">
        <f t="shared" si="0"/>
        <v>3.8434000000000004</v>
      </c>
      <c r="H28" s="66"/>
      <c r="I28" s="11">
        <v>8</v>
      </c>
      <c r="J28" s="31">
        <v>1.78</v>
      </c>
      <c r="K28" s="59">
        <f t="shared" si="1"/>
        <v>3.9160000000000004</v>
      </c>
    </row>
    <row r="29" spans="3:11">
      <c r="C29" s="21"/>
      <c r="D29" s="25" t="s">
        <v>7</v>
      </c>
      <c r="E29" s="9">
        <v>2</v>
      </c>
      <c r="F29" s="33">
        <v>0.432</v>
      </c>
      <c r="G29" s="60">
        <f t="shared" si="0"/>
        <v>0.95040000000000002</v>
      </c>
      <c r="H29" s="67"/>
      <c r="I29" s="9">
        <v>2</v>
      </c>
      <c r="J29" s="33">
        <v>0.58699999999999997</v>
      </c>
      <c r="K29" s="60">
        <f t="shared" si="1"/>
        <v>1.2914000000000001</v>
      </c>
    </row>
    <row r="30" spans="3:11">
      <c r="C30" s="21"/>
      <c r="D30" s="15" t="s">
        <v>8</v>
      </c>
      <c r="E30" s="9">
        <v>3</v>
      </c>
      <c r="F30" s="33">
        <v>0.39</v>
      </c>
      <c r="G30" s="60">
        <f t="shared" si="0"/>
        <v>0.8580000000000001</v>
      </c>
      <c r="H30" s="67"/>
      <c r="I30" s="9">
        <v>3</v>
      </c>
      <c r="J30" s="33">
        <v>0.78</v>
      </c>
      <c r="K30" s="60">
        <f t="shared" si="1"/>
        <v>1.7160000000000002</v>
      </c>
    </row>
    <row r="31" spans="3:11">
      <c r="C31" s="19"/>
      <c r="D31" s="15" t="s">
        <v>17</v>
      </c>
      <c r="E31" s="4">
        <v>0</v>
      </c>
      <c r="F31" s="29">
        <v>0</v>
      </c>
      <c r="G31" s="60">
        <f t="shared" si="0"/>
        <v>0</v>
      </c>
      <c r="H31" s="67"/>
      <c r="I31" s="4">
        <v>0</v>
      </c>
      <c r="J31" s="29">
        <v>0</v>
      </c>
      <c r="K31" s="60">
        <f t="shared" si="1"/>
        <v>0</v>
      </c>
    </row>
    <row r="32" spans="3:11">
      <c r="C32" s="21"/>
      <c r="D32" s="25" t="s">
        <v>9</v>
      </c>
      <c r="E32" s="9">
        <v>0</v>
      </c>
      <c r="F32" s="33">
        <v>0</v>
      </c>
      <c r="G32" s="60">
        <f t="shared" si="0"/>
        <v>0</v>
      </c>
      <c r="H32" s="67"/>
      <c r="I32" s="9">
        <v>0</v>
      </c>
      <c r="J32" s="33">
        <v>0</v>
      </c>
      <c r="K32" s="60">
        <f t="shared" si="1"/>
        <v>0</v>
      </c>
    </row>
    <row r="33" spans="3:11">
      <c r="C33" s="21"/>
      <c r="D33" s="25" t="s">
        <v>10</v>
      </c>
      <c r="E33" s="9">
        <v>1</v>
      </c>
      <c r="F33" s="33">
        <v>0.23799999999999999</v>
      </c>
      <c r="G33" s="60">
        <f t="shared" si="0"/>
        <v>0.52360000000000007</v>
      </c>
      <c r="H33" s="67"/>
      <c r="I33" s="9">
        <v>0</v>
      </c>
      <c r="J33" s="33">
        <v>0</v>
      </c>
      <c r="K33" s="60">
        <f t="shared" si="1"/>
        <v>0</v>
      </c>
    </row>
    <row r="34" spans="3:11" ht="15.75" thickBot="1">
      <c r="C34" s="22"/>
      <c r="D34" s="26" t="s">
        <v>11</v>
      </c>
      <c r="E34" s="10">
        <v>3</v>
      </c>
      <c r="F34" s="34">
        <v>0.68500000000000005</v>
      </c>
      <c r="G34" s="61">
        <f t="shared" si="0"/>
        <v>1.5070000000000003</v>
      </c>
      <c r="H34" s="68"/>
      <c r="I34" s="10">
        <v>3</v>
      </c>
      <c r="J34" s="34">
        <v>0.41099999999999998</v>
      </c>
      <c r="K34" s="61">
        <f t="shared" si="1"/>
        <v>0.9042</v>
      </c>
    </row>
    <row r="35" spans="3:11" ht="15.75" thickBot="1">
      <c r="C35" s="42"/>
      <c r="D35" s="37"/>
      <c r="E35" s="12"/>
      <c r="F35" s="32"/>
      <c r="G35" s="12"/>
      <c r="H35" s="12"/>
      <c r="I35" s="12"/>
      <c r="J35" s="32"/>
    </row>
    <row r="36" spans="3:11" ht="15.75" thickBot="1">
      <c r="E36" s="127" t="s">
        <v>12</v>
      </c>
      <c r="F36" s="128"/>
      <c r="G36" s="129"/>
      <c r="I36" s="127" t="s">
        <v>13</v>
      </c>
      <c r="J36" s="128"/>
      <c r="K36" s="129"/>
    </row>
    <row r="37" spans="3:11" ht="15.75" customHeight="1" thickBot="1">
      <c r="C37" s="120" t="s">
        <v>18</v>
      </c>
      <c r="D37" s="78" t="s">
        <v>16</v>
      </c>
      <c r="E37" s="2" t="s">
        <v>0</v>
      </c>
      <c r="F37" s="57" t="s">
        <v>1</v>
      </c>
      <c r="G37" s="58" t="s">
        <v>19</v>
      </c>
      <c r="H37" s="5"/>
      <c r="I37" s="2" t="s">
        <v>0</v>
      </c>
      <c r="J37" s="57" t="s">
        <v>1</v>
      </c>
      <c r="K37" s="58" t="s">
        <v>19</v>
      </c>
    </row>
    <row r="38" spans="3:11">
      <c r="C38" s="122"/>
      <c r="D38" s="44" t="s">
        <v>6</v>
      </c>
      <c r="E38" s="2">
        <f t="shared" ref="E38:F40" si="2">E7+E14+E21+E28</f>
        <v>46</v>
      </c>
      <c r="F38" s="50">
        <f t="shared" si="2"/>
        <v>10.298999999999999</v>
      </c>
      <c r="G38" s="62">
        <f>F38*2.2</f>
        <v>22.657800000000002</v>
      </c>
      <c r="I38" s="2">
        <f t="shared" ref="I38:J40" si="3">I7+I14+I21+I28</f>
        <v>35</v>
      </c>
      <c r="J38" s="50">
        <f t="shared" si="3"/>
        <v>8.1849999999999987</v>
      </c>
      <c r="K38" s="62">
        <f>J38*2.2</f>
        <v>18.006999999999998</v>
      </c>
    </row>
    <row r="39" spans="3:11">
      <c r="C39" s="122"/>
      <c r="D39" s="45" t="s">
        <v>7</v>
      </c>
      <c r="E39" s="4">
        <f t="shared" si="2"/>
        <v>8</v>
      </c>
      <c r="F39" s="5">
        <f t="shared" si="2"/>
        <v>2.0579999999999998</v>
      </c>
      <c r="G39" s="63">
        <f t="shared" ref="G39:G44" si="4">F39*2.2</f>
        <v>4.5275999999999996</v>
      </c>
      <c r="I39" s="4">
        <f t="shared" si="3"/>
        <v>6</v>
      </c>
      <c r="J39" s="5">
        <f t="shared" si="3"/>
        <v>1.4529999999999998</v>
      </c>
      <c r="K39" s="63">
        <f t="shared" ref="K39:K44" si="5">J39*2.2</f>
        <v>3.1966000000000001</v>
      </c>
    </row>
    <row r="40" spans="3:11">
      <c r="C40" s="122"/>
      <c r="D40" s="6" t="s">
        <v>8</v>
      </c>
      <c r="E40" s="4">
        <f t="shared" si="2"/>
        <v>26</v>
      </c>
      <c r="F40" s="5">
        <f t="shared" si="2"/>
        <v>5.0629999999999997</v>
      </c>
      <c r="G40" s="63">
        <f t="shared" si="4"/>
        <v>11.1386</v>
      </c>
      <c r="I40" s="4">
        <f t="shared" si="3"/>
        <v>17</v>
      </c>
      <c r="J40" s="5">
        <f t="shared" si="3"/>
        <v>4.3220000000000001</v>
      </c>
      <c r="K40" s="63">
        <f t="shared" si="5"/>
        <v>9.5084000000000017</v>
      </c>
    </row>
    <row r="41" spans="3:11">
      <c r="C41" s="122"/>
      <c r="D41" s="6" t="s">
        <v>17</v>
      </c>
      <c r="E41" s="4">
        <f t="shared" ref="E41:F44" si="6">E31+E24+E17+E10</f>
        <v>1</v>
      </c>
      <c r="F41" s="5">
        <f t="shared" si="6"/>
        <v>0.45600000000000002</v>
      </c>
      <c r="G41" s="63">
        <f t="shared" si="4"/>
        <v>1.0032000000000001</v>
      </c>
      <c r="I41" s="4">
        <f t="shared" ref="I41:J44" si="7">I31+I24+I17+I10</f>
        <v>1</v>
      </c>
      <c r="J41" s="5">
        <f t="shared" si="7"/>
        <v>0.46899999999999997</v>
      </c>
      <c r="K41" s="63">
        <f t="shared" si="5"/>
        <v>1.0318000000000001</v>
      </c>
    </row>
    <row r="42" spans="3:11">
      <c r="C42" s="122"/>
      <c r="D42" s="45" t="s">
        <v>9</v>
      </c>
      <c r="E42" s="4">
        <f t="shared" si="6"/>
        <v>0</v>
      </c>
      <c r="F42" s="5">
        <f t="shared" si="6"/>
        <v>0</v>
      </c>
      <c r="G42" s="63">
        <f t="shared" si="4"/>
        <v>0</v>
      </c>
      <c r="I42" s="4">
        <f t="shared" si="7"/>
        <v>0</v>
      </c>
      <c r="J42" s="5">
        <f t="shared" si="7"/>
        <v>0</v>
      </c>
      <c r="K42" s="63">
        <f t="shared" si="5"/>
        <v>0</v>
      </c>
    </row>
    <row r="43" spans="3:11">
      <c r="C43" s="122"/>
      <c r="D43" s="45" t="s">
        <v>10</v>
      </c>
      <c r="E43" s="4">
        <f t="shared" si="6"/>
        <v>2</v>
      </c>
      <c r="F43" s="5">
        <f t="shared" si="6"/>
        <v>0.77700000000000002</v>
      </c>
      <c r="G43" s="63">
        <f t="shared" si="4"/>
        <v>1.7094000000000003</v>
      </c>
      <c r="I43" s="4">
        <f t="shared" si="7"/>
        <v>5</v>
      </c>
      <c r="J43" s="5">
        <f t="shared" si="7"/>
        <v>0.93800000000000006</v>
      </c>
      <c r="K43" s="63">
        <f t="shared" si="5"/>
        <v>2.0636000000000001</v>
      </c>
    </row>
    <row r="44" spans="3:11" ht="15.75" thickBot="1">
      <c r="C44" s="121"/>
      <c r="D44" s="46" t="s">
        <v>11</v>
      </c>
      <c r="E44" s="7">
        <f t="shared" si="6"/>
        <v>9</v>
      </c>
      <c r="F44" s="51">
        <f t="shared" si="6"/>
        <v>1.7559999999999998</v>
      </c>
      <c r="G44" s="64">
        <f t="shared" si="4"/>
        <v>3.8632</v>
      </c>
      <c r="I44" s="7">
        <f t="shared" si="7"/>
        <v>6</v>
      </c>
      <c r="J44" s="51">
        <f t="shared" si="7"/>
        <v>0.996</v>
      </c>
      <c r="K44" s="64">
        <f t="shared" si="5"/>
        <v>2.1912000000000003</v>
      </c>
    </row>
    <row r="45" spans="3:11" ht="15" customHeight="1">
      <c r="C45" s="120" t="s">
        <v>28</v>
      </c>
      <c r="D45" s="83" t="s">
        <v>25</v>
      </c>
      <c r="E45" s="87">
        <f>(E8+E9+E10+E15+E16+E17+E22+E23+E24+E29+E30+E31)/4</f>
        <v>8.75</v>
      </c>
      <c r="F45" s="89">
        <f t="shared" ref="F45:G45" si="8">(F8+F9+F10+F15+F16+F17+F22+F23+F24+F29+F30+F31)/4</f>
        <v>1.8942500000000002</v>
      </c>
      <c r="G45" s="62">
        <f t="shared" si="8"/>
        <v>4.1673500000000008</v>
      </c>
      <c r="I45" s="87">
        <f>(I8+I9+I10+I15+I16+I17+I22+I23+I24+I29+I30+I31)/4</f>
        <v>6</v>
      </c>
      <c r="J45" s="89">
        <f t="shared" ref="J45:K45" si="9">(J8+J9+J10+J15+J16+J17+J22+J23+J24+J29+J30+J31)/4</f>
        <v>1.5609999999999999</v>
      </c>
      <c r="K45" s="62">
        <f t="shared" si="9"/>
        <v>3.4341999999999997</v>
      </c>
    </row>
    <row r="46" spans="3:11" ht="15.75" thickBot="1">
      <c r="C46" s="121"/>
      <c r="D46" s="84" t="s">
        <v>26</v>
      </c>
      <c r="E46" s="88">
        <f>(E11+E12+E13+E18+E19+E20+E25+E26+E27+E32+E33+E34)/4</f>
        <v>2.75</v>
      </c>
      <c r="F46" s="90">
        <f t="shared" ref="F46:G46" si="10">(F11+F12+F13+F18+F19+F20+F25+F26+F27+F32+F33+F34)/4</f>
        <v>0.63325000000000009</v>
      </c>
      <c r="G46" s="64">
        <f t="shared" si="10"/>
        <v>1.3931500000000001</v>
      </c>
      <c r="I46" s="88">
        <f>(I11+I12+I13+I18+I19+I20+I25+I26+I27+I32+I33+I34)/4</f>
        <v>2.75</v>
      </c>
      <c r="J46" s="90">
        <f t="shared" ref="J46:K46" si="11">(J11+J12+J13+J18+J19+J20+J25+J26+J27+J32+J33+J34)/4</f>
        <v>0.48350000000000004</v>
      </c>
      <c r="K46" s="64">
        <f t="shared" si="11"/>
        <v>1.0637000000000001</v>
      </c>
    </row>
    <row r="47" spans="3:11" ht="15.75" thickBot="1">
      <c r="D47" s="84" t="s">
        <v>27</v>
      </c>
      <c r="E47" s="86">
        <f>(E11+E12+E13+E18+E19+E20+E25+E26+E27+E32+E33+E34)/E38</f>
        <v>0.2391304347826087</v>
      </c>
      <c r="F47" s="5"/>
      <c r="G47" s="5"/>
      <c r="I47" s="85">
        <f>(I11+I12+I13+I18+I19+I20+I25+I26+I27+I32+I33+I34)/I38</f>
        <v>0.31428571428571428</v>
      </c>
      <c r="J47" s="5"/>
      <c r="K47" s="5"/>
    </row>
  </sheetData>
  <mergeCells count="7">
    <mergeCell ref="C45:C46"/>
    <mergeCell ref="E36:G36"/>
    <mergeCell ref="I36:K36"/>
    <mergeCell ref="C37:C44"/>
    <mergeCell ref="B3:K3"/>
    <mergeCell ref="E5:F5"/>
    <mergeCell ref="I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K47"/>
  <sheetViews>
    <sheetView topLeftCell="A21" workbookViewId="0">
      <selection activeCell="C45" sqref="C45:K47"/>
    </sheetView>
  </sheetViews>
  <sheetFormatPr defaultRowHeight="15"/>
  <cols>
    <col min="6" max="6" width="11" customWidth="1"/>
    <col min="7" max="7" width="11.7109375" customWidth="1"/>
    <col min="8" max="8" width="2.28515625" customWidth="1"/>
    <col min="10" max="10" width="11" customWidth="1"/>
    <col min="11" max="11" width="11.5703125" customWidth="1"/>
    <col min="13" max="13" width="14.140625" customWidth="1"/>
  </cols>
  <sheetData>
    <row r="3" spans="2:11">
      <c r="B3" s="123" t="s">
        <v>14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2:11" ht="15.75" thickBot="1"/>
    <row r="5" spans="2:11" ht="15.75" thickBot="1">
      <c r="C5" s="5"/>
      <c r="D5" s="5"/>
      <c r="E5" s="127" t="s">
        <v>12</v>
      </c>
      <c r="F5" s="129"/>
      <c r="I5" s="127" t="s">
        <v>13</v>
      </c>
      <c r="J5" s="129"/>
    </row>
    <row r="6" spans="2:11" ht="15.75" thickBot="1">
      <c r="B6" s="5"/>
      <c r="C6" s="23" t="s">
        <v>15</v>
      </c>
      <c r="D6" s="23" t="s">
        <v>16</v>
      </c>
      <c r="E6" s="1" t="s">
        <v>0</v>
      </c>
      <c r="F6" s="13" t="s">
        <v>1</v>
      </c>
      <c r="G6" s="53" t="s">
        <v>19</v>
      </c>
      <c r="H6" s="65"/>
      <c r="I6" s="1" t="s">
        <v>0</v>
      </c>
      <c r="J6" s="13" t="s">
        <v>1</v>
      </c>
      <c r="K6" s="53" t="s">
        <v>19</v>
      </c>
    </row>
    <row r="7" spans="2:11">
      <c r="C7" s="18" t="s">
        <v>2</v>
      </c>
      <c r="D7" s="14" t="s">
        <v>6</v>
      </c>
      <c r="E7" s="2">
        <v>17</v>
      </c>
      <c r="F7" s="28">
        <v>3.4340000000000002</v>
      </c>
      <c r="G7" s="59">
        <f>F7*2.2</f>
        <v>7.5548000000000011</v>
      </c>
      <c r="H7" s="66"/>
      <c r="I7" s="2">
        <v>8</v>
      </c>
      <c r="J7" s="28">
        <v>2.4620000000000002</v>
      </c>
      <c r="K7" s="59">
        <f>J7*2.2</f>
        <v>5.4164000000000012</v>
      </c>
    </row>
    <row r="8" spans="2:11">
      <c r="C8" s="19"/>
      <c r="D8" s="15" t="s">
        <v>7</v>
      </c>
      <c r="E8" s="4">
        <v>9</v>
      </c>
      <c r="F8" s="29">
        <v>1.992</v>
      </c>
      <c r="G8" s="60">
        <f t="shared" ref="G8:G34" si="0">F8*2.2</f>
        <v>4.3824000000000005</v>
      </c>
      <c r="H8" s="67"/>
      <c r="I8" s="4">
        <v>1</v>
      </c>
      <c r="J8" s="29">
        <v>0.18</v>
      </c>
      <c r="K8" s="60">
        <f t="shared" ref="K8:K34" si="1">J8*2.2</f>
        <v>0.39600000000000002</v>
      </c>
    </row>
    <row r="9" spans="2:11">
      <c r="C9" s="19"/>
      <c r="D9" s="15" t="s">
        <v>8</v>
      </c>
      <c r="E9" s="4">
        <v>4</v>
      </c>
      <c r="F9" s="29">
        <v>0.85899999999999999</v>
      </c>
      <c r="G9" s="60">
        <f t="shared" si="0"/>
        <v>1.8898000000000001</v>
      </c>
      <c r="H9" s="67"/>
      <c r="I9" s="4">
        <v>3</v>
      </c>
      <c r="J9" s="29">
        <v>0.72</v>
      </c>
      <c r="K9" s="60">
        <f t="shared" si="1"/>
        <v>1.5840000000000001</v>
      </c>
    </row>
    <row r="10" spans="2:11">
      <c r="C10" s="19"/>
      <c r="D10" s="15" t="s">
        <v>17</v>
      </c>
      <c r="E10" s="4">
        <v>0</v>
      </c>
      <c r="F10" s="29">
        <v>0</v>
      </c>
      <c r="G10" s="60">
        <f t="shared" si="0"/>
        <v>0</v>
      </c>
      <c r="H10" s="67"/>
      <c r="I10" s="4">
        <v>2</v>
      </c>
      <c r="J10" s="29">
        <v>1.157</v>
      </c>
      <c r="K10" s="60">
        <f t="shared" si="1"/>
        <v>2.5454000000000003</v>
      </c>
    </row>
    <row r="11" spans="2:11">
      <c r="C11" s="19"/>
      <c r="D11" s="15" t="s">
        <v>9</v>
      </c>
      <c r="E11" s="4">
        <v>2</v>
      </c>
      <c r="F11" s="29">
        <v>0.27900000000000003</v>
      </c>
      <c r="G11" s="60">
        <f t="shared" si="0"/>
        <v>0.61380000000000012</v>
      </c>
      <c r="H11" s="67"/>
      <c r="I11" s="4">
        <v>0</v>
      </c>
      <c r="J11" s="29">
        <v>0</v>
      </c>
      <c r="K11" s="60">
        <f t="shared" si="1"/>
        <v>0</v>
      </c>
    </row>
    <row r="12" spans="2:11">
      <c r="C12" s="19"/>
      <c r="D12" s="15" t="s">
        <v>10</v>
      </c>
      <c r="E12" s="4">
        <v>2</v>
      </c>
      <c r="F12" s="29">
        <v>0.30399999999999999</v>
      </c>
      <c r="G12" s="60">
        <f t="shared" si="0"/>
        <v>0.66880000000000006</v>
      </c>
      <c r="H12" s="67"/>
      <c r="I12" s="4">
        <v>0</v>
      </c>
      <c r="J12" s="29">
        <v>0</v>
      </c>
      <c r="K12" s="60">
        <f t="shared" si="1"/>
        <v>0</v>
      </c>
    </row>
    <row r="13" spans="2:11" ht="15.75" thickBot="1">
      <c r="C13" s="20"/>
      <c r="D13" s="16" t="s">
        <v>11</v>
      </c>
      <c r="E13" s="7">
        <v>0</v>
      </c>
      <c r="F13" s="30">
        <v>0</v>
      </c>
      <c r="G13" s="61">
        <f t="shared" si="0"/>
        <v>0</v>
      </c>
      <c r="H13" s="68"/>
      <c r="I13" s="7">
        <v>2</v>
      </c>
      <c r="J13" s="30">
        <v>0.40500000000000003</v>
      </c>
      <c r="K13" s="61">
        <f t="shared" si="1"/>
        <v>0.89100000000000013</v>
      </c>
    </row>
    <row r="14" spans="2:11">
      <c r="C14" s="18" t="s">
        <v>3</v>
      </c>
      <c r="D14" s="14" t="s">
        <v>6</v>
      </c>
      <c r="E14" s="2">
        <v>34</v>
      </c>
      <c r="F14" s="28">
        <v>8.6790000000000003</v>
      </c>
      <c r="G14" s="59">
        <f t="shared" si="0"/>
        <v>19.093800000000002</v>
      </c>
      <c r="H14" s="66"/>
      <c r="I14" s="2">
        <v>17</v>
      </c>
      <c r="J14" s="28">
        <v>5.5380000000000003</v>
      </c>
      <c r="K14" s="59">
        <f t="shared" si="1"/>
        <v>12.183600000000002</v>
      </c>
    </row>
    <row r="15" spans="2:11">
      <c r="C15" s="19"/>
      <c r="D15" s="15" t="s">
        <v>7</v>
      </c>
      <c r="E15" s="4">
        <v>13</v>
      </c>
      <c r="F15" s="29">
        <v>3.468</v>
      </c>
      <c r="G15" s="60">
        <f t="shared" si="0"/>
        <v>7.6296000000000008</v>
      </c>
      <c r="H15" s="67"/>
      <c r="I15" s="4">
        <v>3</v>
      </c>
      <c r="J15" s="29">
        <v>1.0549999999999999</v>
      </c>
      <c r="K15" s="60">
        <f t="shared" si="1"/>
        <v>2.3210000000000002</v>
      </c>
    </row>
    <row r="16" spans="2:11">
      <c r="C16" s="19"/>
      <c r="D16" s="15" t="s">
        <v>8</v>
      </c>
      <c r="E16" s="4">
        <v>15</v>
      </c>
      <c r="F16" s="29">
        <v>3.1150000000000002</v>
      </c>
      <c r="G16" s="60">
        <f t="shared" si="0"/>
        <v>6.8530000000000006</v>
      </c>
      <c r="H16" s="67"/>
      <c r="I16" s="4">
        <v>13</v>
      </c>
      <c r="J16" s="29">
        <v>4.1719999999999997</v>
      </c>
      <c r="K16" s="60">
        <f t="shared" si="1"/>
        <v>9.1783999999999999</v>
      </c>
    </row>
    <row r="17" spans="3:11">
      <c r="C17" s="19"/>
      <c r="D17" s="15" t="s">
        <v>17</v>
      </c>
      <c r="E17" s="4">
        <v>2</v>
      </c>
      <c r="F17" s="29">
        <v>1.206</v>
      </c>
      <c r="G17" s="60">
        <f t="shared" si="0"/>
        <v>2.6532</v>
      </c>
      <c r="H17" s="67"/>
      <c r="I17" s="4">
        <v>0</v>
      </c>
      <c r="J17" s="29">
        <v>0</v>
      </c>
      <c r="K17" s="60">
        <f t="shared" si="1"/>
        <v>0</v>
      </c>
    </row>
    <row r="18" spans="3:11">
      <c r="C18" s="19"/>
      <c r="D18" s="15" t="s">
        <v>9</v>
      </c>
      <c r="E18" s="4">
        <v>2</v>
      </c>
      <c r="F18" s="29">
        <v>0.36699999999999999</v>
      </c>
      <c r="G18" s="60">
        <f t="shared" si="0"/>
        <v>0.80740000000000001</v>
      </c>
      <c r="H18" s="67"/>
      <c r="I18" s="4">
        <v>0</v>
      </c>
      <c r="J18" s="29">
        <v>0</v>
      </c>
      <c r="K18" s="60">
        <f t="shared" si="1"/>
        <v>0</v>
      </c>
    </row>
    <row r="19" spans="3:11">
      <c r="C19" s="19"/>
      <c r="D19" s="15" t="s">
        <v>10</v>
      </c>
      <c r="E19" s="4">
        <v>1</v>
      </c>
      <c r="F19" s="29">
        <v>0.11</v>
      </c>
      <c r="G19" s="60">
        <f t="shared" si="0"/>
        <v>0.24200000000000002</v>
      </c>
      <c r="H19" s="67"/>
      <c r="I19" s="4">
        <v>1</v>
      </c>
      <c r="J19" s="29">
        <v>0.309</v>
      </c>
      <c r="K19" s="60">
        <f t="shared" si="1"/>
        <v>0.67980000000000007</v>
      </c>
    </row>
    <row r="20" spans="3:11" ht="15.75" thickBot="1">
      <c r="C20" s="20"/>
      <c r="D20" s="16" t="s">
        <v>11</v>
      </c>
      <c r="E20" s="7">
        <v>1</v>
      </c>
      <c r="F20" s="30">
        <v>0.40699999999999997</v>
      </c>
      <c r="G20" s="61">
        <f t="shared" si="0"/>
        <v>0.89539999999999997</v>
      </c>
      <c r="H20" s="68"/>
      <c r="I20" s="7">
        <v>0</v>
      </c>
      <c r="J20" s="30">
        <v>0</v>
      </c>
      <c r="K20" s="61">
        <f t="shared" si="1"/>
        <v>0</v>
      </c>
    </row>
    <row r="21" spans="3:11">
      <c r="C21" s="18" t="s">
        <v>4</v>
      </c>
      <c r="D21" s="14" t="s">
        <v>6</v>
      </c>
      <c r="E21" s="2">
        <v>13</v>
      </c>
      <c r="F21" s="28">
        <v>2.9929999999999999</v>
      </c>
      <c r="G21" s="59">
        <f t="shared" si="0"/>
        <v>6.5846</v>
      </c>
      <c r="H21" s="66"/>
      <c r="I21" s="2">
        <v>19</v>
      </c>
      <c r="J21" s="28">
        <v>4.2030000000000003</v>
      </c>
      <c r="K21" s="59">
        <f t="shared" si="1"/>
        <v>9.2466000000000008</v>
      </c>
    </row>
    <row r="22" spans="3:11">
      <c r="C22" s="19"/>
      <c r="D22" s="15" t="s">
        <v>7</v>
      </c>
      <c r="E22" s="4">
        <v>6</v>
      </c>
      <c r="F22" s="29">
        <v>1.7190000000000001</v>
      </c>
      <c r="G22" s="60">
        <f t="shared" si="0"/>
        <v>3.7818000000000005</v>
      </c>
      <c r="H22" s="67"/>
      <c r="I22" s="4">
        <v>7</v>
      </c>
      <c r="J22" s="29">
        <v>1.52</v>
      </c>
      <c r="K22" s="60">
        <f t="shared" si="1"/>
        <v>3.3440000000000003</v>
      </c>
    </row>
    <row r="23" spans="3:11">
      <c r="C23" s="19"/>
      <c r="D23" s="15" t="s">
        <v>8</v>
      </c>
      <c r="E23" s="4">
        <v>5</v>
      </c>
      <c r="F23" s="29">
        <v>0.90700000000000003</v>
      </c>
      <c r="G23" s="60">
        <f t="shared" si="0"/>
        <v>1.9954000000000003</v>
      </c>
      <c r="H23" s="67"/>
      <c r="I23" s="4">
        <v>10</v>
      </c>
      <c r="J23" s="29">
        <v>2.2440000000000002</v>
      </c>
      <c r="K23" s="60">
        <f t="shared" si="1"/>
        <v>4.9368000000000007</v>
      </c>
    </row>
    <row r="24" spans="3:11">
      <c r="C24" s="19"/>
      <c r="D24" s="15" t="s">
        <v>17</v>
      </c>
      <c r="E24" s="4">
        <v>0</v>
      </c>
      <c r="F24" s="29">
        <v>0</v>
      </c>
      <c r="G24" s="60">
        <f t="shared" si="0"/>
        <v>0</v>
      </c>
      <c r="H24" s="67"/>
      <c r="I24" s="4">
        <v>0</v>
      </c>
      <c r="J24" s="29">
        <v>0</v>
      </c>
      <c r="K24" s="60">
        <f t="shared" si="1"/>
        <v>0</v>
      </c>
    </row>
    <row r="25" spans="3:11">
      <c r="C25" s="19"/>
      <c r="D25" s="15" t="s">
        <v>9</v>
      </c>
      <c r="E25" s="4">
        <v>0</v>
      </c>
      <c r="F25" s="29">
        <v>0</v>
      </c>
      <c r="G25" s="60">
        <f t="shared" si="0"/>
        <v>0</v>
      </c>
      <c r="H25" s="67"/>
      <c r="I25" s="4">
        <v>1</v>
      </c>
      <c r="J25" s="29">
        <v>0.14599999999999999</v>
      </c>
      <c r="K25" s="60">
        <f t="shared" si="1"/>
        <v>0.32119999999999999</v>
      </c>
    </row>
    <row r="26" spans="3:11">
      <c r="C26" s="19"/>
      <c r="D26" s="15" t="s">
        <v>10</v>
      </c>
      <c r="E26" s="4">
        <v>1</v>
      </c>
      <c r="F26" s="29">
        <v>0.23499999999999999</v>
      </c>
      <c r="G26" s="60">
        <f t="shared" si="0"/>
        <v>0.51700000000000002</v>
      </c>
      <c r="H26" s="67"/>
      <c r="I26" s="4">
        <v>0</v>
      </c>
      <c r="J26" s="29">
        <v>0</v>
      </c>
      <c r="K26" s="60">
        <f t="shared" si="1"/>
        <v>0</v>
      </c>
    </row>
    <row r="27" spans="3:11" ht="15.75" thickBot="1">
      <c r="C27" s="20"/>
      <c r="D27" s="16" t="s">
        <v>11</v>
      </c>
      <c r="E27" s="7">
        <v>1</v>
      </c>
      <c r="F27" s="30">
        <v>0.128</v>
      </c>
      <c r="G27" s="61">
        <f t="shared" si="0"/>
        <v>0.28160000000000002</v>
      </c>
      <c r="H27" s="68"/>
      <c r="I27" s="7">
        <v>1</v>
      </c>
      <c r="J27" s="30">
        <v>0.28899999999999998</v>
      </c>
      <c r="K27" s="61">
        <f t="shared" si="1"/>
        <v>0.63580000000000003</v>
      </c>
    </row>
    <row r="28" spans="3:11">
      <c r="C28" s="27" t="s">
        <v>5</v>
      </c>
      <c r="D28" s="24" t="s">
        <v>6</v>
      </c>
      <c r="E28" s="35">
        <v>22</v>
      </c>
      <c r="F28" s="36">
        <v>4.4509999999999996</v>
      </c>
      <c r="G28" s="59">
        <f t="shared" si="0"/>
        <v>9.7921999999999993</v>
      </c>
      <c r="H28" s="66"/>
      <c r="I28" s="35">
        <v>5</v>
      </c>
      <c r="J28" s="36">
        <f>0.972+0.113</f>
        <v>1.085</v>
      </c>
      <c r="K28" s="59">
        <f t="shared" si="1"/>
        <v>2.387</v>
      </c>
    </row>
    <row r="29" spans="3:11">
      <c r="C29" s="21"/>
      <c r="D29" s="25" t="s">
        <v>7</v>
      </c>
      <c r="E29" s="38">
        <v>0</v>
      </c>
      <c r="F29" s="39">
        <v>0</v>
      </c>
      <c r="G29" s="60">
        <f t="shared" si="0"/>
        <v>0</v>
      </c>
      <c r="H29" s="67"/>
      <c r="I29" s="38">
        <v>2</v>
      </c>
      <c r="J29" s="39">
        <v>0.39300000000000002</v>
      </c>
      <c r="K29" s="60">
        <f t="shared" si="1"/>
        <v>0.86460000000000015</v>
      </c>
    </row>
    <row r="30" spans="3:11">
      <c r="C30" s="21"/>
      <c r="D30" s="15" t="s">
        <v>8</v>
      </c>
      <c r="E30" s="38">
        <v>12</v>
      </c>
      <c r="F30" s="39">
        <v>2.6</v>
      </c>
      <c r="G30" s="60">
        <f t="shared" si="0"/>
        <v>5.7200000000000006</v>
      </c>
      <c r="H30" s="67"/>
      <c r="I30" s="38">
        <v>2</v>
      </c>
      <c r="J30" s="39">
        <f>0.325+0.113</f>
        <v>0.438</v>
      </c>
      <c r="K30" s="60">
        <f t="shared" si="1"/>
        <v>0.96360000000000012</v>
      </c>
    </row>
    <row r="31" spans="3:11">
      <c r="C31" s="19"/>
      <c r="D31" s="15" t="s">
        <v>17</v>
      </c>
      <c r="E31" s="38">
        <v>0</v>
      </c>
      <c r="F31" s="39">
        <v>0</v>
      </c>
      <c r="G31" s="60">
        <f t="shared" si="0"/>
        <v>0</v>
      </c>
      <c r="H31" s="67"/>
      <c r="I31" s="38">
        <v>0</v>
      </c>
      <c r="J31" s="39">
        <v>0</v>
      </c>
      <c r="K31" s="60">
        <f t="shared" si="1"/>
        <v>0</v>
      </c>
    </row>
    <row r="32" spans="3:11">
      <c r="C32" s="21"/>
      <c r="D32" s="25" t="s">
        <v>9</v>
      </c>
      <c r="E32" s="38">
        <v>1</v>
      </c>
      <c r="F32" s="39">
        <v>0.17</v>
      </c>
      <c r="G32" s="60">
        <f t="shared" si="0"/>
        <v>0.37400000000000005</v>
      </c>
      <c r="H32" s="67"/>
      <c r="I32" s="38">
        <v>0</v>
      </c>
      <c r="J32" s="39">
        <v>0</v>
      </c>
      <c r="K32" s="60">
        <f t="shared" si="1"/>
        <v>0</v>
      </c>
    </row>
    <row r="33" spans="3:11">
      <c r="C33" s="21"/>
      <c r="D33" s="25" t="s">
        <v>10</v>
      </c>
      <c r="E33" s="38">
        <v>2</v>
      </c>
      <c r="F33" s="39">
        <v>0.34399999999999997</v>
      </c>
      <c r="G33" s="60">
        <f t="shared" si="0"/>
        <v>0.75680000000000003</v>
      </c>
      <c r="H33" s="67"/>
      <c r="I33" s="38">
        <v>0</v>
      </c>
      <c r="J33" s="39">
        <v>0</v>
      </c>
      <c r="K33" s="60">
        <f t="shared" si="1"/>
        <v>0</v>
      </c>
    </row>
    <row r="34" spans="3:11" ht="15.75" thickBot="1">
      <c r="C34" s="22"/>
      <c r="D34" s="26" t="s">
        <v>11</v>
      </c>
      <c r="E34" s="40">
        <v>7</v>
      </c>
      <c r="F34" s="41">
        <v>1.3340000000000001</v>
      </c>
      <c r="G34" s="61">
        <f t="shared" si="0"/>
        <v>2.9348000000000005</v>
      </c>
      <c r="H34" s="68"/>
      <c r="I34" s="40">
        <v>1</v>
      </c>
      <c r="J34" s="41">
        <v>0.252</v>
      </c>
      <c r="K34" s="61">
        <f t="shared" si="1"/>
        <v>0.5544</v>
      </c>
    </row>
    <row r="35" spans="3:11" ht="15.75" thickBot="1">
      <c r="C35" s="42"/>
      <c r="D35" s="37"/>
      <c r="E35" s="12"/>
      <c r="F35" s="32"/>
      <c r="G35" s="12"/>
      <c r="H35" s="12"/>
      <c r="I35" s="12"/>
      <c r="J35" s="32"/>
    </row>
    <row r="36" spans="3:11" ht="15.75" thickBot="1">
      <c r="E36" s="127" t="s">
        <v>12</v>
      </c>
      <c r="F36" s="128"/>
      <c r="G36" s="129"/>
      <c r="I36" s="127" t="s">
        <v>13</v>
      </c>
      <c r="J36" s="128"/>
      <c r="K36" s="129"/>
    </row>
    <row r="37" spans="3:11" ht="15.75" customHeight="1" thickBot="1">
      <c r="C37" s="120" t="s">
        <v>18</v>
      </c>
      <c r="D37" s="78" t="s">
        <v>16</v>
      </c>
      <c r="E37" s="2" t="s">
        <v>0</v>
      </c>
      <c r="F37" s="57" t="s">
        <v>1</v>
      </c>
      <c r="G37" s="58" t="s">
        <v>19</v>
      </c>
      <c r="H37" s="5"/>
      <c r="I37" s="2" t="s">
        <v>0</v>
      </c>
      <c r="J37" s="57" t="s">
        <v>1</v>
      </c>
      <c r="K37" s="58" t="s">
        <v>19</v>
      </c>
    </row>
    <row r="38" spans="3:11">
      <c r="C38" s="122"/>
      <c r="D38" s="44" t="s">
        <v>6</v>
      </c>
      <c r="E38" s="2">
        <f t="shared" ref="E38:F40" si="2">E7+E14+E21+E28</f>
        <v>86</v>
      </c>
      <c r="F38" s="50">
        <f t="shared" si="2"/>
        <v>19.556999999999999</v>
      </c>
      <c r="G38" s="62">
        <f>F38*2.2</f>
        <v>43.025399999999998</v>
      </c>
      <c r="I38" s="2">
        <f t="shared" ref="I38:J40" si="3">I7+I14+I21+I28</f>
        <v>49</v>
      </c>
      <c r="J38" s="50">
        <f t="shared" si="3"/>
        <v>13.288</v>
      </c>
      <c r="K38" s="62">
        <f>J38*2.2</f>
        <v>29.233600000000003</v>
      </c>
    </row>
    <row r="39" spans="3:11">
      <c r="C39" s="122"/>
      <c r="D39" s="45" t="s">
        <v>7</v>
      </c>
      <c r="E39" s="4">
        <f t="shared" si="2"/>
        <v>28</v>
      </c>
      <c r="F39" s="5">
        <f t="shared" si="2"/>
        <v>7.1790000000000003</v>
      </c>
      <c r="G39" s="63">
        <f t="shared" ref="G39:G44" si="4">F39*2.2</f>
        <v>15.793800000000003</v>
      </c>
      <c r="I39" s="4">
        <f t="shared" si="3"/>
        <v>13</v>
      </c>
      <c r="J39" s="5">
        <f t="shared" si="3"/>
        <v>3.1479999999999997</v>
      </c>
      <c r="K39" s="63">
        <f t="shared" ref="K39:K44" si="5">J39*2.2</f>
        <v>6.9256000000000002</v>
      </c>
    </row>
    <row r="40" spans="3:11">
      <c r="C40" s="122"/>
      <c r="D40" s="6" t="s">
        <v>8</v>
      </c>
      <c r="E40" s="4">
        <f t="shared" si="2"/>
        <v>36</v>
      </c>
      <c r="F40" s="5">
        <f t="shared" si="2"/>
        <v>7.4809999999999999</v>
      </c>
      <c r="G40" s="63">
        <f t="shared" si="4"/>
        <v>16.458200000000001</v>
      </c>
      <c r="I40" s="4">
        <f t="shared" si="3"/>
        <v>28</v>
      </c>
      <c r="J40" s="5">
        <f t="shared" si="3"/>
        <v>7.573999999999999</v>
      </c>
      <c r="K40" s="63">
        <f t="shared" si="5"/>
        <v>16.662800000000001</v>
      </c>
    </row>
    <row r="41" spans="3:11">
      <c r="C41" s="122"/>
      <c r="D41" s="6" t="s">
        <v>17</v>
      </c>
      <c r="E41" s="4">
        <f t="shared" ref="E41:F44" si="6">E31+E24+E17+E10</f>
        <v>2</v>
      </c>
      <c r="F41" s="5">
        <f t="shared" si="6"/>
        <v>1.206</v>
      </c>
      <c r="G41" s="63">
        <f t="shared" si="4"/>
        <v>2.6532</v>
      </c>
      <c r="I41" s="4">
        <f t="shared" ref="I41:J44" si="7">I31+I24+I17+I10</f>
        <v>2</v>
      </c>
      <c r="J41" s="5">
        <f t="shared" si="7"/>
        <v>1.157</v>
      </c>
      <c r="K41" s="63">
        <f t="shared" si="5"/>
        <v>2.5454000000000003</v>
      </c>
    </row>
    <row r="42" spans="3:11">
      <c r="C42" s="122"/>
      <c r="D42" s="45" t="s">
        <v>9</v>
      </c>
      <c r="E42" s="4">
        <f t="shared" si="6"/>
        <v>5</v>
      </c>
      <c r="F42" s="5">
        <f t="shared" si="6"/>
        <v>0.81600000000000006</v>
      </c>
      <c r="G42" s="63">
        <f t="shared" si="4"/>
        <v>1.7952000000000004</v>
      </c>
      <c r="I42" s="4">
        <f t="shared" si="7"/>
        <v>1</v>
      </c>
      <c r="J42" s="5">
        <f t="shared" si="7"/>
        <v>0.14599999999999999</v>
      </c>
      <c r="K42" s="63">
        <f t="shared" si="5"/>
        <v>0.32119999999999999</v>
      </c>
    </row>
    <row r="43" spans="3:11">
      <c r="C43" s="122"/>
      <c r="D43" s="45" t="s">
        <v>10</v>
      </c>
      <c r="E43" s="4">
        <f t="shared" si="6"/>
        <v>6</v>
      </c>
      <c r="F43" s="5">
        <f t="shared" si="6"/>
        <v>0.99299999999999988</v>
      </c>
      <c r="G43" s="63">
        <f t="shared" si="4"/>
        <v>2.1846000000000001</v>
      </c>
      <c r="I43" s="4">
        <f t="shared" si="7"/>
        <v>1</v>
      </c>
      <c r="J43" s="5">
        <f t="shared" si="7"/>
        <v>0.309</v>
      </c>
      <c r="K43" s="63">
        <f t="shared" si="5"/>
        <v>0.67980000000000007</v>
      </c>
    </row>
    <row r="44" spans="3:11" ht="15.75" thickBot="1">
      <c r="C44" s="121"/>
      <c r="D44" s="46" t="s">
        <v>11</v>
      </c>
      <c r="E44" s="7">
        <f t="shared" si="6"/>
        <v>9</v>
      </c>
      <c r="F44" s="51">
        <f t="shared" si="6"/>
        <v>1.8690000000000002</v>
      </c>
      <c r="G44" s="64">
        <f t="shared" si="4"/>
        <v>4.1118000000000006</v>
      </c>
      <c r="I44" s="7">
        <f t="shared" si="7"/>
        <v>4</v>
      </c>
      <c r="J44" s="51">
        <f t="shared" si="7"/>
        <v>0.94599999999999995</v>
      </c>
      <c r="K44" s="64">
        <f t="shared" si="5"/>
        <v>2.0811999999999999</v>
      </c>
    </row>
    <row r="45" spans="3:11" ht="15" customHeight="1">
      <c r="C45" s="120" t="s">
        <v>28</v>
      </c>
      <c r="D45" s="83" t="s">
        <v>25</v>
      </c>
      <c r="E45" s="87">
        <f>(E8+E9+E10+E15+E16+E17+E22+E23+E24+E29+E30+E31)/4</f>
        <v>16.5</v>
      </c>
      <c r="F45" s="89">
        <f t="shared" ref="F45:G45" si="8">(F8+F9+F10+F15+F16+F17+F22+F23+F24+F29+F30+F31)/4</f>
        <v>3.9664999999999999</v>
      </c>
      <c r="G45" s="62">
        <f t="shared" si="8"/>
        <v>8.7263000000000002</v>
      </c>
      <c r="I45" s="87">
        <f>(I8+I9+I10+I15+I16+I17+I22+I23+I24+I29+I30+I31)/4</f>
        <v>10.75</v>
      </c>
      <c r="J45" s="89">
        <f t="shared" ref="J45:K45" si="9">(J8+J9+J10+J15+J16+J17+J22+J23+J24+J29+J30+J31)/4</f>
        <v>2.9697500000000003</v>
      </c>
      <c r="K45" s="62">
        <f t="shared" si="9"/>
        <v>6.5334500000000002</v>
      </c>
    </row>
    <row r="46" spans="3:11" ht="15.75" thickBot="1">
      <c r="C46" s="121"/>
      <c r="D46" s="84" t="s">
        <v>26</v>
      </c>
      <c r="E46" s="88">
        <f>(E11+E12+E13+E18+E19+E20+E25+E26+E27+E32+E33+E34)/4</f>
        <v>5</v>
      </c>
      <c r="F46" s="90">
        <f t="shared" ref="F46:G46" si="10">(F11+F12+F13+F18+F19+F20+F25+F26+F27+F32+F33+F34)/4</f>
        <v>0.91949999999999998</v>
      </c>
      <c r="G46" s="64">
        <f t="shared" si="10"/>
        <v>2.0228999999999999</v>
      </c>
      <c r="I46" s="88">
        <f>(I11+I12+I13+I18+I19+I20+I25+I26+I27+I32+I33+I34)/4</f>
        <v>1.5</v>
      </c>
      <c r="J46" s="90">
        <f t="shared" ref="J46:K46" si="11">(J11+J12+J13+J18+J19+J20+J25+J26+J27+J32+J33+J34)/4</f>
        <v>0.35025000000000001</v>
      </c>
      <c r="K46" s="64">
        <f t="shared" si="11"/>
        <v>0.77055000000000007</v>
      </c>
    </row>
    <row r="47" spans="3:11" ht="15.75" thickBot="1">
      <c r="D47" s="84" t="s">
        <v>27</v>
      </c>
      <c r="E47" s="86">
        <f>(E11+E12+E13+E18+E19+E20+E25+E26+E27+E32+E33+E34)/E38</f>
        <v>0.23255813953488372</v>
      </c>
      <c r="F47" s="5"/>
      <c r="G47" s="5"/>
      <c r="I47" s="85">
        <f>(I11+I12+I13+I18+I19+I20+I25+I26+I27+I32+I33+I34)/I38</f>
        <v>0.12244897959183673</v>
      </c>
      <c r="J47" s="5"/>
      <c r="K47" s="5"/>
    </row>
  </sheetData>
  <mergeCells count="7">
    <mergeCell ref="C45:C46"/>
    <mergeCell ref="E36:G36"/>
    <mergeCell ref="I36:K36"/>
    <mergeCell ref="C37:C44"/>
    <mergeCell ref="B3:K3"/>
    <mergeCell ref="E5:F5"/>
    <mergeCell ref="I5:J5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K47"/>
  <sheetViews>
    <sheetView topLeftCell="A26" workbookViewId="0">
      <selection activeCell="B45" sqref="B45:J47"/>
    </sheetView>
  </sheetViews>
  <sheetFormatPr defaultRowHeight="15"/>
  <cols>
    <col min="5" max="5" width="11.140625" customWidth="1"/>
    <col min="6" max="6" width="11.42578125" customWidth="1"/>
    <col min="7" max="7" width="2.140625" customWidth="1"/>
    <col min="9" max="9" width="11.140625" customWidth="1"/>
    <col min="10" max="10" width="11.42578125" customWidth="1"/>
    <col min="13" max="13" width="12.7109375" customWidth="1"/>
  </cols>
  <sheetData>
    <row r="3" spans="1:11">
      <c r="A3" s="123" t="s">
        <v>14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1" ht="15.75" thickBot="1"/>
    <row r="5" spans="1:11" ht="15.75" thickBot="1">
      <c r="B5" s="5"/>
      <c r="C5" s="5"/>
      <c r="D5" s="124" t="s">
        <v>12</v>
      </c>
      <c r="E5" s="125"/>
      <c r="F5" s="126"/>
      <c r="H5" s="124" t="s">
        <v>13</v>
      </c>
      <c r="I5" s="125"/>
      <c r="J5" s="126"/>
    </row>
    <row r="6" spans="1:11" ht="15.75" thickBot="1">
      <c r="A6" s="5"/>
      <c r="B6" s="23" t="s">
        <v>15</v>
      </c>
      <c r="C6" s="23" t="s">
        <v>16</v>
      </c>
      <c r="D6" s="7" t="s">
        <v>0</v>
      </c>
      <c r="E6" s="16" t="s">
        <v>1</v>
      </c>
      <c r="F6" s="53" t="s">
        <v>19</v>
      </c>
      <c r="G6" s="5"/>
      <c r="H6" s="7" t="s">
        <v>0</v>
      </c>
      <c r="I6" s="16" t="s">
        <v>1</v>
      </c>
      <c r="J6" s="53" t="s">
        <v>19</v>
      </c>
    </row>
    <row r="7" spans="1:11">
      <c r="B7" s="18" t="s">
        <v>2</v>
      </c>
      <c r="C7" s="14" t="s">
        <v>6</v>
      </c>
      <c r="D7" s="2">
        <v>18</v>
      </c>
      <c r="E7" s="28">
        <v>4.92</v>
      </c>
      <c r="F7" s="59">
        <f>E7*2.2</f>
        <v>10.824</v>
      </c>
      <c r="G7" s="5"/>
      <c r="H7" s="2">
        <v>10</v>
      </c>
      <c r="I7" s="28">
        <v>2.3570000000000002</v>
      </c>
      <c r="J7" s="59">
        <f>I7*2.2</f>
        <v>5.1854000000000005</v>
      </c>
    </row>
    <row r="8" spans="1:11">
      <c r="B8" s="19"/>
      <c r="C8" s="15" t="s">
        <v>7</v>
      </c>
      <c r="D8" s="4">
        <v>3</v>
      </c>
      <c r="E8" s="29">
        <v>1.0840000000000001</v>
      </c>
      <c r="F8" s="60">
        <f t="shared" ref="F8:F34" si="0">E8*2.2</f>
        <v>2.3848000000000003</v>
      </c>
      <c r="G8" s="5"/>
      <c r="H8" s="4">
        <v>0</v>
      </c>
      <c r="I8" s="29">
        <v>0</v>
      </c>
      <c r="J8" s="60">
        <f t="shared" ref="J8:J34" si="1">I8*2.2</f>
        <v>0</v>
      </c>
    </row>
    <row r="9" spans="1:11">
      <c r="B9" s="19"/>
      <c r="C9" s="15" t="s">
        <v>8</v>
      </c>
      <c r="D9" s="4">
        <v>12</v>
      </c>
      <c r="E9" s="29">
        <v>2.802</v>
      </c>
      <c r="F9" s="60">
        <f t="shared" si="0"/>
        <v>6.1644000000000005</v>
      </c>
      <c r="G9" s="5"/>
      <c r="H9" s="4">
        <v>8</v>
      </c>
      <c r="I9" s="29">
        <v>1.9039999999999999</v>
      </c>
      <c r="J9" s="60">
        <f t="shared" si="1"/>
        <v>4.1888000000000005</v>
      </c>
    </row>
    <row r="10" spans="1:11">
      <c r="B10" s="19"/>
      <c r="C10" s="15" t="s">
        <v>17</v>
      </c>
      <c r="D10" s="4">
        <v>1</v>
      </c>
      <c r="E10" s="29">
        <v>0.66200000000000003</v>
      </c>
      <c r="F10" s="60">
        <f t="shared" si="0"/>
        <v>1.4564000000000001</v>
      </c>
      <c r="G10" s="5"/>
      <c r="H10" s="4">
        <v>0</v>
      </c>
      <c r="I10" s="29">
        <v>0</v>
      </c>
      <c r="J10" s="60">
        <f t="shared" si="1"/>
        <v>0</v>
      </c>
    </row>
    <row r="11" spans="1:11">
      <c r="B11" s="19"/>
      <c r="C11" s="15" t="s">
        <v>9</v>
      </c>
      <c r="D11" s="4">
        <v>0</v>
      </c>
      <c r="E11" s="29">
        <v>0</v>
      </c>
      <c r="F11" s="60">
        <f t="shared" si="0"/>
        <v>0</v>
      </c>
      <c r="G11" s="5"/>
      <c r="H11" s="4">
        <v>0</v>
      </c>
      <c r="I11" s="29">
        <v>0</v>
      </c>
      <c r="J11" s="60">
        <f t="shared" si="1"/>
        <v>0</v>
      </c>
    </row>
    <row r="12" spans="1:11">
      <c r="B12" s="19"/>
      <c r="C12" s="15" t="s">
        <v>10</v>
      </c>
      <c r="D12" s="4">
        <v>2</v>
      </c>
      <c r="E12" s="29">
        <v>0.38400000000000001</v>
      </c>
      <c r="F12" s="60">
        <f t="shared" si="0"/>
        <v>0.84480000000000011</v>
      </c>
      <c r="G12" s="5"/>
      <c r="H12" s="4">
        <v>1</v>
      </c>
      <c r="I12" s="29">
        <v>0.30199999999999999</v>
      </c>
      <c r="J12" s="60">
        <f t="shared" si="1"/>
        <v>0.66439999999999999</v>
      </c>
    </row>
    <row r="13" spans="1:11" ht="15.75" thickBot="1">
      <c r="B13" s="20"/>
      <c r="C13" s="16" t="s">
        <v>11</v>
      </c>
      <c r="D13" s="7">
        <v>0</v>
      </c>
      <c r="E13" s="30">
        <v>0</v>
      </c>
      <c r="F13" s="61">
        <f t="shared" si="0"/>
        <v>0</v>
      </c>
      <c r="G13" s="5"/>
      <c r="H13" s="7">
        <v>1</v>
      </c>
      <c r="I13" s="30">
        <v>0.13100000000000001</v>
      </c>
      <c r="J13" s="61">
        <f t="shared" si="1"/>
        <v>0.28820000000000001</v>
      </c>
      <c r="K13" s="48"/>
    </row>
    <row r="14" spans="1:11">
      <c r="B14" s="18" t="s">
        <v>3</v>
      </c>
      <c r="C14" s="14" t="s">
        <v>6</v>
      </c>
      <c r="D14" s="2">
        <v>13</v>
      </c>
      <c r="E14" s="28">
        <v>3.2440000000000002</v>
      </c>
      <c r="F14" s="59">
        <f t="shared" si="0"/>
        <v>7.1368000000000009</v>
      </c>
      <c r="G14" s="5"/>
      <c r="H14" s="2">
        <v>5</v>
      </c>
      <c r="I14" s="28">
        <v>0.98499999999999999</v>
      </c>
      <c r="J14" s="59">
        <f t="shared" si="1"/>
        <v>2.1670000000000003</v>
      </c>
      <c r="K14" s="5"/>
    </row>
    <row r="15" spans="1:11">
      <c r="B15" s="19"/>
      <c r="C15" s="15" t="s">
        <v>7</v>
      </c>
      <c r="D15" s="4">
        <v>5</v>
      </c>
      <c r="E15" s="29">
        <v>1.4350000000000001</v>
      </c>
      <c r="F15" s="60">
        <f t="shared" si="0"/>
        <v>3.1570000000000005</v>
      </c>
      <c r="G15" s="5"/>
      <c r="H15" s="4">
        <v>0</v>
      </c>
      <c r="I15" s="29">
        <v>0</v>
      </c>
      <c r="J15" s="60">
        <f t="shared" si="1"/>
        <v>0</v>
      </c>
    </row>
    <row r="16" spans="1:11">
      <c r="B16" s="19"/>
      <c r="C16" s="15" t="s">
        <v>8</v>
      </c>
      <c r="D16" s="4">
        <v>7</v>
      </c>
      <c r="E16" s="29">
        <v>1.6819999999999999</v>
      </c>
      <c r="F16" s="60">
        <f t="shared" si="0"/>
        <v>3.7004000000000001</v>
      </c>
      <c r="G16" s="5"/>
      <c r="H16" s="4">
        <v>3</v>
      </c>
      <c r="I16" s="29">
        <v>0.56399999999999995</v>
      </c>
      <c r="J16" s="60">
        <f t="shared" si="1"/>
        <v>1.2407999999999999</v>
      </c>
    </row>
    <row r="17" spans="2:10">
      <c r="B17" s="19"/>
      <c r="C17" s="15" t="s">
        <v>17</v>
      </c>
      <c r="D17" s="4">
        <v>0</v>
      </c>
      <c r="E17" s="29">
        <v>0</v>
      </c>
      <c r="F17" s="60">
        <f t="shared" si="0"/>
        <v>0</v>
      </c>
      <c r="G17" s="5"/>
      <c r="H17" s="4">
        <v>0</v>
      </c>
      <c r="I17" s="29">
        <v>0</v>
      </c>
      <c r="J17" s="60">
        <f t="shared" si="1"/>
        <v>0</v>
      </c>
    </row>
    <row r="18" spans="2:10">
      <c r="B18" s="19"/>
      <c r="C18" s="15" t="s">
        <v>9</v>
      </c>
      <c r="D18" s="4">
        <v>0</v>
      </c>
      <c r="E18" s="29">
        <v>0</v>
      </c>
      <c r="F18" s="60">
        <f t="shared" si="0"/>
        <v>0</v>
      </c>
      <c r="G18" s="5"/>
      <c r="H18" s="4">
        <v>0</v>
      </c>
      <c r="I18" s="29">
        <v>0</v>
      </c>
      <c r="J18" s="60">
        <f t="shared" si="1"/>
        <v>0</v>
      </c>
    </row>
    <row r="19" spans="2:10">
      <c r="B19" s="19"/>
      <c r="C19" s="15" t="s">
        <v>10</v>
      </c>
      <c r="D19" s="4">
        <v>1</v>
      </c>
      <c r="E19" s="29">
        <v>0.125</v>
      </c>
      <c r="F19" s="60">
        <f t="shared" si="0"/>
        <v>0.27500000000000002</v>
      </c>
      <c r="G19" s="5"/>
      <c r="H19" s="4">
        <v>2</v>
      </c>
      <c r="I19" s="29">
        <v>0.42399999999999999</v>
      </c>
      <c r="J19" s="60">
        <f t="shared" si="1"/>
        <v>0.93280000000000007</v>
      </c>
    </row>
    <row r="20" spans="2:10" ht="15.75" thickBot="1">
      <c r="B20" s="20"/>
      <c r="C20" s="16" t="s">
        <v>11</v>
      </c>
      <c r="D20" s="7">
        <v>0</v>
      </c>
      <c r="E20" s="30">
        <v>0</v>
      </c>
      <c r="F20" s="61">
        <f t="shared" si="0"/>
        <v>0</v>
      </c>
      <c r="G20" s="5"/>
      <c r="H20" s="7">
        <v>0</v>
      </c>
      <c r="I20" s="30">
        <v>0</v>
      </c>
      <c r="J20" s="61">
        <f t="shared" si="1"/>
        <v>0</v>
      </c>
    </row>
    <row r="21" spans="2:10">
      <c r="B21" s="18" t="s">
        <v>4</v>
      </c>
      <c r="C21" s="14" t="s">
        <v>6</v>
      </c>
      <c r="D21" s="2">
        <v>16</v>
      </c>
      <c r="E21" s="28">
        <v>3.819</v>
      </c>
      <c r="F21" s="59">
        <f t="shared" si="0"/>
        <v>8.4017999999999997</v>
      </c>
      <c r="G21" s="5"/>
      <c r="H21" s="2">
        <v>16</v>
      </c>
      <c r="I21" s="28">
        <v>4.1429999999999998</v>
      </c>
      <c r="J21" s="59">
        <f t="shared" si="1"/>
        <v>9.1146000000000011</v>
      </c>
    </row>
    <row r="22" spans="2:10">
      <c r="B22" s="19"/>
      <c r="C22" s="15" t="s">
        <v>7</v>
      </c>
      <c r="D22" s="4">
        <v>5</v>
      </c>
      <c r="E22" s="29">
        <v>1.431</v>
      </c>
      <c r="F22" s="60">
        <f t="shared" si="0"/>
        <v>3.1482000000000006</v>
      </c>
      <c r="G22" s="5"/>
      <c r="H22" s="4">
        <v>4</v>
      </c>
      <c r="I22" s="29">
        <v>1.1379999999999999</v>
      </c>
      <c r="J22" s="60">
        <f t="shared" si="1"/>
        <v>2.5036</v>
      </c>
    </row>
    <row r="23" spans="2:10">
      <c r="B23" s="19"/>
      <c r="C23" s="15" t="s">
        <v>8</v>
      </c>
      <c r="D23" s="4">
        <v>5</v>
      </c>
      <c r="E23" s="29">
        <v>1.153</v>
      </c>
      <c r="F23" s="60">
        <f t="shared" si="0"/>
        <v>2.5366000000000004</v>
      </c>
      <c r="G23" s="5"/>
      <c r="H23" s="4">
        <v>6</v>
      </c>
      <c r="I23" s="29">
        <v>1.252</v>
      </c>
      <c r="J23" s="60">
        <f t="shared" si="1"/>
        <v>2.7544000000000004</v>
      </c>
    </row>
    <row r="24" spans="2:10">
      <c r="B24" s="19"/>
      <c r="C24" s="15" t="s">
        <v>17</v>
      </c>
      <c r="D24" s="4">
        <v>2</v>
      </c>
      <c r="E24" s="29">
        <v>0.70899999999999996</v>
      </c>
      <c r="F24" s="60">
        <f t="shared" si="0"/>
        <v>1.5598000000000001</v>
      </c>
      <c r="G24" s="5"/>
      <c r="H24" s="4">
        <v>1</v>
      </c>
      <c r="I24" s="29">
        <v>0.73099999999999998</v>
      </c>
      <c r="J24" s="60">
        <f t="shared" si="1"/>
        <v>1.6082000000000001</v>
      </c>
    </row>
    <row r="25" spans="2:10">
      <c r="B25" s="19"/>
      <c r="C25" s="15" t="s">
        <v>9</v>
      </c>
      <c r="D25" s="4">
        <v>0</v>
      </c>
      <c r="E25" s="29">
        <v>0</v>
      </c>
      <c r="F25" s="60">
        <f t="shared" si="0"/>
        <v>0</v>
      </c>
      <c r="G25" s="5"/>
      <c r="H25" s="4">
        <v>0</v>
      </c>
      <c r="I25" s="29">
        <v>0</v>
      </c>
      <c r="J25" s="60">
        <f t="shared" si="1"/>
        <v>0</v>
      </c>
    </row>
    <row r="26" spans="2:10">
      <c r="B26" s="19"/>
      <c r="C26" s="15" t="s">
        <v>10</v>
      </c>
      <c r="D26" s="4">
        <v>1</v>
      </c>
      <c r="E26" s="29">
        <v>0.109</v>
      </c>
      <c r="F26" s="60">
        <f t="shared" si="0"/>
        <v>0.23980000000000001</v>
      </c>
      <c r="G26" s="5"/>
      <c r="H26" s="4">
        <v>2</v>
      </c>
      <c r="I26" s="29">
        <v>0.46300000000000002</v>
      </c>
      <c r="J26" s="60">
        <f t="shared" si="1"/>
        <v>1.0186000000000002</v>
      </c>
    </row>
    <row r="27" spans="2:10" ht="15.75" thickBot="1">
      <c r="B27" s="20"/>
      <c r="C27" s="16" t="s">
        <v>11</v>
      </c>
      <c r="D27" s="7">
        <v>3</v>
      </c>
      <c r="E27" s="30">
        <v>0.39600000000000002</v>
      </c>
      <c r="F27" s="61">
        <f t="shared" si="0"/>
        <v>0.87120000000000009</v>
      </c>
      <c r="G27" s="5"/>
      <c r="H27" s="7">
        <v>3</v>
      </c>
      <c r="I27" s="30">
        <v>0.56000000000000005</v>
      </c>
      <c r="J27" s="61">
        <f t="shared" si="1"/>
        <v>1.2320000000000002</v>
      </c>
    </row>
    <row r="28" spans="2:10">
      <c r="B28" s="27" t="s">
        <v>5</v>
      </c>
      <c r="C28" s="24" t="s">
        <v>6</v>
      </c>
      <c r="D28" s="35">
        <v>11</v>
      </c>
      <c r="E28" s="36">
        <v>2.0760000000000001</v>
      </c>
      <c r="F28" s="59">
        <f t="shared" si="0"/>
        <v>4.5672000000000006</v>
      </c>
      <c r="G28" s="37"/>
      <c r="H28" s="35">
        <v>13</v>
      </c>
      <c r="I28" s="36">
        <v>2.996</v>
      </c>
      <c r="J28" s="59">
        <f t="shared" si="1"/>
        <v>6.5912000000000006</v>
      </c>
    </row>
    <row r="29" spans="2:10">
      <c r="B29" s="21"/>
      <c r="C29" s="25" t="s">
        <v>7</v>
      </c>
      <c r="D29" s="38">
        <v>0</v>
      </c>
      <c r="E29" s="39">
        <v>0</v>
      </c>
      <c r="F29" s="60">
        <f t="shared" si="0"/>
        <v>0</v>
      </c>
      <c r="G29" s="37"/>
      <c r="H29" s="38">
        <v>4</v>
      </c>
      <c r="I29" s="39">
        <v>1.2230000000000001</v>
      </c>
      <c r="J29" s="60">
        <f t="shared" si="1"/>
        <v>2.6906000000000003</v>
      </c>
    </row>
    <row r="30" spans="2:10">
      <c r="B30" s="21"/>
      <c r="C30" s="15" t="s">
        <v>8</v>
      </c>
      <c r="D30" s="38">
        <v>3</v>
      </c>
      <c r="E30" s="39">
        <v>0.59199999999999997</v>
      </c>
      <c r="F30" s="60">
        <f t="shared" si="0"/>
        <v>1.3024</v>
      </c>
      <c r="G30" s="37"/>
      <c r="H30" s="38">
        <v>5</v>
      </c>
      <c r="I30" s="39">
        <v>0.96499999999999997</v>
      </c>
      <c r="J30" s="60">
        <f t="shared" si="1"/>
        <v>2.1230000000000002</v>
      </c>
    </row>
    <row r="31" spans="2:10">
      <c r="B31" s="19"/>
      <c r="C31" s="15" t="s">
        <v>17</v>
      </c>
      <c r="D31" s="38">
        <v>0</v>
      </c>
      <c r="E31" s="39">
        <v>0</v>
      </c>
      <c r="F31" s="60">
        <f t="shared" si="0"/>
        <v>0</v>
      </c>
      <c r="G31" s="37"/>
      <c r="H31" s="38">
        <v>0</v>
      </c>
      <c r="I31" s="39">
        <v>0</v>
      </c>
      <c r="J31" s="60">
        <f t="shared" si="1"/>
        <v>0</v>
      </c>
    </row>
    <row r="32" spans="2:10">
      <c r="B32" s="21"/>
      <c r="C32" s="25" t="s">
        <v>9</v>
      </c>
      <c r="D32" s="38">
        <v>0</v>
      </c>
      <c r="E32" s="39">
        <v>0</v>
      </c>
      <c r="F32" s="60">
        <f t="shared" si="0"/>
        <v>0</v>
      </c>
      <c r="G32" s="37"/>
      <c r="H32" s="38">
        <v>0</v>
      </c>
      <c r="I32" s="39">
        <v>0</v>
      </c>
      <c r="J32" s="60">
        <f t="shared" si="1"/>
        <v>0</v>
      </c>
    </row>
    <row r="33" spans="2:10">
      <c r="B33" s="21"/>
      <c r="C33" s="25" t="s">
        <v>10</v>
      </c>
      <c r="D33" s="38">
        <v>5</v>
      </c>
      <c r="E33" s="39">
        <v>0.98</v>
      </c>
      <c r="F33" s="60">
        <f t="shared" si="0"/>
        <v>2.1560000000000001</v>
      </c>
      <c r="G33" s="37"/>
      <c r="H33" s="38">
        <v>3</v>
      </c>
      <c r="I33" s="39">
        <v>0.65800000000000003</v>
      </c>
      <c r="J33" s="60">
        <f t="shared" si="1"/>
        <v>1.4476000000000002</v>
      </c>
    </row>
    <row r="34" spans="2:10" ht="15.75" thickBot="1">
      <c r="B34" s="22"/>
      <c r="C34" s="26" t="s">
        <v>11</v>
      </c>
      <c r="D34" s="40">
        <v>3</v>
      </c>
      <c r="E34" s="41">
        <v>0.49</v>
      </c>
      <c r="F34" s="61">
        <f t="shared" si="0"/>
        <v>1.0780000000000001</v>
      </c>
      <c r="G34" s="37"/>
      <c r="H34" s="40">
        <v>1</v>
      </c>
      <c r="I34" s="41">
        <v>0.14000000000000001</v>
      </c>
      <c r="J34" s="61">
        <f t="shared" si="1"/>
        <v>0.30800000000000005</v>
      </c>
    </row>
    <row r="35" spans="2:10" ht="15.75" thickBot="1">
      <c r="B35" s="42"/>
      <c r="C35" s="37"/>
      <c r="D35" s="12"/>
      <c r="E35" s="32"/>
      <c r="G35" s="12"/>
      <c r="H35" s="12"/>
      <c r="I35" s="32"/>
    </row>
    <row r="36" spans="2:10" ht="15.75" customHeight="1" thickBot="1">
      <c r="D36" s="127" t="s">
        <v>12</v>
      </c>
      <c r="E36" s="128"/>
      <c r="F36" s="129"/>
      <c r="H36" s="127" t="s">
        <v>13</v>
      </c>
      <c r="I36" s="128"/>
      <c r="J36" s="129"/>
    </row>
    <row r="37" spans="2:10" ht="15.75" thickBot="1">
      <c r="B37" s="120" t="s">
        <v>18</v>
      </c>
      <c r="C37" s="47" t="s">
        <v>16</v>
      </c>
      <c r="D37" s="2" t="s">
        <v>0</v>
      </c>
      <c r="E37" s="57" t="s">
        <v>1</v>
      </c>
      <c r="F37" s="58" t="s">
        <v>19</v>
      </c>
      <c r="G37" s="5"/>
      <c r="H37" s="2" t="s">
        <v>0</v>
      </c>
      <c r="I37" s="57" t="s">
        <v>1</v>
      </c>
      <c r="J37" s="58" t="s">
        <v>19</v>
      </c>
    </row>
    <row r="38" spans="2:10">
      <c r="B38" s="122"/>
      <c r="C38" s="44" t="s">
        <v>6</v>
      </c>
      <c r="D38" s="2">
        <f t="shared" ref="D38:E40" si="2">D7+D14+D21+D28</f>
        <v>58</v>
      </c>
      <c r="E38" s="50">
        <f t="shared" si="2"/>
        <v>14.059000000000001</v>
      </c>
      <c r="F38" s="62">
        <f>E38*2.2</f>
        <v>30.929800000000004</v>
      </c>
      <c r="H38" s="2">
        <f t="shared" ref="H38:I40" si="3">H7+H14+H21+H28</f>
        <v>44</v>
      </c>
      <c r="I38" s="50">
        <f t="shared" si="3"/>
        <v>10.481</v>
      </c>
      <c r="J38" s="62">
        <f>I38*2.2</f>
        <v>23.058200000000003</v>
      </c>
    </row>
    <row r="39" spans="2:10">
      <c r="B39" s="122"/>
      <c r="C39" s="45" t="s">
        <v>7</v>
      </c>
      <c r="D39" s="4">
        <f t="shared" si="2"/>
        <v>13</v>
      </c>
      <c r="E39" s="5">
        <f t="shared" si="2"/>
        <v>3.95</v>
      </c>
      <c r="F39" s="63">
        <f t="shared" ref="F39:F44" si="4">E39*2.2</f>
        <v>8.6900000000000013</v>
      </c>
      <c r="H39" s="4">
        <f t="shared" si="3"/>
        <v>8</v>
      </c>
      <c r="I39" s="5">
        <f t="shared" si="3"/>
        <v>2.3609999999999998</v>
      </c>
      <c r="J39" s="63">
        <f t="shared" ref="J39:J44" si="5">I39*2.2</f>
        <v>5.1941999999999995</v>
      </c>
    </row>
    <row r="40" spans="2:10">
      <c r="B40" s="122"/>
      <c r="C40" s="6" t="s">
        <v>8</v>
      </c>
      <c r="D40" s="4">
        <f t="shared" si="2"/>
        <v>27</v>
      </c>
      <c r="E40" s="5">
        <f t="shared" si="2"/>
        <v>6.2290000000000001</v>
      </c>
      <c r="F40" s="63">
        <f t="shared" si="4"/>
        <v>13.703800000000001</v>
      </c>
      <c r="H40" s="4">
        <f t="shared" si="3"/>
        <v>22</v>
      </c>
      <c r="I40" s="5">
        <f t="shared" si="3"/>
        <v>4.6849999999999996</v>
      </c>
      <c r="J40" s="63">
        <f t="shared" si="5"/>
        <v>10.307</v>
      </c>
    </row>
    <row r="41" spans="2:10">
      <c r="B41" s="122"/>
      <c r="C41" s="6" t="s">
        <v>17</v>
      </c>
      <c r="D41" s="4">
        <f t="shared" ref="D41:E44" si="6">D31+D24+D17+D10</f>
        <v>3</v>
      </c>
      <c r="E41" s="5">
        <f t="shared" si="6"/>
        <v>1.371</v>
      </c>
      <c r="F41" s="63">
        <f t="shared" si="4"/>
        <v>3.0162000000000004</v>
      </c>
      <c r="H41" s="4">
        <f t="shared" ref="H41:I44" si="7">H31+H24+H17+H10</f>
        <v>1</v>
      </c>
      <c r="I41" s="5">
        <f t="shared" si="7"/>
        <v>0.73099999999999998</v>
      </c>
      <c r="J41" s="63">
        <f t="shared" si="5"/>
        <v>1.6082000000000001</v>
      </c>
    </row>
    <row r="42" spans="2:10">
      <c r="B42" s="122"/>
      <c r="C42" s="45" t="s">
        <v>9</v>
      </c>
      <c r="D42" s="4">
        <f t="shared" si="6"/>
        <v>0</v>
      </c>
      <c r="E42" s="5">
        <f t="shared" si="6"/>
        <v>0</v>
      </c>
      <c r="F42" s="63">
        <f t="shared" si="4"/>
        <v>0</v>
      </c>
      <c r="H42" s="4">
        <f t="shared" si="7"/>
        <v>0</v>
      </c>
      <c r="I42" s="5">
        <f t="shared" si="7"/>
        <v>0</v>
      </c>
      <c r="J42" s="63">
        <f t="shared" si="5"/>
        <v>0</v>
      </c>
    </row>
    <row r="43" spans="2:10">
      <c r="B43" s="122"/>
      <c r="C43" s="45" t="s">
        <v>10</v>
      </c>
      <c r="D43" s="4">
        <f t="shared" si="6"/>
        <v>9</v>
      </c>
      <c r="E43" s="5">
        <f t="shared" si="6"/>
        <v>1.5979999999999999</v>
      </c>
      <c r="F43" s="63">
        <f t="shared" si="4"/>
        <v>3.5156000000000001</v>
      </c>
      <c r="H43" s="4">
        <f t="shared" si="7"/>
        <v>8</v>
      </c>
      <c r="I43" s="5">
        <f t="shared" si="7"/>
        <v>1.847</v>
      </c>
      <c r="J43" s="63">
        <f t="shared" si="5"/>
        <v>4.0634000000000006</v>
      </c>
    </row>
    <row r="44" spans="2:10" ht="15.75" thickBot="1">
      <c r="B44" s="121"/>
      <c r="C44" s="46" t="s">
        <v>11</v>
      </c>
      <c r="D44" s="7">
        <f t="shared" si="6"/>
        <v>6</v>
      </c>
      <c r="E44" s="51">
        <f t="shared" si="6"/>
        <v>0.88600000000000001</v>
      </c>
      <c r="F44" s="64">
        <f t="shared" si="4"/>
        <v>1.9492000000000003</v>
      </c>
      <c r="H44" s="7">
        <f t="shared" si="7"/>
        <v>5</v>
      </c>
      <c r="I44" s="51">
        <f t="shared" si="7"/>
        <v>0.83100000000000007</v>
      </c>
      <c r="J44" s="64">
        <f t="shared" si="5"/>
        <v>1.8282000000000003</v>
      </c>
    </row>
    <row r="45" spans="2:10">
      <c r="B45" s="120" t="s">
        <v>28</v>
      </c>
      <c r="C45" s="83" t="s">
        <v>25</v>
      </c>
      <c r="D45" s="87">
        <f>(D8+D9+D10+D15+D16+D17+D22+D23+D24+D29+D30+D31)/4</f>
        <v>10.75</v>
      </c>
      <c r="E45" s="89">
        <f t="shared" ref="E45:F45" si="8">(E8+E9+E10+E15+E16+E17+E22+E23+E24+E29+E30+E31)/4</f>
        <v>2.8875000000000002</v>
      </c>
      <c r="F45" s="62">
        <f t="shared" si="8"/>
        <v>6.3524999999999991</v>
      </c>
      <c r="H45" s="87">
        <f>(H8+H9+H10+H15+H16+H17+H22+H23+H24+H29+H30+H31)/4</f>
        <v>7.75</v>
      </c>
      <c r="I45" s="89">
        <f t="shared" ref="I45:J45" si="9">(I8+I9+I10+I15+I16+I17+I22+I23+I24+I29+I30+I31)/4</f>
        <v>1.9442499999999998</v>
      </c>
      <c r="J45" s="62">
        <f t="shared" si="9"/>
        <v>4.2773500000000002</v>
      </c>
    </row>
    <row r="46" spans="2:10" ht="15.75" thickBot="1">
      <c r="B46" s="121"/>
      <c r="C46" s="84" t="s">
        <v>26</v>
      </c>
      <c r="D46" s="88">
        <f>(D11+D12+D13+D18+D19+D20+D25+D26+D27+D32+D33+D34)/4</f>
        <v>3.75</v>
      </c>
      <c r="E46" s="90">
        <f t="shared" ref="E46:F46" si="10">(E11+E12+E13+E18+E19+E20+E25+E26+E27+E32+E33+E34)/4</f>
        <v>0.621</v>
      </c>
      <c r="F46" s="64">
        <f t="shared" si="10"/>
        <v>1.3662000000000003</v>
      </c>
      <c r="H46" s="88">
        <f>(H11+H12+H13+H18+H19+H20+H25+H26+H27+H32+H33+H34)/4</f>
        <v>3.25</v>
      </c>
      <c r="I46" s="90">
        <f t="shared" ref="I46:J46" si="11">(I11+I12+I13+I18+I19+I20+I25+I26+I27+I32+I33+I34)/4</f>
        <v>0.6695000000000001</v>
      </c>
      <c r="J46" s="64">
        <f t="shared" si="11"/>
        <v>1.4729000000000003</v>
      </c>
    </row>
    <row r="47" spans="2:10" ht="15.75" thickBot="1">
      <c r="C47" s="84" t="s">
        <v>27</v>
      </c>
      <c r="D47" s="86">
        <f>(D11+D12+D13+D18+D19+D20+D25+D26+D27+D32+D33+D34)/D38</f>
        <v>0.25862068965517243</v>
      </c>
      <c r="E47" s="5"/>
      <c r="F47" s="5"/>
      <c r="H47" s="85">
        <f>(H11+H12+H13+H18+H19+H20+H25+H26+H27+H32+H33+H34)/H38</f>
        <v>0.29545454545454547</v>
      </c>
      <c r="I47" s="5"/>
      <c r="J47" s="5"/>
    </row>
  </sheetData>
  <mergeCells count="7">
    <mergeCell ref="B45:B46"/>
    <mergeCell ref="H36:J36"/>
    <mergeCell ref="B37:B44"/>
    <mergeCell ref="A3:J3"/>
    <mergeCell ref="D5:F5"/>
    <mergeCell ref="H5:J5"/>
    <mergeCell ref="D36:F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R81"/>
  <sheetViews>
    <sheetView tabSelected="1" zoomScaleNormal="100" workbookViewId="0">
      <selection activeCell="I82" sqref="I82"/>
    </sheetView>
  </sheetViews>
  <sheetFormatPr defaultRowHeight="15"/>
  <cols>
    <col min="1" max="1" width="9.140625" customWidth="1"/>
    <col min="2" max="2" width="5.42578125" customWidth="1"/>
    <col min="5" max="5" width="10.5703125" customWidth="1"/>
    <col min="6" max="6" width="11.28515625" customWidth="1"/>
    <col min="7" max="7" width="2.140625" customWidth="1"/>
    <col min="9" max="9" width="10.5703125" customWidth="1"/>
    <col min="10" max="10" width="11.28515625" customWidth="1"/>
    <col min="12" max="12" width="12.7109375" customWidth="1"/>
  </cols>
  <sheetData>
    <row r="2" spans="1:10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15.75" thickBot="1"/>
    <row r="4" spans="1:10" ht="15.75" thickBot="1">
      <c r="D4" s="127" t="s">
        <v>12</v>
      </c>
      <c r="E4" s="128"/>
      <c r="F4" s="129"/>
      <c r="H4" s="127" t="s">
        <v>13</v>
      </c>
      <c r="I4" s="128"/>
      <c r="J4" s="129"/>
    </row>
    <row r="5" spans="1:10" ht="15.75" thickBot="1">
      <c r="B5" s="132">
        <v>40714</v>
      </c>
      <c r="C5" s="70" t="s">
        <v>16</v>
      </c>
      <c r="D5" s="49" t="s">
        <v>0</v>
      </c>
      <c r="E5" s="49" t="s">
        <v>1</v>
      </c>
      <c r="F5" s="69" t="s">
        <v>19</v>
      </c>
      <c r="G5" s="5"/>
      <c r="H5" s="1" t="s">
        <v>0</v>
      </c>
      <c r="I5" s="49" t="s">
        <v>1</v>
      </c>
      <c r="J5" s="69" t="s">
        <v>19</v>
      </c>
    </row>
    <row r="6" spans="1:10">
      <c r="B6" s="133"/>
      <c r="C6" s="55" t="s">
        <v>6</v>
      </c>
      <c r="D6" s="5">
        <v>155</v>
      </c>
      <c r="E6" s="5">
        <v>50.106999999999999</v>
      </c>
      <c r="F6" s="63">
        <v>110.23540000000001</v>
      </c>
      <c r="G6" s="5"/>
      <c r="H6" s="4">
        <v>72</v>
      </c>
      <c r="I6" s="5">
        <v>14.732999999999999</v>
      </c>
      <c r="J6" s="63">
        <v>32.412599999999998</v>
      </c>
    </row>
    <row r="7" spans="1:10">
      <c r="B7" s="133"/>
      <c r="C7" s="55" t="s">
        <v>7</v>
      </c>
      <c r="D7" s="5">
        <v>50</v>
      </c>
      <c r="E7" s="5">
        <v>17.753999999999998</v>
      </c>
      <c r="F7" s="63">
        <v>39.058799999999998</v>
      </c>
      <c r="G7" s="5"/>
      <c r="H7" s="4">
        <v>36</v>
      </c>
      <c r="I7" s="5">
        <v>8.1999999999999993</v>
      </c>
      <c r="J7" s="63">
        <v>18.04</v>
      </c>
    </row>
    <row r="8" spans="1:10">
      <c r="B8" s="133"/>
      <c r="C8" s="55" t="s">
        <v>8</v>
      </c>
      <c r="D8" s="5">
        <v>73</v>
      </c>
      <c r="E8" s="5">
        <v>18.505000000000003</v>
      </c>
      <c r="F8" s="63">
        <v>40.711000000000006</v>
      </c>
      <c r="G8" s="5"/>
      <c r="H8" s="4">
        <v>28</v>
      </c>
      <c r="I8" s="5">
        <v>5.1440000000000001</v>
      </c>
      <c r="J8" s="63">
        <v>11.316800000000001</v>
      </c>
    </row>
    <row r="9" spans="1:10">
      <c r="B9" s="133"/>
      <c r="C9" s="55" t="s">
        <v>17</v>
      </c>
      <c r="D9" s="5">
        <v>13</v>
      </c>
      <c r="E9" s="5">
        <v>6.7910000000000004</v>
      </c>
      <c r="F9" s="63">
        <v>14.940200000000003</v>
      </c>
      <c r="G9" s="5"/>
      <c r="H9" s="4">
        <v>0</v>
      </c>
      <c r="I9" s="5">
        <v>0</v>
      </c>
      <c r="J9" s="63">
        <v>0</v>
      </c>
    </row>
    <row r="10" spans="1:10">
      <c r="B10" s="133"/>
      <c r="C10" s="55" t="s">
        <v>9</v>
      </c>
      <c r="D10" s="5">
        <v>0</v>
      </c>
      <c r="E10" s="5">
        <v>0</v>
      </c>
      <c r="F10" s="63">
        <v>0</v>
      </c>
      <c r="G10" s="5"/>
      <c r="H10" s="4">
        <v>0</v>
      </c>
      <c r="I10" s="5">
        <v>0</v>
      </c>
      <c r="J10" s="63">
        <v>0</v>
      </c>
    </row>
    <row r="11" spans="1:10">
      <c r="B11" s="133"/>
      <c r="C11" s="55" t="s">
        <v>10</v>
      </c>
      <c r="D11" s="5">
        <v>15</v>
      </c>
      <c r="E11" s="5">
        <v>5.0149999999999997</v>
      </c>
      <c r="F11" s="63">
        <v>11.032999999999999</v>
      </c>
      <c r="G11" s="5"/>
      <c r="H11" s="4">
        <v>5</v>
      </c>
      <c r="I11" s="5">
        <v>0.9</v>
      </c>
      <c r="J11" s="63">
        <v>1.9800000000000002</v>
      </c>
    </row>
    <row r="12" spans="1:10" ht="15.75" thickBot="1">
      <c r="B12" s="131"/>
      <c r="C12" s="56" t="s">
        <v>11</v>
      </c>
      <c r="D12" s="51">
        <v>4</v>
      </c>
      <c r="E12" s="51">
        <v>0.92300000000000004</v>
      </c>
      <c r="F12" s="64">
        <v>2.0306000000000002</v>
      </c>
      <c r="G12" s="5"/>
      <c r="H12" s="7">
        <v>3</v>
      </c>
      <c r="I12" s="51">
        <v>0.47</v>
      </c>
      <c r="J12" s="64">
        <v>1.034</v>
      </c>
    </row>
    <row r="13" spans="1:10" s="94" customFormat="1" ht="15" customHeight="1">
      <c r="B13" s="120" t="s">
        <v>28</v>
      </c>
      <c r="C13" s="96" t="s">
        <v>25</v>
      </c>
      <c r="D13" s="103">
        <v>34</v>
      </c>
      <c r="E13" s="101">
        <v>10.762500000000001</v>
      </c>
      <c r="F13" s="98">
        <v>23.677500000000006</v>
      </c>
      <c r="H13" s="105">
        <v>16</v>
      </c>
      <c r="I13" s="101">
        <v>3.3360000000000003</v>
      </c>
      <c r="J13" s="98">
        <v>7.3392000000000017</v>
      </c>
    </row>
    <row r="14" spans="1:10" s="94" customFormat="1" ht="15.75" thickBot="1">
      <c r="B14" s="121"/>
      <c r="C14" s="97" t="s">
        <v>26</v>
      </c>
      <c r="D14" s="104">
        <v>4.75</v>
      </c>
      <c r="E14" s="102">
        <v>1.4844999999999999</v>
      </c>
      <c r="F14" s="99">
        <v>3.2659000000000002</v>
      </c>
      <c r="H14" s="106">
        <v>2</v>
      </c>
      <c r="I14" s="102">
        <v>0.34250000000000003</v>
      </c>
      <c r="J14" s="99">
        <v>0.75350000000000006</v>
      </c>
    </row>
    <row r="15" spans="1:10" s="94" customFormat="1" ht="15.75" customHeight="1" thickBot="1">
      <c r="C15" s="95" t="s">
        <v>27</v>
      </c>
      <c r="D15" s="109">
        <v>0.12258064516129032</v>
      </c>
      <c r="F15" s="100"/>
      <c r="H15" s="109">
        <v>0.1111111111111111</v>
      </c>
    </row>
    <row r="16" spans="1:10" s="94" customFormat="1" ht="15.75" customHeight="1" thickBot="1"/>
    <row r="17" spans="1:10">
      <c r="A17" s="94"/>
      <c r="B17" s="132">
        <v>40717</v>
      </c>
      <c r="C17" s="54" t="s">
        <v>6</v>
      </c>
      <c r="D17" s="50">
        <v>46</v>
      </c>
      <c r="E17" s="50">
        <v>10.298999999999999</v>
      </c>
      <c r="F17" s="62">
        <v>22.657800000000002</v>
      </c>
      <c r="G17" s="5"/>
      <c r="H17" s="2">
        <v>35</v>
      </c>
      <c r="I17" s="50">
        <v>8.1849999999999987</v>
      </c>
      <c r="J17" s="62">
        <v>18.006999999999998</v>
      </c>
    </row>
    <row r="18" spans="1:10">
      <c r="B18" s="133"/>
      <c r="C18" s="55" t="s">
        <v>7</v>
      </c>
      <c r="D18" s="5">
        <v>8</v>
      </c>
      <c r="E18" s="5">
        <v>2.0579999999999998</v>
      </c>
      <c r="F18" s="63">
        <v>4.5275999999999996</v>
      </c>
      <c r="G18" s="5"/>
      <c r="H18" s="4">
        <v>6</v>
      </c>
      <c r="I18" s="5">
        <v>1.4529999999999998</v>
      </c>
      <c r="J18" s="63">
        <v>3.1966000000000001</v>
      </c>
    </row>
    <row r="19" spans="1:10">
      <c r="B19" s="133"/>
      <c r="C19" s="55" t="s">
        <v>8</v>
      </c>
      <c r="D19" s="5">
        <v>26</v>
      </c>
      <c r="E19" s="5">
        <v>5.0629999999999997</v>
      </c>
      <c r="F19" s="63">
        <v>11.1386</v>
      </c>
      <c r="G19" s="5"/>
      <c r="H19" s="4">
        <v>17</v>
      </c>
      <c r="I19" s="5">
        <v>4.3220000000000001</v>
      </c>
      <c r="J19" s="63">
        <v>9.5084000000000017</v>
      </c>
    </row>
    <row r="20" spans="1:10">
      <c r="B20" s="133"/>
      <c r="C20" s="55" t="s">
        <v>17</v>
      </c>
      <c r="D20" s="5">
        <v>1</v>
      </c>
      <c r="E20" s="5">
        <v>0.45600000000000002</v>
      </c>
      <c r="F20" s="63">
        <v>1.0032000000000001</v>
      </c>
      <c r="G20" s="5"/>
      <c r="H20" s="4">
        <v>1</v>
      </c>
      <c r="I20" s="5">
        <v>0.46899999999999997</v>
      </c>
      <c r="J20" s="63">
        <v>1.0318000000000001</v>
      </c>
    </row>
    <row r="21" spans="1:10">
      <c r="B21" s="133"/>
      <c r="C21" s="55" t="s">
        <v>9</v>
      </c>
      <c r="D21" s="5">
        <v>0</v>
      </c>
      <c r="E21" s="5">
        <v>0</v>
      </c>
      <c r="F21" s="63">
        <v>0</v>
      </c>
      <c r="G21" s="5"/>
      <c r="H21" s="4">
        <v>0</v>
      </c>
      <c r="I21" s="5">
        <v>0</v>
      </c>
      <c r="J21" s="63">
        <v>0</v>
      </c>
    </row>
    <row r="22" spans="1:10">
      <c r="B22" s="133"/>
      <c r="C22" s="55" t="s">
        <v>10</v>
      </c>
      <c r="D22" s="5">
        <v>2</v>
      </c>
      <c r="E22" s="5">
        <v>0.77700000000000002</v>
      </c>
      <c r="F22" s="63">
        <v>1.7094000000000003</v>
      </c>
      <c r="G22" s="5"/>
      <c r="H22" s="4">
        <v>5</v>
      </c>
      <c r="I22" s="5">
        <v>0.93800000000000006</v>
      </c>
      <c r="J22" s="63">
        <v>2.0636000000000001</v>
      </c>
    </row>
    <row r="23" spans="1:10" ht="15.75" thickBot="1">
      <c r="B23" s="131"/>
      <c r="C23" s="56" t="s">
        <v>11</v>
      </c>
      <c r="D23" s="51">
        <v>9</v>
      </c>
      <c r="E23" s="51">
        <v>1.7559999999999998</v>
      </c>
      <c r="F23" s="64">
        <v>3.8632</v>
      </c>
      <c r="G23" s="5"/>
      <c r="H23" s="7">
        <v>6</v>
      </c>
      <c r="I23" s="51">
        <v>0.996</v>
      </c>
      <c r="J23" s="64">
        <v>2.1912000000000003</v>
      </c>
    </row>
    <row r="24" spans="1:10" s="94" customFormat="1">
      <c r="A24"/>
      <c r="B24" s="120" t="s">
        <v>28</v>
      </c>
      <c r="C24" s="96" t="s">
        <v>25</v>
      </c>
      <c r="D24" s="103">
        <v>8.75</v>
      </c>
      <c r="E24" s="101">
        <v>1.8942500000000002</v>
      </c>
      <c r="F24" s="98">
        <v>4.1673500000000008</v>
      </c>
      <c r="H24" s="105">
        <v>6</v>
      </c>
      <c r="I24" s="101">
        <v>1.5609999999999999</v>
      </c>
      <c r="J24" s="98">
        <v>3.4341999999999997</v>
      </c>
    </row>
    <row r="25" spans="1:10" s="94" customFormat="1" ht="15.75" thickBot="1">
      <c r="B25" s="121"/>
      <c r="C25" s="97" t="s">
        <v>26</v>
      </c>
      <c r="D25" s="104">
        <v>2.75</v>
      </c>
      <c r="E25" s="102">
        <v>0.63325000000000009</v>
      </c>
      <c r="F25" s="99">
        <v>1.3931500000000001</v>
      </c>
      <c r="H25" s="106">
        <v>2.75</v>
      </c>
      <c r="I25" s="102">
        <v>0.48350000000000004</v>
      </c>
      <c r="J25" s="99">
        <v>1.0637000000000001</v>
      </c>
    </row>
    <row r="26" spans="1:10" s="94" customFormat="1" ht="15.75" thickBot="1">
      <c r="C26" s="95" t="s">
        <v>27</v>
      </c>
      <c r="D26" s="109">
        <v>0.2391304347826087</v>
      </c>
      <c r="H26" s="109">
        <v>0.31428571428571428</v>
      </c>
    </row>
    <row r="27" spans="1:10" s="94" customFormat="1" ht="15.75" thickBot="1"/>
    <row r="28" spans="1:10">
      <c r="A28" s="94"/>
      <c r="B28" s="132">
        <v>40721</v>
      </c>
      <c r="C28" s="54" t="s">
        <v>6</v>
      </c>
      <c r="D28" s="50">
        <v>86</v>
      </c>
      <c r="E28" s="50">
        <v>19.556999999999999</v>
      </c>
      <c r="F28" s="62">
        <v>43.025399999999998</v>
      </c>
      <c r="G28" s="5"/>
      <c r="H28" s="2">
        <v>49</v>
      </c>
      <c r="I28" s="50">
        <v>13.288</v>
      </c>
      <c r="J28" s="62">
        <v>29.233600000000003</v>
      </c>
    </row>
    <row r="29" spans="1:10">
      <c r="A29" s="94"/>
      <c r="B29" s="133"/>
      <c r="C29" s="55" t="s">
        <v>7</v>
      </c>
      <c r="D29" s="5">
        <v>28</v>
      </c>
      <c r="E29" s="5">
        <v>7.1790000000000003</v>
      </c>
      <c r="F29" s="63">
        <v>15.793800000000003</v>
      </c>
      <c r="G29" s="5"/>
      <c r="H29" s="4">
        <v>13</v>
      </c>
      <c r="I29" s="5">
        <v>3.1479999999999997</v>
      </c>
      <c r="J29" s="63">
        <v>6.9256000000000002</v>
      </c>
    </row>
    <row r="30" spans="1:10">
      <c r="B30" s="133"/>
      <c r="C30" s="55" t="s">
        <v>8</v>
      </c>
      <c r="D30" s="5">
        <v>36</v>
      </c>
      <c r="E30" s="5">
        <v>7.4809999999999999</v>
      </c>
      <c r="F30" s="63">
        <v>16.458200000000001</v>
      </c>
      <c r="G30" s="5"/>
      <c r="H30" s="4">
        <v>28</v>
      </c>
      <c r="I30" s="5">
        <v>7.573999999999999</v>
      </c>
      <c r="J30" s="63">
        <v>16.662800000000001</v>
      </c>
    </row>
    <row r="31" spans="1:10">
      <c r="B31" s="133"/>
      <c r="C31" s="55" t="s">
        <v>17</v>
      </c>
      <c r="D31" s="5">
        <v>2</v>
      </c>
      <c r="E31" s="5">
        <v>1.206</v>
      </c>
      <c r="F31" s="63">
        <v>2.6532</v>
      </c>
      <c r="G31" s="5"/>
      <c r="H31" s="4">
        <v>2</v>
      </c>
      <c r="I31" s="5">
        <v>1.157</v>
      </c>
      <c r="J31" s="63">
        <v>2.5454000000000003</v>
      </c>
    </row>
    <row r="32" spans="1:10">
      <c r="B32" s="133"/>
      <c r="C32" s="55" t="s">
        <v>9</v>
      </c>
      <c r="D32" s="5">
        <v>5</v>
      </c>
      <c r="E32" s="5">
        <v>0.81600000000000006</v>
      </c>
      <c r="F32" s="63">
        <v>1.7952000000000004</v>
      </c>
      <c r="G32" s="5"/>
      <c r="H32" s="4">
        <v>1</v>
      </c>
      <c r="I32" s="5">
        <v>0.14599999999999999</v>
      </c>
      <c r="J32" s="63">
        <v>0.32119999999999999</v>
      </c>
    </row>
    <row r="33" spans="1:17">
      <c r="B33" s="133"/>
      <c r="C33" s="55" t="s">
        <v>10</v>
      </c>
      <c r="D33" s="5">
        <v>6</v>
      </c>
      <c r="E33" s="5">
        <v>0.99299999999999988</v>
      </c>
      <c r="F33" s="63">
        <v>2.1846000000000001</v>
      </c>
      <c r="G33" s="5"/>
      <c r="H33" s="4">
        <v>1</v>
      </c>
      <c r="I33" s="5">
        <v>0.309</v>
      </c>
      <c r="J33" s="63">
        <v>0.67980000000000007</v>
      </c>
    </row>
    <row r="34" spans="1:17" ht="15.75" thickBot="1">
      <c r="B34" s="131"/>
      <c r="C34" s="56" t="s">
        <v>11</v>
      </c>
      <c r="D34" s="51">
        <v>9</v>
      </c>
      <c r="E34" s="51">
        <v>1.8690000000000002</v>
      </c>
      <c r="F34" s="64">
        <v>4.1118000000000006</v>
      </c>
      <c r="G34" s="5"/>
      <c r="H34" s="7">
        <v>4</v>
      </c>
      <c r="I34" s="51">
        <v>0.94599999999999995</v>
      </c>
      <c r="J34" s="64">
        <v>2.0811999999999999</v>
      </c>
    </row>
    <row r="35" spans="1:17" ht="15" customHeight="1">
      <c r="B35" s="120" t="s">
        <v>28</v>
      </c>
      <c r="C35" s="54" t="s">
        <v>25</v>
      </c>
      <c r="D35" s="107">
        <v>16.5</v>
      </c>
      <c r="E35" s="89">
        <v>3.9664999999999999</v>
      </c>
      <c r="F35" s="62">
        <v>8.7263000000000002</v>
      </c>
      <c r="G35" s="5"/>
      <c r="H35" s="87">
        <v>10.75</v>
      </c>
      <c r="I35" s="89">
        <v>2.9697500000000003</v>
      </c>
      <c r="J35" s="62">
        <v>6.5334500000000002</v>
      </c>
    </row>
    <row r="36" spans="1:17" s="94" customFormat="1" ht="15.75" thickBot="1">
      <c r="A36"/>
      <c r="B36" s="121"/>
      <c r="C36" s="97" t="s">
        <v>26</v>
      </c>
      <c r="D36" s="104">
        <v>5</v>
      </c>
      <c r="E36" s="102">
        <v>0.91949999999999998</v>
      </c>
      <c r="F36" s="99">
        <v>2.0228999999999999</v>
      </c>
      <c r="H36" s="106">
        <v>1.5</v>
      </c>
      <c r="I36" s="102">
        <v>0.35025000000000001</v>
      </c>
      <c r="J36" s="99">
        <v>0.77055000000000007</v>
      </c>
      <c r="N36" s="123" t="s">
        <v>37</v>
      </c>
      <c r="O36" s="123"/>
      <c r="P36" s="123"/>
    </row>
    <row r="37" spans="1:17" s="94" customFormat="1" ht="15.75" thickBot="1">
      <c r="A37"/>
      <c r="C37" s="95" t="s">
        <v>27</v>
      </c>
      <c r="D37" s="109">
        <v>0.23255813953488372</v>
      </c>
      <c r="H37" s="109">
        <v>0.12244897959183673</v>
      </c>
      <c r="L37"/>
      <c r="M37"/>
      <c r="N37"/>
      <c r="O37" t="s">
        <v>30</v>
      </c>
      <c r="P37"/>
      <c r="Q37"/>
    </row>
    <row r="38" spans="1:17" s="94" customFormat="1" ht="15.75" thickBot="1">
      <c r="L38"/>
      <c r="M38" t="s">
        <v>20</v>
      </c>
      <c r="N38" t="s">
        <v>21</v>
      </c>
      <c r="O38" s="80" t="s">
        <v>22</v>
      </c>
      <c r="P38" s="77">
        <f>TTEST(M39:M42,N39:N42,2,1)</f>
        <v>0.12651459294639766</v>
      </c>
      <c r="Q38"/>
    </row>
    <row r="39" spans="1:17">
      <c r="A39" s="94"/>
      <c r="B39" s="132">
        <v>40724</v>
      </c>
      <c r="C39" s="54" t="s">
        <v>6</v>
      </c>
      <c r="D39" s="50">
        <v>58</v>
      </c>
      <c r="E39" s="50">
        <v>14.059000000000001</v>
      </c>
      <c r="F39" s="62">
        <v>30.929800000000004</v>
      </c>
      <c r="G39" s="5"/>
      <c r="H39" s="2">
        <v>44</v>
      </c>
      <c r="I39" s="50">
        <v>10.481</v>
      </c>
      <c r="J39" s="62">
        <v>23.058200000000003</v>
      </c>
      <c r="L39" t="s">
        <v>29</v>
      </c>
      <c r="M39">
        <v>34</v>
      </c>
      <c r="N39">
        <v>16</v>
      </c>
    </row>
    <row r="40" spans="1:17">
      <c r="A40" s="94"/>
      <c r="B40" s="133"/>
      <c r="C40" s="55" t="s">
        <v>7</v>
      </c>
      <c r="D40" s="5">
        <v>13</v>
      </c>
      <c r="E40" s="5">
        <v>3.95</v>
      </c>
      <c r="F40" s="63">
        <v>8.6900000000000013</v>
      </c>
      <c r="G40" s="5"/>
      <c r="H40" s="4">
        <v>8</v>
      </c>
      <c r="I40" s="5">
        <v>2.3609999999999998</v>
      </c>
      <c r="J40" s="63">
        <v>5.1941999999999995</v>
      </c>
      <c r="M40">
        <v>9</v>
      </c>
      <c r="N40">
        <v>6</v>
      </c>
    </row>
    <row r="41" spans="1:17">
      <c r="B41" s="133"/>
      <c r="C41" s="55" t="s">
        <v>8</v>
      </c>
      <c r="D41" s="5">
        <v>27</v>
      </c>
      <c r="E41" s="5">
        <v>6.2290000000000001</v>
      </c>
      <c r="F41" s="63">
        <v>13.703800000000001</v>
      </c>
      <c r="G41" s="5"/>
      <c r="H41" s="4">
        <v>22</v>
      </c>
      <c r="I41" s="5">
        <v>4.6849999999999996</v>
      </c>
      <c r="J41" s="63">
        <v>10.307</v>
      </c>
      <c r="M41">
        <v>17</v>
      </c>
      <c r="N41">
        <v>11</v>
      </c>
    </row>
    <row r="42" spans="1:17">
      <c r="B42" s="133"/>
      <c r="C42" s="55" t="s">
        <v>17</v>
      </c>
      <c r="D42" s="5">
        <v>3</v>
      </c>
      <c r="E42" s="5">
        <v>1.371</v>
      </c>
      <c r="F42" s="63">
        <v>3.0162000000000004</v>
      </c>
      <c r="G42" s="5"/>
      <c r="H42" s="4">
        <v>1</v>
      </c>
      <c r="I42" s="5">
        <v>0.73099999999999998</v>
      </c>
      <c r="J42" s="63">
        <v>1.6082000000000001</v>
      </c>
      <c r="M42">
        <v>11</v>
      </c>
      <c r="N42">
        <v>8</v>
      </c>
      <c r="P42" t="s">
        <v>23</v>
      </c>
    </row>
    <row r="43" spans="1:17">
      <c r="B43" s="133"/>
      <c r="C43" s="55" t="s">
        <v>9</v>
      </c>
      <c r="D43" s="5">
        <v>0</v>
      </c>
      <c r="E43" s="5">
        <v>0</v>
      </c>
      <c r="F43" s="63">
        <v>0</v>
      </c>
      <c r="G43" s="5"/>
      <c r="H43" s="4">
        <v>0</v>
      </c>
      <c r="I43" s="5">
        <v>0</v>
      </c>
      <c r="J43" s="63">
        <v>0</v>
      </c>
    </row>
    <row r="44" spans="1:17">
      <c r="B44" s="133"/>
      <c r="C44" s="55" t="s">
        <v>10</v>
      </c>
      <c r="D44" s="5">
        <v>9</v>
      </c>
      <c r="E44" s="5">
        <v>1.5979999999999999</v>
      </c>
      <c r="F44" s="63">
        <v>3.5156000000000001</v>
      </c>
      <c r="G44" s="5"/>
      <c r="H44" s="4">
        <v>8</v>
      </c>
      <c r="I44" s="5">
        <v>1.847</v>
      </c>
      <c r="J44" s="63">
        <v>4.0634000000000006</v>
      </c>
      <c r="O44" t="s">
        <v>38</v>
      </c>
    </row>
    <row r="45" spans="1:17" ht="15.75" thickBot="1">
      <c r="B45" s="131"/>
      <c r="C45" s="56" t="s">
        <v>11</v>
      </c>
      <c r="D45" s="51">
        <v>6</v>
      </c>
      <c r="E45" s="51">
        <v>0.88600000000000001</v>
      </c>
      <c r="F45" s="64">
        <v>1.9492000000000003</v>
      </c>
      <c r="G45" s="5"/>
      <c r="H45" s="7">
        <v>5</v>
      </c>
      <c r="I45" s="51">
        <v>0.83100000000000007</v>
      </c>
      <c r="J45" s="64">
        <v>1.8282000000000003</v>
      </c>
      <c r="M45" t="s">
        <v>20</v>
      </c>
      <c r="N45" t="s">
        <v>21</v>
      </c>
      <c r="O45" s="80" t="s">
        <v>22</v>
      </c>
      <c r="P45" s="77">
        <f>TTEST(M46:M49,N46:N49,2,1)</f>
        <v>0.10183797035016125</v>
      </c>
    </row>
    <row r="46" spans="1:17" ht="15" customHeight="1">
      <c r="B46" s="130" t="s">
        <v>28</v>
      </c>
      <c r="C46" s="54" t="s">
        <v>25</v>
      </c>
      <c r="D46" s="107">
        <v>10.75</v>
      </c>
      <c r="E46" s="89">
        <v>2.8875000000000002</v>
      </c>
      <c r="F46" s="62">
        <v>6.3524999999999991</v>
      </c>
      <c r="G46" s="5"/>
      <c r="H46" s="87">
        <v>7.75</v>
      </c>
      <c r="I46" s="89">
        <v>1.9442499999999998</v>
      </c>
      <c r="J46" s="62">
        <v>4.2773500000000002</v>
      </c>
      <c r="L46" t="s">
        <v>33</v>
      </c>
      <c r="M46">
        <v>5</v>
      </c>
      <c r="N46">
        <v>2</v>
      </c>
    </row>
    <row r="47" spans="1:17" ht="15.75" thickBot="1">
      <c r="B47" s="131"/>
      <c r="C47" s="56" t="s">
        <v>26</v>
      </c>
      <c r="D47" s="108">
        <v>3.75</v>
      </c>
      <c r="E47" s="90">
        <v>0.621</v>
      </c>
      <c r="F47" s="64">
        <v>1.3662000000000003</v>
      </c>
      <c r="G47" s="5"/>
      <c r="H47" s="88">
        <v>3.25</v>
      </c>
      <c r="I47" s="90">
        <v>0.6695000000000001</v>
      </c>
      <c r="J47" s="64">
        <v>1.4729000000000003</v>
      </c>
      <c r="M47">
        <v>3</v>
      </c>
      <c r="N47">
        <v>3</v>
      </c>
    </row>
    <row r="48" spans="1:17" ht="15.75" thickBot="1">
      <c r="C48" s="70" t="s">
        <v>27</v>
      </c>
      <c r="D48" s="85">
        <v>0.25862068965517243</v>
      </c>
      <c r="H48" s="85">
        <v>0.29545454545454547</v>
      </c>
      <c r="M48">
        <v>5</v>
      </c>
      <c r="N48">
        <v>2</v>
      </c>
    </row>
    <row r="49" spans="2:16" ht="15.75" thickBot="1">
      <c r="M49">
        <v>4</v>
      </c>
      <c r="N49">
        <v>3</v>
      </c>
    </row>
    <row r="50" spans="2:16" ht="15.75" thickBot="1">
      <c r="D50" s="127" t="s">
        <v>12</v>
      </c>
      <c r="E50" s="128"/>
      <c r="F50" s="129"/>
      <c r="H50" s="127" t="s">
        <v>13</v>
      </c>
      <c r="I50" s="128"/>
      <c r="J50" s="129"/>
    </row>
    <row r="51" spans="2:16" ht="15.75" thickBot="1">
      <c r="B51" s="120" t="s">
        <v>18</v>
      </c>
      <c r="C51" s="47" t="s">
        <v>16</v>
      </c>
      <c r="D51" s="2" t="s">
        <v>0</v>
      </c>
      <c r="E51" s="57" t="s">
        <v>1</v>
      </c>
      <c r="F51" s="58" t="s">
        <v>19</v>
      </c>
      <c r="G51" s="5"/>
      <c r="H51" s="2" t="s">
        <v>0</v>
      </c>
      <c r="I51" s="57" t="s">
        <v>1</v>
      </c>
      <c r="J51" s="58" t="s">
        <v>19</v>
      </c>
      <c r="N51" s="123" t="s">
        <v>36</v>
      </c>
      <c r="O51" s="123"/>
      <c r="P51" s="123"/>
    </row>
    <row r="52" spans="2:16">
      <c r="B52" s="122"/>
      <c r="C52" s="44" t="s">
        <v>6</v>
      </c>
      <c r="D52" s="2">
        <f t="shared" ref="D52:E54" si="0">D6+D17+D28+D39</f>
        <v>345</v>
      </c>
      <c r="E52" s="50">
        <f t="shared" si="0"/>
        <v>94.021999999999991</v>
      </c>
      <c r="F52" s="62">
        <f>E52*2.2</f>
        <v>206.8484</v>
      </c>
      <c r="H52" s="2">
        <f t="shared" ref="H52:I54" si="1">H6+H17+H28+H39</f>
        <v>200</v>
      </c>
      <c r="I52" s="50">
        <f t="shared" si="1"/>
        <v>46.687000000000005</v>
      </c>
      <c r="J52" s="62">
        <f>I52*2.2</f>
        <v>102.71140000000001</v>
      </c>
      <c r="L52" t="s">
        <v>31</v>
      </c>
      <c r="O52" t="s">
        <v>32</v>
      </c>
    </row>
    <row r="53" spans="2:16">
      <c r="B53" s="122"/>
      <c r="C53" s="45" t="s">
        <v>7</v>
      </c>
      <c r="D53" s="4">
        <f t="shared" si="0"/>
        <v>99</v>
      </c>
      <c r="E53" s="5">
        <f t="shared" si="0"/>
        <v>30.940999999999999</v>
      </c>
      <c r="F53" s="63">
        <f t="shared" ref="F53:F58" si="2">E53*2.2</f>
        <v>68.0702</v>
      </c>
      <c r="H53" s="4">
        <f t="shared" si="1"/>
        <v>63</v>
      </c>
      <c r="I53" s="5">
        <f t="shared" si="1"/>
        <v>15.161999999999999</v>
      </c>
      <c r="J53" s="63">
        <f t="shared" ref="J53:J58" si="3">I53*2.2</f>
        <v>33.356400000000001</v>
      </c>
      <c r="M53" t="s">
        <v>20</v>
      </c>
      <c r="N53" t="s">
        <v>21</v>
      </c>
      <c r="O53" s="80" t="s">
        <v>22</v>
      </c>
      <c r="P53" s="77">
        <f>TTEST(M54:M57,N54:N57,2,1)</f>
        <v>0.27273671921701259</v>
      </c>
    </row>
    <row r="54" spans="2:16">
      <c r="B54" s="122"/>
      <c r="C54" s="6" t="s">
        <v>8</v>
      </c>
      <c r="D54" s="4">
        <f t="shared" si="0"/>
        <v>162</v>
      </c>
      <c r="E54" s="5">
        <f t="shared" si="0"/>
        <v>37.277999999999999</v>
      </c>
      <c r="F54" s="63">
        <f t="shared" si="2"/>
        <v>82.011600000000001</v>
      </c>
      <c r="H54" s="4">
        <f t="shared" si="1"/>
        <v>95</v>
      </c>
      <c r="I54" s="5">
        <f t="shared" si="1"/>
        <v>21.724999999999998</v>
      </c>
      <c r="J54" s="63">
        <f t="shared" si="3"/>
        <v>47.795000000000002</v>
      </c>
      <c r="M54">
        <v>23.68</v>
      </c>
      <c r="N54">
        <v>7.34</v>
      </c>
    </row>
    <row r="55" spans="2:16">
      <c r="B55" s="122"/>
      <c r="C55" s="6" t="s">
        <v>17</v>
      </c>
      <c r="D55" s="4">
        <f t="shared" ref="D55:E58" si="4">D42+D31+D20+D9</f>
        <v>19</v>
      </c>
      <c r="E55" s="5">
        <f t="shared" si="4"/>
        <v>9.8239999999999998</v>
      </c>
      <c r="F55" s="63">
        <f t="shared" si="2"/>
        <v>21.6128</v>
      </c>
      <c r="H55" s="4">
        <f t="shared" ref="H55:I58" si="5">H42+H31+H20+H9</f>
        <v>4</v>
      </c>
      <c r="I55" s="5">
        <f t="shared" si="5"/>
        <v>2.3569999999999998</v>
      </c>
      <c r="J55" s="63">
        <f t="shared" si="3"/>
        <v>5.1853999999999996</v>
      </c>
      <c r="M55">
        <v>4.17</v>
      </c>
      <c r="N55">
        <v>3.43</v>
      </c>
    </row>
    <row r="56" spans="2:16">
      <c r="B56" s="122"/>
      <c r="C56" s="45" t="s">
        <v>9</v>
      </c>
      <c r="D56" s="4">
        <f t="shared" si="4"/>
        <v>5</v>
      </c>
      <c r="E56" s="5">
        <f t="shared" si="4"/>
        <v>0.81600000000000006</v>
      </c>
      <c r="F56" s="63">
        <f t="shared" si="2"/>
        <v>1.7952000000000004</v>
      </c>
      <c r="H56" s="4">
        <f t="shared" si="5"/>
        <v>1</v>
      </c>
      <c r="I56" s="5">
        <f t="shared" si="5"/>
        <v>0.14599999999999999</v>
      </c>
      <c r="J56" s="63">
        <f t="shared" si="3"/>
        <v>0.32119999999999999</v>
      </c>
      <c r="M56">
        <v>8.73</v>
      </c>
      <c r="N56">
        <v>6.53</v>
      </c>
    </row>
    <row r="57" spans="2:16">
      <c r="B57" s="122"/>
      <c r="C57" s="45" t="s">
        <v>10</v>
      </c>
      <c r="D57" s="4">
        <f t="shared" si="4"/>
        <v>32</v>
      </c>
      <c r="E57" s="5">
        <f t="shared" si="4"/>
        <v>8.3829999999999991</v>
      </c>
      <c r="F57" s="63">
        <f t="shared" si="2"/>
        <v>18.442599999999999</v>
      </c>
      <c r="H57" s="4">
        <f t="shared" si="5"/>
        <v>19</v>
      </c>
      <c r="I57" s="5">
        <f t="shared" si="5"/>
        <v>3.9940000000000002</v>
      </c>
      <c r="J57" s="63">
        <f t="shared" si="3"/>
        <v>8.7868000000000013</v>
      </c>
      <c r="M57">
        <v>6.35</v>
      </c>
      <c r="N57">
        <v>5.4</v>
      </c>
    </row>
    <row r="58" spans="2:16" ht="15.75" thickBot="1">
      <c r="B58" s="121"/>
      <c r="C58" s="46" t="s">
        <v>11</v>
      </c>
      <c r="D58" s="4">
        <f t="shared" si="4"/>
        <v>28</v>
      </c>
      <c r="E58" s="5">
        <f t="shared" si="4"/>
        <v>5.4340000000000002</v>
      </c>
      <c r="F58" s="63">
        <f t="shared" si="2"/>
        <v>11.954800000000001</v>
      </c>
      <c r="H58" s="4">
        <f t="shared" si="5"/>
        <v>18</v>
      </c>
      <c r="I58" s="5">
        <f t="shared" si="5"/>
        <v>3.2430000000000003</v>
      </c>
      <c r="J58" s="63">
        <f t="shared" si="3"/>
        <v>7.1346000000000016</v>
      </c>
    </row>
    <row r="59" spans="2:16" ht="15" customHeight="1">
      <c r="B59" s="130" t="s">
        <v>28</v>
      </c>
      <c r="C59" s="54" t="s">
        <v>25</v>
      </c>
      <c r="D59" s="114">
        <f>(D13+D24+D35+D46)/4</f>
        <v>17.5</v>
      </c>
      <c r="E59" s="112">
        <f t="shared" ref="E59:F59" si="6">(E13+E24+E35+E46)/4</f>
        <v>4.8776874999999995</v>
      </c>
      <c r="F59" s="110">
        <f t="shared" si="6"/>
        <v>10.730912500000002</v>
      </c>
      <c r="H59" s="114">
        <f>(H13+H24+H35+H46)/4</f>
        <v>10.125</v>
      </c>
      <c r="I59" s="112">
        <f t="shared" ref="I59:J59" si="7">(I13+I24+I35+I46)/4</f>
        <v>2.45275</v>
      </c>
      <c r="J59" s="110">
        <f t="shared" si="7"/>
        <v>5.3960500000000007</v>
      </c>
      <c r="L59" t="s">
        <v>34</v>
      </c>
      <c r="O59" t="s">
        <v>35</v>
      </c>
    </row>
    <row r="60" spans="2:16" ht="15.75" thickBot="1">
      <c r="B60" s="131"/>
      <c r="C60" s="56" t="s">
        <v>26</v>
      </c>
      <c r="D60" s="115">
        <f>(D14+D25+D36+D47)/4</f>
        <v>4.0625</v>
      </c>
      <c r="E60" s="113">
        <f t="shared" ref="E60:F60" si="8">(E14+E25+E36+E47)/4</f>
        <v>0.91456250000000006</v>
      </c>
      <c r="F60" s="111">
        <f t="shared" si="8"/>
        <v>2.0120375000000004</v>
      </c>
      <c r="H60" s="115">
        <f>(H14+H25+H36+H47)/4</f>
        <v>2.375</v>
      </c>
      <c r="I60" s="113">
        <f t="shared" ref="I60:J60" si="9">(I14+I25+I36+I47)/4</f>
        <v>0.46143750000000006</v>
      </c>
      <c r="J60" s="111">
        <f t="shared" si="9"/>
        <v>1.0151625000000002</v>
      </c>
      <c r="M60" t="s">
        <v>20</v>
      </c>
      <c r="N60" t="s">
        <v>21</v>
      </c>
      <c r="O60" s="80" t="s">
        <v>22</v>
      </c>
      <c r="P60" s="77">
        <f>TTEST(M61:M64,N61:N64,2,1)</f>
        <v>0.18295288408863755</v>
      </c>
    </row>
    <row r="61" spans="2:16" ht="15.75" thickBot="1">
      <c r="B61" s="93"/>
      <c r="C61" s="70" t="s">
        <v>27</v>
      </c>
      <c r="D61" s="116">
        <f>(D15+D26+D37+D48)/4</f>
        <v>0.21322247728348881</v>
      </c>
      <c r="E61" s="5"/>
      <c r="F61" s="92"/>
      <c r="H61" s="116">
        <f>(H15+H26+H37+H48)/4</f>
        <v>0.21082508761080188</v>
      </c>
      <c r="I61" s="5"/>
      <c r="J61" s="92"/>
      <c r="M61">
        <v>3.27</v>
      </c>
      <c r="N61">
        <v>0.75</v>
      </c>
    </row>
    <row r="62" spans="2:16">
      <c r="B62" s="93"/>
      <c r="C62" s="37"/>
      <c r="D62" s="5"/>
      <c r="E62" s="5"/>
      <c r="F62" s="92"/>
      <c r="H62" s="5"/>
      <c r="I62" s="5"/>
      <c r="J62" s="92"/>
      <c r="M62">
        <v>1.39</v>
      </c>
      <c r="N62">
        <v>1.06</v>
      </c>
    </row>
    <row r="63" spans="2:16">
      <c r="B63" s="93"/>
      <c r="C63" s="37"/>
      <c r="D63" s="5"/>
      <c r="E63" s="5"/>
      <c r="F63" s="92"/>
      <c r="H63" s="5"/>
      <c r="I63" s="5"/>
      <c r="J63" s="92"/>
      <c r="M63">
        <v>2.02</v>
      </c>
      <c r="N63">
        <v>0.77</v>
      </c>
    </row>
    <row r="64" spans="2:16">
      <c r="B64" s="93"/>
      <c r="C64" s="37"/>
      <c r="D64" s="5"/>
      <c r="E64" s="5"/>
      <c r="F64" s="92"/>
      <c r="H64" s="5"/>
      <c r="I64" s="5"/>
      <c r="J64" s="92"/>
      <c r="M64">
        <v>1.37</v>
      </c>
      <c r="N64">
        <v>1.47</v>
      </c>
    </row>
    <row r="68" spans="1:18">
      <c r="B68" t="s">
        <v>24</v>
      </c>
    </row>
    <row r="69" spans="1:18">
      <c r="B69" s="81"/>
      <c r="C69" s="81"/>
      <c r="D69" s="81"/>
      <c r="E69" s="81"/>
      <c r="F69" s="81"/>
      <c r="G69" s="81"/>
      <c r="H69" s="81"/>
      <c r="I69" s="81"/>
      <c r="J69" s="81"/>
      <c r="K69" s="81"/>
    </row>
    <row r="70" spans="1:18">
      <c r="B70" s="81"/>
      <c r="C70" s="81"/>
      <c r="D70" s="81"/>
      <c r="E70" s="81"/>
      <c r="F70" s="81"/>
      <c r="G70" s="81"/>
      <c r="H70" s="81"/>
      <c r="I70" s="81"/>
      <c r="J70" s="81"/>
      <c r="K70" s="81"/>
    </row>
    <row r="71" spans="1:18">
      <c r="B71" s="81"/>
      <c r="C71" s="81"/>
      <c r="D71" s="118"/>
      <c r="E71" s="118"/>
      <c r="F71" s="81"/>
      <c r="G71" s="81"/>
      <c r="H71" s="81"/>
      <c r="I71" s="119"/>
      <c r="J71" s="119"/>
      <c r="K71" s="118"/>
      <c r="M71" s="81"/>
      <c r="O71" s="79"/>
    </row>
    <row r="72" spans="1:18">
      <c r="B72" s="81"/>
      <c r="C72" s="81"/>
      <c r="D72" s="118"/>
      <c r="E72" s="118"/>
      <c r="F72" s="81"/>
      <c r="G72" s="81"/>
      <c r="H72" s="81"/>
      <c r="I72" s="119"/>
      <c r="J72" s="119"/>
      <c r="K72" s="118"/>
      <c r="L72" s="80"/>
      <c r="M72" s="81"/>
    </row>
    <row r="73" spans="1:18">
      <c r="B73" s="81"/>
      <c r="C73" s="81"/>
      <c r="D73" s="118"/>
      <c r="E73" s="118"/>
      <c r="F73" s="81"/>
      <c r="G73" s="81"/>
      <c r="H73" s="81"/>
      <c r="I73" s="119"/>
      <c r="J73" s="119"/>
      <c r="K73" s="118"/>
      <c r="M73" s="81"/>
    </row>
    <row r="74" spans="1:18">
      <c r="B74" s="81"/>
      <c r="C74" s="81"/>
      <c r="D74" s="118"/>
      <c r="E74" s="118"/>
      <c r="F74" s="81"/>
      <c r="G74" s="81"/>
      <c r="H74" s="81"/>
      <c r="I74" s="119"/>
      <c r="J74" s="119"/>
      <c r="K74" s="118"/>
      <c r="M74" s="81"/>
    </row>
    <row r="75" spans="1:18">
      <c r="B75" s="81"/>
      <c r="C75" s="81"/>
      <c r="D75" s="81"/>
      <c r="E75" s="81"/>
      <c r="F75" s="81"/>
      <c r="G75" s="81"/>
      <c r="H75" s="81"/>
      <c r="I75" s="81"/>
      <c r="J75" s="81"/>
      <c r="K75" s="81"/>
      <c r="M75" s="81"/>
    </row>
    <row r="76" spans="1:18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</row>
    <row r="77" spans="1:18">
      <c r="B77" s="81"/>
      <c r="C77" s="81"/>
      <c r="D77" s="118"/>
      <c r="E77" s="118"/>
      <c r="F77" s="81"/>
      <c r="G77" s="81"/>
      <c r="H77" s="81"/>
      <c r="I77" s="118"/>
      <c r="J77" s="118"/>
      <c r="K77" s="118"/>
      <c r="L77" s="80"/>
      <c r="M77" s="81"/>
    </row>
    <row r="78" spans="1:18">
      <c r="B78" s="81"/>
      <c r="C78" s="81"/>
      <c r="D78" s="118"/>
      <c r="E78" s="118"/>
      <c r="F78" s="81"/>
      <c r="G78" s="81"/>
      <c r="H78" s="81"/>
      <c r="I78" s="118"/>
      <c r="J78" s="118"/>
      <c r="K78" s="118"/>
    </row>
    <row r="79" spans="1:18">
      <c r="B79" s="81"/>
      <c r="C79" s="81"/>
      <c r="D79" s="118"/>
      <c r="E79" s="118"/>
      <c r="F79" s="81"/>
      <c r="G79" s="81"/>
      <c r="H79" s="81"/>
      <c r="I79" s="118"/>
      <c r="J79" s="118"/>
      <c r="K79" s="118"/>
      <c r="M79" s="123"/>
      <c r="N79" s="123"/>
      <c r="O79" s="123"/>
      <c r="P79" s="123"/>
      <c r="Q79" s="123"/>
      <c r="R79" s="123"/>
    </row>
    <row r="80" spans="1:18">
      <c r="A80" s="81"/>
      <c r="B80" s="81"/>
      <c r="C80" s="81"/>
      <c r="D80" s="118"/>
      <c r="E80" s="118"/>
      <c r="F80" s="81"/>
      <c r="G80" s="81"/>
      <c r="H80" s="81"/>
      <c r="I80" s="118"/>
      <c r="J80" s="118"/>
      <c r="K80" s="118"/>
    </row>
    <row r="81" spans="1:1">
      <c r="A81" s="81"/>
    </row>
  </sheetData>
  <mergeCells count="18">
    <mergeCell ref="A2:J2"/>
    <mergeCell ref="D50:F50"/>
    <mergeCell ref="H50:J50"/>
    <mergeCell ref="B51:B58"/>
    <mergeCell ref="B5:B12"/>
    <mergeCell ref="B17:B23"/>
    <mergeCell ref="B39:B45"/>
    <mergeCell ref="B28:B34"/>
    <mergeCell ref="D4:F4"/>
    <mergeCell ref="H4:J4"/>
    <mergeCell ref="B13:B14"/>
    <mergeCell ref="B46:B47"/>
    <mergeCell ref="B35:B36"/>
    <mergeCell ref="B24:B25"/>
    <mergeCell ref="M79:R79"/>
    <mergeCell ref="N51:P51"/>
    <mergeCell ref="N36:P36"/>
    <mergeCell ref="B59:B6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Template</vt:lpstr>
      <vt:lpstr>20 June 2011</vt:lpstr>
      <vt:lpstr>23 June 2011</vt:lpstr>
      <vt:lpstr>27 June 2011</vt:lpstr>
      <vt:lpstr>30 June 2011</vt:lpstr>
      <vt:lpstr>Summary</vt:lpstr>
    </vt:vector>
  </TitlesOfParts>
  <Company>Clemson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Operations</dc:creator>
  <cp:lastModifiedBy>Powell Smith</cp:lastModifiedBy>
  <dcterms:created xsi:type="dcterms:W3CDTF">2011-06-20T18:02:23Z</dcterms:created>
  <dcterms:modified xsi:type="dcterms:W3CDTF">2011-07-20T15:18:31Z</dcterms:modified>
</cp:coreProperties>
</file>