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Worksheet 5 (Labor)" sheetId="1" r:id="rId1"/>
    <sheet name="Worksheet 6 (Machinery)" sheetId="6" r:id="rId2"/>
    <sheet name="Worksheet 7 (Product)" sheetId="7" r:id="rId3"/>
  </sheets>
  <calcPr calcId="145621"/>
</workbook>
</file>

<file path=xl/calcChain.xml><?xml version="1.0" encoding="utf-8"?>
<calcChain xmlns="http://schemas.openxmlformats.org/spreadsheetml/2006/main">
  <c r="I62" i="1" l="1"/>
  <c r="I61" i="1"/>
  <c r="I59" i="1"/>
  <c r="I58" i="1"/>
  <c r="I57" i="1"/>
  <c r="I54" i="1"/>
  <c r="I51" i="1"/>
  <c r="I50" i="1"/>
  <c r="I49" i="1"/>
  <c r="I48" i="1"/>
  <c r="I47" i="1"/>
  <c r="I46" i="1"/>
  <c r="I45" i="1"/>
  <c r="I41" i="1"/>
  <c r="I39" i="1"/>
  <c r="I38" i="1"/>
  <c r="I35" i="1"/>
  <c r="I34" i="1"/>
  <c r="I33" i="1"/>
  <c r="I32" i="1"/>
  <c r="I31" i="1"/>
  <c r="I30" i="1"/>
  <c r="I29" i="1"/>
  <c r="I28" i="1"/>
  <c r="I27" i="1"/>
  <c r="I26" i="1"/>
  <c r="I25" i="1"/>
  <c r="I24" i="1"/>
  <c r="I21" i="1"/>
  <c r="I20" i="1"/>
  <c r="I11" i="1"/>
  <c r="I12" i="1"/>
  <c r="I13" i="1"/>
  <c r="I14" i="1"/>
  <c r="I15" i="1"/>
  <c r="I16" i="1"/>
  <c r="I17" i="1"/>
  <c r="I10" i="1"/>
  <c r="H6" i="1"/>
  <c r="I3" i="1"/>
  <c r="I39" i="7"/>
  <c r="G39" i="7"/>
  <c r="G62" i="1"/>
  <c r="G61" i="1"/>
  <c r="G59" i="1"/>
  <c r="G58" i="1"/>
  <c r="G57" i="1"/>
  <c r="B57" i="1"/>
  <c r="B61" i="1"/>
  <c r="B59" i="1"/>
  <c r="B58" i="1"/>
  <c r="G38" i="7"/>
  <c r="I53" i="6"/>
  <c r="G53" i="6"/>
  <c r="I52" i="6"/>
  <c r="G52" i="6"/>
  <c r="G50" i="6"/>
  <c r="G36" i="6"/>
  <c r="G41" i="1"/>
  <c r="G20" i="7"/>
  <c r="G33" i="7"/>
  <c r="G32" i="7"/>
  <c r="G31" i="7"/>
  <c r="G28" i="7"/>
  <c r="G25" i="7"/>
  <c r="G24" i="7"/>
  <c r="G23" i="7"/>
  <c r="G22" i="7"/>
  <c r="G21" i="7"/>
  <c r="G17" i="7"/>
  <c r="G16" i="7"/>
  <c r="G13" i="7"/>
  <c r="G12" i="7"/>
  <c r="G11" i="7"/>
  <c r="G10" i="7"/>
  <c r="E4" i="7"/>
  <c r="J3" i="7"/>
  <c r="G45" i="6"/>
  <c r="G44" i="6"/>
  <c r="G43" i="6"/>
  <c r="G42" i="6"/>
  <c r="G41" i="6"/>
  <c r="G40" i="6"/>
  <c r="G39" i="6"/>
  <c r="G34" i="6"/>
  <c r="G33" i="6"/>
  <c r="G30" i="6"/>
  <c r="G29" i="6"/>
  <c r="G28" i="6"/>
  <c r="G27" i="6"/>
  <c r="G26" i="6"/>
  <c r="G25" i="6"/>
  <c r="G24" i="6"/>
  <c r="G21" i="6"/>
  <c r="G20" i="6"/>
  <c r="G17" i="6"/>
  <c r="G16" i="6"/>
  <c r="G15" i="6"/>
  <c r="G14" i="6"/>
  <c r="G13" i="6"/>
  <c r="G12" i="6"/>
  <c r="G11" i="6"/>
  <c r="G10" i="6"/>
  <c r="E4" i="6"/>
  <c r="J3" i="6"/>
  <c r="E4" i="1"/>
  <c r="G46" i="1"/>
  <c r="G54" i="1"/>
  <c r="G47" i="1"/>
  <c r="G48" i="1"/>
  <c r="G49" i="1"/>
  <c r="G50" i="1"/>
  <c r="G51" i="1"/>
  <c r="G45" i="1"/>
  <c r="G39" i="1"/>
  <c r="G38" i="1"/>
  <c r="G25" i="1"/>
  <c r="G26" i="1"/>
  <c r="G27" i="1"/>
  <c r="G28" i="1"/>
  <c r="G29" i="1"/>
  <c r="G30" i="1"/>
  <c r="G31" i="1"/>
  <c r="G32" i="1"/>
  <c r="G33" i="1"/>
  <c r="G34" i="1"/>
  <c r="G35" i="1"/>
  <c r="G24" i="1"/>
  <c r="G21" i="1"/>
  <c r="G20" i="1"/>
  <c r="G16" i="1"/>
  <c r="G17" i="1"/>
  <c r="G11" i="1"/>
  <c r="G12" i="1"/>
  <c r="G13" i="1"/>
  <c r="G14" i="1"/>
  <c r="G15" i="1"/>
  <c r="G10" i="1"/>
  <c r="I6" i="7" l="1"/>
  <c r="I22" i="7" s="1"/>
  <c r="I16" i="7"/>
  <c r="I6" i="6"/>
  <c r="I26" i="6" s="1"/>
  <c r="I50" i="6"/>
  <c r="I38" i="7" l="1"/>
  <c r="I17" i="6"/>
  <c r="I29" i="6"/>
  <c r="I27" i="6"/>
  <c r="I10" i="6"/>
  <c r="I44" i="6"/>
  <c r="I36" i="6"/>
  <c r="I31" i="7"/>
  <c r="I21" i="7"/>
  <c r="I20" i="7"/>
  <c r="I24" i="7"/>
  <c r="I10" i="7"/>
  <c r="I33" i="7"/>
  <c r="I13" i="7"/>
  <c r="I23" i="7"/>
  <c r="I11" i="7"/>
  <c r="I28" i="7"/>
  <c r="I12" i="7"/>
  <c r="I25" i="7"/>
  <c r="I32" i="7"/>
  <c r="I17" i="7"/>
  <c r="I25" i="6"/>
  <c r="I24" i="6"/>
  <c r="I42" i="6"/>
  <c r="I21" i="6"/>
  <c r="I40" i="6"/>
  <c r="I16" i="6"/>
  <c r="I43" i="6"/>
  <c r="I20" i="6"/>
  <c r="I13" i="6"/>
  <c r="I34" i="6"/>
  <c r="I41" i="6"/>
  <c r="I15" i="6"/>
  <c r="I30" i="6"/>
  <c r="I12" i="6"/>
  <c r="I39" i="6"/>
  <c r="I14" i="6"/>
  <c r="I45" i="6"/>
  <c r="I28" i="6"/>
  <c r="I33" i="6"/>
  <c r="I11" i="6"/>
</calcChain>
</file>

<file path=xl/sharedStrings.xml><?xml version="1.0" encoding="utf-8"?>
<sst xmlns="http://schemas.openxmlformats.org/spreadsheetml/2006/main" count="188" uniqueCount="91">
  <si>
    <t>Worksheet 5</t>
  </si>
  <si>
    <t>to Use in Calculating Crop Budgets</t>
  </si>
  <si>
    <t>Labor costs/hour:</t>
  </si>
  <si>
    <t>from Worksheet 1 or total wage/hour paid</t>
  </si>
  <si>
    <t>Crop:</t>
  </si>
  <si>
    <t>Prepare Soil:</t>
  </si>
  <si>
    <t xml:space="preserve">Disk 1x </t>
  </si>
  <si>
    <t xml:space="preserve">Chisel 1x </t>
  </si>
  <si>
    <t xml:space="preserve">Rototill 1x, 2x     </t>
  </si>
  <si>
    <t xml:space="preserve">Bedform 2x       </t>
  </si>
  <si>
    <r>
      <t>Fertilizer</t>
    </r>
    <r>
      <rPr>
        <sz val="8"/>
        <rFont val="Arial"/>
        <family val="2"/>
      </rPr>
      <t xml:space="preserve"> </t>
    </r>
  </si>
  <si>
    <r>
      <t>Manure, compost</t>
    </r>
    <r>
      <rPr>
        <sz val="8"/>
        <rFont val="Arial"/>
        <family val="2"/>
      </rPr>
      <t xml:space="preserve"> </t>
    </r>
  </si>
  <si>
    <t>Other</t>
  </si>
  <si>
    <r>
      <t>Plastic mulch</t>
    </r>
    <r>
      <rPr>
        <sz val="8"/>
        <rFont val="Arial"/>
        <family val="2"/>
      </rPr>
      <t xml:space="preserve"> </t>
    </r>
  </si>
  <si>
    <t>Seed/Transplant:</t>
  </si>
  <si>
    <t>Seeding in field</t>
  </si>
  <si>
    <t>Cost of transplants</t>
  </si>
  <si>
    <t>Transplanting labor</t>
  </si>
  <si>
    <t>Cultivation:</t>
  </si>
  <si>
    <t>Reemay on/off</t>
  </si>
  <si>
    <t>Hoeing 1x, 2x, 3x</t>
  </si>
  <si>
    <t>Hand weeding 1</t>
  </si>
  <si>
    <t>Hand weeding 2</t>
  </si>
  <si>
    <t>Hand weeding 3</t>
  </si>
  <si>
    <t>Straw mulch</t>
  </si>
  <si>
    <t>Irrigating 1x</t>
  </si>
  <si>
    <t>Tractor cultivating 6x</t>
  </si>
  <si>
    <t>Side-dressing</t>
  </si>
  <si>
    <t>Spraying</t>
  </si>
  <si>
    <t>Flame weeding</t>
  </si>
  <si>
    <t>Harvest:</t>
  </si>
  <si>
    <t>Field to pack house</t>
  </si>
  <si>
    <t>Pack house to cooler</t>
  </si>
  <si>
    <t>Bags, boxes, labels</t>
  </si>
  <si>
    <t>Delivery</t>
  </si>
  <si>
    <t>Post Harvest:</t>
  </si>
  <si>
    <t>Mow crop</t>
  </si>
  <si>
    <t>Remove mulch</t>
  </si>
  <si>
    <t>Disk</t>
  </si>
  <si>
    <t>Marketing Costs:</t>
  </si>
  <si>
    <t xml:space="preserve">Labor: sales calls for </t>
  </si>
  <si>
    <r>
      <t xml:space="preserve">   season </t>
    </r>
    <r>
      <rPr>
        <sz val="8"/>
        <rFont val="Arial"/>
        <family val="2"/>
      </rPr>
      <t>(for this crop only)</t>
    </r>
  </si>
  <si>
    <t>Farmers’ market expense</t>
  </si>
  <si>
    <t>Unit Area:</t>
  </si>
  <si>
    <t>from crop journal</t>
  </si>
  <si>
    <t xml:space="preserve"> from crop journal</t>
  </si>
  <si>
    <t>Labor time/hour:</t>
  </si>
  <si>
    <t>Labor Cost Calculations</t>
  </si>
  <si>
    <t>Machinery Cost Calculations</t>
  </si>
  <si>
    <t>Product Cost Calculations</t>
  </si>
  <si>
    <t>Remove stakes, plants</t>
  </si>
  <si>
    <t>Sow cover crop: xxxxxx</t>
  </si>
  <si>
    <t>1 acre =</t>
  </si>
  <si>
    <t>square feet</t>
  </si>
  <si>
    <t>in crop enterprise budget (1/10 acre)</t>
  </si>
  <si>
    <t>Your Unit Area:</t>
  </si>
  <si>
    <t>scaling factor to convert your unit area to 1/10 acre</t>
  </si>
  <si>
    <t>Labor costs/your unit area:</t>
  </si>
  <si>
    <t>Labor costs/unit area for crop budget:</t>
  </si>
  <si>
    <t>TASKS</t>
  </si>
  <si>
    <t>Worksheet 6</t>
  </si>
  <si>
    <t>Machinery time/hour:</t>
  </si>
  <si>
    <t>Machinery costs/hour:</t>
  </si>
  <si>
    <t xml:space="preserve">from Worksheet 4 </t>
  </si>
  <si>
    <t>Machinery costs/your unit area:</t>
  </si>
  <si>
    <t>Machinery costs/unit area for crop budget:</t>
  </si>
  <si>
    <t>Number of units:</t>
  </si>
  <si>
    <t>Cost/unit:</t>
  </si>
  <si>
    <t>Product costs/your unit area:</t>
  </si>
  <si>
    <t>Product costs/unit area for crop budget:</t>
  </si>
  <si>
    <t>Worksheet 7</t>
  </si>
  <si>
    <t>% of crop to total load</t>
  </si>
  <si>
    <t>number of trips</t>
  </si>
  <si>
    <t>miles/round trip</t>
  </si>
  <si>
    <t>cost/mile</t>
  </si>
  <si>
    <t>Vehicle</t>
  </si>
  <si>
    <t>Amortized FM equipment</t>
  </si>
  <si>
    <t>% of crop sales to total FM sales</t>
  </si>
  <si>
    <t>$value per market</t>
  </si>
  <si>
    <t>number of markets</t>
  </si>
  <si>
    <t>Total FM machinery costs</t>
  </si>
  <si>
    <t>Rental fees</t>
  </si>
  <si>
    <t>fee per market</t>
  </si>
  <si>
    <t xml:space="preserve">          unpack, tally sales</t>
  </si>
  <si>
    <t>Load truck(s)</t>
  </si>
  <si>
    <t>Travel to market, set up</t>
  </si>
  <si>
    <t>Market vending</t>
  </si>
  <si>
    <t xml:space="preserve">Pack up, travel home, </t>
  </si>
  <si>
    <t>Total FM labor costs</t>
  </si>
  <si>
    <t>Total FM product costs</t>
  </si>
  <si>
    <t>cooler to truck to delivery point and back again and unloaded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</si>
</sst>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* #,##0_);_(* \(#,##0\);_(* &quot;-&quot;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4"/>
      <name val="Arial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</cellStyleXfs>
  <cellXfs count="84">
    <xf numFmtId="0" fontId="0" fillId="0" borderId="0" xfId="0"/>
    <xf numFmtId="0" fontId="8" fillId="0" borderId="0" xfId="3" applyFont="1"/>
    <xf numFmtId="0" fontId="9" fillId="0" borderId="0" xfId="3" applyFont="1"/>
    <xf numFmtId="0" fontId="5" fillId="0" borderId="0" xfId="3" applyFont="1"/>
    <xf numFmtId="0" fontId="4" fillId="0" borderId="0" xfId="3" applyNumberFormat="1" applyFont="1" applyFill="1" applyBorder="1" applyAlignment="1" applyProtection="1">
      <protection locked="0"/>
    </xf>
    <xf numFmtId="0" fontId="5" fillId="0" borderId="0" xfId="3" applyFont="1"/>
    <xf numFmtId="0" fontId="8" fillId="0" borderId="0" xfId="3" applyFont="1"/>
    <xf numFmtId="0" fontId="9" fillId="0" borderId="0" xfId="3" applyFont="1"/>
    <xf numFmtId="0" fontId="4" fillId="0" borderId="0" xfId="3" applyNumberFormat="1" applyFont="1" applyFill="1" applyBorder="1" applyAlignment="1" applyProtection="1">
      <protection locked="0"/>
    </xf>
    <xf numFmtId="0" fontId="14" fillId="0" borderId="0" xfId="0" applyFont="1"/>
    <xf numFmtId="0" fontId="5" fillId="0" borderId="0" xfId="3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7" fillId="0" borderId="0" xfId="4" applyNumberFormat="1" applyFont="1" applyFill="1" applyBorder="1" applyAlignment="1" applyProtection="1">
      <protection locked="0"/>
    </xf>
    <xf numFmtId="0" fontId="12" fillId="0" borderId="0" xfId="4" applyNumberFormat="1" applyFont="1" applyFill="1" applyBorder="1" applyAlignment="1" applyProtection="1">
      <protection locked="0"/>
    </xf>
    <xf numFmtId="0" fontId="6" fillId="0" borderId="0" xfId="4" applyNumberFormat="1" applyFont="1" applyFill="1" applyBorder="1" applyAlignment="1" applyProtection="1">
      <protection locked="0"/>
    </xf>
    <xf numFmtId="0" fontId="11" fillId="0" borderId="0" xfId="4" applyNumberFormat="1" applyFont="1" applyFill="1" applyBorder="1" applyAlignment="1" applyProtection="1">
      <protection locked="0"/>
    </xf>
    <xf numFmtId="0" fontId="7" fillId="0" borderId="0" xfId="4" applyNumberFormat="1" applyFont="1" applyFill="1" applyBorder="1" applyAlignment="1" applyProtection="1">
      <protection locked="0"/>
    </xf>
    <xf numFmtId="0" fontId="11" fillId="0" borderId="0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5" fillId="0" borderId="0" xfId="3" applyFont="1" applyFill="1"/>
    <xf numFmtId="0" fontId="10" fillId="0" borderId="0" xfId="4" applyFont="1" applyFill="1" applyBorder="1" applyProtection="1">
      <protection locked="0"/>
    </xf>
    <xf numFmtId="0" fontId="16" fillId="0" borderId="0" xfId="0" applyFont="1"/>
    <xf numFmtId="0" fontId="13" fillId="0" borderId="0" xfId="3" applyNumberFormat="1" applyFont="1" applyFill="1" applyBorder="1" applyAlignment="1" applyProtection="1">
      <protection locked="0"/>
    </xf>
    <xf numFmtId="164" fontId="0" fillId="0" borderId="0" xfId="0" applyNumberFormat="1"/>
    <xf numFmtId="0" fontId="17" fillId="0" borderId="0" xfId="4" applyNumberFormat="1" applyFont="1" applyFill="1" applyBorder="1" applyAlignment="1" applyProtection="1">
      <protection locked="0"/>
    </xf>
    <xf numFmtId="0" fontId="13" fillId="0" borderId="0" xfId="4" applyNumberFormat="1" applyFont="1" applyFill="1" applyBorder="1" applyAlignment="1" applyProtection="1">
      <protection locked="0"/>
    </xf>
    <xf numFmtId="0" fontId="7" fillId="0" borderId="0" xfId="4" applyNumberFormat="1" applyFont="1" applyFill="1" applyBorder="1" applyAlignment="1" applyProtection="1">
      <protection locked="0"/>
    </xf>
    <xf numFmtId="0" fontId="12" fillId="0" borderId="0" xfId="4" applyNumberFormat="1" applyFont="1" applyFill="1" applyBorder="1" applyAlignment="1" applyProtection="1">
      <protection locked="0"/>
    </xf>
    <xf numFmtId="0" fontId="6" fillId="0" borderId="0" xfId="4" applyNumberFormat="1" applyFont="1" applyFill="1" applyBorder="1" applyAlignment="1" applyProtection="1">
      <protection locked="0"/>
    </xf>
    <xf numFmtId="0" fontId="11" fillId="0" borderId="0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protection locked="0"/>
    </xf>
    <xf numFmtId="0" fontId="17" fillId="0" borderId="0" xfId="3" applyFont="1"/>
    <xf numFmtId="0" fontId="14" fillId="0" borderId="0" xfId="0" applyFont="1" applyAlignment="1">
      <alignment horizontal="right"/>
    </xf>
    <xf numFmtId="165" fontId="14" fillId="0" borderId="0" xfId="1" applyNumberFormat="1" applyFont="1" applyAlignment="1">
      <alignment horizontal="left"/>
    </xf>
    <xf numFmtId="0" fontId="13" fillId="2" borderId="1" xfId="4" applyFont="1" applyFill="1" applyBorder="1" applyProtection="1">
      <protection locked="0"/>
    </xf>
    <xf numFmtId="43" fontId="0" fillId="0" borderId="0" xfId="0" applyNumberFormat="1"/>
    <xf numFmtId="43" fontId="18" fillId="0" borderId="1" xfId="0" applyNumberFormat="1" applyFont="1" applyFill="1" applyBorder="1" applyProtection="1"/>
    <xf numFmtId="8" fontId="0" fillId="0" borderId="0" xfId="0" applyNumberFormat="1"/>
    <xf numFmtId="166" fontId="17" fillId="0" borderId="1" xfId="4" applyNumberFormat="1" applyFont="1" applyFill="1" applyBorder="1" applyProtection="1"/>
    <xf numFmtId="0" fontId="13" fillId="0" borderId="0" xfId="3" applyFont="1"/>
    <xf numFmtId="0" fontId="15" fillId="0" borderId="0" xfId="4" applyNumberFormat="1" applyFont="1" applyFill="1" applyBorder="1" applyAlignment="1" applyProtection="1">
      <alignment horizontal="left"/>
      <protection locked="0"/>
    </xf>
    <xf numFmtId="0" fontId="13" fillId="0" borderId="0" xfId="4" applyNumberFormat="1" applyFont="1" applyFill="1" applyBorder="1" applyAlignment="1" applyProtection="1">
      <alignment horizontal="left"/>
      <protection locked="0"/>
    </xf>
    <xf numFmtId="0" fontId="19" fillId="0" borderId="0" xfId="0" applyFont="1"/>
    <xf numFmtId="0" fontId="13" fillId="0" borderId="0" xfId="3" applyNumberFormat="1" applyFon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4" borderId="1" xfId="0" applyFill="1" applyBorder="1"/>
    <xf numFmtId="8" fontId="0" fillId="3" borderId="1" xfId="0" applyNumberFormat="1" applyFill="1" applyBorder="1"/>
    <xf numFmtId="0" fontId="14" fillId="0" borderId="0" xfId="0" applyFont="1" applyFill="1"/>
    <xf numFmtId="0" fontId="0" fillId="5" borderId="1" xfId="0" applyFill="1" applyBorder="1"/>
    <xf numFmtId="0" fontId="7" fillId="0" borderId="0" xfId="4" applyNumberFormat="1" applyFont="1" applyFill="1" applyBorder="1" applyAlignment="1" applyProtection="1">
      <protection locked="0"/>
    </xf>
    <xf numFmtId="0" fontId="12" fillId="0" borderId="0" xfId="4" applyNumberFormat="1" applyFont="1" applyFill="1" applyBorder="1" applyAlignment="1" applyProtection="1">
      <protection locked="0"/>
    </xf>
    <xf numFmtId="0" fontId="6" fillId="0" borderId="0" xfId="4" applyNumberFormat="1" applyFont="1" applyFill="1" applyBorder="1" applyAlignment="1" applyProtection="1">
      <protection locked="0"/>
    </xf>
    <xf numFmtId="0" fontId="11" fillId="0" borderId="0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protection locked="0"/>
    </xf>
    <xf numFmtId="164" fontId="0" fillId="5" borderId="1" xfId="0" applyNumberFormat="1" applyFill="1" applyBorder="1"/>
    <xf numFmtId="8" fontId="0" fillId="6" borderId="1" xfId="0" applyNumberFormat="1" applyFill="1" applyBorder="1"/>
    <xf numFmtId="0" fontId="0" fillId="7" borderId="1" xfId="0" applyFill="1" applyBorder="1"/>
    <xf numFmtId="164" fontId="0" fillId="7" borderId="1" xfId="0" applyNumberFormat="1" applyFill="1" applyBorder="1"/>
    <xf numFmtId="8" fontId="0" fillId="8" borderId="1" xfId="0" applyNumberFormat="1" applyFill="1" applyBorder="1"/>
    <xf numFmtId="9" fontId="0" fillId="4" borderId="1" xfId="2" applyFont="1" applyFill="1" applyBorder="1"/>
    <xf numFmtId="1" fontId="0" fillId="4" borderId="1" xfId="0" applyNumberFormat="1" applyFill="1" applyBorder="1"/>
    <xf numFmtId="164" fontId="0" fillId="0" borderId="0" xfId="0" applyNumberFormat="1" applyFill="1" applyBorder="1"/>
    <xf numFmtId="8" fontId="0" fillId="0" borderId="0" xfId="0" applyNumberFormat="1" applyFill="1" applyBorder="1"/>
    <xf numFmtId="9" fontId="0" fillId="7" borderId="1" xfId="2" applyFont="1" applyFill="1" applyBorder="1"/>
    <xf numFmtId="1" fontId="0" fillId="7" borderId="1" xfId="0" applyNumberFormat="1" applyFill="1" applyBorder="1"/>
    <xf numFmtId="9" fontId="0" fillId="5" borderId="1" xfId="2" applyFont="1" applyFill="1" applyBorder="1"/>
    <xf numFmtId="1" fontId="0" fillId="5" borderId="1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0" fontId="7" fillId="0" borderId="0" xfId="4" applyNumberFormat="1" applyFont="1" applyFill="1" applyBorder="1" applyAlignment="1" applyProtection="1">
      <protection locked="0"/>
    </xf>
    <xf numFmtId="0" fontId="7" fillId="0" borderId="0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protection locked="0"/>
    </xf>
    <xf numFmtId="0" fontId="15" fillId="0" borderId="0" xfId="3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164" fontId="2" fillId="7" borderId="1" xfId="0" applyNumberFormat="1" applyFont="1" applyFill="1" applyBorder="1"/>
    <xf numFmtId="164" fontId="2" fillId="8" borderId="1" xfId="0" applyNumberFormat="1" applyFont="1" applyFill="1" applyBorder="1"/>
    <xf numFmtId="164" fontId="2" fillId="5" borderId="1" xfId="0" applyNumberFormat="1" applyFont="1" applyFill="1" applyBorder="1"/>
    <xf numFmtId="8" fontId="2" fillId="6" borderId="1" xfId="0" applyNumberFormat="1" applyFont="1" applyFill="1" applyBorder="1"/>
    <xf numFmtId="164" fontId="2" fillId="4" borderId="1" xfId="0" applyNumberFormat="1" applyFont="1" applyFill="1" applyBorder="1"/>
    <xf numFmtId="8" fontId="2" fillId="3" borderId="1" xfId="0" applyNumberFormat="1" applyFont="1" applyFill="1" applyBorder="1"/>
    <xf numFmtId="9" fontId="0" fillId="0" borderId="0" xfId="2" applyFont="1" applyFill="1" applyBorder="1"/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99CC"/>
      <color rgb="FFFF66CC"/>
      <color rgb="FFFFFF66"/>
      <color rgb="FFCCFFFF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/>
  </sheetViews>
  <sheetFormatPr defaultRowHeight="15" x14ac:dyDescent="0.25"/>
  <cols>
    <col min="1" max="1" width="22.5703125" bestFit="1" customWidth="1"/>
    <col min="2" max="2" width="18.7109375" customWidth="1"/>
    <col min="3" max="3" width="1.85546875" customWidth="1"/>
    <col min="4" max="4" width="21.140625" customWidth="1"/>
    <col min="5" max="5" width="25" customWidth="1"/>
    <col min="6" max="6" width="14.5703125" customWidth="1"/>
    <col min="7" max="7" width="13" bestFit="1" customWidth="1"/>
    <col min="8" max="8" width="13.7109375" customWidth="1"/>
    <col min="9" max="9" width="13.42578125" customWidth="1"/>
    <col min="10" max="10" width="8.7109375" bestFit="1" customWidth="1"/>
  </cols>
  <sheetData>
    <row r="1" spans="1:15" ht="25.5" x14ac:dyDescent="0.35">
      <c r="B1" s="1" t="s">
        <v>0</v>
      </c>
      <c r="C1" s="6"/>
      <c r="E1" s="2" t="s">
        <v>47</v>
      </c>
      <c r="F1" s="7"/>
      <c r="H1" s="34" t="s">
        <v>52</v>
      </c>
      <c r="I1" s="35">
        <v>43560</v>
      </c>
      <c r="J1" s="33" t="s">
        <v>53</v>
      </c>
      <c r="K1" s="33" t="s">
        <v>53</v>
      </c>
    </row>
    <row r="2" spans="1:15" ht="18" x14ac:dyDescent="0.25">
      <c r="E2" s="3" t="s">
        <v>1</v>
      </c>
      <c r="F2" s="5"/>
    </row>
    <row r="3" spans="1:15" ht="18" x14ac:dyDescent="0.25">
      <c r="E3" s="5"/>
      <c r="F3" s="5"/>
      <c r="H3" s="74" t="s">
        <v>43</v>
      </c>
      <c r="I3" s="40">
        <f>I1*0.1</f>
        <v>4356</v>
      </c>
      <c r="J3" s="33" t="s">
        <v>53</v>
      </c>
      <c r="K3" s="33" t="s">
        <v>53</v>
      </c>
    </row>
    <row r="4" spans="1:15" ht="18" x14ac:dyDescent="0.25">
      <c r="A4" s="75" t="s">
        <v>4</v>
      </c>
      <c r="B4" s="11"/>
      <c r="D4" s="42" t="s">
        <v>55</v>
      </c>
      <c r="E4" s="36">
        <f>50*6*4</f>
        <v>1200</v>
      </c>
      <c r="F4" s="41" t="s">
        <v>53</v>
      </c>
      <c r="H4" s="27" t="s">
        <v>54</v>
      </c>
      <c r="I4" s="19"/>
      <c r="J4" s="19"/>
      <c r="K4" s="19"/>
    </row>
    <row r="5" spans="1:15" s="19" customFormat="1" ht="18" x14ac:dyDescent="0.25">
      <c r="B5" s="10"/>
      <c r="C5" s="10"/>
      <c r="D5" s="43" t="s">
        <v>44</v>
      </c>
      <c r="E5" s="21"/>
      <c r="F5" s="21"/>
    </row>
    <row r="6" spans="1:15" s="19" customFormat="1" ht="18" x14ac:dyDescent="0.25">
      <c r="B6" s="10"/>
      <c r="C6" s="10"/>
      <c r="D6" s="20"/>
      <c r="E6" s="21"/>
      <c r="F6" s="21"/>
      <c r="G6" s="18"/>
      <c r="H6" s="38">
        <f>I3/E4</f>
        <v>3.63</v>
      </c>
      <c r="I6" s="49" t="s">
        <v>56</v>
      </c>
    </row>
    <row r="7" spans="1:15" x14ac:dyDescent="0.25">
      <c r="B7" s="23" t="s">
        <v>46</v>
      </c>
      <c r="C7" s="23"/>
      <c r="D7" s="24" t="s">
        <v>2</v>
      </c>
      <c r="I7" s="37"/>
    </row>
    <row r="8" spans="1:15" ht="18" x14ac:dyDescent="0.25">
      <c r="A8" s="44" t="s">
        <v>59</v>
      </c>
      <c r="B8" s="9" t="s">
        <v>45</v>
      </c>
      <c r="C8" s="9"/>
      <c r="D8" s="9" t="s">
        <v>3</v>
      </c>
      <c r="G8" s="24" t="s">
        <v>57</v>
      </c>
      <c r="L8" s="9"/>
    </row>
    <row r="9" spans="1:15" ht="15.75" x14ac:dyDescent="0.25">
      <c r="A9" s="13" t="s">
        <v>5</v>
      </c>
      <c r="I9" s="24" t="s">
        <v>58</v>
      </c>
    </row>
    <row r="10" spans="1:15" ht="18" x14ac:dyDescent="0.25">
      <c r="A10" s="12" t="s">
        <v>6</v>
      </c>
      <c r="B10" s="47"/>
      <c r="D10" s="46"/>
      <c r="G10" s="46">
        <f>B10*D10</f>
        <v>0</v>
      </c>
      <c r="I10" s="48">
        <f>G10*$H$6</f>
        <v>0</v>
      </c>
      <c r="O10" s="4"/>
    </row>
    <row r="11" spans="1:15" x14ac:dyDescent="0.25">
      <c r="A11" s="12" t="s">
        <v>7</v>
      </c>
      <c r="B11" s="47"/>
      <c r="D11" s="46"/>
      <c r="G11" s="46">
        <f t="shared" ref="G11:G17" si="0">B11*D11</f>
        <v>0</v>
      </c>
      <c r="I11" s="48">
        <f t="shared" ref="I11:I17" si="1">G11*$H$6</f>
        <v>0</v>
      </c>
    </row>
    <row r="12" spans="1:15" x14ac:dyDescent="0.25">
      <c r="A12" s="12" t="s">
        <v>8</v>
      </c>
      <c r="B12" s="47"/>
      <c r="D12" s="46"/>
      <c r="G12" s="46">
        <f t="shared" si="0"/>
        <v>0</v>
      </c>
      <c r="I12" s="48">
        <f t="shared" si="1"/>
        <v>0</v>
      </c>
    </row>
    <row r="13" spans="1:15" x14ac:dyDescent="0.25">
      <c r="A13" s="12" t="s">
        <v>9</v>
      </c>
      <c r="B13" s="47"/>
      <c r="D13" s="46"/>
      <c r="G13" s="46">
        <f t="shared" si="0"/>
        <v>0</v>
      </c>
      <c r="I13" s="48">
        <f t="shared" si="1"/>
        <v>0</v>
      </c>
    </row>
    <row r="14" spans="1:15" x14ac:dyDescent="0.25">
      <c r="A14" s="12" t="s">
        <v>10</v>
      </c>
      <c r="B14" s="47"/>
      <c r="D14" s="46"/>
      <c r="G14" s="46">
        <f t="shared" si="0"/>
        <v>0</v>
      </c>
      <c r="I14" s="48">
        <f t="shared" si="1"/>
        <v>0</v>
      </c>
    </row>
    <row r="15" spans="1:15" x14ac:dyDescent="0.25">
      <c r="A15" s="12" t="s">
        <v>11</v>
      </c>
      <c r="B15" s="47"/>
      <c r="D15" s="46"/>
      <c r="G15" s="46">
        <f t="shared" si="0"/>
        <v>0</v>
      </c>
      <c r="I15" s="48">
        <f t="shared" si="1"/>
        <v>0</v>
      </c>
    </row>
    <row r="16" spans="1:15" x14ac:dyDescent="0.25">
      <c r="A16" s="12" t="s">
        <v>12</v>
      </c>
      <c r="B16" s="47"/>
      <c r="D16" s="46"/>
      <c r="G16" s="46">
        <f>B16*D16</f>
        <v>0</v>
      </c>
      <c r="I16" s="48">
        <f t="shared" si="1"/>
        <v>0</v>
      </c>
    </row>
    <row r="17" spans="1:9" x14ac:dyDescent="0.25">
      <c r="A17" s="12" t="s">
        <v>13</v>
      </c>
      <c r="B17" s="47"/>
      <c r="D17" s="46"/>
      <c r="G17" s="46">
        <f t="shared" si="0"/>
        <v>0</v>
      </c>
      <c r="I17" s="48">
        <f t="shared" si="1"/>
        <v>0</v>
      </c>
    </row>
    <row r="18" spans="1:9" x14ac:dyDescent="0.25">
      <c r="A18" s="12"/>
      <c r="I18" s="39"/>
    </row>
    <row r="19" spans="1:9" ht="15.75" x14ac:dyDescent="0.25">
      <c r="A19" s="13" t="s">
        <v>14</v>
      </c>
      <c r="I19" s="39"/>
    </row>
    <row r="20" spans="1:9" x14ac:dyDescent="0.25">
      <c r="A20" s="12" t="s">
        <v>15</v>
      </c>
      <c r="B20" s="47"/>
      <c r="D20" s="46"/>
      <c r="G20" s="46">
        <f>B20*D20</f>
        <v>0</v>
      </c>
      <c r="I20" s="48">
        <f t="shared" ref="I20:I21" si="2">G20*$H$6</f>
        <v>0</v>
      </c>
    </row>
    <row r="21" spans="1:9" x14ac:dyDescent="0.25">
      <c r="A21" s="12" t="s">
        <v>17</v>
      </c>
      <c r="B21" s="47"/>
      <c r="D21" s="46"/>
      <c r="G21" s="46">
        <f t="shared" ref="G21" si="3">B21*D21</f>
        <v>0</v>
      </c>
      <c r="I21" s="48">
        <f t="shared" si="2"/>
        <v>0</v>
      </c>
    </row>
    <row r="22" spans="1:9" x14ac:dyDescent="0.25">
      <c r="A22" s="14"/>
      <c r="I22" s="39"/>
    </row>
    <row r="23" spans="1:9" ht="15.75" x14ac:dyDescent="0.25">
      <c r="A23" s="13" t="s">
        <v>18</v>
      </c>
      <c r="I23" s="39"/>
    </row>
    <row r="24" spans="1:9" x14ac:dyDescent="0.25">
      <c r="A24" s="12" t="s">
        <v>19</v>
      </c>
      <c r="B24" s="47"/>
      <c r="D24" s="46"/>
      <c r="G24" s="46">
        <f>B24*D24</f>
        <v>0</v>
      </c>
      <c r="I24" s="48">
        <f t="shared" ref="I24:I35" si="4">G24*$H$6</f>
        <v>0</v>
      </c>
    </row>
    <row r="25" spans="1:9" x14ac:dyDescent="0.25">
      <c r="A25" s="12" t="s">
        <v>20</v>
      </c>
      <c r="B25" s="47"/>
      <c r="D25" s="46"/>
      <c r="G25" s="46">
        <f t="shared" ref="G25:G35" si="5">B25*D25</f>
        <v>0</v>
      </c>
      <c r="I25" s="48">
        <f t="shared" si="4"/>
        <v>0</v>
      </c>
    </row>
    <row r="26" spans="1:9" x14ac:dyDescent="0.25">
      <c r="A26" s="12" t="s">
        <v>21</v>
      </c>
      <c r="B26" s="47"/>
      <c r="D26" s="46"/>
      <c r="G26" s="46">
        <f t="shared" si="5"/>
        <v>0</v>
      </c>
      <c r="I26" s="48">
        <f t="shared" si="4"/>
        <v>0</v>
      </c>
    </row>
    <row r="27" spans="1:9" x14ac:dyDescent="0.25">
      <c r="A27" s="12" t="s">
        <v>22</v>
      </c>
      <c r="B27" s="47"/>
      <c r="D27" s="46"/>
      <c r="G27" s="46">
        <f t="shared" si="5"/>
        <v>0</v>
      </c>
      <c r="I27" s="48">
        <f t="shared" si="4"/>
        <v>0</v>
      </c>
    </row>
    <row r="28" spans="1:9" x14ac:dyDescent="0.25">
      <c r="A28" s="12" t="s">
        <v>23</v>
      </c>
      <c r="B28" s="47"/>
      <c r="D28" s="46"/>
      <c r="G28" s="46">
        <f t="shared" si="5"/>
        <v>0</v>
      </c>
      <c r="I28" s="48">
        <f t="shared" si="4"/>
        <v>0</v>
      </c>
    </row>
    <row r="29" spans="1:9" x14ac:dyDescent="0.25">
      <c r="A29" s="12" t="s">
        <v>24</v>
      </c>
      <c r="B29" s="47"/>
      <c r="D29" s="46"/>
      <c r="G29" s="46">
        <f t="shared" si="5"/>
        <v>0</v>
      </c>
      <c r="I29" s="48">
        <f t="shared" si="4"/>
        <v>0</v>
      </c>
    </row>
    <row r="30" spans="1:9" x14ac:dyDescent="0.25">
      <c r="A30" s="12" t="s">
        <v>25</v>
      </c>
      <c r="B30" s="47"/>
      <c r="D30" s="46"/>
      <c r="G30" s="46">
        <f t="shared" si="5"/>
        <v>0</v>
      </c>
      <c r="I30" s="48">
        <f t="shared" si="4"/>
        <v>0</v>
      </c>
    </row>
    <row r="31" spans="1:9" x14ac:dyDescent="0.25">
      <c r="A31" s="12" t="s">
        <v>26</v>
      </c>
      <c r="B31" s="47"/>
      <c r="D31" s="46"/>
      <c r="G31" s="46">
        <f t="shared" si="5"/>
        <v>0</v>
      </c>
      <c r="I31" s="48">
        <f t="shared" si="4"/>
        <v>0</v>
      </c>
    </row>
    <row r="32" spans="1:9" x14ac:dyDescent="0.25">
      <c r="A32" s="12" t="s">
        <v>27</v>
      </c>
      <c r="B32" s="47"/>
      <c r="D32" s="46"/>
      <c r="G32" s="46">
        <f t="shared" si="5"/>
        <v>0</v>
      </c>
      <c r="I32" s="48">
        <f t="shared" si="4"/>
        <v>0</v>
      </c>
    </row>
    <row r="33" spans="1:9" x14ac:dyDescent="0.25">
      <c r="A33" s="12" t="s">
        <v>28</v>
      </c>
      <c r="B33" s="47"/>
      <c r="D33" s="46"/>
      <c r="G33" s="46">
        <f t="shared" si="5"/>
        <v>0</v>
      </c>
      <c r="I33" s="48">
        <f t="shared" si="4"/>
        <v>0</v>
      </c>
    </row>
    <row r="34" spans="1:9" x14ac:dyDescent="0.25">
      <c r="A34" s="12" t="s">
        <v>29</v>
      </c>
      <c r="B34" s="47"/>
      <c r="D34" s="46"/>
      <c r="G34" s="46">
        <f t="shared" si="5"/>
        <v>0</v>
      </c>
      <c r="I34" s="48">
        <f t="shared" si="4"/>
        <v>0</v>
      </c>
    </row>
    <row r="35" spans="1:9" x14ac:dyDescent="0.25">
      <c r="A35" s="12" t="s">
        <v>12</v>
      </c>
      <c r="B35" s="47"/>
      <c r="D35" s="46"/>
      <c r="G35" s="46">
        <f t="shared" si="5"/>
        <v>0</v>
      </c>
      <c r="I35" s="48">
        <f t="shared" si="4"/>
        <v>0</v>
      </c>
    </row>
    <row r="36" spans="1:9" x14ac:dyDescent="0.25">
      <c r="A36" s="12"/>
      <c r="I36" s="39"/>
    </row>
    <row r="37" spans="1:9" ht="15.75" x14ac:dyDescent="0.25">
      <c r="A37" s="15" t="s">
        <v>30</v>
      </c>
      <c r="I37" s="39"/>
    </row>
    <row r="38" spans="1:9" x14ac:dyDescent="0.25">
      <c r="A38" s="12" t="s">
        <v>31</v>
      </c>
      <c r="B38" s="47"/>
      <c r="D38" s="46"/>
      <c r="G38" s="46">
        <f t="shared" ref="G38" si="6">B38*D38</f>
        <v>0</v>
      </c>
      <c r="I38" s="48">
        <f t="shared" ref="I38:I39" si="7">G38*$H$6</f>
        <v>0</v>
      </c>
    </row>
    <row r="39" spans="1:9" x14ac:dyDescent="0.25">
      <c r="A39" s="12" t="s">
        <v>32</v>
      </c>
      <c r="B39" s="47"/>
      <c r="D39" s="46"/>
      <c r="G39" s="46">
        <f t="shared" ref="G39" si="8">B39*D39</f>
        <v>0</v>
      </c>
      <c r="I39" s="48">
        <f t="shared" si="7"/>
        <v>0</v>
      </c>
    </row>
    <row r="40" spans="1:9" s="20" customFormat="1" x14ac:dyDescent="0.25">
      <c r="A40" s="51"/>
      <c r="D40" s="63"/>
      <c r="E40" s="20" t="s">
        <v>71</v>
      </c>
      <c r="F40" s="20" t="s">
        <v>72</v>
      </c>
      <c r="G40" s="63"/>
      <c r="I40" s="64"/>
    </row>
    <row r="41" spans="1:9" x14ac:dyDescent="0.25">
      <c r="A41" s="12" t="s">
        <v>34</v>
      </c>
      <c r="B41" s="47">
        <v>3</v>
      </c>
      <c r="D41" s="46">
        <v>15</v>
      </c>
      <c r="E41" s="61">
        <v>0.1</v>
      </c>
      <c r="F41" s="62">
        <v>5</v>
      </c>
      <c r="G41" s="46">
        <f>B41*D41*E41*F41</f>
        <v>22.5</v>
      </c>
      <c r="I41" s="48">
        <f t="shared" ref="I41" si="9">G41*$H$6</f>
        <v>81.674999999999997</v>
      </c>
    </row>
    <row r="42" spans="1:9" s="19" customFormat="1" x14ac:dyDescent="0.25">
      <c r="A42" s="73" t="s">
        <v>90</v>
      </c>
      <c r="B42" s="20"/>
      <c r="D42" s="63"/>
      <c r="E42" s="83"/>
      <c r="F42" s="71"/>
      <c r="G42" s="63"/>
      <c r="I42" s="64"/>
    </row>
    <row r="43" spans="1:9" x14ac:dyDescent="0.25">
      <c r="A43" s="51"/>
      <c r="I43" s="39"/>
    </row>
    <row r="44" spans="1:9" ht="15.75" x14ac:dyDescent="0.25">
      <c r="A44" s="15" t="s">
        <v>35</v>
      </c>
      <c r="I44" s="39"/>
    </row>
    <row r="45" spans="1:9" x14ac:dyDescent="0.25">
      <c r="A45" s="28" t="s">
        <v>50</v>
      </c>
      <c r="B45" s="47"/>
      <c r="D45" s="46"/>
      <c r="G45" s="46">
        <f t="shared" ref="G45:G46" si="10">B45*D45</f>
        <v>0</v>
      </c>
      <c r="I45" s="48">
        <f t="shared" ref="I45:I51" si="11">G45*$H$6</f>
        <v>0</v>
      </c>
    </row>
    <row r="46" spans="1:9" x14ac:dyDescent="0.25">
      <c r="A46" s="12" t="s">
        <v>36</v>
      </c>
      <c r="B46" s="47"/>
      <c r="D46" s="46"/>
      <c r="G46" s="46">
        <f t="shared" si="10"/>
        <v>0</v>
      </c>
      <c r="I46" s="48">
        <f t="shared" si="11"/>
        <v>0</v>
      </c>
    </row>
    <row r="47" spans="1:9" x14ac:dyDescent="0.25">
      <c r="A47" s="12" t="s">
        <v>37</v>
      </c>
      <c r="B47" s="47"/>
      <c r="D47" s="46"/>
      <c r="G47" s="46">
        <f t="shared" ref="G47:G51" si="12">B47*D47</f>
        <v>0</v>
      </c>
      <c r="I47" s="48">
        <f t="shared" si="11"/>
        <v>0</v>
      </c>
    </row>
    <row r="48" spans="1:9" x14ac:dyDescent="0.25">
      <c r="A48" s="12" t="s">
        <v>38</v>
      </c>
      <c r="B48" s="47"/>
      <c r="D48" s="46"/>
      <c r="G48" s="46">
        <f t="shared" si="12"/>
        <v>0</v>
      </c>
      <c r="I48" s="48">
        <f t="shared" si="11"/>
        <v>0</v>
      </c>
    </row>
    <row r="49" spans="1:9" x14ac:dyDescent="0.25">
      <c r="A49" s="12" t="s">
        <v>51</v>
      </c>
      <c r="B49" s="47"/>
      <c r="D49" s="46"/>
      <c r="G49" s="46">
        <f t="shared" si="12"/>
        <v>0</v>
      </c>
      <c r="I49" s="48">
        <f t="shared" si="11"/>
        <v>0</v>
      </c>
    </row>
    <row r="50" spans="1:9" x14ac:dyDescent="0.25">
      <c r="A50" s="12" t="s">
        <v>51</v>
      </c>
      <c r="B50" s="47"/>
      <c r="D50" s="46"/>
      <c r="G50" s="46">
        <f t="shared" si="12"/>
        <v>0</v>
      </c>
      <c r="I50" s="48">
        <f t="shared" si="11"/>
        <v>0</v>
      </c>
    </row>
    <row r="51" spans="1:9" x14ac:dyDescent="0.25">
      <c r="A51" s="12" t="s">
        <v>12</v>
      </c>
      <c r="B51" s="47"/>
      <c r="D51" s="46"/>
      <c r="G51" s="46">
        <f t="shared" si="12"/>
        <v>0</v>
      </c>
      <c r="I51" s="48">
        <f t="shared" si="11"/>
        <v>0</v>
      </c>
    </row>
    <row r="52" spans="1:9" x14ac:dyDescent="0.25">
      <c r="A52" s="12"/>
      <c r="D52" s="25"/>
      <c r="G52" s="25"/>
      <c r="I52" s="39"/>
    </row>
    <row r="53" spans="1:9" ht="15.75" x14ac:dyDescent="0.25">
      <c r="A53" s="17" t="s">
        <v>39</v>
      </c>
      <c r="I53" s="39"/>
    </row>
    <row r="54" spans="1:9" x14ac:dyDescent="0.25">
      <c r="A54" s="16" t="s">
        <v>40</v>
      </c>
      <c r="B54" s="47"/>
      <c r="D54" s="46"/>
      <c r="G54" s="46">
        <f t="shared" ref="G54" si="13">B54*D54</f>
        <v>0</v>
      </c>
      <c r="I54" s="48">
        <f t="shared" ref="I54" si="14">G54*$H$6</f>
        <v>0</v>
      </c>
    </row>
    <row r="55" spans="1:9" x14ac:dyDescent="0.25">
      <c r="A55" s="16" t="s">
        <v>41</v>
      </c>
      <c r="D55" s="25"/>
      <c r="G55" s="25"/>
      <c r="I55" s="39"/>
    </row>
    <row r="56" spans="1:9" x14ac:dyDescent="0.25">
      <c r="A56" s="26" t="s">
        <v>42</v>
      </c>
      <c r="D56" s="25"/>
      <c r="E56" s="69" t="s">
        <v>77</v>
      </c>
      <c r="F56" s="70" t="s">
        <v>79</v>
      </c>
      <c r="G56" s="25"/>
      <c r="I56" s="39"/>
    </row>
    <row r="57" spans="1:9" x14ac:dyDescent="0.25">
      <c r="A57" s="73" t="s">
        <v>84</v>
      </c>
      <c r="B57" s="47">
        <f>2*0.5</f>
        <v>1</v>
      </c>
      <c r="D57" s="46">
        <v>12.55</v>
      </c>
      <c r="E57" s="61">
        <v>0.05</v>
      </c>
      <c r="F57" s="62">
        <v>6</v>
      </c>
      <c r="G57" s="46">
        <f>B57*D57*E57*F57</f>
        <v>3.7650000000000006</v>
      </c>
      <c r="I57" s="48">
        <f t="shared" ref="I57:I59" si="15">G57*$H$6</f>
        <v>13.666950000000002</v>
      </c>
    </row>
    <row r="58" spans="1:9" x14ac:dyDescent="0.25">
      <c r="A58" s="73" t="s">
        <v>85</v>
      </c>
      <c r="B58" s="47">
        <f>2*2</f>
        <v>4</v>
      </c>
      <c r="D58" s="46">
        <v>12.55</v>
      </c>
      <c r="E58" s="61">
        <v>0.05</v>
      </c>
      <c r="F58" s="62">
        <v>6</v>
      </c>
      <c r="G58" s="46">
        <f>B58*D58*E58*F58</f>
        <v>15.060000000000002</v>
      </c>
      <c r="I58" s="48">
        <f t="shared" si="15"/>
        <v>54.667800000000007</v>
      </c>
    </row>
    <row r="59" spans="1:9" x14ac:dyDescent="0.25">
      <c r="A59" s="73" t="s">
        <v>86</v>
      </c>
      <c r="B59" s="47">
        <f>2*4</f>
        <v>8</v>
      </c>
      <c r="D59" s="46">
        <v>12.55</v>
      </c>
      <c r="E59" s="61">
        <v>0.05</v>
      </c>
      <c r="F59" s="62">
        <v>6</v>
      </c>
      <c r="G59" s="46">
        <f>B59*D59*E59*F59</f>
        <v>30.120000000000005</v>
      </c>
      <c r="I59" s="48">
        <f t="shared" si="15"/>
        <v>109.33560000000001</v>
      </c>
    </row>
    <row r="60" spans="1:9" x14ac:dyDescent="0.25">
      <c r="A60" s="73" t="s">
        <v>87</v>
      </c>
    </row>
    <row r="61" spans="1:9" x14ac:dyDescent="0.25">
      <c r="A61" s="73" t="s">
        <v>83</v>
      </c>
      <c r="B61" s="47">
        <f>2*1.5</f>
        <v>3</v>
      </c>
      <c r="D61" s="46">
        <v>12.55</v>
      </c>
      <c r="E61" s="61">
        <v>0.05</v>
      </c>
      <c r="F61" s="62">
        <v>6</v>
      </c>
      <c r="G61" s="46">
        <f>B61*D61*E61*F61</f>
        <v>11.295000000000002</v>
      </c>
      <c r="I61" s="48">
        <f t="shared" ref="I61:I62" si="16">G61*$H$6</f>
        <v>41.000850000000007</v>
      </c>
    </row>
    <row r="62" spans="1:9" x14ac:dyDescent="0.25">
      <c r="A62" s="76" t="s">
        <v>88</v>
      </c>
      <c r="B62" s="76"/>
      <c r="C62" s="76"/>
      <c r="D62" s="76"/>
      <c r="E62" s="76"/>
      <c r="F62" s="76"/>
      <c r="G62" s="81">
        <f>SUM(G57:G61)</f>
        <v>60.240000000000009</v>
      </c>
      <c r="H62" s="76"/>
      <c r="I62" s="82">
        <f t="shared" si="16"/>
        <v>218.67120000000003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45" workbookViewId="0">
      <selection activeCell="A60" sqref="A60"/>
    </sheetView>
  </sheetViews>
  <sheetFormatPr defaultRowHeight="15" x14ac:dyDescent="0.25"/>
  <cols>
    <col min="1" max="1" width="22.5703125" bestFit="1" customWidth="1"/>
    <col min="2" max="2" width="22.140625" customWidth="1"/>
    <col min="3" max="3" width="1.85546875" customWidth="1"/>
    <col min="4" max="4" width="22.28515625" customWidth="1"/>
    <col min="5" max="5" width="29.5703125" customWidth="1"/>
    <col min="6" max="6" width="14.28515625" customWidth="1"/>
    <col min="7" max="7" width="13" bestFit="1" customWidth="1"/>
    <col min="8" max="8" width="6" customWidth="1"/>
    <col min="9" max="9" width="13.42578125" customWidth="1"/>
    <col min="10" max="10" width="8.7109375" bestFit="1" customWidth="1"/>
  </cols>
  <sheetData>
    <row r="1" spans="1:15" ht="25.5" x14ac:dyDescent="0.35">
      <c r="B1" s="6" t="s">
        <v>60</v>
      </c>
      <c r="C1" s="6"/>
      <c r="D1" s="7" t="s">
        <v>48</v>
      </c>
      <c r="I1" s="34" t="s">
        <v>52</v>
      </c>
      <c r="J1" s="35">
        <v>43560</v>
      </c>
      <c r="K1" s="33" t="s">
        <v>53</v>
      </c>
    </row>
    <row r="2" spans="1:15" ht="18" x14ac:dyDescent="0.25">
      <c r="D2" s="5" t="s">
        <v>1</v>
      </c>
    </row>
    <row r="3" spans="1:15" ht="18" x14ac:dyDescent="0.25">
      <c r="F3" s="5"/>
      <c r="I3" s="32" t="s">
        <v>43</v>
      </c>
      <c r="J3" s="40">
        <f>J1*0.1</f>
        <v>4356</v>
      </c>
      <c r="K3" s="33" t="s">
        <v>53</v>
      </c>
    </row>
    <row r="4" spans="1:15" ht="18" x14ac:dyDescent="0.25">
      <c r="A4" s="75" t="s">
        <v>4</v>
      </c>
      <c r="B4" s="11"/>
      <c r="D4" s="42" t="s">
        <v>55</v>
      </c>
      <c r="E4" s="36">
        <f>50*6*4</f>
        <v>1200</v>
      </c>
      <c r="F4" s="41" t="s">
        <v>53</v>
      </c>
      <c r="I4" s="27" t="s">
        <v>54</v>
      </c>
      <c r="J4" s="19"/>
      <c r="K4" s="19"/>
    </row>
    <row r="5" spans="1:15" s="19" customFormat="1" ht="18" x14ac:dyDescent="0.25">
      <c r="B5" s="10"/>
      <c r="C5" s="10"/>
      <c r="D5" s="43" t="s">
        <v>44</v>
      </c>
      <c r="E5" s="21"/>
      <c r="F5" s="21"/>
    </row>
    <row r="6" spans="1:15" s="19" customFormat="1" ht="18" x14ac:dyDescent="0.25">
      <c r="B6" s="10"/>
      <c r="C6" s="10"/>
      <c r="D6" s="20"/>
      <c r="E6" s="20"/>
      <c r="F6" s="21"/>
      <c r="G6" s="32"/>
      <c r="H6" s="22"/>
      <c r="I6" s="38">
        <f>J3/E4</f>
        <v>3.63</v>
      </c>
      <c r="J6" s="49" t="s">
        <v>56</v>
      </c>
    </row>
    <row r="7" spans="1:15" x14ac:dyDescent="0.25">
      <c r="B7" s="23" t="s">
        <v>61</v>
      </c>
      <c r="C7" s="23"/>
      <c r="D7" s="24" t="s">
        <v>62</v>
      </c>
      <c r="E7" s="24"/>
      <c r="I7" s="37"/>
    </row>
    <row r="8" spans="1:15" ht="18" x14ac:dyDescent="0.25">
      <c r="A8" s="44" t="s">
        <v>59</v>
      </c>
      <c r="B8" s="9" t="s">
        <v>45</v>
      </c>
      <c r="C8" s="9"/>
      <c r="D8" s="9" t="s">
        <v>63</v>
      </c>
      <c r="E8" s="9"/>
      <c r="G8" s="45" t="s">
        <v>64</v>
      </c>
      <c r="L8" s="9"/>
    </row>
    <row r="9" spans="1:15" ht="15.75" x14ac:dyDescent="0.25">
      <c r="A9" s="29" t="s">
        <v>5</v>
      </c>
      <c r="I9" s="24" t="s">
        <v>65</v>
      </c>
    </row>
    <row r="10" spans="1:15" ht="18" x14ac:dyDescent="0.25">
      <c r="A10" s="28" t="s">
        <v>6</v>
      </c>
      <c r="B10" s="50"/>
      <c r="D10" s="56"/>
      <c r="E10" s="63"/>
      <c r="G10" s="56">
        <f t="shared" ref="G10:G17" si="0">B10*D10</f>
        <v>0</v>
      </c>
      <c r="I10" s="57">
        <f>G10*$I$6</f>
        <v>0</v>
      </c>
      <c r="O10" s="8"/>
    </row>
    <row r="11" spans="1:15" x14ac:dyDescent="0.25">
      <c r="A11" s="28" t="s">
        <v>7</v>
      </c>
      <c r="B11" s="50"/>
      <c r="D11" s="56"/>
      <c r="E11" s="63"/>
      <c r="G11" s="56">
        <f t="shared" si="0"/>
        <v>0</v>
      </c>
      <c r="I11" s="57">
        <f t="shared" ref="I11:I17" si="1">G11*$I$6</f>
        <v>0</v>
      </c>
    </row>
    <row r="12" spans="1:15" x14ac:dyDescent="0.25">
      <c r="A12" s="28" t="s">
        <v>8</v>
      </c>
      <c r="B12" s="50"/>
      <c r="D12" s="56"/>
      <c r="E12" s="63"/>
      <c r="G12" s="56">
        <f t="shared" si="0"/>
        <v>0</v>
      </c>
      <c r="I12" s="57">
        <f t="shared" si="1"/>
        <v>0</v>
      </c>
    </row>
    <row r="13" spans="1:15" x14ac:dyDescent="0.25">
      <c r="A13" s="28" t="s">
        <v>9</v>
      </c>
      <c r="B13" s="50"/>
      <c r="D13" s="56"/>
      <c r="E13" s="63"/>
      <c r="G13" s="56">
        <f t="shared" si="0"/>
        <v>0</v>
      </c>
      <c r="I13" s="57">
        <f t="shared" si="1"/>
        <v>0</v>
      </c>
    </row>
    <row r="14" spans="1:15" x14ac:dyDescent="0.25">
      <c r="A14" s="28" t="s">
        <v>10</v>
      </c>
      <c r="B14" s="50"/>
      <c r="D14" s="56"/>
      <c r="E14" s="63"/>
      <c r="G14" s="56">
        <f t="shared" si="0"/>
        <v>0</v>
      </c>
      <c r="I14" s="57">
        <f t="shared" si="1"/>
        <v>0</v>
      </c>
    </row>
    <row r="15" spans="1:15" x14ac:dyDescent="0.25">
      <c r="A15" s="28" t="s">
        <v>11</v>
      </c>
      <c r="B15" s="50"/>
      <c r="D15" s="56"/>
      <c r="E15" s="63"/>
      <c r="G15" s="56">
        <f t="shared" si="0"/>
        <v>0</v>
      </c>
      <c r="I15" s="57">
        <f t="shared" si="1"/>
        <v>0</v>
      </c>
    </row>
    <row r="16" spans="1:15" x14ac:dyDescent="0.25">
      <c r="A16" s="28" t="s">
        <v>12</v>
      </c>
      <c r="B16" s="50"/>
      <c r="D16" s="56"/>
      <c r="E16" s="63"/>
      <c r="G16" s="56">
        <f t="shared" si="0"/>
        <v>0</v>
      </c>
      <c r="I16" s="57">
        <f t="shared" si="1"/>
        <v>0</v>
      </c>
    </row>
    <row r="17" spans="1:9" x14ac:dyDescent="0.25">
      <c r="A17" s="28" t="s">
        <v>13</v>
      </c>
      <c r="B17" s="50"/>
      <c r="D17" s="56"/>
      <c r="E17" s="63"/>
      <c r="G17" s="56">
        <f t="shared" si="0"/>
        <v>0</v>
      </c>
      <c r="I17" s="57">
        <f t="shared" si="1"/>
        <v>0</v>
      </c>
    </row>
    <row r="18" spans="1:9" x14ac:dyDescent="0.25">
      <c r="A18" s="28"/>
      <c r="E18" s="19"/>
      <c r="I18" s="39"/>
    </row>
    <row r="19" spans="1:9" ht="15.75" x14ac:dyDescent="0.25">
      <c r="A19" s="29" t="s">
        <v>14</v>
      </c>
      <c r="E19" s="19"/>
      <c r="I19" s="39"/>
    </row>
    <row r="20" spans="1:9" x14ac:dyDescent="0.25">
      <c r="A20" s="28" t="s">
        <v>15</v>
      </c>
      <c r="B20" s="50"/>
      <c r="D20" s="56"/>
      <c r="E20" s="63"/>
      <c r="G20" s="56">
        <f>B20*D20</f>
        <v>0</v>
      </c>
      <c r="I20" s="57">
        <f>G20*$I$6</f>
        <v>0</v>
      </c>
    </row>
    <row r="21" spans="1:9" x14ac:dyDescent="0.25">
      <c r="A21" s="28" t="s">
        <v>17</v>
      </c>
      <c r="B21" s="50"/>
      <c r="D21" s="56"/>
      <c r="E21" s="63"/>
      <c r="G21" s="56">
        <f>B21*D21</f>
        <v>0</v>
      </c>
      <c r="I21" s="57">
        <f t="shared" ref="I21" si="2">G21*$I$6</f>
        <v>0</v>
      </c>
    </row>
    <row r="22" spans="1:9" x14ac:dyDescent="0.25">
      <c r="A22" s="30"/>
      <c r="E22" s="19"/>
      <c r="I22" s="39"/>
    </row>
    <row r="23" spans="1:9" ht="15.75" x14ac:dyDescent="0.25">
      <c r="A23" s="29" t="s">
        <v>18</v>
      </c>
      <c r="E23" s="19"/>
      <c r="I23" s="39"/>
    </row>
    <row r="24" spans="1:9" x14ac:dyDescent="0.25">
      <c r="A24" s="28" t="s">
        <v>24</v>
      </c>
      <c r="B24" s="50"/>
      <c r="D24" s="56"/>
      <c r="E24" s="63"/>
      <c r="G24" s="56">
        <f t="shared" ref="G24:G30" si="3">B24*D24</f>
        <v>0</v>
      </c>
      <c r="I24" s="57">
        <f t="shared" ref="I24:I30" si="4">G24*$I$6</f>
        <v>0</v>
      </c>
    </row>
    <row r="25" spans="1:9" x14ac:dyDescent="0.25">
      <c r="A25" s="28" t="s">
        <v>25</v>
      </c>
      <c r="B25" s="50"/>
      <c r="D25" s="56"/>
      <c r="E25" s="63"/>
      <c r="G25" s="56">
        <f t="shared" si="3"/>
        <v>0</v>
      </c>
      <c r="I25" s="57">
        <f t="shared" si="4"/>
        <v>0</v>
      </c>
    </row>
    <row r="26" spans="1:9" x14ac:dyDescent="0.25">
      <c r="A26" s="28" t="s">
        <v>26</v>
      </c>
      <c r="B26" s="50"/>
      <c r="D26" s="56"/>
      <c r="E26" s="63"/>
      <c r="G26" s="56">
        <f t="shared" si="3"/>
        <v>0</v>
      </c>
      <c r="I26" s="57">
        <f t="shared" si="4"/>
        <v>0</v>
      </c>
    </row>
    <row r="27" spans="1:9" x14ac:dyDescent="0.25">
      <c r="A27" s="28" t="s">
        <v>27</v>
      </c>
      <c r="B27" s="50"/>
      <c r="D27" s="56"/>
      <c r="E27" s="63"/>
      <c r="G27" s="56">
        <f t="shared" si="3"/>
        <v>0</v>
      </c>
      <c r="I27" s="57">
        <f t="shared" si="4"/>
        <v>0</v>
      </c>
    </row>
    <row r="28" spans="1:9" x14ac:dyDescent="0.25">
      <c r="A28" s="28" t="s">
        <v>28</v>
      </c>
      <c r="B28" s="50"/>
      <c r="D28" s="56"/>
      <c r="E28" s="63"/>
      <c r="G28" s="56">
        <f t="shared" si="3"/>
        <v>0</v>
      </c>
      <c r="I28" s="57">
        <f t="shared" si="4"/>
        <v>0</v>
      </c>
    </row>
    <row r="29" spans="1:9" x14ac:dyDescent="0.25">
      <c r="A29" s="28" t="s">
        <v>29</v>
      </c>
      <c r="B29" s="50"/>
      <c r="D29" s="56"/>
      <c r="E29" s="63"/>
      <c r="G29" s="56">
        <f t="shared" si="3"/>
        <v>0</v>
      </c>
      <c r="I29" s="57">
        <f t="shared" si="4"/>
        <v>0</v>
      </c>
    </row>
    <row r="30" spans="1:9" x14ac:dyDescent="0.25">
      <c r="A30" s="28" t="s">
        <v>12</v>
      </c>
      <c r="B30" s="50"/>
      <c r="D30" s="56"/>
      <c r="E30" s="63"/>
      <c r="G30" s="56">
        <f t="shared" si="3"/>
        <v>0</v>
      </c>
      <c r="I30" s="57">
        <f t="shared" si="4"/>
        <v>0</v>
      </c>
    </row>
    <row r="31" spans="1:9" x14ac:dyDescent="0.25">
      <c r="A31" s="28"/>
      <c r="E31" s="19"/>
      <c r="I31" s="39"/>
    </row>
    <row r="32" spans="1:9" ht="15.75" x14ac:dyDescent="0.25">
      <c r="A32" s="31" t="s">
        <v>30</v>
      </c>
      <c r="E32" s="19"/>
      <c r="I32" s="39"/>
    </row>
    <row r="33" spans="1:9" x14ac:dyDescent="0.25">
      <c r="A33" s="28" t="s">
        <v>31</v>
      </c>
      <c r="B33" s="50"/>
      <c r="D33" s="56"/>
      <c r="E33" s="63"/>
      <c r="G33" s="56">
        <f>B33*D33</f>
        <v>0</v>
      </c>
      <c r="I33" s="57">
        <f t="shared" ref="I33:I36" si="5">G33*$I$6</f>
        <v>0</v>
      </c>
    </row>
    <row r="34" spans="1:9" x14ac:dyDescent="0.25">
      <c r="A34" s="28" t="s">
        <v>32</v>
      </c>
      <c r="B34" s="50"/>
      <c r="D34" s="56"/>
      <c r="E34" s="63"/>
      <c r="G34" s="56">
        <f>B34*D34</f>
        <v>0</v>
      </c>
      <c r="I34" s="57">
        <f t="shared" si="5"/>
        <v>0</v>
      </c>
    </row>
    <row r="35" spans="1:9" s="19" customFormat="1" x14ac:dyDescent="0.25">
      <c r="A35" s="51"/>
      <c r="B35" s="20" t="s">
        <v>73</v>
      </c>
      <c r="D35" s="63" t="s">
        <v>74</v>
      </c>
      <c r="E35" s="20" t="s">
        <v>71</v>
      </c>
      <c r="F35" s="70" t="s">
        <v>72</v>
      </c>
      <c r="G35" s="63"/>
      <c r="I35" s="64"/>
    </row>
    <row r="36" spans="1:9" x14ac:dyDescent="0.25">
      <c r="A36" s="28" t="s">
        <v>34</v>
      </c>
      <c r="B36" s="50">
        <v>20</v>
      </c>
      <c r="D36" s="56">
        <v>0.4</v>
      </c>
      <c r="E36" s="67">
        <v>0.1</v>
      </c>
      <c r="F36" s="68">
        <v>12</v>
      </c>
      <c r="G36" s="56">
        <f>B36*D36*E36*F36</f>
        <v>9.6000000000000014</v>
      </c>
      <c r="I36" s="57">
        <f t="shared" si="5"/>
        <v>34.848000000000006</v>
      </c>
    </row>
    <row r="37" spans="1:9" x14ac:dyDescent="0.25">
      <c r="A37" s="51"/>
      <c r="I37" s="39"/>
    </row>
    <row r="38" spans="1:9" ht="15.75" x14ac:dyDescent="0.25">
      <c r="A38" s="31" t="s">
        <v>35</v>
      </c>
      <c r="I38" s="39"/>
    </row>
    <row r="39" spans="1:9" x14ac:dyDescent="0.25">
      <c r="A39" s="28" t="s">
        <v>50</v>
      </c>
      <c r="B39" s="50"/>
      <c r="D39" s="56"/>
      <c r="E39" s="63"/>
      <c r="G39" s="56">
        <f t="shared" ref="G39:G45" si="6">B39*D39</f>
        <v>0</v>
      </c>
      <c r="I39" s="57">
        <f t="shared" ref="I39:I45" si="7">G39*$I$6</f>
        <v>0</v>
      </c>
    </row>
    <row r="40" spans="1:9" x14ac:dyDescent="0.25">
      <c r="A40" s="28" t="s">
        <v>36</v>
      </c>
      <c r="B40" s="50"/>
      <c r="D40" s="56"/>
      <c r="E40" s="63"/>
      <c r="G40" s="56">
        <f t="shared" si="6"/>
        <v>0</v>
      </c>
      <c r="I40" s="57">
        <f t="shared" si="7"/>
        <v>0</v>
      </c>
    </row>
    <row r="41" spans="1:9" x14ac:dyDescent="0.25">
      <c r="A41" s="28" t="s">
        <v>37</v>
      </c>
      <c r="B41" s="50"/>
      <c r="D41" s="56"/>
      <c r="E41" s="63"/>
      <c r="G41" s="56">
        <f t="shared" si="6"/>
        <v>0</v>
      </c>
      <c r="I41" s="57">
        <f t="shared" si="7"/>
        <v>0</v>
      </c>
    </row>
    <row r="42" spans="1:9" x14ac:dyDescent="0.25">
      <c r="A42" s="28" t="s">
        <v>38</v>
      </c>
      <c r="B42" s="50"/>
      <c r="D42" s="56"/>
      <c r="E42" s="63"/>
      <c r="G42" s="56">
        <f t="shared" si="6"/>
        <v>0</v>
      </c>
      <c r="I42" s="57">
        <f t="shared" si="7"/>
        <v>0</v>
      </c>
    </row>
    <row r="43" spans="1:9" x14ac:dyDescent="0.25">
      <c r="A43" s="28" t="s">
        <v>51</v>
      </c>
      <c r="B43" s="50"/>
      <c r="D43" s="56"/>
      <c r="E43" s="63"/>
      <c r="G43" s="56">
        <f t="shared" si="6"/>
        <v>0</v>
      </c>
      <c r="I43" s="57">
        <f t="shared" si="7"/>
        <v>0</v>
      </c>
    </row>
    <row r="44" spans="1:9" x14ac:dyDescent="0.25">
      <c r="A44" s="28" t="s">
        <v>51</v>
      </c>
      <c r="B44" s="50"/>
      <c r="D44" s="56"/>
      <c r="E44" s="63"/>
      <c r="G44" s="56">
        <f t="shared" si="6"/>
        <v>0</v>
      </c>
      <c r="I44" s="57">
        <f t="shared" si="7"/>
        <v>0</v>
      </c>
    </row>
    <row r="45" spans="1:9" x14ac:dyDescent="0.25">
      <c r="A45" s="28" t="s">
        <v>12</v>
      </c>
      <c r="B45" s="50"/>
      <c r="D45" s="56"/>
      <c r="E45" s="63"/>
      <c r="G45" s="56">
        <f t="shared" si="6"/>
        <v>0</v>
      </c>
      <c r="I45" s="57">
        <f t="shared" si="7"/>
        <v>0</v>
      </c>
    </row>
    <row r="46" spans="1:9" x14ac:dyDescent="0.25">
      <c r="A46" s="28"/>
      <c r="D46" s="25"/>
      <c r="E46" s="25"/>
      <c r="G46" s="25"/>
      <c r="I46" s="39"/>
    </row>
    <row r="47" spans="1:9" ht="15.75" x14ac:dyDescent="0.25">
      <c r="A47" s="31" t="s">
        <v>39</v>
      </c>
      <c r="I47" s="39"/>
    </row>
    <row r="48" spans="1:9" x14ac:dyDescent="0.25">
      <c r="A48" s="26" t="s">
        <v>42</v>
      </c>
      <c r="I48" s="39"/>
    </row>
    <row r="49" spans="1:9" x14ac:dyDescent="0.25">
      <c r="A49" s="51" t="s">
        <v>75</v>
      </c>
      <c r="B49" s="20" t="s">
        <v>73</v>
      </c>
      <c r="C49" s="19"/>
      <c r="D49" s="63" t="s">
        <v>74</v>
      </c>
      <c r="E49" s="70" t="s">
        <v>77</v>
      </c>
      <c r="F49" s="70" t="s">
        <v>79</v>
      </c>
      <c r="I49" s="39"/>
    </row>
    <row r="50" spans="1:9" x14ac:dyDescent="0.25">
      <c r="B50" s="50">
        <v>20</v>
      </c>
      <c r="D50" s="56">
        <v>0.4</v>
      </c>
      <c r="E50" s="67">
        <v>0.05</v>
      </c>
      <c r="F50" s="68">
        <v>6</v>
      </c>
      <c r="G50" s="56">
        <f>B50*D50*E50*F50</f>
        <v>2.4000000000000004</v>
      </c>
      <c r="I50" s="57">
        <f t="shared" ref="I50:I52" si="8">G50*$I$6</f>
        <v>8.7120000000000015</v>
      </c>
    </row>
    <row r="51" spans="1:9" x14ac:dyDescent="0.25">
      <c r="A51" s="72" t="s">
        <v>76</v>
      </c>
      <c r="B51" t="s">
        <v>78</v>
      </c>
      <c r="D51" s="25"/>
      <c r="E51" s="70" t="s">
        <v>77</v>
      </c>
      <c r="F51" s="70" t="s">
        <v>79</v>
      </c>
      <c r="G51" s="25"/>
      <c r="I51" s="39"/>
    </row>
    <row r="52" spans="1:9" x14ac:dyDescent="0.25">
      <c r="B52" s="56">
        <v>7.67</v>
      </c>
      <c r="E52" s="67">
        <v>0.05</v>
      </c>
      <c r="F52" s="68">
        <v>6</v>
      </c>
      <c r="G52" s="56">
        <f>B52*E52*F52</f>
        <v>2.3010000000000002</v>
      </c>
      <c r="I52" s="57">
        <f t="shared" si="8"/>
        <v>8.3526299999999996</v>
      </c>
    </row>
    <row r="53" spans="1:9" x14ac:dyDescent="0.25">
      <c r="A53" s="76" t="s">
        <v>80</v>
      </c>
      <c r="B53" s="76"/>
      <c r="C53" s="76"/>
      <c r="D53" s="76"/>
      <c r="E53" s="76"/>
      <c r="F53" s="76"/>
      <c r="G53" s="79">
        <f>G50+G52</f>
        <v>4.7010000000000005</v>
      </c>
      <c r="H53" s="76"/>
      <c r="I53" s="80">
        <f>I50+I52</f>
        <v>17.064630000000001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F43" sqref="F43"/>
    </sheetView>
  </sheetViews>
  <sheetFormatPr defaultRowHeight="15" x14ac:dyDescent="0.25"/>
  <cols>
    <col min="1" max="1" width="22.5703125" bestFit="1" customWidth="1"/>
    <col min="2" max="2" width="22.140625" customWidth="1"/>
    <col min="3" max="3" width="1.85546875" customWidth="1"/>
    <col min="4" max="4" width="21.140625" customWidth="1"/>
    <col min="5" max="5" width="12.140625" customWidth="1"/>
    <col min="6" max="6" width="11.42578125" customWidth="1"/>
    <col min="7" max="7" width="13" bestFit="1" customWidth="1"/>
    <col min="8" max="8" width="13.7109375" customWidth="1"/>
    <col min="9" max="9" width="13.42578125" customWidth="1"/>
    <col min="10" max="10" width="8.7109375" bestFit="1" customWidth="1"/>
  </cols>
  <sheetData>
    <row r="1" spans="1:12" ht="25.5" x14ac:dyDescent="0.35">
      <c r="B1" s="6" t="s">
        <v>70</v>
      </c>
      <c r="C1" s="6"/>
      <c r="E1" s="7" t="s">
        <v>49</v>
      </c>
      <c r="F1" s="7"/>
      <c r="I1" s="34" t="s">
        <v>52</v>
      </c>
      <c r="J1" s="35">
        <v>43560</v>
      </c>
      <c r="K1" s="33" t="s">
        <v>53</v>
      </c>
    </row>
    <row r="2" spans="1:12" ht="18" x14ac:dyDescent="0.25">
      <c r="E2" s="5" t="s">
        <v>1</v>
      </c>
      <c r="F2" s="5"/>
    </row>
    <row r="3" spans="1:12" ht="18" x14ac:dyDescent="0.25">
      <c r="E3" s="5"/>
      <c r="F3" s="5"/>
      <c r="I3" s="55" t="s">
        <v>43</v>
      </c>
      <c r="J3" s="40">
        <f>J1*0.1</f>
        <v>4356</v>
      </c>
      <c r="K3" s="33" t="s">
        <v>53</v>
      </c>
    </row>
    <row r="4" spans="1:12" ht="18" x14ac:dyDescent="0.25">
      <c r="A4" s="75" t="s">
        <v>4</v>
      </c>
      <c r="B4" s="11"/>
      <c r="D4" s="42" t="s">
        <v>55</v>
      </c>
      <c r="E4" s="36">
        <f>50*6*4</f>
        <v>1200</v>
      </c>
      <c r="F4" s="41" t="s">
        <v>53</v>
      </c>
      <c r="I4" s="27" t="s">
        <v>54</v>
      </c>
      <c r="J4" s="19"/>
      <c r="K4" s="19"/>
    </row>
    <row r="5" spans="1:12" s="19" customFormat="1" ht="18" x14ac:dyDescent="0.25">
      <c r="B5" s="10"/>
      <c r="C5" s="10"/>
      <c r="D5" s="43" t="s">
        <v>44</v>
      </c>
      <c r="E5" s="21"/>
      <c r="F5" s="21"/>
    </row>
    <row r="6" spans="1:12" s="19" customFormat="1" ht="18" x14ac:dyDescent="0.25">
      <c r="B6" s="10"/>
      <c r="C6" s="10"/>
      <c r="D6" s="20"/>
      <c r="E6" s="21"/>
      <c r="F6" s="21"/>
      <c r="G6" s="55"/>
      <c r="H6" s="22"/>
      <c r="I6" s="38">
        <f>J3/E4</f>
        <v>3.63</v>
      </c>
      <c r="J6" s="49" t="s">
        <v>56</v>
      </c>
    </row>
    <row r="7" spans="1:12" x14ac:dyDescent="0.25">
      <c r="I7" s="37"/>
    </row>
    <row r="8" spans="1:12" ht="18" x14ac:dyDescent="0.25">
      <c r="A8" s="44" t="s">
        <v>59</v>
      </c>
      <c r="B8" s="23" t="s">
        <v>66</v>
      </c>
      <c r="C8" s="23"/>
      <c r="D8" s="24" t="s">
        <v>67</v>
      </c>
      <c r="G8" s="45" t="s">
        <v>68</v>
      </c>
      <c r="L8" s="9"/>
    </row>
    <row r="9" spans="1:12" ht="15.75" x14ac:dyDescent="0.25">
      <c r="A9" s="52" t="s">
        <v>5</v>
      </c>
      <c r="I9" s="24" t="s">
        <v>69</v>
      </c>
    </row>
    <row r="10" spans="1:12" x14ac:dyDescent="0.25">
      <c r="A10" s="51" t="s">
        <v>10</v>
      </c>
      <c r="B10" s="58"/>
      <c r="D10" s="59"/>
      <c r="G10" s="59">
        <f t="shared" ref="G10:G13" si="0">B10*D10</f>
        <v>0</v>
      </c>
      <c r="I10" s="60">
        <f t="shared" ref="I10:I13" si="1">G10*$I$6</f>
        <v>0</v>
      </c>
    </row>
    <row r="11" spans="1:12" x14ac:dyDescent="0.25">
      <c r="A11" s="51" t="s">
        <v>11</v>
      </c>
      <c r="B11" s="58"/>
      <c r="D11" s="59"/>
      <c r="G11" s="59">
        <f t="shared" si="0"/>
        <v>0</v>
      </c>
      <c r="I11" s="60">
        <f t="shared" si="1"/>
        <v>0</v>
      </c>
    </row>
    <row r="12" spans="1:12" x14ac:dyDescent="0.25">
      <c r="A12" s="51" t="s">
        <v>12</v>
      </c>
      <c r="B12" s="58"/>
      <c r="D12" s="59"/>
      <c r="G12" s="59">
        <f>B12*D12</f>
        <v>0</v>
      </c>
      <c r="I12" s="60">
        <f t="shared" si="1"/>
        <v>0</v>
      </c>
    </row>
    <row r="13" spans="1:12" x14ac:dyDescent="0.25">
      <c r="A13" s="51" t="s">
        <v>13</v>
      </c>
      <c r="B13" s="58"/>
      <c r="D13" s="59"/>
      <c r="G13" s="59">
        <f t="shared" si="0"/>
        <v>0</v>
      </c>
      <c r="I13" s="60">
        <f t="shared" si="1"/>
        <v>0</v>
      </c>
    </row>
    <row r="14" spans="1:12" x14ac:dyDescent="0.25">
      <c r="A14" s="51"/>
      <c r="I14" s="39"/>
    </row>
    <row r="15" spans="1:12" ht="15.75" x14ac:dyDescent="0.25">
      <c r="A15" s="52" t="s">
        <v>14</v>
      </c>
      <c r="I15" s="39"/>
    </row>
    <row r="16" spans="1:12" x14ac:dyDescent="0.25">
      <c r="A16" s="51" t="s">
        <v>15</v>
      </c>
      <c r="B16" s="58"/>
      <c r="D16" s="59"/>
      <c r="G16" s="59">
        <f>B16*D16</f>
        <v>0</v>
      </c>
      <c r="I16" s="60">
        <f>G16*$I$6</f>
        <v>0</v>
      </c>
    </row>
    <row r="17" spans="1:9" x14ac:dyDescent="0.25">
      <c r="A17" s="51" t="s">
        <v>16</v>
      </c>
      <c r="B17" s="58"/>
      <c r="D17" s="59"/>
      <c r="G17" s="59">
        <f t="shared" ref="G17" si="2">B17*D17</f>
        <v>0</v>
      </c>
      <c r="I17" s="60">
        <f t="shared" ref="I17" si="3">G17*$I$6</f>
        <v>0</v>
      </c>
    </row>
    <row r="18" spans="1:9" x14ac:dyDescent="0.25">
      <c r="A18" s="53"/>
      <c r="I18" s="39"/>
    </row>
    <row r="19" spans="1:9" ht="15.75" x14ac:dyDescent="0.25">
      <c r="A19" s="52" t="s">
        <v>18</v>
      </c>
      <c r="I19" s="39"/>
    </row>
    <row r="20" spans="1:9" x14ac:dyDescent="0.25">
      <c r="A20" s="51" t="s">
        <v>19</v>
      </c>
      <c r="B20" s="58"/>
      <c r="D20" s="58"/>
      <c r="G20" s="59">
        <f t="shared" ref="G20:G25" si="4">B20*D20</f>
        <v>0</v>
      </c>
      <c r="I20" s="60">
        <f t="shared" ref="I20:I25" si="5">G20*$I$6</f>
        <v>0</v>
      </c>
    </row>
    <row r="21" spans="1:9" x14ac:dyDescent="0.25">
      <c r="A21" s="51" t="s">
        <v>24</v>
      </c>
      <c r="B21" s="58"/>
      <c r="D21" s="59"/>
      <c r="G21" s="59">
        <f t="shared" si="4"/>
        <v>0</v>
      </c>
      <c r="I21" s="60">
        <f t="shared" si="5"/>
        <v>0</v>
      </c>
    </row>
    <row r="22" spans="1:9" x14ac:dyDescent="0.25">
      <c r="A22" s="51" t="s">
        <v>27</v>
      </c>
      <c r="B22" s="58"/>
      <c r="D22" s="59"/>
      <c r="G22" s="59">
        <f t="shared" si="4"/>
        <v>0</v>
      </c>
      <c r="I22" s="60">
        <f t="shared" si="5"/>
        <v>0</v>
      </c>
    </row>
    <row r="23" spans="1:9" x14ac:dyDescent="0.25">
      <c r="A23" s="51" t="s">
        <v>28</v>
      </c>
      <c r="B23" s="58"/>
      <c r="D23" s="59"/>
      <c r="G23" s="59">
        <f t="shared" si="4"/>
        <v>0</v>
      </c>
      <c r="I23" s="60">
        <f t="shared" si="5"/>
        <v>0</v>
      </c>
    </row>
    <row r="24" spans="1:9" x14ac:dyDescent="0.25">
      <c r="A24" s="51" t="s">
        <v>29</v>
      </c>
      <c r="B24" s="58"/>
      <c r="D24" s="59"/>
      <c r="G24" s="59">
        <f t="shared" si="4"/>
        <v>0</v>
      </c>
      <c r="I24" s="60">
        <f t="shared" si="5"/>
        <v>0</v>
      </c>
    </row>
    <row r="25" spans="1:9" x14ac:dyDescent="0.25">
      <c r="A25" s="51" t="s">
        <v>12</v>
      </c>
      <c r="B25" s="58"/>
      <c r="D25" s="59"/>
      <c r="G25" s="59">
        <f t="shared" si="4"/>
        <v>0</v>
      </c>
      <c r="I25" s="60">
        <f t="shared" si="5"/>
        <v>0</v>
      </c>
    </row>
    <row r="26" spans="1:9" x14ac:dyDescent="0.25">
      <c r="A26" s="51"/>
      <c r="I26" s="39"/>
    </row>
    <row r="27" spans="1:9" ht="15.75" x14ac:dyDescent="0.25">
      <c r="A27" s="54" t="s">
        <v>30</v>
      </c>
      <c r="I27" s="39"/>
    </row>
    <row r="28" spans="1:9" x14ac:dyDescent="0.25">
      <c r="A28" s="51" t="s">
        <v>33</v>
      </c>
      <c r="B28" s="58"/>
      <c r="D28" s="59"/>
      <c r="G28" s="59">
        <f t="shared" ref="G28" si="6">B28*D28</f>
        <v>0</v>
      </c>
      <c r="I28" s="60">
        <f t="shared" ref="I28" si="7">G28*$I$6</f>
        <v>0</v>
      </c>
    </row>
    <row r="29" spans="1:9" x14ac:dyDescent="0.25">
      <c r="A29" s="51"/>
      <c r="I29" s="39"/>
    </row>
    <row r="30" spans="1:9" ht="15.75" x14ac:dyDescent="0.25">
      <c r="A30" s="54" t="s">
        <v>35</v>
      </c>
      <c r="I30" s="39"/>
    </row>
    <row r="31" spans="1:9" x14ac:dyDescent="0.25">
      <c r="A31" s="51" t="s">
        <v>51</v>
      </c>
      <c r="B31" s="58"/>
      <c r="D31" s="59"/>
      <c r="G31" s="59">
        <f t="shared" ref="G31:G33" si="8">B31*D31</f>
        <v>0</v>
      </c>
      <c r="I31" s="60">
        <f t="shared" ref="I31:I33" si="9">G31*$I$6</f>
        <v>0</v>
      </c>
    </row>
    <row r="32" spans="1:9" x14ac:dyDescent="0.25">
      <c r="A32" s="51" t="s">
        <v>51</v>
      </c>
      <c r="B32" s="58"/>
      <c r="D32" s="59"/>
      <c r="G32" s="59">
        <f t="shared" si="8"/>
        <v>0</v>
      </c>
      <c r="I32" s="60">
        <f t="shared" si="9"/>
        <v>0</v>
      </c>
    </row>
    <row r="33" spans="1:9" x14ac:dyDescent="0.25">
      <c r="A33" s="51" t="s">
        <v>12</v>
      </c>
      <c r="B33" s="58"/>
      <c r="D33" s="59"/>
      <c r="G33" s="59">
        <f t="shared" si="8"/>
        <v>0</v>
      </c>
      <c r="I33" s="60">
        <f t="shared" si="9"/>
        <v>0</v>
      </c>
    </row>
    <row r="34" spans="1:9" x14ac:dyDescent="0.25">
      <c r="A34" s="51"/>
      <c r="D34" s="25"/>
      <c r="G34" s="25"/>
      <c r="I34" s="39"/>
    </row>
    <row r="35" spans="1:9" ht="15.75" x14ac:dyDescent="0.25">
      <c r="A35" s="54" t="s">
        <v>39</v>
      </c>
      <c r="I35" s="39"/>
    </row>
    <row r="36" spans="1:9" x14ac:dyDescent="0.25">
      <c r="A36" s="26" t="s">
        <v>42</v>
      </c>
      <c r="I36" s="39"/>
    </row>
    <row r="37" spans="1:9" x14ac:dyDescent="0.25">
      <c r="A37" s="72" t="s">
        <v>81</v>
      </c>
      <c r="B37" s="20" t="s">
        <v>82</v>
      </c>
      <c r="C37" s="19"/>
      <c r="D37" s="70" t="s">
        <v>77</v>
      </c>
      <c r="F37" s="70" t="s">
        <v>79</v>
      </c>
      <c r="I37" s="39"/>
    </row>
    <row r="38" spans="1:9" x14ac:dyDescent="0.25">
      <c r="A38" s="51"/>
      <c r="B38" s="59">
        <v>30</v>
      </c>
      <c r="D38" s="65">
        <v>0.05</v>
      </c>
      <c r="F38" s="66">
        <v>6</v>
      </c>
      <c r="G38" s="59">
        <f>B38*D38*F38</f>
        <v>9</v>
      </c>
      <c r="I38" s="60">
        <f t="shared" ref="I38" si="10">G38*$I$6</f>
        <v>32.67</v>
      </c>
    </row>
    <row r="39" spans="1:9" x14ac:dyDescent="0.25">
      <c r="A39" s="76" t="s">
        <v>89</v>
      </c>
      <c r="D39" s="25"/>
      <c r="G39" s="77">
        <f>SUM(G38)</f>
        <v>9</v>
      </c>
      <c r="H39" s="76"/>
      <c r="I39" s="78">
        <f>SUM(I38)</f>
        <v>32.67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 5 (Labor)</vt:lpstr>
      <vt:lpstr>Worksheet 6 (Machinery)</vt:lpstr>
      <vt:lpstr>Worksheet 7 (Product)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Lynn Brown</dc:creator>
  <cp:lastModifiedBy>Teets</cp:lastModifiedBy>
  <dcterms:created xsi:type="dcterms:W3CDTF">2012-05-10T13:15:56Z</dcterms:created>
  <dcterms:modified xsi:type="dcterms:W3CDTF">2012-12-27T19:00:18Z</dcterms:modified>
</cp:coreProperties>
</file>