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15195" windowHeight="7935" activeTab="5"/>
  </bookViews>
  <sheets>
    <sheet name="PRE KEY" sheetId="5" r:id="rId1"/>
    <sheet name="predata all" sheetId="1" r:id="rId2"/>
    <sheet name="POST KEY" sheetId="6" r:id="rId3"/>
    <sheet name="postdata all" sheetId="2" r:id="rId4"/>
    <sheet name="summary" sheetId="3" r:id="rId5"/>
    <sheet name="sumforprint" sheetId="4" r:id="rId6"/>
  </sheets>
  <calcPr calcId="125725"/>
</workbook>
</file>

<file path=xl/calcChain.xml><?xml version="1.0" encoding="utf-8"?>
<calcChain xmlns="http://schemas.openxmlformats.org/spreadsheetml/2006/main">
  <c r="C83" i="2"/>
  <c r="D83"/>
  <c r="E83"/>
  <c r="F83"/>
  <c r="G83"/>
  <c r="H83"/>
  <c r="I83"/>
  <c r="J83"/>
  <c r="K83"/>
  <c r="L83"/>
  <c r="M83"/>
  <c r="N83"/>
  <c r="O83"/>
  <c r="P83"/>
  <c r="Q83"/>
  <c r="R83"/>
  <c r="S83"/>
  <c r="T83"/>
  <c r="U83"/>
  <c r="V83"/>
  <c r="W83"/>
  <c r="X83"/>
  <c r="Y83"/>
  <c r="Z83"/>
  <c r="AA83"/>
  <c r="AB83"/>
  <c r="AC83"/>
  <c r="AD83"/>
  <c r="AE83"/>
  <c r="AF83"/>
  <c r="AG83"/>
  <c r="AH83"/>
  <c r="AI83"/>
  <c r="AJ83"/>
  <c r="AK83"/>
  <c r="AL83"/>
  <c r="AM83"/>
  <c r="B83"/>
  <c r="F89"/>
  <c r="G89"/>
  <c r="H89"/>
  <c r="I89"/>
  <c r="M89"/>
  <c r="N89"/>
  <c r="O89"/>
  <c r="P89"/>
  <c r="Q89"/>
  <c r="R89"/>
  <c r="S89"/>
  <c r="T89"/>
  <c r="U89"/>
  <c r="V89"/>
  <c r="W89"/>
  <c r="X89"/>
  <c r="Y89"/>
  <c r="Z89"/>
  <c r="AA89"/>
  <c r="AB89"/>
  <c r="AC89"/>
  <c r="AD89"/>
  <c r="AE89"/>
  <c r="AF89"/>
  <c r="AG89"/>
  <c r="AH89"/>
  <c r="AI89"/>
  <c r="AJ89"/>
  <c r="AK89"/>
  <c r="AL89"/>
  <c r="AM89"/>
  <c r="F90"/>
  <c r="G90"/>
  <c r="H90"/>
  <c r="I90"/>
  <c r="M90"/>
  <c r="N90"/>
  <c r="O90"/>
  <c r="P90"/>
  <c r="Q90"/>
  <c r="R90"/>
  <c r="S90"/>
  <c r="T90"/>
  <c r="U90"/>
  <c r="V90"/>
  <c r="W90"/>
  <c r="X90"/>
  <c r="Y90"/>
  <c r="Z90"/>
  <c r="AA90"/>
  <c r="AB90"/>
  <c r="AC90"/>
  <c r="AD90"/>
  <c r="AE90"/>
  <c r="AF90"/>
  <c r="AG90"/>
  <c r="AH90"/>
  <c r="AI90"/>
  <c r="AJ90"/>
  <c r="AK90"/>
  <c r="AL90"/>
  <c r="AM90"/>
  <c r="F91"/>
  <c r="G91"/>
  <c r="H91"/>
  <c r="I91"/>
  <c r="M91"/>
  <c r="N91"/>
  <c r="O91"/>
  <c r="P91"/>
  <c r="Q91"/>
  <c r="R91"/>
  <c r="S91"/>
  <c r="T91"/>
  <c r="U91"/>
  <c r="V91"/>
  <c r="W91"/>
  <c r="X91"/>
  <c r="Y91"/>
  <c r="Z91"/>
  <c r="AA91"/>
  <c r="AB91"/>
  <c r="AC91"/>
  <c r="AD91"/>
  <c r="AE91"/>
  <c r="AF91"/>
  <c r="AG91"/>
  <c r="AH91"/>
  <c r="AI91"/>
  <c r="AJ91"/>
  <c r="AK91"/>
  <c r="AL91"/>
  <c r="AM91"/>
  <c r="F92"/>
  <c r="G92"/>
  <c r="H92"/>
  <c r="I92"/>
  <c r="M92"/>
  <c r="N92"/>
  <c r="O92"/>
  <c r="P92"/>
  <c r="Q92"/>
  <c r="R92"/>
  <c r="S92"/>
  <c r="T92"/>
  <c r="U92"/>
  <c r="V92"/>
  <c r="W92"/>
  <c r="X92"/>
  <c r="Y92"/>
  <c r="Z92"/>
  <c r="AA92"/>
  <c r="AB92"/>
  <c r="AC92"/>
  <c r="AD92"/>
  <c r="AE92"/>
  <c r="AF92"/>
  <c r="AG92"/>
  <c r="AH92"/>
  <c r="AI92"/>
  <c r="AJ92"/>
  <c r="AK92"/>
  <c r="AL92"/>
  <c r="AM92"/>
  <c r="F93"/>
  <c r="G93"/>
  <c r="H93"/>
  <c r="I93"/>
  <c r="M93"/>
  <c r="N93"/>
  <c r="O93"/>
  <c r="P93"/>
  <c r="Q93"/>
  <c r="R93"/>
  <c r="S93"/>
  <c r="T93"/>
  <c r="U93"/>
  <c r="V93"/>
  <c r="W93"/>
  <c r="X93"/>
  <c r="Y93"/>
  <c r="Z93"/>
  <c r="AA93"/>
  <c r="AB93"/>
  <c r="AC93"/>
  <c r="AD93"/>
  <c r="AE93"/>
  <c r="AF93"/>
  <c r="AG93"/>
  <c r="AH93"/>
  <c r="AI93"/>
  <c r="AJ93"/>
  <c r="AK93"/>
  <c r="AL93"/>
  <c r="AM93"/>
  <c r="F94"/>
  <c r="G94"/>
  <c r="H94"/>
  <c r="I94"/>
  <c r="M94"/>
  <c r="N94"/>
  <c r="O94"/>
  <c r="P94"/>
  <c r="Q94"/>
  <c r="R94"/>
  <c r="S94"/>
  <c r="T94"/>
  <c r="U94"/>
  <c r="V94"/>
  <c r="W94"/>
  <c r="X94"/>
  <c r="Y94"/>
  <c r="Z94"/>
  <c r="AA94"/>
  <c r="AB94"/>
  <c r="AC94"/>
  <c r="AD94"/>
  <c r="AE94"/>
  <c r="AF94"/>
  <c r="AG94"/>
  <c r="AH94"/>
  <c r="AI94"/>
  <c r="AJ94"/>
  <c r="AK94"/>
  <c r="AL94"/>
  <c r="AM94"/>
  <c r="F95"/>
  <c r="G95"/>
  <c r="H95"/>
  <c r="I95"/>
  <c r="M95"/>
  <c r="N95"/>
  <c r="O95"/>
  <c r="P95"/>
  <c r="Q95"/>
  <c r="R95"/>
  <c r="S95"/>
  <c r="T95"/>
  <c r="U95"/>
  <c r="V95"/>
  <c r="W95"/>
  <c r="X95"/>
  <c r="Y95"/>
  <c r="Z95"/>
  <c r="AA95"/>
  <c r="AB95"/>
  <c r="AC95"/>
  <c r="AD95"/>
  <c r="AE95"/>
  <c r="AF95"/>
  <c r="AG95"/>
  <c r="AH95"/>
  <c r="AI95"/>
  <c r="AJ95"/>
  <c r="AK95"/>
  <c r="AL95"/>
  <c r="AM95"/>
  <c r="F96"/>
  <c r="G96"/>
  <c r="H96"/>
  <c r="I96"/>
  <c r="M96"/>
  <c r="N96"/>
  <c r="O96"/>
  <c r="P96"/>
  <c r="Q96"/>
  <c r="R96"/>
  <c r="S96"/>
  <c r="T96"/>
  <c r="U96"/>
  <c r="V96"/>
  <c r="W96"/>
  <c r="X96"/>
  <c r="Y96"/>
  <c r="Z96"/>
  <c r="AA96"/>
  <c r="AB96"/>
  <c r="AC96"/>
  <c r="AD96"/>
  <c r="AE96"/>
  <c r="AF96"/>
  <c r="AG96"/>
  <c r="AH96"/>
  <c r="AI96"/>
  <c r="AJ96"/>
  <c r="AK96"/>
  <c r="AL96"/>
  <c r="AM96"/>
  <c r="B96"/>
  <c r="B95"/>
  <c r="B94"/>
  <c r="B93"/>
  <c r="B92"/>
  <c r="E5" i="3" s="1"/>
  <c r="B91" i="2"/>
  <c r="B90"/>
  <c r="B89"/>
  <c r="C86"/>
  <c r="F86"/>
  <c r="G86"/>
  <c r="H86"/>
  <c r="I86"/>
  <c r="M86"/>
  <c r="N86"/>
  <c r="O86"/>
  <c r="P86"/>
  <c r="Q86"/>
  <c r="R86"/>
  <c r="S86"/>
  <c r="T86"/>
  <c r="U86"/>
  <c r="V86"/>
  <c r="W86"/>
  <c r="X86"/>
  <c r="Y86"/>
  <c r="Z86"/>
  <c r="AA86"/>
  <c r="AB86"/>
  <c r="AC86"/>
  <c r="AD86"/>
  <c r="AE86"/>
  <c r="AF86"/>
  <c r="AG86"/>
  <c r="AH86"/>
  <c r="AI86"/>
  <c r="AJ86"/>
  <c r="AK86"/>
  <c r="AL86"/>
  <c r="AM86"/>
  <c r="C85"/>
  <c r="F85"/>
  <c r="G85"/>
  <c r="H85"/>
  <c r="I85"/>
  <c r="M85"/>
  <c r="N85"/>
  <c r="O85"/>
  <c r="P85"/>
  <c r="Q85"/>
  <c r="R85"/>
  <c r="S85"/>
  <c r="T85"/>
  <c r="U85"/>
  <c r="V85"/>
  <c r="W85"/>
  <c r="X85"/>
  <c r="Y85"/>
  <c r="Z85"/>
  <c r="AA85"/>
  <c r="AB85"/>
  <c r="AC85"/>
  <c r="AD85"/>
  <c r="AE85"/>
  <c r="AF85"/>
  <c r="AG85"/>
  <c r="AH85"/>
  <c r="AI85"/>
  <c r="AJ85"/>
  <c r="AK85"/>
  <c r="AL85"/>
  <c r="AM85"/>
  <c r="B85"/>
  <c r="C84"/>
  <c r="F84"/>
  <c r="G84"/>
  <c r="H84"/>
  <c r="I84"/>
  <c r="M84"/>
  <c r="N84"/>
  <c r="O84"/>
  <c r="P84"/>
  <c r="Q84"/>
  <c r="R84"/>
  <c r="S84"/>
  <c r="T84"/>
  <c r="U84"/>
  <c r="V84"/>
  <c r="W84"/>
  <c r="X84"/>
  <c r="Y84"/>
  <c r="Z84"/>
  <c r="AA84"/>
  <c r="AB84"/>
  <c r="AC84"/>
  <c r="AD84"/>
  <c r="AE84"/>
  <c r="AF84"/>
  <c r="AG84"/>
  <c r="AH84"/>
  <c r="AI84"/>
  <c r="AJ84"/>
  <c r="AK84"/>
  <c r="AL84"/>
  <c r="AM84"/>
  <c r="B84"/>
  <c r="E114" i="3" l="1"/>
  <c r="C59" i="4"/>
  <c r="E112" i="3"/>
  <c r="C57" i="4"/>
  <c r="E110" i="3"/>
  <c r="C55" i="4"/>
  <c r="F100" i="3"/>
  <c r="D49" i="4"/>
  <c r="F98" i="3"/>
  <c r="D47" i="4"/>
  <c r="F96" i="3"/>
  <c r="D45" i="4"/>
  <c r="F94" i="3"/>
  <c r="D43" i="4"/>
  <c r="F92" i="3"/>
  <c r="D41" i="4"/>
  <c r="F90" i="3"/>
  <c r="D39" i="4"/>
  <c r="F88" i="3"/>
  <c r="D37" i="4"/>
  <c r="F86" i="3"/>
  <c r="D35" i="4"/>
  <c r="E81" i="3"/>
  <c r="C30" i="4"/>
  <c r="E79" i="3"/>
  <c r="C28" i="4"/>
  <c r="E15" i="3"/>
  <c r="C14" i="4"/>
  <c r="E3" i="3"/>
  <c r="C3" i="4"/>
  <c r="E7" i="3"/>
  <c r="C6" i="4"/>
  <c r="C22"/>
  <c r="E23" i="3"/>
  <c r="E115"/>
  <c r="C60" i="4"/>
  <c r="E113" i="3"/>
  <c r="C58" i="4"/>
  <c r="E111" i="3"/>
  <c r="C56" i="4"/>
  <c r="E109" i="3"/>
  <c r="C54" i="4"/>
  <c r="F99" i="3"/>
  <c r="D48" i="4"/>
  <c r="F97" i="3"/>
  <c r="D46" i="4"/>
  <c r="F95" i="3"/>
  <c r="D44" i="4"/>
  <c r="F93" i="3"/>
  <c r="D42" i="4"/>
  <c r="F91" i="3"/>
  <c r="D40" i="4"/>
  <c r="F89" i="3"/>
  <c r="D38" i="4"/>
  <c r="F87" i="3"/>
  <c r="D36" i="4"/>
  <c r="E82" i="3"/>
  <c r="C31" i="4"/>
  <c r="E80" i="3"/>
  <c r="C29" i="4"/>
  <c r="E78" i="3"/>
  <c r="F82" s="1"/>
  <c r="C27" i="4"/>
  <c r="E19" i="3"/>
  <c r="C18" i="4"/>
  <c r="E11" i="3"/>
  <c r="C10" i="4"/>
  <c r="E4" i="3"/>
  <c r="C4" i="4"/>
  <c r="E6" i="3"/>
  <c r="C5" i="4"/>
  <c r="C23"/>
  <c r="E24" i="3"/>
  <c r="D96" i="1"/>
  <c r="E96"/>
  <c r="F96"/>
  <c r="G96"/>
  <c r="H96"/>
  <c r="I96"/>
  <c r="J96"/>
  <c r="K96"/>
  <c r="L96"/>
  <c r="M96"/>
  <c r="N96"/>
  <c r="O96"/>
  <c r="P96"/>
  <c r="D97"/>
  <c r="E97"/>
  <c r="F97"/>
  <c r="G97"/>
  <c r="H97"/>
  <c r="I97"/>
  <c r="J97"/>
  <c r="K97"/>
  <c r="L97"/>
  <c r="M97"/>
  <c r="N97"/>
  <c r="O97"/>
  <c r="P97"/>
  <c r="D98"/>
  <c r="E98"/>
  <c r="F98"/>
  <c r="G98"/>
  <c r="H98"/>
  <c r="I98"/>
  <c r="J98"/>
  <c r="K98"/>
  <c r="L98"/>
  <c r="M98"/>
  <c r="N98"/>
  <c r="O98"/>
  <c r="P98"/>
  <c r="D99"/>
  <c r="E99"/>
  <c r="F99"/>
  <c r="G99"/>
  <c r="H99"/>
  <c r="I99"/>
  <c r="J99"/>
  <c r="K99"/>
  <c r="L99"/>
  <c r="M99"/>
  <c r="N99"/>
  <c r="O99"/>
  <c r="P99"/>
  <c r="D100"/>
  <c r="E100"/>
  <c r="F100"/>
  <c r="G100"/>
  <c r="H100"/>
  <c r="I100"/>
  <c r="J100"/>
  <c r="K100"/>
  <c r="L100"/>
  <c r="M100"/>
  <c r="N100"/>
  <c r="O100"/>
  <c r="P100"/>
  <c r="C100"/>
  <c r="C99"/>
  <c r="C98"/>
  <c r="C97"/>
  <c r="C96"/>
  <c r="B96"/>
  <c r="C88"/>
  <c r="D88"/>
  <c r="E88"/>
  <c r="F88"/>
  <c r="G88"/>
  <c r="H88"/>
  <c r="I88"/>
  <c r="J88"/>
  <c r="K88"/>
  <c r="L88"/>
  <c r="M88"/>
  <c r="N88"/>
  <c r="O88"/>
  <c r="P88"/>
  <c r="C89"/>
  <c r="D89"/>
  <c r="E89"/>
  <c r="F89"/>
  <c r="G89"/>
  <c r="H89"/>
  <c r="I89"/>
  <c r="J89"/>
  <c r="K89"/>
  <c r="L89"/>
  <c r="M89"/>
  <c r="N89"/>
  <c r="O89"/>
  <c r="P89"/>
  <c r="C90"/>
  <c r="D90"/>
  <c r="E90"/>
  <c r="F90"/>
  <c r="G90"/>
  <c r="H90"/>
  <c r="I90"/>
  <c r="J90"/>
  <c r="K90"/>
  <c r="L90"/>
  <c r="M90"/>
  <c r="N90"/>
  <c r="O90"/>
  <c r="P90"/>
  <c r="C91"/>
  <c r="D91"/>
  <c r="E91"/>
  <c r="F91"/>
  <c r="G91"/>
  <c r="H91"/>
  <c r="I91"/>
  <c r="J91"/>
  <c r="K91"/>
  <c r="L91"/>
  <c r="M91"/>
  <c r="N91"/>
  <c r="O91"/>
  <c r="P91"/>
  <c r="C92"/>
  <c r="D92"/>
  <c r="E92"/>
  <c r="F92"/>
  <c r="G92"/>
  <c r="H92"/>
  <c r="I92"/>
  <c r="J92"/>
  <c r="K92"/>
  <c r="L92"/>
  <c r="M92"/>
  <c r="N92"/>
  <c r="O92"/>
  <c r="P92"/>
  <c r="C93"/>
  <c r="D93"/>
  <c r="E93"/>
  <c r="F93"/>
  <c r="G93"/>
  <c r="H93"/>
  <c r="I93"/>
  <c r="J93"/>
  <c r="K93"/>
  <c r="L93"/>
  <c r="M93"/>
  <c r="N93"/>
  <c r="O93"/>
  <c r="P93"/>
  <c r="B88"/>
  <c r="B89"/>
  <c r="B93"/>
  <c r="B92"/>
  <c r="B91"/>
  <c r="B90"/>
  <c r="C85"/>
  <c r="D85"/>
  <c r="E85"/>
  <c r="F85"/>
  <c r="G85"/>
  <c r="H85"/>
  <c r="I85"/>
  <c r="J85"/>
  <c r="K85"/>
  <c r="L85"/>
  <c r="M85"/>
  <c r="N85"/>
  <c r="O85"/>
  <c r="P85"/>
  <c r="B85"/>
  <c r="C84"/>
  <c r="D84"/>
  <c r="E84"/>
  <c r="F84"/>
  <c r="G84"/>
  <c r="H84"/>
  <c r="I84"/>
  <c r="J84"/>
  <c r="K84"/>
  <c r="L84"/>
  <c r="M84"/>
  <c r="N84"/>
  <c r="O84"/>
  <c r="P84"/>
  <c r="B84"/>
  <c r="C83"/>
  <c r="D83"/>
  <c r="E83"/>
  <c r="F83"/>
  <c r="G83"/>
  <c r="H83"/>
  <c r="I83"/>
  <c r="J83"/>
  <c r="K83"/>
  <c r="L83"/>
  <c r="M83"/>
  <c r="N83"/>
  <c r="O83"/>
  <c r="P83"/>
  <c r="B83"/>
  <c r="C82"/>
  <c r="D82"/>
  <c r="E82"/>
  <c r="F82"/>
  <c r="G82"/>
  <c r="H82"/>
  <c r="I82"/>
  <c r="J82"/>
  <c r="K82"/>
  <c r="L82"/>
  <c r="M82"/>
  <c r="N82"/>
  <c r="O82"/>
  <c r="P82"/>
  <c r="B82"/>
  <c r="E100" i="3" l="1"/>
  <c r="G100" s="1"/>
  <c r="C49" i="4"/>
  <c r="E49" s="1"/>
  <c r="E98" i="3"/>
  <c r="G98" s="1"/>
  <c r="C47" i="4"/>
  <c r="E47" s="1"/>
  <c r="E96" i="3"/>
  <c r="G96" s="1"/>
  <c r="C45" i="4"/>
  <c r="E45" s="1"/>
  <c r="E94" i="3"/>
  <c r="G94" s="1"/>
  <c r="C43" i="4"/>
  <c r="E43" s="1"/>
  <c r="E92" i="3"/>
  <c r="G92" s="1"/>
  <c r="C41" i="4"/>
  <c r="E41" s="1"/>
  <c r="E90" i="3"/>
  <c r="G90" s="1"/>
  <c r="C39" i="4"/>
  <c r="E39" s="1"/>
  <c r="E88" i="3"/>
  <c r="G88" s="1"/>
  <c r="C37" i="4"/>
  <c r="E37" s="1"/>
  <c r="E86" i="3"/>
  <c r="G86" s="1"/>
  <c r="C35" i="4"/>
  <c r="E35" s="1"/>
  <c r="E99" i="3"/>
  <c r="G99" s="1"/>
  <c r="C48" i="4"/>
  <c r="E48" s="1"/>
  <c r="E97" i="3"/>
  <c r="G97" s="1"/>
  <c r="C46" i="4"/>
  <c r="E46" s="1"/>
  <c r="E95" i="3"/>
  <c r="G95" s="1"/>
  <c r="C44" i="4"/>
  <c r="E44" s="1"/>
  <c r="E93" i="3"/>
  <c r="G93" s="1"/>
  <c r="C42" i="4"/>
  <c r="E42" s="1"/>
  <c r="E91" i="3"/>
  <c r="G91" s="1"/>
  <c r="C40" i="4"/>
  <c r="E40" s="1"/>
  <c r="E89" i="3"/>
  <c r="G89" s="1"/>
  <c r="C38" i="4"/>
  <c r="E38" s="1"/>
  <c r="E87" i="3"/>
  <c r="G87" s="1"/>
  <c r="C36" i="4"/>
  <c r="E36" s="1"/>
</calcChain>
</file>

<file path=xl/sharedStrings.xml><?xml version="1.0" encoding="utf-8"?>
<sst xmlns="http://schemas.openxmlformats.org/spreadsheetml/2006/main" count="1034" uniqueCount="493">
  <si>
    <t>1a</t>
  </si>
  <si>
    <t>1b</t>
  </si>
  <si>
    <t>1c</t>
  </si>
  <si>
    <t>1d</t>
  </si>
  <si>
    <t>1e</t>
  </si>
  <si>
    <t>1f</t>
  </si>
  <si>
    <t>1g</t>
  </si>
  <si>
    <t>1h</t>
  </si>
  <si>
    <t>1i</t>
  </si>
  <si>
    <t>1j</t>
  </si>
  <si>
    <t>1k</t>
  </si>
  <si>
    <t>1l</t>
  </si>
  <si>
    <t>1m</t>
  </si>
  <si>
    <t>1n</t>
  </si>
  <si>
    <t>1o</t>
  </si>
  <si>
    <t>Survey #</t>
  </si>
  <si>
    <t>Reducing water</t>
  </si>
  <si>
    <t>Water Law</t>
  </si>
  <si>
    <t>Surface Water</t>
  </si>
  <si>
    <t>Prevalent Soils</t>
  </si>
  <si>
    <t>Soil Types</t>
  </si>
  <si>
    <t>Online Data</t>
  </si>
  <si>
    <t>Market Data</t>
  </si>
  <si>
    <t>Prod. Markets</t>
  </si>
  <si>
    <t>Product Pricing</t>
  </si>
  <si>
    <t>Enterprise Budget</t>
  </si>
  <si>
    <t>Variable/Fixed Costs</t>
  </si>
  <si>
    <t>Profit Potential</t>
  </si>
  <si>
    <t>WATER-ACIS</t>
  </si>
  <si>
    <t>Fed. Programs</t>
  </si>
  <si>
    <t>Coop. Ext.</t>
  </si>
  <si>
    <t>Write-in</t>
  </si>
  <si>
    <t>Gather producer information.</t>
  </si>
  <si>
    <t>1) General information on water laws and usage. 2) Information on crops that use less water. 3) Better understanding of crops that will grow in Nevada.</t>
  </si>
  <si>
    <t>1) Information on crops. 2) How this may be implemented. 3) Update on new methods, etc.</t>
  </si>
  <si>
    <t>More information on water law and low-water-use crops.</t>
  </si>
  <si>
    <t>1)More knowledge on on all above items. 2) Better use of water to produce products. 3)Legal issues involving my rights to water use.</t>
  </si>
  <si>
    <t>1)Great Basin soil types and issues. 2) Water laws in the Great Basin. 3)Soil identification.</t>
  </si>
  <si>
    <t>Learning water laws for Nevada.</t>
  </si>
  <si>
    <t>1) Water law. 2) Low-water-use crops. 3) Water ACIS.</t>
  </si>
  <si>
    <t>I would like to learn about water issues in the Great Basin and opportunities and markets for alternative crops. 2)I plan to pass the information on to borrowers and applicants of the FSA's farm loan program.</t>
  </si>
  <si>
    <t>Gain better understanding of: 1) Water law in the Great Basin. 2) Marketing alternative crops. 3) Economic, political and environmental benefits of reducing water use.</t>
  </si>
  <si>
    <t>Learn more about: 1) Water rights. 2) Alternative crops. 3) Water usage.</t>
  </si>
  <si>
    <t>1) To become proficient with the above points. 2) To meet people who may be interested in having an information booth at Earth Days Celebration. 3) To stay up-to-date on precious water issues.</t>
  </si>
  <si>
    <t>1) Water use. 2) Water laws. 3) Water regions.</t>
  </si>
  <si>
    <t>1)Level of interest among Nevada farmers to increase production of low-water crops. 2) Water use of alternative crops on annual basis. 3) Types of low-water-use crops now in production.</t>
  </si>
  <si>
    <t>1) Calculations for profit in CD program. 2) Water laws info. 3) Low water crops info.</t>
  </si>
  <si>
    <t>Want to learn the basics of water rights/water issues.</t>
  </si>
  <si>
    <t>1) ??????? This material. 2) Get an update on advances since Kendra left UNCE. 3) Learn about alternative crop data for White Pine area.</t>
  </si>
  <si>
    <t>1)Hopefully understanding water law better. 2) Learning about crops that may grow without regular irrigation.</t>
  </si>
  <si>
    <t>1) Try and make the little ag water I have go farther to plant low-water crops, if NV water use allows. 2) And if not, growing some limited crops on home water allocation.</t>
  </si>
  <si>
    <t>1) Better understanding of water law. 2) Alternate crops. 3) Developing markets.</t>
  </si>
  <si>
    <t>1)Understand adaptability of alternative crops to short/low water areas. 2)Understand potential markets for alternative crops, i.e. oil crops. 3) Alternative energy.</t>
  </si>
  <si>
    <t>Learn more options for different low-water-use crops.</t>
  </si>
  <si>
    <t>1)Nevada water laws and issues. 2) Alternative crops. 3) Any bit of information that could help provide a betteer service to producers.</t>
  </si>
  <si>
    <t xml:space="preserve"> what crops are available and profitable to grow in a low water use area. What studies have been use on these crops.</t>
  </si>
  <si>
    <t>economics of alternative crops</t>
  </si>
  <si>
    <t>what extension has to offer? What are the new plants forwater saving? How to applyin my area of responsibility?</t>
  </si>
  <si>
    <t>rang of low water use crops,marketing potential for these crops, programs available to switch to low water use crops.</t>
  </si>
  <si>
    <t>Alternative crops, low water crops for agriculture/ range use</t>
  </si>
  <si>
    <t>basic of water law, surface water crops use, soils, uses types for crops use</t>
  </si>
  <si>
    <t>alternative crop for rotations, market availability, success in other areas.</t>
  </si>
  <si>
    <t>Learn how to market product, learn how to price product, understanding markets</t>
  </si>
  <si>
    <t>What is the potential for low-water-use-crops? , What 's potential in the basic marketing?</t>
  </si>
  <si>
    <t>understand what's available online to help better understand issues around water use, know more information to provide to producers.</t>
  </si>
  <si>
    <t>water low,Online data for climate</t>
  </si>
  <si>
    <t>understand low water use crop production, Learn new or different low water use crops, gain ideas for alternatives crops.</t>
  </si>
  <si>
    <t>Learn to estimate surface water availability, learn benefits of water-acis spreedsheet, better understanding of low water use crops.</t>
  </si>
  <si>
    <t>major-issue with using low water useage crops, on-going projects research at USU in this area.</t>
  </si>
  <si>
    <t>To acquire ADDL info assisting ag producers marketing effort. To understand online resources. To network resources toward cumulative goals.</t>
  </si>
  <si>
    <t>none</t>
  </si>
  <si>
    <t>1)learn plants to be green for a profit in Dry land. 2) Learn how to market product green.</t>
  </si>
  <si>
    <t>Learn about alternative for west desert ranch</t>
  </si>
  <si>
    <t>Learn more about evaluating alternative low-water-use crops available tools to use</t>
  </si>
  <si>
    <t>saving irrigation water</t>
  </si>
  <si>
    <t>crops that do well in low water area, soil types that would do well with low water available, market that would enhance profitability.</t>
  </si>
  <si>
    <t>To learn more about research on low water use crops.</t>
  </si>
  <si>
    <t xml:space="preserve">kinds of alternative low water crops and their viability,MRCS programs ti assist in production or harvesting expense, alternative methods to irrigate on off the grid projects or who to contact for assistance. </t>
  </si>
  <si>
    <t>I'm a farmer if ranch and might be interested in producing a different crop</t>
  </si>
  <si>
    <t>soil type and crops for that soil, soil testy at location, program available from NRCS + Edtensier officers</t>
  </si>
  <si>
    <t>Min</t>
  </si>
  <si>
    <t>Max</t>
  </si>
  <si>
    <t>Median</t>
  </si>
  <si>
    <t>Average</t>
  </si>
  <si>
    <t>Percentages</t>
  </si>
  <si>
    <t>Pre-Test</t>
  </si>
  <si>
    <t>Post-Test</t>
  </si>
  <si>
    <t>Question</t>
  </si>
  <si>
    <t>Which of the following best describes your professional interest in this workshop?</t>
  </si>
  <si>
    <t>% of Respondents</t>
  </si>
  <si>
    <t>Producer</t>
  </si>
  <si>
    <t>Extension Educator</t>
  </si>
  <si>
    <t>Tribal Administrator</t>
  </si>
  <si>
    <t>Government Agency (FSA, NRCS, etc.)</t>
  </si>
  <si>
    <t>Other</t>
  </si>
  <si>
    <t>How critical do you consider the topics of today's workshop to be for agricultural operations?</t>
  </si>
  <si>
    <t>Average on a Scale from 1 - 7</t>
  </si>
  <si>
    <t>Overall, how helpful do you think this workshop has been?</t>
  </si>
  <si>
    <t>How much of the material presented in this workshop do you think you can incorporate into your operation/job?</t>
  </si>
  <si>
    <t>Would you attend the future workshops on agricultural water management and/or alternative crops?</t>
  </si>
  <si>
    <t>Yes</t>
  </si>
  <si>
    <t>No</t>
  </si>
  <si>
    <t>If yes, what topics would you like to see covered?</t>
  </si>
  <si>
    <t>Test results on alternative crops in Nevada.</t>
  </si>
  <si>
    <t>Wheat, barley, rangeland grasses.</t>
  </si>
  <si>
    <t>Alfalfa crop, cattle.</t>
  </si>
  <si>
    <t>What did you like best about this workshop?</t>
  </si>
  <si>
    <t>All</t>
  </si>
  <si>
    <t>All.</t>
  </si>
  <si>
    <t>Access to data, analysis and reports on websites.</t>
  </si>
  <si>
    <t>Everything.</t>
  </si>
  <si>
    <t>How could we make this workshop more useful?</t>
  </si>
  <si>
    <t>Content Rating: Rate the content of each curriculum item on a scale from 1-5.</t>
  </si>
  <si>
    <t>Average on a scale from 1 - 5</t>
  </si>
  <si>
    <t>Introduction and Water Issues</t>
  </si>
  <si>
    <t>Agronomics of Alternative Crops</t>
  </si>
  <si>
    <t>Market Opportunities for Alternative Crops</t>
  </si>
  <si>
    <t>Selecting Alternative Crops</t>
  </si>
  <si>
    <t>Assistance in Implementing Alternative Crops</t>
  </si>
  <si>
    <t>To what extent do you understand the following subjects?</t>
  </si>
  <si>
    <t>% Change</t>
  </si>
  <si>
    <t>10a</t>
  </si>
  <si>
    <t>Economic, political, and environmental benefits of reducing water use in agriculture</t>
  </si>
  <si>
    <t>10b</t>
  </si>
  <si>
    <t>Basics of water law in the Great Basin States</t>
  </si>
  <si>
    <t>10c</t>
  </si>
  <si>
    <t>Estimating surface water availability</t>
  </si>
  <si>
    <t>10d</t>
  </si>
  <si>
    <t>Identification of prevalent soils in a given location</t>
  </si>
  <si>
    <t>10e</t>
  </si>
  <si>
    <t>Great Basin soil types and issues associated with typical desert soils</t>
  </si>
  <si>
    <t>10f</t>
  </si>
  <si>
    <t>Locate and use online data regarding climate for a particular location</t>
  </si>
  <si>
    <t>10g</t>
  </si>
  <si>
    <t>Accessing market data and estimating market size</t>
  </si>
  <si>
    <t>10h</t>
  </si>
  <si>
    <t>Product markets and distribution methods</t>
  </si>
  <si>
    <t>10i</t>
  </si>
  <si>
    <t>Setting product pricing</t>
  </si>
  <si>
    <t>10j</t>
  </si>
  <si>
    <t>Creating an enterprise budget</t>
  </si>
  <si>
    <t>10k</t>
  </si>
  <si>
    <t>Estimating variable and fixed costs</t>
  </si>
  <si>
    <t>10l</t>
  </si>
  <si>
    <t>Evaluating product profit potential</t>
  </si>
  <si>
    <t>10m</t>
  </si>
  <si>
    <t>Benefits and use of the WATER-ACIS spreadsheet</t>
  </si>
  <si>
    <t>10n</t>
  </si>
  <si>
    <t>Availability and use of federal (RD, NRCS, etc.) programs</t>
  </si>
  <si>
    <t>10o</t>
  </si>
  <si>
    <t>Services provided by Cooperative Extension</t>
  </si>
  <si>
    <t>Describe three primary learning goals you have for today's workshop.</t>
  </si>
  <si>
    <t>Please indicate your level of agreement with the following statements.</t>
  </si>
  <si>
    <t>Average on a Scale from 1 - 5</t>
  </si>
  <si>
    <t>I will create a plan to introduce seminar curriculum and other SARE resources into producer programming</t>
  </si>
  <si>
    <t>I will work one-on-one with producers to evaluate the economic feasibility of alternative low water use crops on their farm ranch</t>
  </si>
  <si>
    <t>I will provide an overview of the benefits of utilizing the WATER-ACIS spreadsheet tool and demonstrate its use to producers</t>
  </si>
  <si>
    <t>I will assist agricultural producers in implementing low water use crops on their farm/ranch</t>
  </si>
  <si>
    <t>I will assist producers with the measurement of changes in water use and resulting environmental improvements such as water and soil quality</t>
  </si>
  <si>
    <t>I will assist producers with the measurement of changes in profitability and economic sustainability of alternative crop use</t>
  </si>
  <si>
    <t>I would recommend this course to others</t>
  </si>
  <si>
    <t>9a</t>
  </si>
  <si>
    <t>9b</t>
  </si>
  <si>
    <t>9c</t>
  </si>
  <si>
    <t>9d</t>
  </si>
  <si>
    <t>9e</t>
  </si>
  <si>
    <t>11a</t>
  </si>
  <si>
    <t>11b</t>
  </si>
  <si>
    <t>11c</t>
  </si>
  <si>
    <t>11d</t>
  </si>
  <si>
    <t>11e</t>
  </si>
  <si>
    <t>11f</t>
  </si>
  <si>
    <t>11g</t>
  </si>
  <si>
    <t>Professional interest</t>
  </si>
  <si>
    <t>Acres</t>
  </si>
  <si>
    <t>Major Crop/livestock</t>
  </si>
  <si>
    <t>critical topics</t>
  </si>
  <si>
    <t>helpful</t>
  </si>
  <si>
    <t>incorporate</t>
  </si>
  <si>
    <t>Attend Future</t>
  </si>
  <si>
    <t>Topics</t>
  </si>
  <si>
    <t>Like Best</t>
  </si>
  <si>
    <t>More Useful</t>
  </si>
  <si>
    <t>Water Issues</t>
  </si>
  <si>
    <t>Agronomics</t>
  </si>
  <si>
    <t>Market Alt. Crops</t>
  </si>
  <si>
    <t>Selecting Alt. Crops</t>
  </si>
  <si>
    <t>Implement Alt. Crops</t>
  </si>
  <si>
    <t>Intro SARE</t>
  </si>
  <si>
    <t>One-on-one</t>
  </si>
  <si>
    <t>Assist Implent</t>
  </si>
  <si>
    <t>Assist Measure</t>
  </si>
  <si>
    <t>Assist Measure profit</t>
  </si>
  <si>
    <t>Recommend</t>
  </si>
  <si>
    <t>Unknown. Very good.</t>
  </si>
  <si>
    <t>Alfalfa</t>
  </si>
  <si>
    <t>Tribal</t>
  </si>
  <si>
    <t>Water lease program.</t>
  </si>
  <si>
    <t>Water issues. I'd like more info. What about developing a water-lease program?</t>
  </si>
  <si>
    <t>I wasn't necessarily the target audience (producer) but I care about wise water use.</t>
  </si>
  <si>
    <t>Vegetables</t>
  </si>
  <si>
    <t>Alternative crops on a smaller level.</t>
  </si>
  <si>
    <t>Good diverse information on many levels.</t>
  </si>
  <si>
    <t>More areas/counties in Nevada covered.</t>
  </si>
  <si>
    <t>Assistance in implementing alternative crops/market opportunities.</t>
  </si>
  <si>
    <t>Larger/more areas covered throughout the Great Basin.</t>
  </si>
  <si>
    <t>Water rights.</t>
  </si>
  <si>
    <t>Water laws, helpful websites and programs (ie. water-ACIS).</t>
  </si>
  <si>
    <t>Marketing opportunities.</t>
  </si>
  <si>
    <t>Information folders.</t>
  </si>
  <si>
    <t>More hands-on and bigger area.</t>
  </si>
  <si>
    <t>Row crops/strawberries.</t>
  </si>
  <si>
    <t>Grant availability.</t>
  </si>
  <si>
    <t>Web links.</t>
  </si>
  <si>
    <t>Include business plan training.</t>
  </si>
  <si>
    <t>Fine like it is.</t>
  </si>
  <si>
    <t>Alternative crop assessment for other regions of Nevada.</t>
  </si>
  <si>
    <t>Hay</t>
  </si>
  <si>
    <t>A full course on water rights; a discription of how to apply and maintain them; differences between decreed, certificates, vested, procedures, etc.</t>
  </si>
  <si>
    <t>All the reference websites to use.</t>
  </si>
  <si>
    <t>I wish I had my laptop so I could follow along. It was hard to see the web pages on the teleconference. The digital assistance was good, dicussion about programs offered by NRCS and EQUIP or WHIP was too short. It would be very helful to provide a workshop on using program money on public lands. We know it's available but don't really know how to use it.</t>
  </si>
  <si>
    <t>Crops for high altitudes and cold climates like White Pine County.</t>
  </si>
  <si>
    <t>ACIS and curriculum.</t>
  </si>
  <si>
    <t>See #6.</t>
  </si>
  <si>
    <t>Planning to buy this year.</t>
  </si>
  <si>
    <t>Cattle</t>
  </si>
  <si>
    <t>Americorps volunteer.</t>
  </si>
  <si>
    <t>I would love to learn more about options that may be viable in White Pine , Elko and Eureka counties.</t>
  </si>
  <si>
    <t>Overall the workshop was well organized, well put together and provided useful information. See #6.</t>
  </si>
  <si>
    <t>Some good information for Western and Southern Nevada but certainly not for Northeast Nevada.</t>
  </si>
  <si>
    <t>Target it for certain areas other than the western and southern parts.</t>
  </si>
  <si>
    <t>14/4</t>
  </si>
  <si>
    <t>Teff</t>
  </si>
  <si>
    <t>Surface water and ground water.</t>
  </si>
  <si>
    <t>Excel spreadsheets.</t>
  </si>
  <si>
    <t>More suitable crop ideas.</t>
  </si>
  <si>
    <t>Water ACIS spreadsheet.</t>
  </si>
  <si>
    <t>Limit target audience to producers to better assist their decision making.</t>
  </si>
  <si>
    <t>1) Include discussion of relationship among high ph soils, hight ph water, climate, elevation, etc. 2) Oil seed crops.</t>
  </si>
  <si>
    <t>Module demonstration acquisition.</t>
  </si>
  <si>
    <t>Post-course crop enterprise beginning to end. Walk through for profitability/feasibility analysis.</t>
  </si>
  <si>
    <t>Goats/cattle</t>
  </si>
  <si>
    <t>Web pages were not visable. Could not see speaker.</t>
  </si>
  <si>
    <t>More crops for higher elevations.</t>
  </si>
  <si>
    <t>The section covering Nevada water laws and budgets.</t>
  </si>
  <si>
    <t>alternative crops for high altitude and short reason; greenhouse operations</t>
  </si>
  <si>
    <t>the presenters (3) and their expertise plus the professional of their materials</t>
  </si>
  <si>
    <t>promote it locally to add more audience</t>
  </si>
  <si>
    <t>water, crops, different farm market</t>
  </si>
  <si>
    <t xml:space="preserve">the explanation and method </t>
  </si>
  <si>
    <t>new</t>
  </si>
  <si>
    <t>More detail info specific dry land plants</t>
  </si>
  <si>
    <t>AQEA specific</t>
  </si>
  <si>
    <t>cattle</t>
  </si>
  <si>
    <t>forage crops</t>
  </si>
  <si>
    <t>other alternative profitable crops</t>
  </si>
  <si>
    <t>very informative, well documented, available CD with all documentation</t>
  </si>
  <si>
    <t>very good but maybe cookies</t>
  </si>
  <si>
    <t>internet site and how to get information</t>
  </si>
  <si>
    <t>more on the ground example</t>
  </si>
  <si>
    <t>focus on more alternative crops</t>
  </si>
  <si>
    <t>crops we can produce and sell in our surrounding area</t>
  </si>
  <si>
    <t>the book and slides</t>
  </si>
  <si>
    <t>more on water law</t>
  </si>
  <si>
    <t xml:space="preserve">government agency </t>
  </si>
  <si>
    <t>more specific to an area</t>
  </si>
  <si>
    <t>crop studies done on different crops</t>
  </si>
  <si>
    <t>the water acis</t>
  </si>
  <si>
    <t>I thought it would cover more specific on alternatives</t>
  </si>
  <si>
    <t>food and materials take home</t>
  </si>
  <si>
    <t>more alternative specifics what do we need more of</t>
  </si>
  <si>
    <t>handouts</t>
  </si>
  <si>
    <t>more real life examples</t>
  </si>
  <si>
    <t>water law</t>
  </si>
  <si>
    <t>alternative cropping systems</t>
  </si>
  <si>
    <t>informal small group</t>
  </si>
  <si>
    <t>certified grass feed</t>
  </si>
  <si>
    <t>grass fed beef and lamp</t>
  </si>
  <si>
    <t>good slides and presentations</t>
  </si>
  <si>
    <t>get producers here</t>
  </si>
  <si>
    <t>good variety of topics</t>
  </si>
  <si>
    <t>great discussion</t>
  </si>
  <si>
    <t>water-prerius laws</t>
  </si>
  <si>
    <t>all good</t>
  </si>
  <si>
    <t>alternative crops discussion</t>
  </si>
  <si>
    <t>more info on traditional crops-alfafla,corn,pasture,etc.</t>
  </si>
  <si>
    <t>presenter very personable</t>
  </si>
  <si>
    <t>directed more toward larger ag producer issues</t>
  </si>
  <si>
    <t>professional need know basic</t>
  </si>
  <si>
    <t>the changing trend over the year</t>
  </si>
  <si>
    <t>useful tools</t>
  </si>
  <si>
    <t>some case study</t>
  </si>
  <si>
    <t>1) Optimum water usage. 2) Reduce water usage. 3)Small-scale marketing practice.</t>
  </si>
  <si>
    <t>1) Preserving water while growing foods. 2) Creating a budget. 3) Support available - financial and educational.</t>
  </si>
  <si>
    <t>1) Evaluate product profit potential. 2) Estimating market size. 3) What is my product market.</t>
  </si>
  <si>
    <t>1) Conservation. 2) Economics. 3)Increasing productivity.</t>
  </si>
  <si>
    <t>Expand my necessary water education.</t>
  </si>
  <si>
    <t>1) Marketing of local products. 2) Pricing of locally sold goods. 3) Better understanding of water laws/use.</t>
  </si>
  <si>
    <t>1) Learn more on conserving water. 2) Buy a hoop house. 3) What plant works best in low water. 4) Maybe some info on soil sample/water sample.</t>
  </si>
  <si>
    <t>1) Using online data regarding climate. 2) Water laws. 3) Benefits.</t>
  </si>
  <si>
    <t>1) Marketing strategies. 2) Utilizing enterprise budgets. 3) Alternative crops.</t>
  </si>
  <si>
    <t>Same as today. Would make more sense the second time around and after I've read the material.</t>
  </si>
  <si>
    <t>Great knowledge of speaker and ability to answer all questions.</t>
  </si>
  <si>
    <t>More than 40</t>
  </si>
  <si>
    <t>Dexter cattle</t>
  </si>
  <si>
    <t>Crops for forage and niche marketing.</t>
  </si>
  <si>
    <t>Hands on Help.</t>
  </si>
  <si>
    <t>Power point handouts.</t>
  </si>
  <si>
    <t>Sheep</t>
  </si>
  <si>
    <t xml:space="preserve">Alfalfa </t>
  </si>
  <si>
    <t>Small breakout sizes seemed to take on a one-on-one attitude.</t>
  </si>
  <si>
    <t>I plan on making changes and the references I take home will help.</t>
  </si>
  <si>
    <t>Secondary education</t>
  </si>
  <si>
    <t>Economics agronomy</t>
  </si>
  <si>
    <t>Everything was applicable.</t>
  </si>
  <si>
    <t>Greehouse</t>
  </si>
  <si>
    <t>Tree/shrub</t>
  </si>
  <si>
    <t>Organic consultant</t>
  </si>
  <si>
    <t>Alternative crops/marketing.</t>
  </si>
  <si>
    <t>Handouts. Speakers very good. Presentation lively and educational.</t>
  </si>
  <si>
    <t>More time.</t>
  </si>
  <si>
    <t>High market-value crops for farmers mrkets, etc.</t>
  </si>
  <si>
    <t>Marketing - resources</t>
  </si>
  <si>
    <t>Targeted toward urban commercial growers.</t>
  </si>
  <si>
    <t>Preparing for hoop house.</t>
  </si>
  <si>
    <t>Not so sure. I'm mainly a small scale. For own use.</t>
  </si>
  <si>
    <t>The topics are good. The economicsneed to be spoke about in more detail.</t>
  </si>
  <si>
    <t>The economics.</t>
  </si>
  <si>
    <t>Give speakers more time. Some of it would be nice to have hands-on.</t>
  </si>
  <si>
    <t>Crop roatation practices, conservation stewardship programs.</t>
  </si>
  <si>
    <t>Resouces.</t>
  </si>
  <si>
    <t>More participants.</t>
  </si>
  <si>
    <t>Question #</t>
  </si>
  <si>
    <t>Not At All</t>
  </si>
  <si>
    <t>Slightly</t>
  </si>
  <si>
    <t>Moderately</t>
  </si>
  <si>
    <t>Considerably</t>
  </si>
  <si>
    <t>A Great Deal</t>
  </si>
  <si>
    <t>Write-In</t>
  </si>
  <si>
    <t>Producer - Acres?</t>
  </si>
  <si>
    <t>Producer - Major Crop/Livestock</t>
  </si>
  <si>
    <t>Other Write-In</t>
  </si>
  <si>
    <t>Not Critical</t>
  </si>
  <si>
    <t>Very Critical</t>
  </si>
  <si>
    <t>Not Helpful</t>
  </si>
  <si>
    <t>Very Helpful</t>
  </si>
  <si>
    <t>None</t>
  </si>
  <si>
    <t>Needs Improvement</t>
  </si>
  <si>
    <t>Excellent</t>
  </si>
  <si>
    <t>Strongly Disagree</t>
  </si>
  <si>
    <t>Moderately Disagree</t>
  </si>
  <si>
    <t>Unsure</t>
  </si>
  <si>
    <t>Moderately Agree</t>
  </si>
  <si>
    <t>Strongly Agree</t>
  </si>
  <si>
    <t>Water conservation, irrigation alternatives.</t>
  </si>
  <si>
    <t>Knowledgeable presentation.</t>
  </si>
  <si>
    <t>More specializing on alternatives that wil work in certain areas.</t>
  </si>
  <si>
    <t>1) What alternatives are available. 2) What is extent of affect.</t>
  </si>
  <si>
    <t>1) Ag markets 2)Water saving data 3)Soils</t>
  </si>
  <si>
    <t>1) Learning about water use reduction strategies</t>
  </si>
  <si>
    <t>1) Learning about alternate low-water use crops 2)Economic incentives for producers to try different crops/methods 3)Any irrigation water management info</t>
  </si>
  <si>
    <t>1) Learn about low-water use crops 2) Learn how they fit into S. Idaho cropping system 3) Learn about practicality of using low-water use crops.</t>
  </si>
  <si>
    <t>1) Learn about this program 2)Lean how to evaluate non-traditional crops 3) Make connections with other agency personnel</t>
  </si>
  <si>
    <t>1)Learn alternative crops to help farmers select profitable avenues 2)Learn how to use less water</t>
  </si>
  <si>
    <t>1)Better use of water efficiency 2) New irrigation system designing 3)Alternative crops</t>
  </si>
  <si>
    <t>Learn how to help producers conserve water and energy and stay in business</t>
  </si>
  <si>
    <t>1)Learn about new/upcoming waters laws or regulations 2) Learn about current issues dealing with water 3) How can we overcome the current issues that land users are facing</t>
  </si>
  <si>
    <t>water laws</t>
  </si>
  <si>
    <t>1)Improve my knowledge of water issues 2) Learn sources of info 3)Updating skills</t>
  </si>
  <si>
    <t>1)Water law updates 2)Water quality issues 3) Meeting new partners</t>
  </si>
  <si>
    <t>1)Alt crops for Idaho ag producers 2)Water use of crops 3) Available markets for new ag crops</t>
  </si>
  <si>
    <t>Other methods to save water. Actual agronomic information</t>
  </si>
  <si>
    <t>The class instruction</t>
  </si>
  <si>
    <t>Spend more time on agronomy. Why some crops work, what would it take to get processing in place.</t>
  </si>
  <si>
    <t>Low water crops</t>
  </si>
  <si>
    <t>Budget</t>
  </si>
  <si>
    <t>Less marketing</t>
  </si>
  <si>
    <t>More alternative crops</t>
  </si>
  <si>
    <t>A subject on the economics that we don't talk about much in NRCS</t>
  </si>
  <si>
    <t>Actual crops and water management</t>
  </si>
  <si>
    <t>Good info on marketing and budgets</t>
  </si>
  <si>
    <t>More infor on crop options</t>
  </si>
  <si>
    <t>Group discussions</t>
  </si>
  <si>
    <t>Enterprise budgets, marketing. You are all veryt knowledgeable and I feel fortunate to be able to listen to your presentations.</t>
  </si>
  <si>
    <t>Examples of what has worked - Case studies</t>
  </si>
  <si>
    <t>Modules and water acis</t>
  </si>
  <si>
    <t>The cecret "secret bullet" crop</t>
  </si>
  <si>
    <t>Alternate crops, water reduction</t>
  </si>
  <si>
    <t>This was aa really good intro course on a lot of topics. It gave me a good background on several topics.</t>
  </si>
  <si>
    <t>Focus on one or two topics and go more in depth, or offer additional courses to go more in depth.</t>
  </si>
  <si>
    <t>More on alternative crops - more ideas of what they might be.</t>
  </si>
  <si>
    <t>See #6</t>
  </si>
  <si>
    <t>UNCE</t>
  </si>
  <si>
    <t>Direct market beef and hoop house crops</t>
  </si>
  <si>
    <t>All conference info on disc to incllude access to websites.</t>
  </si>
  <si>
    <t>More time per topic</t>
  </si>
  <si>
    <t>More about energy saving with water management and alt. crops</t>
  </si>
  <si>
    <t>Budget senarios, water issues</t>
  </si>
  <si>
    <t>Give us spreadsheets</t>
  </si>
  <si>
    <t>Alternative crops</t>
  </si>
  <si>
    <t>Water rights</t>
  </si>
  <si>
    <t>Talk more about crops</t>
  </si>
  <si>
    <t>Learning about spreadsheet tools, worksheets and contacts with info</t>
  </si>
  <si>
    <t xml:space="preserve">More on alternative crops </t>
  </si>
  <si>
    <t>It was very interesting to hear about water issues in Nevada and to realize the differences across state boundaries.</t>
  </si>
  <si>
    <t>I wouldn't change anything</t>
  </si>
  <si>
    <t>Talk more about crop options</t>
  </si>
  <si>
    <t>alfalfa,cattle</t>
  </si>
  <si>
    <t>beef, sheep, alfalfa</t>
  </si>
  <si>
    <t>alfalfa,cattle, beef</t>
  </si>
  <si>
    <t>alfalfa</t>
  </si>
  <si>
    <t>more info on traditional crops-alfalfa,corn,pasture,etc.</t>
  </si>
  <si>
    <t>R1</t>
  </si>
  <si>
    <t>R2</t>
  </si>
  <si>
    <t>R3</t>
  </si>
  <si>
    <t>R4</t>
  </si>
  <si>
    <t>R5</t>
  </si>
  <si>
    <t>R6</t>
  </si>
  <si>
    <t>R7</t>
  </si>
  <si>
    <t>R8</t>
  </si>
  <si>
    <t>R9</t>
  </si>
  <si>
    <t>R10</t>
  </si>
  <si>
    <t>R11</t>
  </si>
  <si>
    <t>R12</t>
  </si>
  <si>
    <t>L1</t>
  </si>
  <si>
    <t>L2</t>
  </si>
  <si>
    <t>L3</t>
  </si>
  <si>
    <t>L4</t>
  </si>
  <si>
    <t>L5</t>
  </si>
  <si>
    <t>L6</t>
  </si>
  <si>
    <t>L7</t>
  </si>
  <si>
    <t>L8</t>
  </si>
  <si>
    <t>L9</t>
  </si>
  <si>
    <t>L10</t>
  </si>
  <si>
    <t>L11</t>
  </si>
  <si>
    <t>L12</t>
  </si>
  <si>
    <t>L13</t>
  </si>
  <si>
    <t>L14</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</si>
  <si>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</si>
  <si>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</si>
  <si>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</si>
  <si>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</si>
  <si>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</si>
  <si>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</si>
  <si>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</si>
  <si>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</si>
  <si>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</si>
  <si>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</si>
  <si>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</si>
  <si>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</si>
  <si>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</si>
  <si>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</si>
  <si>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</si>
  <si>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</si>
  <si>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</si>
  <si>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</si>
  <si>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</si>
  <si>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</si>
  <si>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</si>
  <si>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</si>
  <si>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</si>
  <si>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</si>
  <si>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V1</t>
  </si>
  <si>
    <t>V2</t>
  </si>
  <si>
    <t>V3</t>
  </si>
  <si>
    <t>V4</t>
  </si>
  <si>
    <t>V5</t>
  </si>
  <si>
    <t>V6</t>
  </si>
  <si>
    <t>V7</t>
  </si>
  <si>
    <t>V8</t>
  </si>
  <si>
    <t>V9</t>
  </si>
  <si>
    <t>V10</t>
  </si>
  <si>
    <t>V11</t>
  </si>
  <si>
    <t>I1</t>
  </si>
  <si>
    <t>I2</t>
  </si>
  <si>
    <t>I3</t>
  </si>
  <si>
    <t>I4</t>
  </si>
  <si>
    <t>I5</t>
  </si>
  <si>
    <t>I6</t>
  </si>
  <si>
    <t>I7</t>
  </si>
  <si>
    <t>I8</t>
  </si>
  <si>
    <t>I9</t>
  </si>
  <si>
    <t>I10</t>
  </si>
  <si>
    <t>I11</t>
  </si>
  <si>
    <t>I12</t>
  </si>
  <si>
    <t>I13</t>
  </si>
  <si>
    <t>I14</t>
  </si>
  <si>
    <t>I15</t>
  </si>
  <si>
    <t>I16</t>
  </si>
  <si>
    <t>service related to ag producers</t>
  </si>
  <si>
    <t>good action in the computer program</t>
  </si>
  <si>
    <t>Spreadsheet</t>
  </si>
  <si>
    <t>marketing opportunities</t>
  </si>
</sst>
</file>

<file path=xl/styles.xml><?xml version="1.0" encoding="utf-8"?>
<styleSheet xmlns="http://schemas.openxmlformats.org/spreadsheetml/2006/main">
  <numFmts count="2">
    <numFmt numFmtId="6" formatCode="&quot;$&quot;#,##0_);[Red]\(&quot;$&quot;#,##0\)"/>
    <numFmt numFmtId="164" formatCode="0.0%"/>
  </numFmts>
  <fonts count="8">
    <font>
      <sz val="11"/>
      <color theme="1"/>
      <name val="Calibri"/>
      <family val="2"/>
      <scheme val="minor"/>
    </font>
    <font>
      <sz val="11"/>
      <color theme="1"/>
      <name val="Calibri"/>
      <family val="2"/>
      <scheme val="minor"/>
    </font>
    <font>
      <b/>
      <sz val="11"/>
      <color theme="1"/>
      <name val="Calibri"/>
      <family val="2"/>
      <scheme val="minor"/>
    </font>
    <font>
      <sz val="11"/>
      <color theme="0" tint="-0.14999847407452621"/>
      <name val="Calibri"/>
      <family val="2"/>
      <scheme val="minor"/>
    </font>
    <font>
      <sz val="11"/>
      <name val="Calibri"/>
      <family val="2"/>
      <scheme val="minor"/>
    </font>
    <font>
      <u/>
      <sz val="11"/>
      <color theme="10"/>
      <name val="Calibri"/>
      <family val="2"/>
    </font>
    <font>
      <sz val="11"/>
      <name val="Calibri"/>
      <family val="2"/>
    </font>
    <font>
      <b/>
      <sz val="11"/>
      <name val="Calibri"/>
      <family val="2"/>
    </font>
  </fonts>
  <fills count="3">
    <fill>
      <patternFill patternType="none"/>
    </fill>
    <fill>
      <patternFill patternType="gray125"/>
    </fill>
    <fill>
      <patternFill patternType="solid">
        <fgColor theme="3" tint="0.79998168889431442"/>
        <bgColor indexed="64"/>
      </patternFill>
    </fill>
  </fills>
  <borders count="32">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173">
    <xf numFmtId="0" fontId="0" fillId="0" borderId="0" xfId="0"/>
    <xf numFmtId="0" fontId="2" fillId="0" borderId="0" xfId="0" applyFont="1" applyFill="1" applyBorder="1"/>
    <xf numFmtId="0" fontId="2" fillId="0" borderId="0" xfId="0" applyFont="1" applyFill="1"/>
    <xf numFmtId="0" fontId="2" fillId="0" borderId="3" xfId="0" applyFont="1" applyFill="1" applyBorder="1"/>
    <xf numFmtId="0" fontId="2" fillId="0" borderId="0" xfId="0" applyFont="1" applyFill="1"/>
    <xf numFmtId="2" fontId="2" fillId="2" borderId="0" xfId="0" applyNumberFormat="1" applyFont="1" applyFill="1"/>
    <xf numFmtId="9" fontId="2" fillId="0" borderId="0" xfId="1" applyFont="1" applyFill="1"/>
    <xf numFmtId="9" fontId="2" fillId="0" borderId="0" xfId="0" applyNumberFormat="1" applyFont="1" applyFill="1"/>
    <xf numFmtId="9" fontId="2" fillId="0" borderId="0" xfId="1" applyFont="1" applyFill="1" applyBorder="1"/>
    <xf numFmtId="0" fontId="0" fillId="0" borderId="0" xfId="0"/>
    <xf numFmtId="0" fontId="2"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2" fillId="2" borderId="4" xfId="0" applyFont="1" applyFill="1" applyBorder="1" applyAlignment="1">
      <alignment horizontal="right" vertical="top" wrapText="1"/>
    </xf>
    <xf numFmtId="0" fontId="2" fillId="2" borderId="5" xfId="0" applyFont="1" applyFill="1" applyBorder="1" applyAlignment="1">
      <alignment vertical="top" wrapText="1"/>
    </xf>
    <xf numFmtId="0" fontId="3" fillId="0" borderId="8" xfId="0" applyFont="1" applyBorder="1" applyAlignment="1">
      <alignment horizontal="right" vertical="top" wrapText="1"/>
    </xf>
    <xf numFmtId="0" fontId="0" fillId="0" borderId="0" xfId="0" applyBorder="1"/>
    <xf numFmtId="0" fontId="0" fillId="0" borderId="9" xfId="0" applyBorder="1" applyAlignment="1">
      <alignment vertical="top" wrapText="1"/>
    </xf>
    <xf numFmtId="0" fontId="3" fillId="0" borderId="11" xfId="0" applyFont="1" applyBorder="1" applyAlignment="1">
      <alignment horizontal="right" vertical="top" wrapText="1"/>
    </xf>
    <xf numFmtId="0" fontId="0" fillId="0" borderId="12" xfId="0" applyBorder="1"/>
    <xf numFmtId="0" fontId="0" fillId="0" borderId="13" xfId="0" applyBorder="1" applyAlignment="1">
      <alignment vertical="top" wrapText="1"/>
    </xf>
    <xf numFmtId="0" fontId="0" fillId="0" borderId="0" xfId="0" applyAlignment="1">
      <alignment horizontal="right" vertical="top" wrapText="1"/>
    </xf>
    <xf numFmtId="0" fontId="2" fillId="0" borderId="8" xfId="0" applyFont="1" applyBorder="1" applyAlignment="1">
      <alignment horizontal="right" vertical="top" wrapText="1"/>
    </xf>
    <xf numFmtId="0" fontId="2" fillId="0" borderId="0" xfId="0" applyFont="1" applyBorder="1" applyAlignment="1">
      <alignment vertical="top" wrapText="1"/>
    </xf>
    <xf numFmtId="0" fontId="0" fillId="0" borderId="9" xfId="0" applyBorder="1"/>
    <xf numFmtId="0" fontId="2" fillId="0" borderId="11" xfId="0" applyFont="1" applyBorder="1" applyAlignment="1">
      <alignment horizontal="right" vertical="top" wrapText="1"/>
    </xf>
    <xf numFmtId="0" fontId="2" fillId="0" borderId="12" xfId="0" applyFont="1" applyBorder="1" applyAlignment="1">
      <alignment vertical="top" wrapText="1"/>
    </xf>
    <xf numFmtId="0" fontId="0" fillId="0" borderId="13" xfId="0" applyBorder="1"/>
    <xf numFmtId="0" fontId="2" fillId="0" borderId="0" xfId="0" applyFont="1" applyAlignment="1">
      <alignment horizontal="right" vertical="top" wrapText="1"/>
    </xf>
    <xf numFmtId="0" fontId="0" fillId="0" borderId="0" xfId="0" applyBorder="1" applyAlignment="1">
      <alignment vertical="top" wrapText="1"/>
    </xf>
    <xf numFmtId="0" fontId="5" fillId="0" borderId="0" xfId="2" applyAlignment="1" applyProtection="1"/>
    <xf numFmtId="0" fontId="0" fillId="0" borderId="8" xfId="0" applyBorder="1"/>
    <xf numFmtId="0" fontId="0" fillId="0" borderId="11" xfId="0" applyBorder="1"/>
    <xf numFmtId="0" fontId="2" fillId="2" borderId="0" xfId="0" applyFont="1" applyFill="1" applyAlignment="1">
      <alignment vertical="top" wrapText="1"/>
    </xf>
    <xf numFmtId="0" fontId="0" fillId="0" borderId="12" xfId="0" applyBorder="1" applyAlignment="1">
      <alignment wrapText="1"/>
    </xf>
    <xf numFmtId="9" fontId="2" fillId="0" borderId="10" xfId="1" applyFont="1" applyBorder="1"/>
    <xf numFmtId="9" fontId="2" fillId="0" borderId="14" xfId="1" applyFont="1" applyBorder="1"/>
    <xf numFmtId="0" fontId="6" fillId="0" borderId="13" xfId="2" applyFont="1" applyBorder="1" applyAlignment="1" applyProtection="1"/>
    <xf numFmtId="0" fontId="0" fillId="0" borderId="0" xfId="0" applyFont="1" applyBorder="1" applyAlignment="1">
      <alignment vertical="top" wrapText="1"/>
    </xf>
    <xf numFmtId="0" fontId="0" fillId="0" borderId="12" xfId="0" applyBorder="1" applyAlignment="1">
      <alignment horizontal="right" vertical="top" wrapText="1"/>
    </xf>
    <xf numFmtId="2" fontId="2" fillId="0" borderId="14" xfId="1" applyNumberFormat="1" applyFont="1" applyBorder="1"/>
    <xf numFmtId="0" fontId="0" fillId="0" borderId="18" xfId="0" applyBorder="1"/>
    <xf numFmtId="2" fontId="2" fillId="0" borderId="0" xfId="0" applyNumberFormat="1" applyFont="1" applyBorder="1"/>
    <xf numFmtId="0" fontId="3" fillId="0" borderId="0" xfId="0" applyFont="1" applyBorder="1" applyAlignment="1">
      <alignment horizontal="right" vertical="top" wrapText="1"/>
    </xf>
    <xf numFmtId="0" fontId="3" fillId="0" borderId="12" xfId="0" applyFont="1" applyBorder="1" applyAlignment="1">
      <alignment horizontal="right" vertical="top" wrapText="1"/>
    </xf>
    <xf numFmtId="0" fontId="2" fillId="2" borderId="5" xfId="0" applyFont="1" applyFill="1" applyBorder="1" applyAlignment="1">
      <alignment horizontal="right" vertical="top" wrapText="1"/>
    </xf>
    <xf numFmtId="0" fontId="2" fillId="0" borderId="0" xfId="0" applyFont="1" applyBorder="1" applyAlignment="1">
      <alignment horizontal="right" vertical="top" wrapText="1"/>
    </xf>
    <xf numFmtId="0" fontId="2" fillId="0" borderId="12" xfId="0" applyFont="1" applyBorder="1" applyAlignment="1">
      <alignment horizontal="right" vertical="top" wrapText="1"/>
    </xf>
    <xf numFmtId="0" fontId="0" fillId="0" borderId="20" xfId="0" applyBorder="1" applyAlignment="1">
      <alignment vertical="top" wrapText="1"/>
    </xf>
    <xf numFmtId="2" fontId="2" fillId="0" borderId="21" xfId="0" applyNumberFormat="1" applyFont="1" applyBorder="1"/>
    <xf numFmtId="9" fontId="2" fillId="2" borderId="5" xfId="0" applyNumberFormat="1" applyFont="1" applyFill="1" applyBorder="1" applyAlignment="1">
      <alignment vertical="top" wrapText="1"/>
    </xf>
    <xf numFmtId="0" fontId="0" fillId="0" borderId="22" xfId="0" applyBorder="1" applyAlignment="1">
      <alignment wrapText="1"/>
    </xf>
    <xf numFmtId="0" fontId="0" fillId="0" borderId="15" xfId="0" applyBorder="1" applyAlignment="1">
      <alignment wrapText="1"/>
    </xf>
    <xf numFmtId="0" fontId="0" fillId="0" borderId="9" xfId="0" applyBorder="1" applyAlignment="1">
      <alignment wrapText="1"/>
    </xf>
    <xf numFmtId="0" fontId="0" fillId="0" borderId="13" xfId="0" applyBorder="1" applyAlignment="1">
      <alignment wrapText="1"/>
    </xf>
    <xf numFmtId="0" fontId="0" fillId="0" borderId="8" xfId="0" applyFont="1" applyBorder="1" applyAlignment="1">
      <alignment horizontal="right" vertical="top" wrapText="1"/>
    </xf>
    <xf numFmtId="0" fontId="0" fillId="0" borderId="8" xfId="0" applyBorder="1" applyAlignment="1">
      <alignment horizontal="right"/>
    </xf>
    <xf numFmtId="0" fontId="0" fillId="0" borderId="11" xfId="0" applyBorder="1" applyAlignment="1">
      <alignment horizontal="right"/>
    </xf>
    <xf numFmtId="0" fontId="0" fillId="0" borderId="0" xfId="0" applyFont="1" applyBorder="1" applyAlignment="1">
      <alignment horizontal="right" vertical="top" wrapText="1"/>
    </xf>
    <xf numFmtId="0" fontId="0" fillId="0" borderId="0" xfId="0" applyFont="1" applyBorder="1" applyAlignment="1">
      <alignment horizontal="right"/>
    </xf>
    <xf numFmtId="0" fontId="0" fillId="0" borderId="0" xfId="0" applyFont="1" applyFill="1" applyBorder="1" applyAlignment="1">
      <alignment horizontal="right"/>
    </xf>
    <xf numFmtId="0" fontId="0" fillId="0" borderId="12" xfId="0" applyFont="1" applyFill="1" applyBorder="1" applyAlignment="1">
      <alignment horizontal="right"/>
    </xf>
    <xf numFmtId="9" fontId="2" fillId="0" borderId="25" xfId="1" applyFont="1" applyBorder="1"/>
    <xf numFmtId="0" fontId="0" fillId="2" borderId="4" xfId="0" applyFill="1" applyBorder="1"/>
    <xf numFmtId="0" fontId="0" fillId="2" borderId="5" xfId="0" applyFill="1" applyBorder="1"/>
    <xf numFmtId="0" fontId="2" fillId="2" borderId="4" xfId="0" applyFont="1" applyFill="1" applyBorder="1"/>
    <xf numFmtId="0" fontId="0" fillId="2" borderId="5" xfId="0" applyFill="1" applyBorder="1" applyAlignment="1">
      <alignment wrapText="1"/>
    </xf>
    <xf numFmtId="0" fontId="0" fillId="0" borderId="26" xfId="0" applyBorder="1" applyAlignment="1">
      <alignment horizontal="center" wrapText="1"/>
    </xf>
    <xf numFmtId="0" fontId="2" fillId="2" borderId="5" xfId="0" applyFont="1" applyFill="1" applyBorder="1" applyAlignment="1">
      <alignment vertical="top"/>
    </xf>
    <xf numFmtId="2" fontId="0" fillId="0" borderId="10" xfId="0" applyNumberFormat="1" applyBorder="1"/>
    <xf numFmtId="2" fontId="0" fillId="0" borderId="14" xfId="0" applyNumberFormat="1" applyBorder="1"/>
    <xf numFmtId="164" fontId="2" fillId="0" borderId="10" xfId="1" applyNumberFormat="1" applyFont="1" applyBorder="1"/>
    <xf numFmtId="1" fontId="2" fillId="0" borderId="0" xfId="1" applyNumberFormat="1" applyFont="1" applyFill="1" applyBorder="1"/>
    <xf numFmtId="2" fontId="0" fillId="0" borderId="0" xfId="0" applyNumberFormat="1"/>
    <xf numFmtId="1" fontId="0" fillId="0" borderId="0" xfId="0" applyNumberFormat="1"/>
    <xf numFmtId="0" fontId="0" fillId="0" borderId="0" xfId="0"/>
    <xf numFmtId="0" fontId="2" fillId="0" borderId="0" xfId="0" applyFont="1" applyAlignment="1">
      <alignment vertical="top" wrapText="1"/>
    </xf>
    <xf numFmtId="0" fontId="2" fillId="0" borderId="1" xfId="0" applyFont="1" applyFill="1" applyBorder="1"/>
    <xf numFmtId="0" fontId="0" fillId="0" borderId="0" xfId="0" applyFill="1"/>
    <xf numFmtId="0" fontId="2" fillId="0" borderId="2" xfId="0" applyFont="1" applyFill="1" applyBorder="1"/>
    <xf numFmtId="0" fontId="2" fillId="0" borderId="3" xfId="0" applyFont="1" applyFill="1" applyBorder="1"/>
    <xf numFmtId="0" fontId="2" fillId="0" borderId="3" xfId="0" applyFont="1" applyBorder="1"/>
    <xf numFmtId="0" fontId="2" fillId="2" borderId="5" xfId="0" applyFont="1" applyFill="1" applyBorder="1" applyAlignment="1">
      <alignment vertical="top" wrapText="1"/>
    </xf>
    <xf numFmtId="0" fontId="0" fillId="0" borderId="0" xfId="0" applyBorder="1"/>
    <xf numFmtId="0" fontId="0" fillId="0" borderId="12" xfId="0" applyBorder="1"/>
    <xf numFmtId="0" fontId="0" fillId="0" borderId="8" xfId="0" applyBorder="1"/>
    <xf numFmtId="0" fontId="0" fillId="0" borderId="11" xfId="0" applyBorder="1"/>
    <xf numFmtId="0" fontId="0" fillId="0" borderId="12" xfId="0" applyBorder="1" applyAlignment="1">
      <alignment wrapText="1"/>
    </xf>
    <xf numFmtId="0" fontId="0" fillId="0" borderId="12" xfId="0" applyFill="1" applyBorder="1"/>
    <xf numFmtId="0" fontId="0" fillId="0" borderId="0" xfId="0" applyFont="1" applyBorder="1" applyAlignment="1">
      <alignment vertical="top" wrapText="1"/>
    </xf>
    <xf numFmtId="0" fontId="0" fillId="0" borderId="0" xfId="0" applyBorder="1" applyAlignment="1"/>
    <xf numFmtId="0" fontId="0" fillId="0" borderId="0" xfId="0" applyBorder="1" applyAlignment="1">
      <alignment wrapText="1"/>
    </xf>
    <xf numFmtId="0" fontId="7" fillId="2" borderId="5" xfId="2" applyFont="1" applyFill="1" applyBorder="1" applyAlignment="1" applyProtection="1">
      <alignment vertical="top" wrapText="1"/>
    </xf>
    <xf numFmtId="0" fontId="0" fillId="0" borderId="18" xfId="0" applyBorder="1" applyAlignment="1">
      <alignment vertical="top" wrapText="1"/>
    </xf>
    <xf numFmtId="0" fontId="2" fillId="0" borderId="0" xfId="0" applyFont="1" applyFill="1" applyAlignment="1">
      <alignment horizontal="left"/>
    </xf>
    <xf numFmtId="0" fontId="2" fillId="0" borderId="1" xfId="0" applyFont="1" applyFill="1" applyBorder="1" applyAlignment="1">
      <alignment horizontal="left"/>
    </xf>
    <xf numFmtId="0" fontId="2" fillId="0" borderId="0" xfId="0" applyFont="1" applyAlignment="1">
      <alignment horizontal="left"/>
    </xf>
    <xf numFmtId="0" fontId="0" fillId="0" borderId="12" xfId="0" applyFont="1" applyBorder="1" applyAlignment="1"/>
    <xf numFmtId="2" fontId="0" fillId="0" borderId="10" xfId="0" applyNumberFormat="1" applyFont="1" applyBorder="1" applyAlignment="1">
      <alignment vertical="top" wrapText="1"/>
    </xf>
    <xf numFmtId="0" fontId="0" fillId="0" borderId="15" xfId="0" applyBorder="1" applyAlignment="1">
      <alignment wrapText="1"/>
    </xf>
    <xf numFmtId="0" fontId="0" fillId="0" borderId="9" xfId="0" applyBorder="1" applyAlignment="1">
      <alignment wrapText="1"/>
    </xf>
    <xf numFmtId="0" fontId="0" fillId="0" borderId="13" xfId="0" applyBorder="1" applyAlignment="1">
      <alignment wrapText="1"/>
    </xf>
    <xf numFmtId="0" fontId="0" fillId="0" borderId="24" xfId="0" applyFill="1" applyBorder="1" applyAlignment="1">
      <alignment horizontal="center" wrapText="1"/>
    </xf>
    <xf numFmtId="2" fontId="0" fillId="0" borderId="9" xfId="0" applyNumberFormat="1" applyBorder="1" applyAlignment="1">
      <alignment wrapText="1"/>
    </xf>
    <xf numFmtId="9" fontId="2" fillId="0" borderId="25" xfId="1" applyFont="1" applyBorder="1"/>
    <xf numFmtId="9" fontId="2" fillId="0" borderId="19" xfId="1" applyFont="1" applyBorder="1"/>
    <xf numFmtId="164" fontId="2" fillId="0" borderId="10" xfId="1" applyNumberFormat="1" applyFont="1" applyBorder="1"/>
    <xf numFmtId="1" fontId="0" fillId="0" borderId="0" xfId="0" applyNumberFormat="1" applyFill="1"/>
    <xf numFmtId="9" fontId="0" fillId="0" borderId="0" xfId="0" applyNumberFormat="1"/>
    <xf numFmtId="164" fontId="2" fillId="0" borderId="27" xfId="1" applyNumberFormat="1" applyFont="1" applyBorder="1"/>
    <xf numFmtId="0" fontId="0" fillId="0" borderId="0" xfId="0" applyFill="1" applyBorder="1" applyAlignment="1">
      <alignment horizontal="right"/>
    </xf>
    <xf numFmtId="2" fontId="0" fillId="0" borderId="14" xfId="0" applyNumberFormat="1" applyFont="1" applyBorder="1" applyAlignment="1">
      <alignment vertical="top" wrapText="1"/>
    </xf>
    <xf numFmtId="2" fontId="0" fillId="0" borderId="29" xfId="0" applyNumberFormat="1" applyBorder="1" applyAlignment="1">
      <alignment wrapText="1"/>
    </xf>
    <xf numFmtId="0" fontId="0" fillId="0" borderId="30" xfId="0" applyBorder="1" applyAlignment="1">
      <alignment wrapText="1"/>
    </xf>
    <xf numFmtId="0" fontId="0" fillId="0" borderId="31" xfId="0" applyBorder="1" applyAlignment="1">
      <alignment wrapText="1"/>
    </xf>
    <xf numFmtId="2" fontId="0" fillId="0" borderId="10" xfId="0" applyNumberFormat="1" applyFont="1" applyBorder="1" applyAlignment="1">
      <alignment horizontal="right" wrapText="1"/>
    </xf>
    <xf numFmtId="0" fontId="0" fillId="0" borderId="24" xfId="0" applyFont="1" applyFill="1" applyBorder="1" applyAlignment="1">
      <alignment wrapText="1"/>
    </xf>
    <xf numFmtId="2" fontId="0" fillId="0" borderId="27" xfId="0" applyNumberFormat="1" applyFont="1" applyBorder="1" applyAlignment="1">
      <alignment horizontal="right" wrapText="1"/>
    </xf>
    <xf numFmtId="2" fontId="2" fillId="0" borderId="0" xfId="0" applyNumberFormat="1" applyFont="1" applyAlignment="1">
      <alignment vertical="top" wrapText="1"/>
    </xf>
    <xf numFmtId="0" fontId="2" fillId="0" borderId="0" xfId="0" applyFont="1"/>
    <xf numFmtId="0" fontId="2" fillId="0" borderId="0" xfId="0" applyFont="1" applyAlignment="1">
      <alignment horizontal="right" vertical="top"/>
    </xf>
    <xf numFmtId="0" fontId="0" fillId="0" borderId="0" xfId="0" applyAlignment="1">
      <alignment horizontal="center" wrapText="1"/>
    </xf>
    <xf numFmtId="0" fontId="0" fillId="0" borderId="0" xfId="0" applyFont="1" applyAlignment="1">
      <alignment horizontal="right" vertical="top"/>
    </xf>
    <xf numFmtId="0" fontId="0" fillId="0" borderId="0" xfId="0" applyFont="1"/>
    <xf numFmtId="0" fontId="0" fillId="0" borderId="0" xfId="0" applyAlignment="1">
      <alignment horizontal="right" vertical="top"/>
    </xf>
    <xf numFmtId="0" fontId="2" fillId="0" borderId="0" xfId="0" applyFont="1" applyAlignment="1">
      <alignment horizontal="center"/>
    </xf>
    <xf numFmtId="0" fontId="0" fillId="0" borderId="0" xfId="0" applyAlignment="1">
      <alignment horizontal="center"/>
    </xf>
    <xf numFmtId="6" fontId="0" fillId="0" borderId="0" xfId="0" applyNumberFormat="1" applyAlignment="1">
      <alignment horizontal="center" wrapText="1"/>
    </xf>
    <xf numFmtId="0" fontId="2" fillId="0" borderId="0" xfId="0" applyFont="1" applyAlignment="1">
      <alignment vertical="top"/>
    </xf>
    <xf numFmtId="0" fontId="2" fillId="0" borderId="0" xfId="0" applyFont="1" applyAlignment="1">
      <alignment wrapText="1"/>
    </xf>
    <xf numFmtId="0" fontId="0" fillId="0" borderId="0" xfId="0" applyAlignment="1">
      <alignment horizontal="center" vertical="top"/>
    </xf>
    <xf numFmtId="0" fontId="0" fillId="0" borderId="0" xfId="0" applyFill="1" applyBorder="1" applyAlignment="1">
      <alignment horizontal="right"/>
    </xf>
    <xf numFmtId="0" fontId="0" fillId="0" borderId="1" xfId="0" applyFill="1" applyBorder="1" applyAlignment="1">
      <alignment horizontal="right"/>
    </xf>
    <xf numFmtId="0" fontId="0" fillId="0" borderId="12" xfId="0" applyFill="1" applyBorder="1" applyAlignment="1">
      <alignment horizontal="right"/>
    </xf>
    <xf numFmtId="0" fontId="0" fillId="0" borderId="28" xfId="0" applyFill="1" applyBorder="1" applyAlignment="1">
      <alignment horizontal="right"/>
    </xf>
    <xf numFmtId="6" fontId="0" fillId="0" borderId="0" xfId="0" applyNumberFormat="1" applyFont="1" applyBorder="1" applyAlignment="1">
      <alignment horizontal="right" vertical="top" wrapText="1"/>
    </xf>
    <xf numFmtId="6" fontId="0" fillId="0" borderId="1" xfId="0" applyNumberFormat="1" applyFont="1" applyBorder="1" applyAlignment="1">
      <alignment horizontal="right" vertical="top" wrapText="1"/>
    </xf>
    <xf numFmtId="0" fontId="2" fillId="2" borderId="5" xfId="0" applyFont="1" applyFill="1" applyBorder="1" applyAlignment="1">
      <alignment horizontal="center" vertical="top" wrapText="1"/>
    </xf>
    <xf numFmtId="0" fontId="2" fillId="2" borderId="16" xfId="0" applyFont="1" applyFill="1" applyBorder="1" applyAlignment="1">
      <alignment horizontal="center" vertical="top" wrapText="1"/>
    </xf>
    <xf numFmtId="0" fontId="0" fillId="0" borderId="6" xfId="0" applyBorder="1" applyAlignment="1">
      <alignment horizontal="center"/>
    </xf>
    <xf numFmtId="0" fontId="0" fillId="0" borderId="7" xfId="0" applyBorder="1" applyAlignment="1">
      <alignment horizontal="center"/>
    </xf>
    <xf numFmtId="0" fontId="4" fillId="0" borderId="6" xfId="0" applyFont="1" applyBorder="1" applyAlignment="1">
      <alignment horizontal="center"/>
    </xf>
    <xf numFmtId="0" fontId="3" fillId="0" borderId="7" xfId="0" applyFont="1" applyBorder="1" applyAlignment="1">
      <alignment horizontal="center"/>
    </xf>
    <xf numFmtId="0" fontId="7" fillId="2" borderId="5" xfId="2" applyFont="1" applyFill="1" applyBorder="1" applyAlignment="1" applyProtection="1">
      <alignment horizontal="center" vertical="top" wrapText="1"/>
    </xf>
    <xf numFmtId="0" fontId="7" fillId="2" borderId="16" xfId="2" applyFont="1" applyFill="1" applyBorder="1" applyAlignment="1" applyProtection="1">
      <alignment horizontal="center"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0" borderId="3" xfId="0" applyBorder="1" applyAlignment="1">
      <alignment horizontal="left" vertical="top" wrapText="1"/>
    </xf>
    <xf numFmtId="0" fontId="0" fillId="0" borderId="17" xfId="0" applyBorder="1" applyAlignment="1">
      <alignment horizontal="left" vertical="top" wrapText="1"/>
    </xf>
    <xf numFmtId="0" fontId="6" fillId="0" borderId="23" xfId="2" applyFont="1" applyFill="1" applyBorder="1" applyAlignment="1" applyProtection="1">
      <alignment horizontal="center" wrapText="1"/>
    </xf>
    <xf numFmtId="0" fontId="6" fillId="0" borderId="16" xfId="2" applyFont="1" applyFill="1" applyBorder="1" applyAlignment="1" applyProtection="1">
      <alignment horizontal="center" wrapText="1"/>
    </xf>
    <xf numFmtId="0" fontId="0" fillId="0" borderId="12" xfId="0" applyBorder="1" applyAlignment="1">
      <alignment horizontal="left"/>
    </xf>
    <xf numFmtId="0" fontId="0" fillId="0" borderId="14" xfId="0" applyBorder="1" applyAlignment="1">
      <alignment horizontal="left"/>
    </xf>
    <xf numFmtId="0" fontId="0" fillId="0" borderId="0" xfId="0" applyBorder="1" applyAlignment="1">
      <alignment horizontal="left"/>
    </xf>
    <xf numFmtId="0" fontId="0" fillId="0" borderId="10" xfId="0" applyBorder="1" applyAlignment="1">
      <alignment horizontal="left"/>
    </xf>
    <xf numFmtId="0" fontId="2" fillId="2" borderId="5" xfId="0" applyFont="1" applyFill="1" applyBorder="1" applyAlignment="1">
      <alignment horizontal="center"/>
    </xf>
    <xf numFmtId="0" fontId="2" fillId="2" borderId="16" xfId="0" applyFont="1" applyFill="1" applyBorder="1" applyAlignment="1">
      <alignment horizontal="center"/>
    </xf>
    <xf numFmtId="0" fontId="0" fillId="0" borderId="12" xfId="0" applyFont="1" applyBorder="1" applyAlignment="1">
      <alignment horizontal="left" vertical="center" wrapText="1"/>
    </xf>
    <xf numFmtId="0" fontId="0" fillId="0" borderId="14" xfId="0" applyFont="1" applyBorder="1" applyAlignment="1">
      <alignment horizontal="left" vertical="center" wrapText="1"/>
    </xf>
    <xf numFmtId="0" fontId="7" fillId="2" borderId="5" xfId="2" applyFont="1" applyFill="1" applyBorder="1" applyAlignment="1" applyProtection="1">
      <alignment horizontal="left" vertical="top"/>
    </xf>
    <xf numFmtId="0" fontId="7" fillId="2" borderId="16" xfId="2" applyFont="1" applyFill="1" applyBorder="1" applyAlignment="1" applyProtection="1">
      <alignment horizontal="left" vertical="top"/>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0" xfId="0" applyFont="1" applyFill="1" applyBorder="1" applyAlignment="1">
      <alignment horizontal="center"/>
    </xf>
    <xf numFmtId="0" fontId="0" fillId="0" borderId="0" xfId="0"/>
    <xf numFmtId="0" fontId="0" fillId="0" borderId="0" xfId="0" applyFill="1"/>
    <xf numFmtId="0" fontId="0" fillId="0" borderId="0" xfId="0" applyFill="1" applyBorder="1"/>
    <xf numFmtId="0" fontId="4" fillId="0" borderId="0" xfId="0" applyFont="1" applyFill="1" applyBorder="1"/>
    <xf numFmtId="0" fontId="0" fillId="0" borderId="0" xfId="0"/>
    <xf numFmtId="0" fontId="0" fillId="0" borderId="0" xfId="0" applyFill="1"/>
    <xf numFmtId="0" fontId="0" fillId="0" borderId="0" xfId="0" applyFill="1" applyBorder="1"/>
    <xf numFmtId="0" fontId="0" fillId="0" borderId="0" xfId="0" applyAlignment="1">
      <alignment horizontal="center"/>
    </xf>
    <xf numFmtId="0" fontId="4" fillId="0" borderId="0" xfId="0" applyFont="1" applyFill="1" applyBorder="1"/>
  </cellXfs>
  <cellStyles count="3">
    <cellStyle name="Hyperlink" xfId="2" builtinId="8"/>
    <cellStyle name="Normal" xfId="0" builtinId="0"/>
    <cellStyle name="Percent" xfId="1" builtinId="5"/>
  </cellStyles>
  <dxfs count="5">
    <dxf>
      <fill>
        <patternFill>
          <bgColor rgb="FFFFFF00"/>
        </patternFill>
      </fill>
    </dxf>
    <dxf>
      <font>
        <condense val="0"/>
        <extend val="0"/>
        <color rgb="FF9C6500"/>
      </font>
      <fill>
        <patternFill>
          <bgColor rgb="FFFFEB9C"/>
        </patternFill>
      </fill>
    </dxf>
    <dxf>
      <fill>
        <patternFill>
          <bgColor rgb="FFFFFF00"/>
        </patternFill>
      </fill>
    </dxf>
    <dxf>
      <font>
        <condense val="0"/>
        <extend val="0"/>
        <color rgb="FF9C6500"/>
      </font>
      <fill>
        <patternFill>
          <bgColor rgb="FFFFEB9C"/>
        </patternFill>
      </fill>
    </dxf>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G18"/>
  <sheetViews>
    <sheetView workbookViewId="0">
      <pane xSplit="2" ySplit="1" topLeftCell="C2" activePane="bottomRight" state="frozen"/>
      <selection pane="topRight"/>
      <selection pane="bottomLeft"/>
      <selection pane="bottomRight" activeCell="B18" sqref="B18"/>
    </sheetView>
  </sheetViews>
  <sheetFormatPr defaultRowHeight="15"/>
  <cols>
    <col min="1" max="1" width="10.5703125" style="75" bestFit="1" customWidth="1"/>
    <col min="2" max="2" width="36.5703125" style="75" customWidth="1"/>
    <col min="3" max="3" width="17.7109375" style="75" customWidth="1"/>
    <col min="4" max="6" width="12.85546875" style="75" customWidth="1"/>
    <col min="7" max="7" width="15.7109375" style="75" customWidth="1"/>
    <col min="8" max="10" width="12.7109375" style="75" customWidth="1"/>
    <col min="11" max="16384" width="9.140625" style="75"/>
  </cols>
  <sheetData>
    <row r="1" spans="1:7">
      <c r="A1" s="75" t="s">
        <v>332</v>
      </c>
      <c r="B1" s="75" t="s">
        <v>87</v>
      </c>
      <c r="C1" s="119">
        <v>1</v>
      </c>
      <c r="D1" s="119">
        <v>2</v>
      </c>
      <c r="E1" s="119">
        <v>3</v>
      </c>
      <c r="F1" s="119">
        <v>4</v>
      </c>
      <c r="G1" s="119">
        <v>5</v>
      </c>
    </row>
    <row r="2" spans="1:7" ht="30">
      <c r="A2" s="120">
        <v>1</v>
      </c>
      <c r="B2" s="76" t="s">
        <v>119</v>
      </c>
      <c r="C2" s="121"/>
      <c r="D2" s="121"/>
      <c r="E2" s="121"/>
      <c r="F2" s="121"/>
      <c r="G2" s="121"/>
    </row>
    <row r="3" spans="1:7" s="123" customFormat="1" ht="45">
      <c r="A3" s="122" t="s">
        <v>0</v>
      </c>
      <c r="B3" s="11" t="s">
        <v>122</v>
      </c>
      <c r="C3" s="121" t="s">
        <v>333</v>
      </c>
      <c r="D3" s="121" t="s">
        <v>334</v>
      </c>
      <c r="E3" s="121" t="s">
        <v>335</v>
      </c>
      <c r="F3" s="121" t="s">
        <v>336</v>
      </c>
      <c r="G3" s="121" t="s">
        <v>337</v>
      </c>
    </row>
    <row r="4" spans="1:7" s="123" customFormat="1" ht="30">
      <c r="A4" s="122" t="s">
        <v>1</v>
      </c>
      <c r="B4" s="11" t="s">
        <v>124</v>
      </c>
      <c r="C4" s="121" t="s">
        <v>333</v>
      </c>
      <c r="D4" s="121" t="s">
        <v>334</v>
      </c>
      <c r="E4" s="121" t="s">
        <v>335</v>
      </c>
      <c r="F4" s="121" t="s">
        <v>336</v>
      </c>
      <c r="G4" s="121" t="s">
        <v>337</v>
      </c>
    </row>
    <row r="5" spans="1:7" s="123" customFormat="1">
      <c r="A5" s="122" t="s">
        <v>2</v>
      </c>
      <c r="B5" s="11" t="s">
        <v>126</v>
      </c>
      <c r="C5" s="121" t="s">
        <v>333</v>
      </c>
      <c r="D5" s="121" t="s">
        <v>334</v>
      </c>
      <c r="E5" s="121" t="s">
        <v>335</v>
      </c>
      <c r="F5" s="121" t="s">
        <v>336</v>
      </c>
      <c r="G5" s="121" t="s">
        <v>337</v>
      </c>
    </row>
    <row r="6" spans="1:7" s="123" customFormat="1" ht="30">
      <c r="A6" s="122" t="s">
        <v>3</v>
      </c>
      <c r="B6" s="11" t="s">
        <v>128</v>
      </c>
      <c r="C6" s="121" t="s">
        <v>333</v>
      </c>
      <c r="D6" s="121" t="s">
        <v>334</v>
      </c>
      <c r="E6" s="121" t="s">
        <v>335</v>
      </c>
      <c r="F6" s="121" t="s">
        <v>336</v>
      </c>
      <c r="G6" s="121" t="s">
        <v>337</v>
      </c>
    </row>
    <row r="7" spans="1:7" s="123" customFormat="1" ht="30">
      <c r="A7" s="122" t="s">
        <v>4</v>
      </c>
      <c r="B7" s="11" t="s">
        <v>130</v>
      </c>
      <c r="C7" s="121" t="s">
        <v>333</v>
      </c>
      <c r="D7" s="121" t="s">
        <v>334</v>
      </c>
      <c r="E7" s="121" t="s">
        <v>335</v>
      </c>
      <c r="F7" s="121" t="s">
        <v>336</v>
      </c>
      <c r="G7" s="121" t="s">
        <v>337</v>
      </c>
    </row>
    <row r="8" spans="1:7" ht="30">
      <c r="A8" s="124" t="s">
        <v>5</v>
      </c>
      <c r="B8" s="11" t="s">
        <v>132</v>
      </c>
      <c r="C8" s="121" t="s">
        <v>333</v>
      </c>
      <c r="D8" s="121" t="s">
        <v>334</v>
      </c>
      <c r="E8" s="121" t="s">
        <v>335</v>
      </c>
      <c r="F8" s="121" t="s">
        <v>336</v>
      </c>
      <c r="G8" s="121" t="s">
        <v>337</v>
      </c>
    </row>
    <row r="9" spans="1:7" ht="30">
      <c r="A9" s="124" t="s">
        <v>6</v>
      </c>
      <c r="B9" s="11" t="s">
        <v>134</v>
      </c>
      <c r="C9" s="121" t="s">
        <v>333</v>
      </c>
      <c r="D9" s="121" t="s">
        <v>334</v>
      </c>
      <c r="E9" s="121" t="s">
        <v>335</v>
      </c>
      <c r="F9" s="121" t="s">
        <v>336</v>
      </c>
      <c r="G9" s="121" t="s">
        <v>337</v>
      </c>
    </row>
    <row r="10" spans="1:7" ht="30">
      <c r="A10" s="124" t="s">
        <v>7</v>
      </c>
      <c r="B10" s="11" t="s">
        <v>136</v>
      </c>
      <c r="C10" s="121" t="s">
        <v>333</v>
      </c>
      <c r="D10" s="121" t="s">
        <v>334</v>
      </c>
      <c r="E10" s="121" t="s">
        <v>335</v>
      </c>
      <c r="F10" s="121" t="s">
        <v>336</v>
      </c>
      <c r="G10" s="121" t="s">
        <v>337</v>
      </c>
    </row>
    <row r="11" spans="1:7">
      <c r="A11" s="124" t="s">
        <v>8</v>
      </c>
      <c r="B11" s="11" t="s">
        <v>138</v>
      </c>
      <c r="C11" s="121" t="s">
        <v>333</v>
      </c>
      <c r="D11" s="121" t="s">
        <v>334</v>
      </c>
      <c r="E11" s="121" t="s">
        <v>335</v>
      </c>
      <c r="F11" s="121" t="s">
        <v>336</v>
      </c>
      <c r="G11" s="121" t="s">
        <v>337</v>
      </c>
    </row>
    <row r="12" spans="1:7">
      <c r="A12" s="124" t="s">
        <v>9</v>
      </c>
      <c r="B12" s="11" t="s">
        <v>140</v>
      </c>
      <c r="C12" s="121" t="s">
        <v>333</v>
      </c>
      <c r="D12" s="121" t="s">
        <v>334</v>
      </c>
      <c r="E12" s="121" t="s">
        <v>335</v>
      </c>
      <c r="F12" s="121" t="s">
        <v>336</v>
      </c>
      <c r="G12" s="121" t="s">
        <v>337</v>
      </c>
    </row>
    <row r="13" spans="1:7">
      <c r="A13" s="124" t="s">
        <v>10</v>
      </c>
      <c r="B13" s="11" t="s">
        <v>142</v>
      </c>
      <c r="C13" s="121" t="s">
        <v>333</v>
      </c>
      <c r="D13" s="121" t="s">
        <v>334</v>
      </c>
      <c r="E13" s="121" t="s">
        <v>335</v>
      </c>
      <c r="F13" s="121" t="s">
        <v>336</v>
      </c>
      <c r="G13" s="121" t="s">
        <v>337</v>
      </c>
    </row>
    <row r="14" spans="1:7">
      <c r="A14" s="124" t="s">
        <v>11</v>
      </c>
      <c r="B14" s="11" t="s">
        <v>144</v>
      </c>
      <c r="C14" s="121" t="s">
        <v>333</v>
      </c>
      <c r="D14" s="121" t="s">
        <v>334</v>
      </c>
      <c r="E14" s="121" t="s">
        <v>335</v>
      </c>
      <c r="F14" s="121" t="s">
        <v>336</v>
      </c>
      <c r="G14" s="121" t="s">
        <v>337</v>
      </c>
    </row>
    <row r="15" spans="1:7" ht="30">
      <c r="A15" s="124" t="s">
        <v>12</v>
      </c>
      <c r="B15" s="11" t="s">
        <v>146</v>
      </c>
      <c r="C15" s="121" t="s">
        <v>333</v>
      </c>
      <c r="D15" s="121" t="s">
        <v>334</v>
      </c>
      <c r="E15" s="121" t="s">
        <v>335</v>
      </c>
      <c r="F15" s="121" t="s">
        <v>336</v>
      </c>
      <c r="G15" s="121" t="s">
        <v>337</v>
      </c>
    </row>
    <row r="16" spans="1:7" ht="30">
      <c r="A16" s="124" t="s">
        <v>13</v>
      </c>
      <c r="B16" s="11" t="s">
        <v>148</v>
      </c>
      <c r="C16" s="121" t="s">
        <v>333</v>
      </c>
      <c r="D16" s="121" t="s">
        <v>334</v>
      </c>
      <c r="E16" s="121" t="s">
        <v>335</v>
      </c>
      <c r="F16" s="121" t="s">
        <v>336</v>
      </c>
      <c r="G16" s="121" t="s">
        <v>337</v>
      </c>
    </row>
    <row r="17" spans="1:7" ht="30">
      <c r="A17" s="124" t="s">
        <v>14</v>
      </c>
      <c r="B17" s="11" t="s">
        <v>150</v>
      </c>
      <c r="C17" s="121" t="s">
        <v>333</v>
      </c>
      <c r="D17" s="121" t="s">
        <v>334</v>
      </c>
      <c r="E17" s="121" t="s">
        <v>335</v>
      </c>
      <c r="F17" s="121" t="s">
        <v>336</v>
      </c>
      <c r="G17" s="121" t="s">
        <v>337</v>
      </c>
    </row>
    <row r="18" spans="1:7" ht="30">
      <c r="A18" s="120">
        <v>2</v>
      </c>
      <c r="B18" s="76" t="s">
        <v>151</v>
      </c>
      <c r="C18" s="121" t="s">
        <v>338</v>
      </c>
      <c r="D18" s="121"/>
      <c r="E18" s="121"/>
      <c r="F18" s="121"/>
      <c r="G18" s="121"/>
    </row>
  </sheetData>
  <pageMargins left="0.7" right="0.7" top="0.75" bottom="0.75" header="0.3" footer="0.3"/>
  <pageSetup scale="64" fitToHeight="3" orientation="portrait" r:id="rId1"/>
</worksheet>
</file>

<file path=xl/worksheets/sheet2.xml><?xml version="1.0" encoding="utf-8"?>
<worksheet xmlns="http://schemas.openxmlformats.org/spreadsheetml/2006/main" xmlns:r="http://schemas.openxmlformats.org/officeDocument/2006/relationships">
  <dimension ref="A1:W101"/>
  <sheetViews>
    <sheetView workbookViewId="0">
      <pane ySplit="2" topLeftCell="A61" activePane="bottomLeft" state="frozen"/>
      <selection pane="bottomLeft" activeCell="A3" sqref="A3:A79"/>
    </sheetView>
  </sheetViews>
  <sheetFormatPr defaultRowHeight="15"/>
  <cols>
    <col min="1" max="1" width="9.140625" style="171"/>
  </cols>
  <sheetData>
    <row r="1" spans="1:23">
      <c r="A1" s="161"/>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v>2</v>
      </c>
    </row>
    <row r="2" spans="1:23">
      <c r="A2" s="162" t="s">
        <v>15</v>
      </c>
      <c r="B2" s="3" t="s">
        <v>16</v>
      </c>
      <c r="C2" s="3" t="s">
        <v>17</v>
      </c>
      <c r="D2" s="3" t="s">
        <v>18</v>
      </c>
      <c r="E2" s="3" t="s">
        <v>19</v>
      </c>
      <c r="F2" s="3" t="s">
        <v>20</v>
      </c>
      <c r="G2" s="3" t="s">
        <v>21</v>
      </c>
      <c r="H2" s="3" t="s">
        <v>22</v>
      </c>
      <c r="I2" s="3" t="s">
        <v>23</v>
      </c>
      <c r="J2" s="3" t="s">
        <v>24</v>
      </c>
      <c r="K2" s="3" t="s">
        <v>25</v>
      </c>
      <c r="L2" s="3" t="s">
        <v>26</v>
      </c>
      <c r="M2" s="3" t="s">
        <v>27</v>
      </c>
      <c r="N2" s="3" t="s">
        <v>28</v>
      </c>
      <c r="O2" s="3" t="s">
        <v>29</v>
      </c>
      <c r="P2" s="3" t="s">
        <v>30</v>
      </c>
      <c r="Q2" s="3" t="s">
        <v>31</v>
      </c>
    </row>
    <row r="3" spans="1:23">
      <c r="A3" s="161" t="s">
        <v>412</v>
      </c>
      <c r="B3" s="165">
        <v>3</v>
      </c>
      <c r="C3" s="165">
        <v>1</v>
      </c>
      <c r="D3" s="165">
        <v>1</v>
      </c>
      <c r="E3" s="166">
        <v>1</v>
      </c>
      <c r="F3" s="166">
        <v>1</v>
      </c>
      <c r="G3" s="166">
        <v>3</v>
      </c>
      <c r="H3" s="166">
        <v>4</v>
      </c>
      <c r="I3" s="166">
        <v>3</v>
      </c>
      <c r="J3" s="166">
        <v>2</v>
      </c>
      <c r="K3" s="166">
        <v>2</v>
      </c>
      <c r="L3" s="166">
        <v>3</v>
      </c>
      <c r="M3" s="166">
        <v>2</v>
      </c>
      <c r="N3" s="166">
        <v>1</v>
      </c>
      <c r="O3" s="166">
        <v>2</v>
      </c>
      <c r="P3" s="166">
        <v>2</v>
      </c>
      <c r="Q3" s="165" t="s">
        <v>69</v>
      </c>
      <c r="R3" s="164"/>
      <c r="S3" s="164"/>
      <c r="T3" s="164"/>
      <c r="U3" s="164"/>
      <c r="V3" s="164"/>
      <c r="W3" s="164"/>
    </row>
    <row r="4" spans="1:23">
      <c r="A4" s="161" t="s">
        <v>413</v>
      </c>
      <c r="B4" s="165">
        <v>4</v>
      </c>
      <c r="C4" s="165">
        <v>4</v>
      </c>
      <c r="D4" s="165">
        <v>4</v>
      </c>
      <c r="E4" s="166">
        <v>3</v>
      </c>
      <c r="F4" s="166">
        <v>3</v>
      </c>
      <c r="G4" s="166">
        <v>2</v>
      </c>
      <c r="H4" s="166">
        <v>3</v>
      </c>
      <c r="I4" s="166">
        <v>4</v>
      </c>
      <c r="J4" s="166">
        <v>4</v>
      </c>
      <c r="K4" s="166">
        <v>4</v>
      </c>
      <c r="L4" s="166">
        <v>4</v>
      </c>
      <c r="M4" s="166">
        <v>4</v>
      </c>
      <c r="N4" s="166">
        <v>2</v>
      </c>
      <c r="O4" s="166">
        <v>2</v>
      </c>
      <c r="P4" s="166">
        <v>2</v>
      </c>
      <c r="Q4" s="166" t="s">
        <v>70</v>
      </c>
      <c r="R4" s="164"/>
      <c r="S4" s="164"/>
      <c r="T4" s="164"/>
      <c r="U4" s="164"/>
      <c r="V4" s="164"/>
      <c r="W4" s="164"/>
    </row>
    <row r="5" spans="1:23">
      <c r="A5" s="161" t="s">
        <v>414</v>
      </c>
      <c r="B5" s="165">
        <v>3</v>
      </c>
      <c r="C5" s="165">
        <v>2</v>
      </c>
      <c r="D5" s="165">
        <v>1</v>
      </c>
      <c r="E5" s="166">
        <v>2</v>
      </c>
      <c r="F5" s="166">
        <v>2</v>
      </c>
      <c r="G5" s="166">
        <v>1</v>
      </c>
      <c r="H5" s="166">
        <v>1</v>
      </c>
      <c r="I5" s="166">
        <v>1</v>
      </c>
      <c r="J5" s="166">
        <v>1</v>
      </c>
      <c r="K5" s="166">
        <v>2</v>
      </c>
      <c r="L5" s="166">
        <v>3</v>
      </c>
      <c r="M5" s="166">
        <v>2</v>
      </c>
      <c r="N5" s="166">
        <v>1</v>
      </c>
      <c r="O5" s="166">
        <v>1</v>
      </c>
      <c r="P5" s="166">
        <v>2</v>
      </c>
      <c r="Q5" s="166" t="s">
        <v>71</v>
      </c>
      <c r="R5" s="164"/>
      <c r="S5" s="164"/>
      <c r="T5" s="164"/>
      <c r="U5" s="164"/>
      <c r="V5" s="164"/>
      <c r="W5" s="164"/>
    </row>
    <row r="6" spans="1:23">
      <c r="A6" s="161" t="s">
        <v>415</v>
      </c>
      <c r="B6" s="165">
        <v>3</v>
      </c>
      <c r="C6" s="165">
        <v>4</v>
      </c>
      <c r="D6" s="165">
        <v>3</v>
      </c>
      <c r="E6" s="166">
        <v>2</v>
      </c>
      <c r="F6" s="166">
        <v>2</v>
      </c>
      <c r="G6" s="166">
        <v>3</v>
      </c>
      <c r="H6" s="166">
        <v>3</v>
      </c>
      <c r="I6" s="166">
        <v>3</v>
      </c>
      <c r="J6" s="166">
        <v>3</v>
      </c>
      <c r="K6" s="166">
        <v>3</v>
      </c>
      <c r="L6" s="166">
        <v>3</v>
      </c>
      <c r="M6" s="166">
        <v>3</v>
      </c>
      <c r="N6" s="166">
        <v>1</v>
      </c>
      <c r="O6" s="166">
        <v>2</v>
      </c>
      <c r="P6" s="166">
        <v>2</v>
      </c>
      <c r="Q6" s="166" t="s">
        <v>72</v>
      </c>
      <c r="R6" s="164"/>
      <c r="S6" s="164"/>
      <c r="T6" s="164"/>
      <c r="U6" s="164"/>
      <c r="V6" s="164"/>
      <c r="W6" s="164"/>
    </row>
    <row r="7" spans="1:23">
      <c r="A7" s="161" t="s">
        <v>416</v>
      </c>
      <c r="B7" s="165">
        <v>2</v>
      </c>
      <c r="C7" s="165">
        <v>2</v>
      </c>
      <c r="D7" s="165">
        <v>2</v>
      </c>
      <c r="E7" s="166">
        <v>1</v>
      </c>
      <c r="F7" s="166">
        <v>1</v>
      </c>
      <c r="G7" s="166">
        <v>1</v>
      </c>
      <c r="H7" s="166">
        <v>1</v>
      </c>
      <c r="I7" s="166">
        <v>2</v>
      </c>
      <c r="J7" s="166">
        <v>3</v>
      </c>
      <c r="K7" s="166">
        <v>3</v>
      </c>
      <c r="L7" s="166">
        <v>5</v>
      </c>
      <c r="M7" s="166">
        <v>5</v>
      </c>
      <c r="N7" s="166">
        <v>2</v>
      </c>
      <c r="O7" s="166">
        <v>2</v>
      </c>
      <c r="P7" s="166">
        <v>3</v>
      </c>
      <c r="Q7" s="166" t="s">
        <v>70</v>
      </c>
      <c r="R7" s="164"/>
      <c r="S7" s="164"/>
      <c r="T7" s="164"/>
      <c r="U7" s="164"/>
      <c r="V7" s="164"/>
      <c r="W7" s="164"/>
    </row>
    <row r="8" spans="1:23">
      <c r="A8" s="161" t="s">
        <v>417</v>
      </c>
      <c r="B8" s="165">
        <v>3</v>
      </c>
      <c r="C8" s="165">
        <v>2</v>
      </c>
      <c r="D8" s="165">
        <v>2</v>
      </c>
      <c r="E8" s="166">
        <v>3</v>
      </c>
      <c r="F8" s="166">
        <v>2</v>
      </c>
      <c r="G8" s="166">
        <v>3</v>
      </c>
      <c r="H8" s="166">
        <v>2</v>
      </c>
      <c r="I8" s="166">
        <v>3</v>
      </c>
      <c r="J8" s="166">
        <v>2</v>
      </c>
      <c r="K8" s="166">
        <v>2</v>
      </c>
      <c r="L8" s="166">
        <v>2</v>
      </c>
      <c r="M8" s="166">
        <v>3</v>
      </c>
      <c r="N8" s="166">
        <v>1</v>
      </c>
      <c r="O8" s="166">
        <v>4</v>
      </c>
      <c r="P8" s="166">
        <v>3</v>
      </c>
      <c r="Q8" s="166" t="s">
        <v>73</v>
      </c>
      <c r="R8" s="164"/>
      <c r="S8" s="164"/>
      <c r="T8" s="164"/>
      <c r="U8" s="164"/>
      <c r="V8" s="164"/>
      <c r="W8" s="164"/>
    </row>
    <row r="9" spans="1:23">
      <c r="A9" s="161" t="s">
        <v>418</v>
      </c>
      <c r="B9" s="165">
        <v>3</v>
      </c>
      <c r="C9" s="165">
        <v>3</v>
      </c>
      <c r="D9" s="165">
        <v>3</v>
      </c>
      <c r="E9" s="166">
        <v>4</v>
      </c>
      <c r="F9" s="166">
        <v>3</v>
      </c>
      <c r="G9" s="166">
        <v>3</v>
      </c>
      <c r="H9" s="166">
        <v>3</v>
      </c>
      <c r="I9" s="166">
        <v>3</v>
      </c>
      <c r="J9" s="166">
        <v>3</v>
      </c>
      <c r="K9" s="166">
        <v>4</v>
      </c>
      <c r="L9" s="166">
        <v>4</v>
      </c>
      <c r="M9" s="166">
        <v>3</v>
      </c>
      <c r="N9" s="166">
        <v>2</v>
      </c>
      <c r="O9" s="166">
        <v>4</v>
      </c>
      <c r="P9" s="166">
        <v>5</v>
      </c>
      <c r="Q9" s="166" t="s">
        <v>74</v>
      </c>
      <c r="R9" s="164"/>
      <c r="S9" s="164"/>
      <c r="T9" s="164"/>
      <c r="U9" s="164"/>
      <c r="V9" s="164"/>
      <c r="W9" s="164"/>
    </row>
    <row r="10" spans="1:23">
      <c r="A10" s="161" t="s">
        <v>419</v>
      </c>
      <c r="B10" s="165">
        <v>3</v>
      </c>
      <c r="C10" s="165">
        <v>3</v>
      </c>
      <c r="D10" s="165">
        <v>1</v>
      </c>
      <c r="E10" s="166">
        <v>1</v>
      </c>
      <c r="F10" s="166">
        <v>2</v>
      </c>
      <c r="G10" s="166">
        <v>1</v>
      </c>
      <c r="H10" s="166">
        <v>1</v>
      </c>
      <c r="I10" s="166">
        <v>3</v>
      </c>
      <c r="J10" s="166">
        <v>3</v>
      </c>
      <c r="K10" s="166">
        <v>3</v>
      </c>
      <c r="L10" s="166">
        <v>5</v>
      </c>
      <c r="M10" s="166">
        <v>5</v>
      </c>
      <c r="N10" s="166">
        <v>1</v>
      </c>
      <c r="O10" s="166">
        <v>2</v>
      </c>
      <c r="P10" s="166">
        <v>2</v>
      </c>
      <c r="Q10" s="166" t="s">
        <v>75</v>
      </c>
      <c r="R10" s="164"/>
      <c r="S10" s="164"/>
      <c r="T10" s="164"/>
      <c r="U10" s="164"/>
      <c r="V10" s="164"/>
      <c r="W10" s="164"/>
    </row>
    <row r="11" spans="1:23">
      <c r="A11" s="161" t="s">
        <v>420</v>
      </c>
      <c r="B11" s="165">
        <v>5</v>
      </c>
      <c r="C11" s="165">
        <v>4</v>
      </c>
      <c r="D11" s="165">
        <v>4</v>
      </c>
      <c r="E11" s="166">
        <v>5</v>
      </c>
      <c r="F11" s="166">
        <v>4</v>
      </c>
      <c r="G11" s="166">
        <v>4</v>
      </c>
      <c r="H11" s="166">
        <v>4</v>
      </c>
      <c r="I11" s="166">
        <v>4</v>
      </c>
      <c r="J11" s="166">
        <v>3</v>
      </c>
      <c r="K11" s="166">
        <v>2</v>
      </c>
      <c r="L11" s="166">
        <v>3</v>
      </c>
      <c r="M11" s="166">
        <v>2</v>
      </c>
      <c r="N11" s="166">
        <v>1</v>
      </c>
      <c r="O11" s="166">
        <v>5</v>
      </c>
      <c r="P11" s="166">
        <v>5</v>
      </c>
      <c r="Q11" s="166" t="s">
        <v>76</v>
      </c>
      <c r="R11" s="164"/>
      <c r="S11" s="164"/>
      <c r="T11" s="164"/>
      <c r="U11" s="164"/>
      <c r="V11" s="164"/>
      <c r="W11" s="164"/>
    </row>
    <row r="12" spans="1:23">
      <c r="A12" s="161" t="s">
        <v>421</v>
      </c>
      <c r="B12" s="165">
        <v>3</v>
      </c>
      <c r="C12" s="165">
        <v>2</v>
      </c>
      <c r="D12" s="165">
        <v>2</v>
      </c>
      <c r="E12" s="166">
        <v>3</v>
      </c>
      <c r="F12" s="166">
        <v>3</v>
      </c>
      <c r="G12" s="166">
        <v>1</v>
      </c>
      <c r="H12" s="166">
        <v>1</v>
      </c>
      <c r="I12" s="166">
        <v>1</v>
      </c>
      <c r="J12" s="166">
        <v>1</v>
      </c>
      <c r="K12" s="166">
        <v>2</v>
      </c>
      <c r="L12" s="166">
        <v>1</v>
      </c>
      <c r="M12" s="166">
        <v>1</v>
      </c>
      <c r="N12" s="166">
        <v>1</v>
      </c>
      <c r="O12" s="166">
        <v>2</v>
      </c>
      <c r="P12" s="166">
        <v>2</v>
      </c>
      <c r="Q12" s="166" t="s">
        <v>77</v>
      </c>
      <c r="R12" s="164"/>
      <c r="S12" s="164"/>
      <c r="T12" s="164"/>
      <c r="U12" s="164"/>
      <c r="V12" s="164"/>
      <c r="W12" s="164"/>
    </row>
    <row r="13" spans="1:23">
      <c r="A13" s="161" t="s">
        <v>422</v>
      </c>
      <c r="B13" s="165">
        <v>2</v>
      </c>
      <c r="C13" s="165">
        <v>3</v>
      </c>
      <c r="D13" s="165">
        <v>3</v>
      </c>
      <c r="E13" s="166">
        <v>4</v>
      </c>
      <c r="F13" s="166">
        <v>3</v>
      </c>
      <c r="G13" s="166">
        <v>3</v>
      </c>
      <c r="H13" s="166">
        <v>3</v>
      </c>
      <c r="I13" s="166">
        <v>2</v>
      </c>
      <c r="J13" s="166">
        <v>3</v>
      </c>
      <c r="K13" s="166">
        <v>3</v>
      </c>
      <c r="L13" s="166">
        <v>2</v>
      </c>
      <c r="M13" s="166">
        <v>3</v>
      </c>
      <c r="N13" s="166">
        <v>1</v>
      </c>
      <c r="O13" s="166">
        <v>1</v>
      </c>
      <c r="P13" s="166">
        <v>2</v>
      </c>
      <c r="Q13" s="166" t="s">
        <v>78</v>
      </c>
      <c r="R13" s="164"/>
      <c r="S13" s="164"/>
      <c r="T13" s="164"/>
      <c r="U13" s="164"/>
      <c r="V13" s="164"/>
      <c r="W13" s="164"/>
    </row>
    <row r="14" spans="1:23">
      <c r="A14" s="161" t="s">
        <v>423</v>
      </c>
      <c r="B14" s="165">
        <v>4</v>
      </c>
      <c r="C14" s="165">
        <v>5</v>
      </c>
      <c r="D14" s="165">
        <v>4</v>
      </c>
      <c r="E14" s="166">
        <v>5</v>
      </c>
      <c r="F14" s="166">
        <v>5</v>
      </c>
      <c r="G14" s="166">
        <v>5</v>
      </c>
      <c r="H14" s="166">
        <v>4</v>
      </c>
      <c r="I14" s="166">
        <v>5</v>
      </c>
      <c r="J14" s="166">
        <v>5</v>
      </c>
      <c r="K14" s="166">
        <v>5</v>
      </c>
      <c r="L14" s="166">
        <v>5</v>
      </c>
      <c r="M14" s="166">
        <v>5</v>
      </c>
      <c r="N14" s="166">
        <v>5</v>
      </c>
      <c r="O14" s="166">
        <v>5</v>
      </c>
      <c r="P14" s="166">
        <v>5</v>
      </c>
      <c r="Q14" s="167" t="s">
        <v>79</v>
      </c>
      <c r="R14" s="164"/>
      <c r="S14" s="164"/>
      <c r="T14" s="164"/>
      <c r="U14" s="164"/>
      <c r="V14" s="164"/>
      <c r="W14" s="164"/>
    </row>
    <row r="15" spans="1:23" s="168" customFormat="1">
      <c r="A15" s="161" t="s">
        <v>424</v>
      </c>
      <c r="B15" s="169">
        <v>4</v>
      </c>
      <c r="C15" s="169">
        <v>3</v>
      </c>
      <c r="D15" s="169">
        <v>2</v>
      </c>
      <c r="E15" s="170">
        <v>4</v>
      </c>
      <c r="F15" s="170">
        <v>3</v>
      </c>
      <c r="G15" s="170">
        <v>4</v>
      </c>
      <c r="H15" s="170">
        <v>3</v>
      </c>
      <c r="I15" s="170">
        <v>3</v>
      </c>
      <c r="J15" s="170">
        <v>2</v>
      </c>
      <c r="K15" s="170">
        <v>2</v>
      </c>
      <c r="L15" s="170">
        <v>3</v>
      </c>
      <c r="M15" s="170">
        <v>3</v>
      </c>
      <c r="N15" s="170">
        <v>1</v>
      </c>
      <c r="O15" s="170">
        <v>5</v>
      </c>
      <c r="P15" s="170">
        <v>4</v>
      </c>
      <c r="Q15" s="169" t="s">
        <v>55</v>
      </c>
      <c r="R15" s="169"/>
      <c r="S15" s="169"/>
      <c r="T15" s="169"/>
      <c r="V15" s="169"/>
      <c r="W15" s="169"/>
    </row>
    <row r="16" spans="1:23" s="168" customFormat="1">
      <c r="A16" s="161" t="s">
        <v>425</v>
      </c>
      <c r="B16" s="170">
        <v>3</v>
      </c>
      <c r="C16" s="170">
        <v>3</v>
      </c>
      <c r="D16" s="170">
        <v>3</v>
      </c>
      <c r="E16" s="170">
        <v>3</v>
      </c>
      <c r="F16" s="170">
        <v>3</v>
      </c>
      <c r="G16" s="170">
        <v>3</v>
      </c>
      <c r="H16" s="170">
        <v>2</v>
      </c>
      <c r="I16" s="170">
        <v>2</v>
      </c>
      <c r="J16" s="170">
        <v>2</v>
      </c>
      <c r="K16" s="170">
        <v>2</v>
      </c>
      <c r="L16" s="170">
        <v>2</v>
      </c>
      <c r="M16" s="170">
        <v>2</v>
      </c>
      <c r="N16" s="170">
        <v>2</v>
      </c>
      <c r="O16" s="170">
        <v>3</v>
      </c>
      <c r="P16" s="170">
        <v>5</v>
      </c>
      <c r="Q16" s="169" t="s">
        <v>56</v>
      </c>
      <c r="R16" s="169"/>
      <c r="S16" s="169"/>
      <c r="T16" s="169"/>
      <c r="V16" s="169"/>
      <c r="W16" s="169"/>
    </row>
    <row r="17" spans="1:23" s="168" customFormat="1">
      <c r="A17" s="161" t="s">
        <v>426</v>
      </c>
      <c r="B17" s="169">
        <v>3</v>
      </c>
      <c r="C17" s="169">
        <v>3</v>
      </c>
      <c r="D17" s="169">
        <v>4</v>
      </c>
      <c r="E17" s="170">
        <v>5</v>
      </c>
      <c r="F17" s="170">
        <v>4</v>
      </c>
      <c r="G17" s="170">
        <v>3</v>
      </c>
      <c r="H17" s="170">
        <v>2</v>
      </c>
      <c r="I17" s="170">
        <v>2</v>
      </c>
      <c r="J17" s="170">
        <v>2</v>
      </c>
      <c r="K17" s="170">
        <v>3</v>
      </c>
      <c r="L17" s="170">
        <v>3</v>
      </c>
      <c r="M17" s="170">
        <v>3</v>
      </c>
      <c r="N17" s="170">
        <v>2</v>
      </c>
      <c r="O17" s="170">
        <v>5</v>
      </c>
      <c r="P17" s="170">
        <v>3</v>
      </c>
      <c r="Q17" s="170" t="s">
        <v>57</v>
      </c>
      <c r="R17" s="169"/>
      <c r="S17" s="169"/>
      <c r="T17" s="169"/>
      <c r="V17" s="169"/>
      <c r="W17" s="169"/>
    </row>
    <row r="18" spans="1:23" s="168" customFormat="1">
      <c r="A18" s="161" t="s">
        <v>427</v>
      </c>
      <c r="B18" s="169">
        <v>4</v>
      </c>
      <c r="C18" s="169">
        <v>3</v>
      </c>
      <c r="D18" s="169">
        <v>3</v>
      </c>
      <c r="E18" s="170">
        <v>3</v>
      </c>
      <c r="F18" s="170">
        <v>3</v>
      </c>
      <c r="G18" s="170">
        <v>2</v>
      </c>
      <c r="H18" s="170">
        <v>2</v>
      </c>
      <c r="I18" s="170">
        <v>2</v>
      </c>
      <c r="J18" s="170">
        <v>2</v>
      </c>
      <c r="K18" s="170">
        <v>3</v>
      </c>
      <c r="L18" s="170">
        <v>3</v>
      </c>
      <c r="M18" s="170">
        <v>3</v>
      </c>
      <c r="N18" s="170">
        <v>1</v>
      </c>
      <c r="O18" s="170">
        <v>3</v>
      </c>
      <c r="P18" s="170">
        <v>5</v>
      </c>
      <c r="Q18" s="170" t="s">
        <v>58</v>
      </c>
      <c r="R18" s="169"/>
      <c r="S18" s="169"/>
      <c r="T18" s="169"/>
      <c r="V18" s="169"/>
      <c r="W18" s="169"/>
    </row>
    <row r="19" spans="1:23" s="168" customFormat="1">
      <c r="A19" s="161" t="s">
        <v>428</v>
      </c>
      <c r="B19" s="169">
        <v>3</v>
      </c>
      <c r="C19" s="169">
        <v>2</v>
      </c>
      <c r="D19" s="169">
        <v>2</v>
      </c>
      <c r="E19" s="170">
        <v>3</v>
      </c>
      <c r="F19" s="170">
        <v>3</v>
      </c>
      <c r="G19" s="170">
        <v>4</v>
      </c>
      <c r="H19" s="170">
        <v>4</v>
      </c>
      <c r="I19" s="170">
        <v>4</v>
      </c>
      <c r="J19" s="170">
        <v>4</v>
      </c>
      <c r="K19" s="170">
        <v>4</v>
      </c>
      <c r="L19" s="170">
        <v>3</v>
      </c>
      <c r="M19" s="170">
        <v>3</v>
      </c>
      <c r="N19" s="170">
        <v>2</v>
      </c>
      <c r="O19" s="170">
        <v>3</v>
      </c>
      <c r="P19" s="170">
        <v>4</v>
      </c>
      <c r="Q19" s="170" t="s">
        <v>59</v>
      </c>
      <c r="R19" s="169"/>
      <c r="S19" s="169"/>
      <c r="T19" s="169"/>
      <c r="V19" s="169"/>
      <c r="W19" s="169"/>
    </row>
    <row r="20" spans="1:23" s="168" customFormat="1">
      <c r="A20" s="161" t="s">
        <v>429</v>
      </c>
      <c r="B20" s="169">
        <v>3</v>
      </c>
      <c r="C20" s="169">
        <v>2</v>
      </c>
      <c r="D20" s="169">
        <v>2</v>
      </c>
      <c r="E20" s="170">
        <v>3</v>
      </c>
      <c r="F20" s="170">
        <v>3</v>
      </c>
      <c r="G20" s="170">
        <v>3</v>
      </c>
      <c r="H20" s="170">
        <v>3</v>
      </c>
      <c r="I20" s="170">
        <v>4</v>
      </c>
      <c r="J20" s="170">
        <v>3</v>
      </c>
      <c r="K20" s="170">
        <v>4</v>
      </c>
      <c r="L20" s="170">
        <v>4</v>
      </c>
      <c r="M20" s="170">
        <v>3</v>
      </c>
      <c r="N20" s="170">
        <v>3</v>
      </c>
      <c r="O20" s="170">
        <v>3</v>
      </c>
      <c r="P20" s="170">
        <v>4</v>
      </c>
      <c r="Q20" s="170" t="s">
        <v>60</v>
      </c>
      <c r="R20" s="169"/>
      <c r="S20" s="169"/>
      <c r="T20" s="169"/>
      <c r="V20" s="169"/>
      <c r="W20" s="169"/>
    </row>
    <row r="21" spans="1:23" s="168" customFormat="1">
      <c r="A21" s="161" t="s">
        <v>430</v>
      </c>
      <c r="B21" s="169">
        <v>4</v>
      </c>
      <c r="C21" s="169">
        <v>3</v>
      </c>
      <c r="D21" s="169">
        <v>3</v>
      </c>
      <c r="E21" s="170">
        <v>5</v>
      </c>
      <c r="F21" s="170">
        <v>4</v>
      </c>
      <c r="G21" s="170">
        <v>5</v>
      </c>
      <c r="H21" s="170">
        <v>3</v>
      </c>
      <c r="I21" s="170">
        <v>2</v>
      </c>
      <c r="J21" s="170">
        <v>2</v>
      </c>
      <c r="K21" s="170">
        <v>3</v>
      </c>
      <c r="L21" s="170">
        <v>3</v>
      </c>
      <c r="M21" s="170">
        <v>3</v>
      </c>
      <c r="N21" s="170">
        <v>1</v>
      </c>
      <c r="O21" s="170">
        <v>4</v>
      </c>
      <c r="P21" s="170">
        <v>3</v>
      </c>
      <c r="Q21" s="170" t="s">
        <v>61</v>
      </c>
      <c r="R21" s="169"/>
      <c r="S21" s="169"/>
      <c r="T21" s="169"/>
      <c r="V21" s="169"/>
      <c r="W21" s="169"/>
    </row>
    <row r="22" spans="1:23" s="168" customFormat="1">
      <c r="A22" s="161" t="s">
        <v>431</v>
      </c>
      <c r="B22" s="169">
        <v>2</v>
      </c>
      <c r="C22" s="169">
        <v>2</v>
      </c>
      <c r="D22" s="169">
        <v>2</v>
      </c>
      <c r="E22" s="170">
        <v>4</v>
      </c>
      <c r="F22" s="170">
        <v>4</v>
      </c>
      <c r="G22" s="170">
        <v>3</v>
      </c>
      <c r="H22" s="170">
        <v>1</v>
      </c>
      <c r="I22" s="170">
        <v>1</v>
      </c>
      <c r="J22" s="170">
        <v>1</v>
      </c>
      <c r="K22" s="170">
        <v>1</v>
      </c>
      <c r="L22" s="170">
        <v>2</v>
      </c>
      <c r="M22" s="170">
        <v>1</v>
      </c>
      <c r="N22" s="170">
        <v>1</v>
      </c>
      <c r="O22" s="170">
        <v>5</v>
      </c>
      <c r="P22" s="170">
        <v>3</v>
      </c>
      <c r="Q22" s="170" t="s">
        <v>62</v>
      </c>
      <c r="R22" s="169"/>
      <c r="S22" s="169"/>
      <c r="T22" s="169"/>
      <c r="V22" s="169"/>
      <c r="W22" s="169"/>
    </row>
    <row r="23" spans="1:23" s="168" customFormat="1">
      <c r="A23" s="161" t="s">
        <v>432</v>
      </c>
      <c r="B23" s="169">
        <v>2</v>
      </c>
      <c r="C23" s="169">
        <v>3</v>
      </c>
      <c r="D23" s="169">
        <v>2</v>
      </c>
      <c r="E23" s="170">
        <v>2</v>
      </c>
      <c r="F23" s="170">
        <v>3</v>
      </c>
      <c r="G23" s="170">
        <v>3</v>
      </c>
      <c r="H23" s="170">
        <v>1</v>
      </c>
      <c r="I23" s="170">
        <v>1</v>
      </c>
      <c r="J23" s="170">
        <v>1</v>
      </c>
      <c r="K23" s="170">
        <v>2</v>
      </c>
      <c r="L23" s="170">
        <v>2</v>
      </c>
      <c r="M23" s="170">
        <v>2</v>
      </c>
      <c r="N23" s="170">
        <v>1</v>
      </c>
      <c r="O23" s="170">
        <v>2</v>
      </c>
      <c r="P23" s="170">
        <v>4</v>
      </c>
      <c r="Q23" s="170" t="s">
        <v>63</v>
      </c>
      <c r="R23" s="169"/>
      <c r="S23" s="169"/>
      <c r="T23" s="169"/>
      <c r="V23" s="169"/>
      <c r="W23" s="169"/>
    </row>
    <row r="24" spans="1:23" s="168" customFormat="1">
      <c r="A24" s="161" t="s">
        <v>433</v>
      </c>
      <c r="B24" s="169">
        <v>2</v>
      </c>
      <c r="C24" s="169">
        <v>2</v>
      </c>
      <c r="D24" s="169">
        <v>1</v>
      </c>
      <c r="E24" s="170">
        <v>2</v>
      </c>
      <c r="F24" s="170">
        <v>1</v>
      </c>
      <c r="G24" s="170">
        <v>2</v>
      </c>
      <c r="H24" s="170">
        <v>3</v>
      </c>
      <c r="I24" s="170">
        <v>3</v>
      </c>
      <c r="J24" s="170">
        <v>3</v>
      </c>
      <c r="K24" s="170">
        <v>4</v>
      </c>
      <c r="L24" s="170">
        <v>4</v>
      </c>
      <c r="M24" s="170">
        <v>4</v>
      </c>
      <c r="N24" s="170">
        <v>1</v>
      </c>
      <c r="O24" s="170">
        <v>2</v>
      </c>
      <c r="P24" s="170">
        <v>4</v>
      </c>
      <c r="Q24" s="170" t="s">
        <v>64</v>
      </c>
      <c r="R24" s="169"/>
      <c r="S24" s="169"/>
      <c r="T24" s="169"/>
      <c r="V24" s="169"/>
      <c r="W24" s="169"/>
    </row>
    <row r="25" spans="1:23" s="168" customFormat="1">
      <c r="A25" s="161" t="s">
        <v>434</v>
      </c>
      <c r="B25" s="169">
        <v>4</v>
      </c>
      <c r="C25" s="169">
        <v>3</v>
      </c>
      <c r="D25" s="169">
        <v>3</v>
      </c>
      <c r="E25" s="170">
        <v>4</v>
      </c>
      <c r="F25" s="170">
        <v>3</v>
      </c>
      <c r="G25" s="170">
        <v>2</v>
      </c>
      <c r="H25" s="170">
        <v>2</v>
      </c>
      <c r="I25" s="170">
        <v>2</v>
      </c>
      <c r="J25" s="170">
        <v>2</v>
      </c>
      <c r="K25" s="170">
        <v>2</v>
      </c>
      <c r="L25" s="170">
        <v>1</v>
      </c>
      <c r="M25" s="170">
        <v>2</v>
      </c>
      <c r="N25" s="170">
        <v>2</v>
      </c>
      <c r="O25" s="170">
        <v>4</v>
      </c>
      <c r="P25" s="170">
        <v>4</v>
      </c>
      <c r="Q25" s="170" t="s">
        <v>65</v>
      </c>
      <c r="R25" s="169"/>
      <c r="S25" s="169"/>
      <c r="T25" s="169"/>
      <c r="V25" s="169"/>
      <c r="W25" s="169"/>
    </row>
    <row r="26" spans="1:23" s="168" customFormat="1">
      <c r="A26" s="161" t="s">
        <v>435</v>
      </c>
      <c r="B26" s="169">
        <v>3</v>
      </c>
      <c r="C26" s="169">
        <v>3</v>
      </c>
      <c r="D26" s="169">
        <v>3</v>
      </c>
      <c r="E26" s="170">
        <v>3</v>
      </c>
      <c r="F26" s="170">
        <v>2</v>
      </c>
      <c r="G26" s="170">
        <v>2</v>
      </c>
      <c r="H26" s="170">
        <v>2</v>
      </c>
      <c r="I26" s="170">
        <v>3</v>
      </c>
      <c r="J26" s="170">
        <v>2</v>
      </c>
      <c r="K26" s="170">
        <v>4</v>
      </c>
      <c r="L26" s="170">
        <v>4</v>
      </c>
      <c r="M26" s="170">
        <v>4</v>
      </c>
      <c r="N26" s="170">
        <v>1</v>
      </c>
      <c r="O26" s="170">
        <v>4</v>
      </c>
      <c r="P26" s="170">
        <v>5</v>
      </c>
      <c r="Q26" s="172" t="s">
        <v>66</v>
      </c>
      <c r="R26" s="169"/>
      <c r="S26" s="169"/>
      <c r="T26" s="169"/>
      <c r="V26" s="169"/>
      <c r="W26" s="169"/>
    </row>
    <row r="27" spans="1:23" s="168" customFormat="1">
      <c r="A27" s="161" t="s">
        <v>436</v>
      </c>
      <c r="B27" s="170">
        <v>3</v>
      </c>
      <c r="C27" s="170">
        <v>4</v>
      </c>
      <c r="D27" s="170">
        <v>2</v>
      </c>
      <c r="E27" s="170">
        <v>3</v>
      </c>
      <c r="F27" s="170">
        <v>3</v>
      </c>
      <c r="G27" s="170">
        <v>3</v>
      </c>
      <c r="H27" s="170">
        <v>3</v>
      </c>
      <c r="I27" s="170">
        <v>3</v>
      </c>
      <c r="J27" s="170">
        <v>3</v>
      </c>
      <c r="K27" s="170">
        <v>4</v>
      </c>
      <c r="L27" s="170">
        <v>4</v>
      </c>
      <c r="M27" s="170">
        <v>4</v>
      </c>
      <c r="N27" s="170">
        <v>1</v>
      </c>
      <c r="O27" s="170">
        <v>4</v>
      </c>
      <c r="P27" s="170">
        <v>5</v>
      </c>
      <c r="Q27" s="170" t="s">
        <v>67</v>
      </c>
      <c r="R27" s="169"/>
      <c r="S27" s="169"/>
      <c r="T27" s="169"/>
      <c r="V27" s="169"/>
      <c r="W27" s="169"/>
    </row>
    <row r="28" spans="1:23" s="168" customFormat="1">
      <c r="A28" s="161" t="s">
        <v>437</v>
      </c>
      <c r="B28" s="170">
        <v>4</v>
      </c>
      <c r="C28" s="170">
        <v>1</v>
      </c>
      <c r="D28" s="170">
        <v>3</v>
      </c>
      <c r="E28" s="170">
        <v>2</v>
      </c>
      <c r="F28" s="170">
        <v>1</v>
      </c>
      <c r="G28" s="170">
        <v>2</v>
      </c>
      <c r="H28" s="170">
        <v>1</v>
      </c>
      <c r="I28" s="170">
        <v>2</v>
      </c>
      <c r="J28" s="170">
        <v>1</v>
      </c>
      <c r="K28" s="170">
        <v>2</v>
      </c>
      <c r="L28" s="170">
        <v>2</v>
      </c>
      <c r="M28" s="170">
        <v>2</v>
      </c>
      <c r="N28" s="170">
        <v>1</v>
      </c>
      <c r="O28" s="170">
        <v>2</v>
      </c>
      <c r="P28" s="170">
        <v>2</v>
      </c>
      <c r="Q28" s="170" t="s">
        <v>68</v>
      </c>
      <c r="R28" s="169"/>
      <c r="S28" s="169"/>
      <c r="T28" s="169"/>
      <c r="V28" s="169"/>
      <c r="W28" s="169"/>
    </row>
    <row r="29" spans="1:23" s="168" customFormat="1">
      <c r="A29" s="161" t="s">
        <v>438</v>
      </c>
      <c r="B29" s="169">
        <v>4</v>
      </c>
      <c r="C29" s="169">
        <v>4</v>
      </c>
      <c r="D29" s="169">
        <v>3</v>
      </c>
      <c r="E29" s="170">
        <v>3</v>
      </c>
      <c r="F29" s="170">
        <v>4</v>
      </c>
      <c r="G29" s="170">
        <v>3</v>
      </c>
      <c r="H29" s="170">
        <v>2</v>
      </c>
      <c r="I29" s="170">
        <v>3</v>
      </c>
      <c r="J29" s="170">
        <v>4</v>
      </c>
      <c r="K29" s="170">
        <v>5</v>
      </c>
      <c r="L29" s="170">
        <v>4</v>
      </c>
      <c r="M29" s="170">
        <v>4</v>
      </c>
      <c r="N29" s="170">
        <v>3</v>
      </c>
      <c r="O29" s="170">
        <v>5</v>
      </c>
      <c r="P29" s="170">
        <v>4</v>
      </c>
      <c r="Q29" s="169" t="s">
        <v>32</v>
      </c>
      <c r="R29" s="169"/>
      <c r="S29" s="169"/>
      <c r="T29" s="169"/>
      <c r="V29" s="169"/>
      <c r="W29" s="169"/>
    </row>
    <row r="30" spans="1:23" s="168" customFormat="1">
      <c r="A30" s="161" t="s">
        <v>439</v>
      </c>
      <c r="B30" s="169">
        <v>2</v>
      </c>
      <c r="C30" s="169">
        <v>1</v>
      </c>
      <c r="D30" s="169">
        <v>1</v>
      </c>
      <c r="E30" s="170">
        <v>2</v>
      </c>
      <c r="F30" s="170">
        <v>2</v>
      </c>
      <c r="G30" s="170">
        <v>2</v>
      </c>
      <c r="H30" s="170">
        <v>1</v>
      </c>
      <c r="I30" s="170">
        <v>2</v>
      </c>
      <c r="J30" s="170">
        <v>1</v>
      </c>
      <c r="K30" s="170">
        <v>1</v>
      </c>
      <c r="L30" s="170">
        <v>2</v>
      </c>
      <c r="M30" s="170">
        <v>2</v>
      </c>
      <c r="N30" s="170">
        <v>1</v>
      </c>
      <c r="O30" s="170">
        <v>4</v>
      </c>
      <c r="P30" s="170">
        <v>2</v>
      </c>
      <c r="Q30" s="170" t="s">
        <v>33</v>
      </c>
      <c r="R30" s="169"/>
      <c r="S30" s="169"/>
      <c r="T30" s="169"/>
      <c r="V30" s="169"/>
      <c r="W30" s="169"/>
    </row>
    <row r="31" spans="1:23" s="168" customFormat="1">
      <c r="A31" s="161" t="s">
        <v>440</v>
      </c>
      <c r="B31" s="169">
        <v>4</v>
      </c>
      <c r="C31" s="169">
        <v>3</v>
      </c>
      <c r="D31" s="169">
        <v>3</v>
      </c>
      <c r="E31" s="170">
        <v>3</v>
      </c>
      <c r="F31" s="170">
        <v>3</v>
      </c>
      <c r="G31" s="170">
        <v>3</v>
      </c>
      <c r="H31" s="170">
        <v>3</v>
      </c>
      <c r="I31" s="170">
        <v>3</v>
      </c>
      <c r="J31" s="170">
        <v>3</v>
      </c>
      <c r="K31" s="170">
        <v>3</v>
      </c>
      <c r="L31" s="170">
        <v>3</v>
      </c>
      <c r="M31" s="170">
        <v>3</v>
      </c>
      <c r="N31" s="170">
        <v>3</v>
      </c>
      <c r="O31" s="170">
        <v>4</v>
      </c>
      <c r="P31" s="170">
        <v>4</v>
      </c>
      <c r="Q31" s="170" t="s">
        <v>34</v>
      </c>
      <c r="R31" s="169"/>
      <c r="S31" s="169"/>
      <c r="T31" s="169"/>
      <c r="V31" s="169"/>
      <c r="W31" s="169"/>
    </row>
    <row r="32" spans="1:23" s="168" customFormat="1">
      <c r="A32" s="161" t="s">
        <v>441</v>
      </c>
      <c r="B32" s="169">
        <v>3</v>
      </c>
      <c r="C32" s="169">
        <v>2</v>
      </c>
      <c r="D32" s="169">
        <v>1</v>
      </c>
      <c r="E32" s="170">
        <v>1</v>
      </c>
      <c r="F32" s="170">
        <v>2</v>
      </c>
      <c r="G32" s="170">
        <v>2</v>
      </c>
      <c r="H32" s="170">
        <v>1</v>
      </c>
      <c r="I32" s="170">
        <v>1</v>
      </c>
      <c r="J32" s="170">
        <v>1</v>
      </c>
      <c r="K32" s="170">
        <v>1</v>
      </c>
      <c r="L32" s="170">
        <v>2</v>
      </c>
      <c r="M32" s="170">
        <v>1</v>
      </c>
      <c r="N32" s="170">
        <v>1</v>
      </c>
      <c r="O32" s="170">
        <v>3</v>
      </c>
      <c r="P32" s="170">
        <v>3</v>
      </c>
      <c r="Q32" s="170" t="s">
        <v>35</v>
      </c>
      <c r="R32" s="169"/>
      <c r="S32" s="169"/>
      <c r="T32" s="169"/>
      <c r="V32" s="169"/>
      <c r="W32" s="169"/>
    </row>
    <row r="33" spans="1:23" s="168" customFormat="1">
      <c r="A33" s="161" t="s">
        <v>442</v>
      </c>
      <c r="B33" s="169">
        <v>3</v>
      </c>
      <c r="C33" s="169">
        <v>3</v>
      </c>
      <c r="D33" s="169">
        <v>3</v>
      </c>
      <c r="E33" s="170">
        <v>2</v>
      </c>
      <c r="F33" s="170">
        <v>2</v>
      </c>
      <c r="G33" s="170">
        <v>1</v>
      </c>
      <c r="H33" s="170">
        <v>3</v>
      </c>
      <c r="I33" s="170">
        <v>3</v>
      </c>
      <c r="J33" s="170">
        <v>3</v>
      </c>
      <c r="K33" s="170">
        <v>3</v>
      </c>
      <c r="L33" s="170">
        <v>3</v>
      </c>
      <c r="M33" s="170">
        <v>3</v>
      </c>
      <c r="N33" s="170">
        <v>1</v>
      </c>
      <c r="O33" s="170">
        <v>4</v>
      </c>
      <c r="P33" s="170">
        <v>4</v>
      </c>
      <c r="Q33" s="170" t="s">
        <v>36</v>
      </c>
      <c r="R33" s="169"/>
      <c r="S33" s="169"/>
      <c r="T33" s="169"/>
      <c r="V33" s="169"/>
      <c r="W33" s="169"/>
    </row>
    <row r="34" spans="1:23" s="168" customFormat="1">
      <c r="A34" s="161" t="s">
        <v>443</v>
      </c>
      <c r="B34" s="169">
        <v>2</v>
      </c>
      <c r="C34" s="169">
        <v>1</v>
      </c>
      <c r="D34" s="169">
        <v>3</v>
      </c>
      <c r="E34" s="170">
        <v>3</v>
      </c>
      <c r="F34" s="170">
        <v>3</v>
      </c>
      <c r="G34" s="170">
        <v>4</v>
      </c>
      <c r="H34" s="170">
        <v>3</v>
      </c>
      <c r="I34" s="170">
        <v>1</v>
      </c>
      <c r="J34" s="170">
        <v>1</v>
      </c>
      <c r="K34" s="170">
        <v>1</v>
      </c>
      <c r="L34" s="170">
        <v>1</v>
      </c>
      <c r="M34" s="170">
        <v>1</v>
      </c>
      <c r="N34" s="170">
        <v>1</v>
      </c>
      <c r="O34" s="170">
        <v>1</v>
      </c>
      <c r="P34" s="170">
        <v>5</v>
      </c>
      <c r="Q34" s="170" t="s">
        <v>37</v>
      </c>
      <c r="R34" s="169"/>
      <c r="S34" s="169"/>
      <c r="T34" s="169"/>
      <c r="V34" s="169"/>
      <c r="W34" s="169"/>
    </row>
    <row r="35" spans="1:23" s="168" customFormat="1">
      <c r="A35" s="161" t="s">
        <v>444</v>
      </c>
      <c r="B35" s="169">
        <v>3</v>
      </c>
      <c r="C35" s="169">
        <v>2</v>
      </c>
      <c r="D35" s="169">
        <v>3</v>
      </c>
      <c r="E35" s="170">
        <v>3</v>
      </c>
      <c r="F35" s="170">
        <v>2</v>
      </c>
      <c r="G35" s="170">
        <v>3</v>
      </c>
      <c r="H35" s="170">
        <v>1</v>
      </c>
      <c r="I35" s="170">
        <v>1</v>
      </c>
      <c r="J35" s="170">
        <v>1</v>
      </c>
      <c r="K35" s="170">
        <v>1</v>
      </c>
      <c r="L35" s="170">
        <v>1</v>
      </c>
      <c r="M35" s="170">
        <v>1</v>
      </c>
      <c r="N35" s="170">
        <v>1</v>
      </c>
      <c r="O35" s="170">
        <v>1</v>
      </c>
      <c r="P35" s="170">
        <v>1</v>
      </c>
      <c r="Q35" s="170" t="s">
        <v>38</v>
      </c>
      <c r="R35" s="169"/>
      <c r="S35" s="169"/>
      <c r="T35" s="169"/>
      <c r="V35" s="169"/>
      <c r="W35" s="169"/>
    </row>
    <row r="36" spans="1:23" s="168" customFormat="1">
      <c r="A36" s="161" t="s">
        <v>445</v>
      </c>
      <c r="B36" s="169">
        <v>5</v>
      </c>
      <c r="C36" s="169">
        <v>1</v>
      </c>
      <c r="D36" s="169">
        <v>5</v>
      </c>
      <c r="E36" s="170">
        <v>3</v>
      </c>
      <c r="F36" s="170">
        <v>3</v>
      </c>
      <c r="G36" s="170">
        <v>4</v>
      </c>
      <c r="H36" s="170">
        <v>1</v>
      </c>
      <c r="I36" s="170">
        <v>2</v>
      </c>
      <c r="J36" s="170">
        <v>1</v>
      </c>
      <c r="K36" s="170">
        <v>1</v>
      </c>
      <c r="L36" s="170">
        <v>1</v>
      </c>
      <c r="M36" s="170">
        <v>1</v>
      </c>
      <c r="N36" s="170">
        <v>1</v>
      </c>
      <c r="O36" s="170">
        <v>1</v>
      </c>
      <c r="P36" s="170">
        <v>1</v>
      </c>
      <c r="Q36" s="170" t="s">
        <v>39</v>
      </c>
      <c r="R36" s="169"/>
      <c r="S36" s="169"/>
      <c r="T36" s="169"/>
      <c r="V36" s="169"/>
      <c r="W36" s="169"/>
    </row>
    <row r="37" spans="1:23" s="168" customFormat="1">
      <c r="A37" s="161" t="s">
        <v>446</v>
      </c>
      <c r="B37" s="169">
        <v>2</v>
      </c>
      <c r="C37" s="169">
        <v>1</v>
      </c>
      <c r="D37" s="169">
        <v>1</v>
      </c>
      <c r="E37" s="170">
        <v>3</v>
      </c>
      <c r="F37" s="170">
        <v>2</v>
      </c>
      <c r="G37" s="170">
        <v>2</v>
      </c>
      <c r="H37" s="170">
        <v>3</v>
      </c>
      <c r="I37" s="170">
        <v>3</v>
      </c>
      <c r="J37" s="170">
        <v>2</v>
      </c>
      <c r="K37" s="170">
        <v>5</v>
      </c>
      <c r="L37" s="170">
        <v>4</v>
      </c>
      <c r="M37" s="170">
        <v>2</v>
      </c>
      <c r="N37" s="170">
        <v>1</v>
      </c>
      <c r="O37" s="170">
        <v>3</v>
      </c>
      <c r="P37" s="170">
        <v>3</v>
      </c>
      <c r="Q37" s="170" t="s">
        <v>40</v>
      </c>
      <c r="R37" s="169"/>
      <c r="S37" s="169"/>
      <c r="T37" s="169"/>
      <c r="V37" s="169"/>
      <c r="W37" s="169"/>
    </row>
    <row r="38" spans="1:23" s="168" customFormat="1">
      <c r="A38" s="161" t="s">
        <v>447</v>
      </c>
      <c r="B38" s="169">
        <v>2</v>
      </c>
      <c r="C38" s="169">
        <v>2</v>
      </c>
      <c r="D38" s="169">
        <v>1</v>
      </c>
      <c r="E38" s="170">
        <v>2</v>
      </c>
      <c r="F38" s="170">
        <v>2</v>
      </c>
      <c r="G38" s="170">
        <v>2</v>
      </c>
      <c r="H38" s="170">
        <v>2</v>
      </c>
      <c r="I38" s="170">
        <v>2</v>
      </c>
      <c r="J38" s="170">
        <v>2</v>
      </c>
      <c r="K38" s="170">
        <v>2</v>
      </c>
      <c r="L38" s="170">
        <v>2</v>
      </c>
      <c r="M38" s="170">
        <v>1</v>
      </c>
      <c r="N38" s="170">
        <v>1</v>
      </c>
      <c r="O38" s="170">
        <v>3</v>
      </c>
      <c r="P38" s="170">
        <v>3</v>
      </c>
      <c r="Q38" s="170" t="s">
        <v>41</v>
      </c>
      <c r="R38" s="169"/>
      <c r="S38" s="169"/>
      <c r="T38" s="169"/>
      <c r="V38" s="169"/>
      <c r="W38" s="169"/>
    </row>
    <row r="39" spans="1:23" s="168" customFormat="1">
      <c r="A39" s="161" t="s">
        <v>448</v>
      </c>
      <c r="B39" s="169">
        <v>2</v>
      </c>
      <c r="C39" s="169">
        <v>2</v>
      </c>
      <c r="D39" s="169">
        <v>2</v>
      </c>
      <c r="E39" s="170">
        <v>2</v>
      </c>
      <c r="F39" s="170">
        <v>2</v>
      </c>
      <c r="G39" s="170">
        <v>3</v>
      </c>
      <c r="H39" s="170">
        <v>2</v>
      </c>
      <c r="I39" s="170">
        <v>3</v>
      </c>
      <c r="J39" s="170">
        <v>3</v>
      </c>
      <c r="K39" s="170">
        <v>4</v>
      </c>
      <c r="L39" s="170">
        <v>4</v>
      </c>
      <c r="M39" s="170">
        <v>2</v>
      </c>
      <c r="N39" s="170">
        <v>1</v>
      </c>
      <c r="O39" s="170">
        <v>4</v>
      </c>
      <c r="P39" s="170">
        <v>3</v>
      </c>
      <c r="Q39" s="170" t="s">
        <v>42</v>
      </c>
      <c r="R39" s="169"/>
      <c r="S39" s="169"/>
      <c r="T39" s="169"/>
      <c r="V39" s="169"/>
      <c r="W39" s="169"/>
    </row>
    <row r="40" spans="1:23" s="168" customFormat="1">
      <c r="A40" s="161" t="s">
        <v>449</v>
      </c>
      <c r="B40" s="169">
        <v>3</v>
      </c>
      <c r="C40" s="169">
        <v>3</v>
      </c>
      <c r="D40" s="169">
        <v>1</v>
      </c>
      <c r="E40" s="170">
        <v>3</v>
      </c>
      <c r="F40" s="170">
        <v>3</v>
      </c>
      <c r="G40" s="170">
        <v>2</v>
      </c>
      <c r="H40" s="170">
        <v>2</v>
      </c>
      <c r="I40" s="170">
        <v>3</v>
      </c>
      <c r="J40" s="170">
        <v>2</v>
      </c>
      <c r="K40" s="170">
        <v>2</v>
      </c>
      <c r="L40" s="170">
        <v>1</v>
      </c>
      <c r="M40" s="170">
        <v>1</v>
      </c>
      <c r="N40" s="170">
        <v>1</v>
      </c>
      <c r="O40" s="170">
        <v>2</v>
      </c>
      <c r="P40" s="170">
        <v>2</v>
      </c>
      <c r="Q40" s="172" t="s">
        <v>43</v>
      </c>
      <c r="R40" s="169"/>
      <c r="S40" s="169"/>
      <c r="T40" s="169"/>
      <c r="V40" s="169"/>
      <c r="W40" s="169"/>
    </row>
    <row r="41" spans="1:23" s="168" customFormat="1">
      <c r="A41" s="161" t="s">
        <v>450</v>
      </c>
      <c r="B41" s="170">
        <v>3</v>
      </c>
      <c r="C41" s="170">
        <v>2</v>
      </c>
      <c r="D41" s="170">
        <v>3</v>
      </c>
      <c r="E41" s="170">
        <v>2</v>
      </c>
      <c r="F41" s="170">
        <v>2</v>
      </c>
      <c r="G41" s="170">
        <v>3</v>
      </c>
      <c r="H41" s="170">
        <v>2</v>
      </c>
      <c r="I41" s="170">
        <v>2</v>
      </c>
      <c r="J41" s="170">
        <v>1</v>
      </c>
      <c r="K41" s="170">
        <v>2</v>
      </c>
      <c r="L41" s="170">
        <v>2</v>
      </c>
      <c r="M41" s="170">
        <v>2</v>
      </c>
      <c r="N41" s="170">
        <v>1</v>
      </c>
      <c r="O41" s="170">
        <v>2</v>
      </c>
      <c r="P41" s="170">
        <v>1</v>
      </c>
      <c r="Q41" s="170" t="s">
        <v>44</v>
      </c>
      <c r="R41" s="169"/>
      <c r="S41" s="169"/>
      <c r="T41" s="169"/>
      <c r="V41" s="169"/>
      <c r="W41" s="169"/>
    </row>
    <row r="42" spans="1:23" s="168" customFormat="1">
      <c r="A42" s="161" t="s">
        <v>451</v>
      </c>
      <c r="B42" s="170">
        <v>3</v>
      </c>
      <c r="C42" s="170">
        <v>4</v>
      </c>
      <c r="D42" s="170">
        <v>5</v>
      </c>
      <c r="E42" s="170">
        <v>3</v>
      </c>
      <c r="F42" s="170">
        <v>3</v>
      </c>
      <c r="G42" s="170">
        <v>5</v>
      </c>
      <c r="H42" s="170">
        <v>2</v>
      </c>
      <c r="I42" s="170">
        <v>2</v>
      </c>
      <c r="J42" s="170">
        <v>2</v>
      </c>
      <c r="K42" s="170">
        <v>3</v>
      </c>
      <c r="L42" s="170">
        <v>3</v>
      </c>
      <c r="M42" s="170">
        <v>3</v>
      </c>
      <c r="N42" s="170">
        <v>1</v>
      </c>
      <c r="O42" s="170">
        <v>3</v>
      </c>
      <c r="P42" s="170">
        <v>3</v>
      </c>
      <c r="Q42" s="170" t="s">
        <v>45</v>
      </c>
      <c r="R42" s="169"/>
      <c r="S42" s="169"/>
      <c r="T42" s="169"/>
      <c r="V42" s="169"/>
      <c r="W42" s="169"/>
    </row>
    <row r="43" spans="1:23" s="168" customFormat="1">
      <c r="A43" s="161" t="s">
        <v>452</v>
      </c>
      <c r="B43" s="170">
        <v>3</v>
      </c>
      <c r="C43" s="170">
        <v>2</v>
      </c>
      <c r="D43" s="170">
        <v>2</v>
      </c>
      <c r="E43" s="170">
        <v>2</v>
      </c>
      <c r="F43" s="170">
        <v>2</v>
      </c>
      <c r="G43" s="170">
        <v>3</v>
      </c>
      <c r="H43" s="170">
        <v>2</v>
      </c>
      <c r="I43" s="170">
        <v>2</v>
      </c>
      <c r="J43" s="170">
        <v>2</v>
      </c>
      <c r="K43" s="170">
        <v>2</v>
      </c>
      <c r="L43" s="170">
        <v>2</v>
      </c>
      <c r="M43" s="170">
        <v>2</v>
      </c>
      <c r="N43" s="170">
        <v>2</v>
      </c>
      <c r="O43" s="170">
        <v>3</v>
      </c>
      <c r="P43" s="170">
        <v>3</v>
      </c>
      <c r="Q43" s="170" t="s">
        <v>46</v>
      </c>
      <c r="R43" s="169"/>
      <c r="S43" s="169"/>
      <c r="T43" s="169"/>
      <c r="V43" s="169"/>
      <c r="W43" s="169"/>
    </row>
    <row r="44" spans="1:23" s="168" customFormat="1">
      <c r="A44" s="161" t="s">
        <v>453</v>
      </c>
      <c r="B44" s="170">
        <v>3</v>
      </c>
      <c r="C44" s="170">
        <v>2</v>
      </c>
      <c r="D44" s="170">
        <v>2</v>
      </c>
      <c r="E44" s="170">
        <v>4</v>
      </c>
      <c r="F44" s="170">
        <v>3</v>
      </c>
      <c r="G44" s="170">
        <v>4</v>
      </c>
      <c r="H44" s="170">
        <v>2</v>
      </c>
      <c r="I44" s="170">
        <v>1</v>
      </c>
      <c r="J44" s="170">
        <v>1</v>
      </c>
      <c r="K44" s="170">
        <v>1</v>
      </c>
      <c r="L44" s="170">
        <v>1</v>
      </c>
      <c r="M44" s="170">
        <v>1</v>
      </c>
      <c r="N44" s="170">
        <v>1</v>
      </c>
      <c r="O44" s="170">
        <v>3</v>
      </c>
      <c r="P44" s="170">
        <v>1</v>
      </c>
      <c r="Q44" s="170" t="s">
        <v>47</v>
      </c>
      <c r="R44" s="169"/>
      <c r="S44" s="169"/>
      <c r="T44" s="169"/>
      <c r="V44" s="169"/>
      <c r="W44" s="169"/>
    </row>
    <row r="45" spans="1:23" s="168" customFormat="1">
      <c r="A45" s="161" t="s">
        <v>454</v>
      </c>
      <c r="B45" s="170">
        <v>5</v>
      </c>
      <c r="C45" s="170">
        <v>5</v>
      </c>
      <c r="D45" s="170">
        <v>5</v>
      </c>
      <c r="E45" s="170">
        <v>4</v>
      </c>
      <c r="F45" s="170">
        <v>4</v>
      </c>
      <c r="G45" s="170">
        <v>4</v>
      </c>
      <c r="H45" s="170">
        <v>4</v>
      </c>
      <c r="I45" s="170">
        <v>4</v>
      </c>
      <c r="J45" s="170">
        <v>4</v>
      </c>
      <c r="K45" s="170">
        <v>4</v>
      </c>
      <c r="L45" s="170">
        <v>5</v>
      </c>
      <c r="M45" s="170">
        <v>4</v>
      </c>
      <c r="N45" s="170">
        <v>1</v>
      </c>
      <c r="O45" s="170">
        <v>4</v>
      </c>
      <c r="P45" s="170">
        <v>4</v>
      </c>
      <c r="Q45" s="170" t="s">
        <v>48</v>
      </c>
      <c r="R45" s="169"/>
      <c r="S45" s="169"/>
      <c r="T45" s="169"/>
      <c r="V45" s="169"/>
      <c r="W45" s="169"/>
    </row>
    <row r="46" spans="1:23" s="168" customFormat="1">
      <c r="A46" s="161" t="s">
        <v>455</v>
      </c>
      <c r="B46" s="170">
        <v>3</v>
      </c>
      <c r="C46" s="170">
        <v>2</v>
      </c>
      <c r="D46" s="170">
        <v>3</v>
      </c>
      <c r="E46" s="170">
        <v>2</v>
      </c>
      <c r="F46" s="170">
        <v>2</v>
      </c>
      <c r="G46" s="170">
        <v>2</v>
      </c>
      <c r="H46" s="170">
        <v>2</v>
      </c>
      <c r="I46" s="170">
        <v>3</v>
      </c>
      <c r="J46" s="170">
        <v>3</v>
      </c>
      <c r="K46" s="170">
        <v>3</v>
      </c>
      <c r="L46" s="170">
        <v>3</v>
      </c>
      <c r="M46" s="170">
        <v>3</v>
      </c>
      <c r="N46" s="170">
        <v>2</v>
      </c>
      <c r="O46" s="170">
        <v>2</v>
      </c>
      <c r="P46" s="170">
        <v>3</v>
      </c>
      <c r="Q46" s="170"/>
      <c r="R46" s="169"/>
      <c r="S46" s="169"/>
      <c r="T46" s="169"/>
      <c r="V46" s="169"/>
      <c r="W46" s="169"/>
    </row>
    <row r="47" spans="1:23" s="168" customFormat="1">
      <c r="A47" s="161" t="s">
        <v>456</v>
      </c>
      <c r="B47" s="170">
        <v>3</v>
      </c>
      <c r="C47" s="170">
        <v>2</v>
      </c>
      <c r="D47" s="170">
        <v>2</v>
      </c>
      <c r="E47" s="170">
        <v>2</v>
      </c>
      <c r="F47" s="170">
        <v>2</v>
      </c>
      <c r="G47" s="170">
        <v>3</v>
      </c>
      <c r="H47" s="170">
        <v>2</v>
      </c>
      <c r="I47" s="170">
        <v>2</v>
      </c>
      <c r="J47" s="170">
        <v>2</v>
      </c>
      <c r="K47" s="170">
        <v>2</v>
      </c>
      <c r="L47" s="170">
        <v>3</v>
      </c>
      <c r="M47" s="170">
        <v>3</v>
      </c>
      <c r="N47" s="170">
        <v>1</v>
      </c>
      <c r="O47" s="170">
        <v>4</v>
      </c>
      <c r="P47" s="170">
        <v>3</v>
      </c>
      <c r="Q47" s="170" t="s">
        <v>49</v>
      </c>
      <c r="R47" s="169"/>
      <c r="S47" s="169"/>
      <c r="T47" s="169"/>
      <c r="V47" s="169"/>
      <c r="W47" s="169"/>
    </row>
    <row r="48" spans="1:23" s="168" customFormat="1">
      <c r="A48" s="161" t="s">
        <v>457</v>
      </c>
      <c r="B48" s="170">
        <v>1</v>
      </c>
      <c r="C48" s="170">
        <v>1</v>
      </c>
      <c r="D48" s="170">
        <v>1</v>
      </c>
      <c r="E48" s="170">
        <v>2</v>
      </c>
      <c r="F48" s="170">
        <v>2</v>
      </c>
      <c r="G48" s="170">
        <v>2</v>
      </c>
      <c r="H48" s="170">
        <v>1</v>
      </c>
      <c r="I48" s="170">
        <v>1</v>
      </c>
      <c r="J48" s="170">
        <v>1</v>
      </c>
      <c r="K48" s="170">
        <v>1</v>
      </c>
      <c r="L48" s="170">
        <v>1</v>
      </c>
      <c r="M48" s="170">
        <v>2</v>
      </c>
      <c r="N48" s="170">
        <v>1</v>
      </c>
      <c r="O48" s="170">
        <v>1</v>
      </c>
      <c r="P48" s="170">
        <v>3</v>
      </c>
      <c r="Q48" s="170" t="s">
        <v>50</v>
      </c>
      <c r="R48" s="169"/>
      <c r="S48" s="169"/>
      <c r="T48" s="169"/>
      <c r="V48" s="169"/>
      <c r="W48" s="169"/>
    </row>
    <row r="49" spans="1:23" s="168" customFormat="1">
      <c r="A49" s="161" t="s">
        <v>458</v>
      </c>
      <c r="B49" s="170">
        <v>3</v>
      </c>
      <c r="C49" s="170">
        <v>2</v>
      </c>
      <c r="D49" s="170">
        <v>2</v>
      </c>
      <c r="E49" s="170">
        <v>4</v>
      </c>
      <c r="F49" s="170">
        <v>3</v>
      </c>
      <c r="G49" s="170">
        <v>4</v>
      </c>
      <c r="H49" s="170">
        <v>2</v>
      </c>
      <c r="I49" s="170">
        <v>2</v>
      </c>
      <c r="J49" s="170">
        <v>1</v>
      </c>
      <c r="K49" s="170">
        <v>1</v>
      </c>
      <c r="L49" s="170">
        <v>3</v>
      </c>
      <c r="M49" s="170">
        <v>2</v>
      </c>
      <c r="N49" s="170">
        <v>1</v>
      </c>
      <c r="O49" s="170">
        <v>4</v>
      </c>
      <c r="P49" s="170">
        <v>4</v>
      </c>
      <c r="Q49" s="170" t="s">
        <v>51</v>
      </c>
      <c r="R49" s="169"/>
      <c r="S49" s="169"/>
      <c r="T49" s="169"/>
      <c r="V49" s="169"/>
      <c r="W49" s="169"/>
    </row>
    <row r="50" spans="1:23" s="168" customFormat="1">
      <c r="A50" s="161" t="s">
        <v>459</v>
      </c>
      <c r="B50" s="170">
        <v>3</v>
      </c>
      <c r="C50" s="170">
        <v>2</v>
      </c>
      <c r="D50" s="170">
        <v>2</v>
      </c>
      <c r="E50" s="170">
        <v>3</v>
      </c>
      <c r="F50" s="170">
        <v>3</v>
      </c>
      <c r="G50" s="170">
        <v>3</v>
      </c>
      <c r="H50" s="170">
        <v>3</v>
      </c>
      <c r="I50" s="170">
        <v>3</v>
      </c>
      <c r="J50" s="170">
        <v>2</v>
      </c>
      <c r="K50" s="170">
        <v>3</v>
      </c>
      <c r="L50" s="170">
        <v>3</v>
      </c>
      <c r="M50" s="170">
        <v>3</v>
      </c>
      <c r="N50" s="170">
        <v>1</v>
      </c>
      <c r="O50" s="170">
        <v>3</v>
      </c>
      <c r="P50" s="170">
        <v>4</v>
      </c>
      <c r="Q50" s="170" t="s">
        <v>52</v>
      </c>
      <c r="R50" s="169"/>
      <c r="S50" s="169"/>
      <c r="T50" s="169"/>
      <c r="V50" s="169"/>
      <c r="W50" s="169"/>
    </row>
    <row r="51" spans="1:23" s="168" customFormat="1">
      <c r="A51" s="161" t="s">
        <v>460</v>
      </c>
      <c r="B51" s="170">
        <v>3</v>
      </c>
      <c r="C51" s="170">
        <v>3</v>
      </c>
      <c r="D51" s="170">
        <v>3</v>
      </c>
      <c r="E51" s="170">
        <v>3</v>
      </c>
      <c r="F51" s="170">
        <v>3</v>
      </c>
      <c r="G51" s="170">
        <v>4</v>
      </c>
      <c r="H51" s="170">
        <v>4</v>
      </c>
      <c r="I51" s="170">
        <v>2</v>
      </c>
      <c r="J51" s="170">
        <v>3</v>
      </c>
      <c r="K51" s="170">
        <v>3</v>
      </c>
      <c r="L51" s="170">
        <v>3</v>
      </c>
      <c r="M51" s="170">
        <v>3</v>
      </c>
      <c r="N51" s="170">
        <v>1</v>
      </c>
      <c r="O51" s="170">
        <v>3</v>
      </c>
      <c r="P51" s="170">
        <v>2</v>
      </c>
      <c r="Q51" s="170" t="s">
        <v>53</v>
      </c>
      <c r="R51" s="169"/>
      <c r="S51" s="169"/>
      <c r="T51" s="169"/>
      <c r="V51" s="169"/>
      <c r="W51" s="169"/>
    </row>
    <row r="52" spans="1:23" s="168" customFormat="1">
      <c r="A52" s="161" t="s">
        <v>461</v>
      </c>
      <c r="B52" s="170">
        <v>4</v>
      </c>
      <c r="C52" s="170">
        <v>3</v>
      </c>
      <c r="D52" s="170">
        <v>1</v>
      </c>
      <c r="E52" s="170">
        <v>2</v>
      </c>
      <c r="F52" s="170">
        <v>3</v>
      </c>
      <c r="G52" s="170">
        <v>4</v>
      </c>
      <c r="H52" s="170">
        <v>4</v>
      </c>
      <c r="I52" s="170">
        <v>4</v>
      </c>
      <c r="J52" s="170">
        <v>4</v>
      </c>
      <c r="K52" s="170">
        <v>5</v>
      </c>
      <c r="L52" s="170">
        <v>4</v>
      </c>
      <c r="M52" s="170">
        <v>3</v>
      </c>
      <c r="N52" s="170">
        <v>1</v>
      </c>
      <c r="O52" s="170">
        <v>5</v>
      </c>
      <c r="P52" s="170">
        <v>2</v>
      </c>
      <c r="Q52" s="170" t="s">
        <v>54</v>
      </c>
      <c r="R52" s="169"/>
      <c r="S52" s="169"/>
      <c r="T52" s="169"/>
      <c r="V52" s="169"/>
      <c r="W52" s="169"/>
    </row>
    <row r="53" spans="1:23" s="168" customFormat="1">
      <c r="A53" s="161" t="s">
        <v>462</v>
      </c>
      <c r="B53" s="169">
        <v>2</v>
      </c>
      <c r="C53" s="169">
        <v>2</v>
      </c>
      <c r="D53" s="169">
        <v>3</v>
      </c>
      <c r="E53" s="169">
        <v>2</v>
      </c>
      <c r="F53" s="169">
        <v>3</v>
      </c>
      <c r="G53" s="169">
        <v>2</v>
      </c>
      <c r="H53" s="169">
        <v>1</v>
      </c>
      <c r="I53" s="169">
        <v>1</v>
      </c>
      <c r="J53" s="169">
        <v>1</v>
      </c>
      <c r="K53" s="169">
        <v>1</v>
      </c>
      <c r="L53" s="169">
        <v>1</v>
      </c>
      <c r="M53" s="169">
        <v>1</v>
      </c>
      <c r="N53" s="169">
        <v>1</v>
      </c>
      <c r="O53" s="169">
        <v>2</v>
      </c>
      <c r="P53" s="169">
        <v>3</v>
      </c>
      <c r="Q53" s="169" t="s">
        <v>292</v>
      </c>
      <c r="R53" s="169"/>
      <c r="S53" s="169"/>
      <c r="T53" s="169"/>
      <c r="V53" s="169"/>
      <c r="W53" s="169"/>
    </row>
    <row r="54" spans="1:23" s="168" customFormat="1">
      <c r="A54" s="161" t="s">
        <v>463</v>
      </c>
      <c r="B54" s="169">
        <v>4</v>
      </c>
      <c r="C54" s="169">
        <v>2</v>
      </c>
      <c r="D54" s="169">
        <v>1</v>
      </c>
      <c r="E54" s="169">
        <v>2</v>
      </c>
      <c r="F54" s="169">
        <v>1</v>
      </c>
      <c r="G54" s="169">
        <v>2</v>
      </c>
      <c r="H54" s="169">
        <v>1</v>
      </c>
      <c r="I54" s="169">
        <v>2</v>
      </c>
      <c r="J54" s="169">
        <v>2</v>
      </c>
      <c r="K54" s="169">
        <v>1</v>
      </c>
      <c r="L54" s="169">
        <v>2</v>
      </c>
      <c r="M54" s="169">
        <v>2</v>
      </c>
      <c r="N54" s="169">
        <v>1</v>
      </c>
      <c r="O54" s="169">
        <v>1</v>
      </c>
      <c r="P54" s="169">
        <v>2</v>
      </c>
      <c r="Q54" s="170" t="s">
        <v>293</v>
      </c>
      <c r="R54" s="169"/>
      <c r="S54" s="169"/>
      <c r="T54" s="169"/>
      <c r="V54" s="169"/>
      <c r="W54" s="169"/>
    </row>
    <row r="55" spans="1:23" s="168" customFormat="1">
      <c r="A55" s="161" t="s">
        <v>464</v>
      </c>
      <c r="B55" s="169">
        <v>2</v>
      </c>
      <c r="C55" s="169">
        <v>1</v>
      </c>
      <c r="D55" s="169">
        <v>1</v>
      </c>
      <c r="E55" s="169">
        <v>2</v>
      </c>
      <c r="F55" s="169">
        <v>2</v>
      </c>
      <c r="G55" s="169">
        <v>2</v>
      </c>
      <c r="H55" s="169">
        <v>2</v>
      </c>
      <c r="I55" s="169">
        <v>2</v>
      </c>
      <c r="J55" s="169">
        <v>2</v>
      </c>
      <c r="K55" s="169">
        <v>2</v>
      </c>
      <c r="L55" s="169">
        <v>2</v>
      </c>
      <c r="M55" s="169">
        <v>2</v>
      </c>
      <c r="N55" s="169">
        <v>1</v>
      </c>
      <c r="O55" s="169">
        <v>1</v>
      </c>
      <c r="P55" s="169">
        <v>2</v>
      </c>
      <c r="Q55" s="170" t="s">
        <v>294</v>
      </c>
      <c r="R55" s="169"/>
      <c r="S55" s="169"/>
      <c r="T55" s="169"/>
      <c r="V55" s="169"/>
      <c r="W55" s="169"/>
    </row>
    <row r="56" spans="1:23" s="168" customFormat="1">
      <c r="A56" s="161" t="s">
        <v>465</v>
      </c>
      <c r="B56" s="169">
        <v>3</v>
      </c>
      <c r="C56" s="169">
        <v>4</v>
      </c>
      <c r="D56" s="169">
        <v>2</v>
      </c>
      <c r="E56" s="169">
        <v>3</v>
      </c>
      <c r="F56" s="169">
        <v>3</v>
      </c>
      <c r="G56" s="169">
        <v>2</v>
      </c>
      <c r="H56" s="169">
        <v>2</v>
      </c>
      <c r="I56" s="169">
        <v>3</v>
      </c>
      <c r="J56" s="169">
        <v>2</v>
      </c>
      <c r="K56" s="169">
        <v>4</v>
      </c>
      <c r="L56" s="169">
        <v>4</v>
      </c>
      <c r="M56" s="169">
        <v>4</v>
      </c>
      <c r="N56" s="169">
        <v>1</v>
      </c>
      <c r="O56" s="169">
        <v>3</v>
      </c>
      <c r="P56" s="169">
        <v>2</v>
      </c>
      <c r="Q56" s="170" t="s">
        <v>295</v>
      </c>
      <c r="R56" s="169"/>
      <c r="S56" s="169"/>
      <c r="T56" s="169"/>
      <c r="V56" s="169"/>
      <c r="W56" s="169"/>
    </row>
    <row r="57" spans="1:23" s="168" customFormat="1">
      <c r="A57" s="161" t="s">
        <v>466</v>
      </c>
      <c r="B57" s="169">
        <v>3</v>
      </c>
      <c r="C57" s="169">
        <v>3</v>
      </c>
      <c r="D57" s="169">
        <v>2</v>
      </c>
      <c r="E57" s="169">
        <v>4</v>
      </c>
      <c r="F57" s="169">
        <v>4</v>
      </c>
      <c r="G57" s="169">
        <v>2</v>
      </c>
      <c r="H57" s="169">
        <v>3</v>
      </c>
      <c r="I57" s="169">
        <v>3</v>
      </c>
      <c r="J57" s="169">
        <v>4</v>
      </c>
      <c r="K57" s="169">
        <v>4</v>
      </c>
      <c r="L57" s="169">
        <v>4</v>
      </c>
      <c r="M57" s="169">
        <v>4</v>
      </c>
      <c r="N57" s="169">
        <v>1</v>
      </c>
      <c r="O57" s="169">
        <v>3</v>
      </c>
      <c r="P57" s="169">
        <v>4</v>
      </c>
      <c r="Q57" s="170"/>
      <c r="R57" s="169"/>
      <c r="S57" s="169"/>
      <c r="T57" s="169"/>
      <c r="V57" s="169"/>
      <c r="W57" s="169"/>
    </row>
    <row r="58" spans="1:23" s="168" customFormat="1">
      <c r="A58" s="161" t="s">
        <v>467</v>
      </c>
      <c r="B58" s="169">
        <v>3</v>
      </c>
      <c r="C58" s="169">
        <v>2</v>
      </c>
      <c r="D58" s="169">
        <v>2</v>
      </c>
      <c r="E58" s="169">
        <v>2</v>
      </c>
      <c r="F58" s="169">
        <v>1</v>
      </c>
      <c r="G58" s="169">
        <v>1</v>
      </c>
      <c r="H58" s="169">
        <v>1</v>
      </c>
      <c r="I58" s="169">
        <v>2</v>
      </c>
      <c r="J58" s="169">
        <v>4</v>
      </c>
      <c r="K58" s="169">
        <v>2</v>
      </c>
      <c r="L58" s="169">
        <v>2</v>
      </c>
      <c r="M58" s="169">
        <v>2</v>
      </c>
      <c r="N58" s="169">
        <v>1</v>
      </c>
      <c r="O58" s="169">
        <v>1</v>
      </c>
      <c r="P58" s="169">
        <v>3</v>
      </c>
      <c r="Q58" s="170"/>
      <c r="R58" s="169"/>
      <c r="S58" s="169"/>
      <c r="T58" s="169"/>
      <c r="V58" s="169"/>
      <c r="W58" s="169"/>
    </row>
    <row r="59" spans="1:23" s="168" customFormat="1">
      <c r="A59" s="161" t="s">
        <v>468</v>
      </c>
      <c r="B59" s="169">
        <v>3</v>
      </c>
      <c r="C59" s="169">
        <v>1</v>
      </c>
      <c r="D59" s="169">
        <v>1</v>
      </c>
      <c r="E59" s="169">
        <v>3</v>
      </c>
      <c r="F59" s="169">
        <v>3</v>
      </c>
      <c r="G59" s="169">
        <v>1</v>
      </c>
      <c r="H59" s="169">
        <v>1</v>
      </c>
      <c r="I59" s="169">
        <v>1</v>
      </c>
      <c r="J59" s="169">
        <v>1</v>
      </c>
      <c r="K59" s="169">
        <v>0</v>
      </c>
      <c r="L59" s="169">
        <v>2</v>
      </c>
      <c r="M59" s="169">
        <v>2</v>
      </c>
      <c r="N59" s="169">
        <v>1</v>
      </c>
      <c r="O59" s="169">
        <v>1</v>
      </c>
      <c r="P59" s="169">
        <v>1</v>
      </c>
      <c r="Q59" s="170" t="s">
        <v>296</v>
      </c>
      <c r="R59" s="169"/>
      <c r="S59" s="169"/>
      <c r="T59" s="169"/>
      <c r="V59" s="169"/>
      <c r="W59" s="169"/>
    </row>
    <row r="60" spans="1:23" s="168" customFormat="1">
      <c r="A60" s="161" t="s">
        <v>469</v>
      </c>
      <c r="B60" s="169">
        <v>3</v>
      </c>
      <c r="C60" s="169">
        <v>1</v>
      </c>
      <c r="D60" s="169">
        <v>1</v>
      </c>
      <c r="E60" s="169">
        <v>3</v>
      </c>
      <c r="F60" s="169">
        <v>4</v>
      </c>
      <c r="G60" s="169">
        <v>1</v>
      </c>
      <c r="H60" s="169">
        <v>1</v>
      </c>
      <c r="I60" s="169">
        <v>1</v>
      </c>
      <c r="J60" s="169">
        <v>1</v>
      </c>
      <c r="K60" s="169">
        <v>1</v>
      </c>
      <c r="L60" s="169">
        <v>1</v>
      </c>
      <c r="M60" s="169">
        <v>1</v>
      </c>
      <c r="N60" s="169">
        <v>1</v>
      </c>
      <c r="O60" s="169">
        <v>1</v>
      </c>
      <c r="P60" s="169">
        <v>4</v>
      </c>
      <c r="Q60" s="170" t="s">
        <v>297</v>
      </c>
      <c r="R60" s="169"/>
      <c r="S60" s="169"/>
      <c r="T60" s="169"/>
      <c r="V60" s="169"/>
      <c r="W60" s="169"/>
    </row>
    <row r="61" spans="1:23" s="168" customFormat="1">
      <c r="A61" s="161" t="s">
        <v>470</v>
      </c>
      <c r="B61" s="169">
        <v>2</v>
      </c>
      <c r="C61" s="169">
        <v>2</v>
      </c>
      <c r="D61" s="169">
        <v>2</v>
      </c>
      <c r="E61" s="169">
        <v>2</v>
      </c>
      <c r="F61" s="169">
        <v>2</v>
      </c>
      <c r="G61" s="169">
        <v>2</v>
      </c>
      <c r="H61" s="169">
        <v>2</v>
      </c>
      <c r="I61" s="169">
        <v>3</v>
      </c>
      <c r="J61" s="169">
        <v>3</v>
      </c>
      <c r="K61" s="169">
        <v>3</v>
      </c>
      <c r="L61" s="169">
        <v>2</v>
      </c>
      <c r="M61" s="169">
        <v>2</v>
      </c>
      <c r="N61" s="169">
        <v>1</v>
      </c>
      <c r="O61" s="169">
        <v>1</v>
      </c>
      <c r="P61" s="169">
        <v>1</v>
      </c>
      <c r="Q61" s="170" t="s">
        <v>298</v>
      </c>
      <c r="R61" s="169"/>
      <c r="S61" s="169"/>
      <c r="T61" s="169"/>
      <c r="V61" s="169"/>
      <c r="W61" s="169"/>
    </row>
    <row r="62" spans="1:23" s="168" customFormat="1">
      <c r="A62" s="161" t="s">
        <v>471</v>
      </c>
      <c r="B62" s="169">
        <v>2</v>
      </c>
      <c r="C62" s="169">
        <v>1</v>
      </c>
      <c r="D62" s="169">
        <v>3</v>
      </c>
      <c r="E62" s="169">
        <v>4</v>
      </c>
      <c r="F62" s="169">
        <v>4</v>
      </c>
      <c r="G62" s="169">
        <v>2</v>
      </c>
      <c r="H62" s="169">
        <v>1</v>
      </c>
      <c r="I62" s="169">
        <v>1</v>
      </c>
      <c r="J62" s="169">
        <v>1</v>
      </c>
      <c r="K62" s="169">
        <v>1</v>
      </c>
      <c r="L62" s="169">
        <v>1</v>
      </c>
      <c r="M62" s="169">
        <v>1</v>
      </c>
      <c r="N62" s="169">
        <v>1</v>
      </c>
      <c r="O62" s="169">
        <v>2</v>
      </c>
      <c r="P62" s="169">
        <v>4</v>
      </c>
      <c r="Q62" s="170" t="s">
        <v>299</v>
      </c>
      <c r="R62" s="169"/>
      <c r="S62" s="169"/>
      <c r="T62" s="169"/>
      <c r="V62" s="169"/>
      <c r="W62" s="169"/>
    </row>
    <row r="63" spans="1:23" s="168" customFormat="1">
      <c r="A63" s="161" t="s">
        <v>472</v>
      </c>
      <c r="B63" s="169">
        <v>3</v>
      </c>
      <c r="C63" s="169">
        <v>4</v>
      </c>
      <c r="D63" s="169">
        <v>3</v>
      </c>
      <c r="E63" s="169">
        <v>4</v>
      </c>
      <c r="F63" s="169">
        <v>3</v>
      </c>
      <c r="G63" s="169">
        <v>2</v>
      </c>
      <c r="H63" s="169">
        <v>3</v>
      </c>
      <c r="I63" s="169">
        <v>3</v>
      </c>
      <c r="J63" s="169">
        <v>3</v>
      </c>
      <c r="K63" s="169">
        <v>3</v>
      </c>
      <c r="L63" s="169">
        <v>3</v>
      </c>
      <c r="M63" s="169">
        <v>2</v>
      </c>
      <c r="N63" s="169">
        <v>2</v>
      </c>
      <c r="O63" s="169">
        <v>4</v>
      </c>
      <c r="P63" s="169">
        <v>5</v>
      </c>
      <c r="Q63" s="170" t="s">
        <v>300</v>
      </c>
      <c r="R63" s="169"/>
      <c r="S63" s="169"/>
      <c r="T63" s="169"/>
      <c r="V63" s="169"/>
      <c r="W63" s="169"/>
    </row>
    <row r="64" spans="1:23" s="168" customFormat="1">
      <c r="A64" s="161" t="s">
        <v>473</v>
      </c>
      <c r="B64" s="169">
        <v>3</v>
      </c>
      <c r="C64" s="169">
        <v>4</v>
      </c>
      <c r="D64" s="169">
        <v>2</v>
      </c>
      <c r="E64" s="170">
        <v>5</v>
      </c>
      <c r="F64" s="170">
        <v>4</v>
      </c>
      <c r="G64" s="170">
        <v>2</v>
      </c>
      <c r="H64" s="170">
        <v>2</v>
      </c>
      <c r="I64" s="170">
        <v>2</v>
      </c>
      <c r="J64" s="170">
        <v>2</v>
      </c>
      <c r="K64" s="170">
        <v>2</v>
      </c>
      <c r="L64" s="170">
        <v>4</v>
      </c>
      <c r="M64" s="170">
        <v>2</v>
      </c>
      <c r="N64" s="170">
        <v>1</v>
      </c>
      <c r="O64" s="170">
        <v>5</v>
      </c>
      <c r="P64" s="170">
        <v>4</v>
      </c>
      <c r="Q64" s="169" t="s">
        <v>357</v>
      </c>
      <c r="R64" s="169"/>
      <c r="S64" s="169"/>
      <c r="T64" s="169"/>
      <c r="V64" s="169"/>
      <c r="W64" s="169"/>
    </row>
    <row r="65" spans="1:23" s="168" customFormat="1">
      <c r="A65" s="161" t="s">
        <v>474</v>
      </c>
      <c r="B65" s="169">
        <v>3</v>
      </c>
      <c r="C65" s="169">
        <v>2</v>
      </c>
      <c r="D65" s="169">
        <v>3</v>
      </c>
      <c r="E65" s="170">
        <v>3</v>
      </c>
      <c r="F65" s="170">
        <v>2</v>
      </c>
      <c r="G65" s="170">
        <v>3</v>
      </c>
      <c r="H65" s="170">
        <v>1</v>
      </c>
      <c r="I65" s="170">
        <v>2</v>
      </c>
      <c r="J65" s="170">
        <v>2</v>
      </c>
      <c r="K65" s="170">
        <v>1</v>
      </c>
      <c r="L65" s="170">
        <v>1</v>
      </c>
      <c r="M65" s="170">
        <v>2</v>
      </c>
      <c r="N65" s="170">
        <v>1</v>
      </c>
      <c r="O65" s="170">
        <v>4</v>
      </c>
      <c r="P65" s="170">
        <v>3</v>
      </c>
      <c r="Q65" s="170" t="s">
        <v>358</v>
      </c>
      <c r="R65" s="169"/>
      <c r="S65" s="169"/>
      <c r="T65" s="169"/>
      <c r="V65" s="169"/>
      <c r="W65" s="169"/>
    </row>
    <row r="66" spans="1:23" s="168" customFormat="1">
      <c r="A66" s="161" t="s">
        <v>475</v>
      </c>
      <c r="B66" s="169">
        <v>3</v>
      </c>
      <c r="C66" s="169">
        <v>3</v>
      </c>
      <c r="D66" s="169">
        <v>2</v>
      </c>
      <c r="E66" s="170">
        <v>2</v>
      </c>
      <c r="F66" s="170">
        <v>2</v>
      </c>
      <c r="G66" s="170">
        <v>3</v>
      </c>
      <c r="H66" s="170">
        <v>1</v>
      </c>
      <c r="I66" s="170">
        <v>1</v>
      </c>
      <c r="J66" s="170">
        <v>1</v>
      </c>
      <c r="K66" s="170">
        <v>1</v>
      </c>
      <c r="L66" s="170">
        <v>1</v>
      </c>
      <c r="M66" s="170">
        <v>1</v>
      </c>
      <c r="N66" s="170">
        <v>1</v>
      </c>
      <c r="O66" s="170">
        <v>5</v>
      </c>
      <c r="P66" s="170">
        <v>3</v>
      </c>
      <c r="Q66" s="170" t="s">
        <v>359</v>
      </c>
      <c r="R66" s="169"/>
      <c r="S66" s="169"/>
      <c r="T66" s="169"/>
      <c r="V66" s="169"/>
      <c r="W66" s="169"/>
    </row>
    <row r="67" spans="1:23" s="168" customFormat="1">
      <c r="A67" s="161" t="s">
        <v>476</v>
      </c>
      <c r="B67" s="169">
        <v>3</v>
      </c>
      <c r="C67" s="169">
        <v>2</v>
      </c>
      <c r="D67" s="169">
        <v>3</v>
      </c>
      <c r="E67" s="170">
        <v>4</v>
      </c>
      <c r="F67" s="170">
        <v>3</v>
      </c>
      <c r="G67" s="170">
        <v>2</v>
      </c>
      <c r="H67" s="170">
        <v>1</v>
      </c>
      <c r="I67" s="170">
        <v>1</v>
      </c>
      <c r="J67" s="170">
        <v>1</v>
      </c>
      <c r="K67" s="170">
        <v>3</v>
      </c>
      <c r="L67" s="170">
        <v>3</v>
      </c>
      <c r="M67" s="170">
        <v>3</v>
      </c>
      <c r="N67" s="170">
        <v>1</v>
      </c>
      <c r="O67" s="170">
        <v>4</v>
      </c>
      <c r="P67" s="170">
        <v>2</v>
      </c>
      <c r="Q67" s="170" t="s">
        <v>360</v>
      </c>
      <c r="R67" s="169"/>
      <c r="S67" s="169"/>
      <c r="T67" s="169"/>
      <c r="V67" s="169"/>
      <c r="W67" s="169"/>
    </row>
    <row r="68" spans="1:23" s="168" customFormat="1">
      <c r="A68" s="161" t="s">
        <v>477</v>
      </c>
      <c r="B68" s="169">
        <v>3</v>
      </c>
      <c r="C68" s="169">
        <v>2</v>
      </c>
      <c r="D68" s="169">
        <v>3</v>
      </c>
      <c r="E68" s="170">
        <v>2</v>
      </c>
      <c r="F68" s="170">
        <v>2</v>
      </c>
      <c r="G68" s="170">
        <v>4</v>
      </c>
      <c r="H68" s="170">
        <v>1</v>
      </c>
      <c r="I68" s="170">
        <v>1</v>
      </c>
      <c r="J68" s="170">
        <v>1</v>
      </c>
      <c r="K68" s="170">
        <v>3</v>
      </c>
      <c r="L68" s="170">
        <v>3</v>
      </c>
      <c r="M68" s="170">
        <v>3</v>
      </c>
      <c r="N68" s="170">
        <v>1</v>
      </c>
      <c r="O68" s="170">
        <v>4</v>
      </c>
      <c r="P68" s="170">
        <v>3</v>
      </c>
      <c r="Q68" s="170"/>
      <c r="R68" s="169"/>
      <c r="S68" s="169"/>
      <c r="T68" s="169"/>
      <c r="V68" s="169"/>
      <c r="W68" s="169"/>
    </row>
    <row r="69" spans="1:23" s="168" customFormat="1">
      <c r="A69" s="161" t="s">
        <v>478</v>
      </c>
      <c r="B69" s="169">
        <v>4</v>
      </c>
      <c r="C69" s="169">
        <v>4</v>
      </c>
      <c r="D69" s="169">
        <v>3</v>
      </c>
      <c r="E69" s="170">
        <v>3</v>
      </c>
      <c r="F69" s="170">
        <v>3</v>
      </c>
      <c r="G69" s="170">
        <v>4</v>
      </c>
      <c r="H69" s="170">
        <v>2</v>
      </c>
      <c r="I69" s="170">
        <v>2</v>
      </c>
      <c r="J69" s="170">
        <v>1</v>
      </c>
      <c r="K69" s="170">
        <v>2</v>
      </c>
      <c r="L69" s="170">
        <v>2</v>
      </c>
      <c r="M69" s="170">
        <v>2</v>
      </c>
      <c r="N69" s="170">
        <v>1</v>
      </c>
      <c r="O69" s="170">
        <v>4</v>
      </c>
      <c r="P69" s="170">
        <v>3</v>
      </c>
      <c r="Q69" s="170"/>
      <c r="R69" s="169"/>
      <c r="S69" s="169"/>
      <c r="T69" s="169"/>
      <c r="V69" s="169"/>
      <c r="W69" s="169"/>
    </row>
    <row r="70" spans="1:23" s="168" customFormat="1">
      <c r="A70" s="161" t="s">
        <v>479</v>
      </c>
      <c r="B70" s="169">
        <v>5</v>
      </c>
      <c r="C70" s="169">
        <v>5</v>
      </c>
      <c r="D70" s="169">
        <v>5</v>
      </c>
      <c r="E70" s="170">
        <v>5</v>
      </c>
      <c r="F70" s="170">
        <v>5</v>
      </c>
      <c r="G70" s="170">
        <v>5</v>
      </c>
      <c r="H70" s="170">
        <v>4</v>
      </c>
      <c r="I70" s="170">
        <v>4</v>
      </c>
      <c r="J70" s="170">
        <v>4</v>
      </c>
      <c r="K70" s="170">
        <v>4</v>
      </c>
      <c r="L70" s="170">
        <v>4</v>
      </c>
      <c r="M70" s="170"/>
      <c r="N70" s="170">
        <v>1</v>
      </c>
      <c r="O70" s="170">
        <v>3</v>
      </c>
      <c r="P70" s="170">
        <v>4</v>
      </c>
      <c r="Q70" s="170" t="s">
        <v>361</v>
      </c>
      <c r="R70" s="169"/>
      <c r="S70" s="169"/>
      <c r="T70" s="169"/>
      <c r="V70" s="169"/>
      <c r="W70" s="169"/>
    </row>
    <row r="71" spans="1:23" s="168" customFormat="1">
      <c r="A71" s="161" t="s">
        <v>480</v>
      </c>
      <c r="B71" s="169">
        <v>4</v>
      </c>
      <c r="C71" s="169">
        <v>3</v>
      </c>
      <c r="D71" s="169">
        <v>2</v>
      </c>
      <c r="E71" s="170">
        <v>5</v>
      </c>
      <c r="F71" s="170">
        <v>5</v>
      </c>
      <c r="G71" s="170">
        <v>5</v>
      </c>
      <c r="H71" s="170">
        <v>3</v>
      </c>
      <c r="I71" s="170">
        <v>2</v>
      </c>
      <c r="J71" s="170">
        <v>2</v>
      </c>
      <c r="K71" s="170">
        <v>3</v>
      </c>
      <c r="L71" s="170">
        <v>3</v>
      </c>
      <c r="M71" s="170">
        <v>2</v>
      </c>
      <c r="N71" s="170">
        <v>1</v>
      </c>
      <c r="O71" s="170">
        <v>2</v>
      </c>
      <c r="P71" s="170">
        <v>5</v>
      </c>
      <c r="Q71" s="170" t="s">
        <v>362</v>
      </c>
      <c r="R71" s="169"/>
      <c r="S71" s="169"/>
      <c r="T71" s="169"/>
      <c r="V71" s="169"/>
      <c r="W71" s="169"/>
    </row>
    <row r="72" spans="1:23" s="168" customFormat="1">
      <c r="A72" s="161" t="s">
        <v>481</v>
      </c>
      <c r="B72" s="169">
        <v>4</v>
      </c>
      <c r="C72" s="169">
        <v>2</v>
      </c>
      <c r="D72" s="169">
        <v>1</v>
      </c>
      <c r="E72" s="170">
        <v>3</v>
      </c>
      <c r="F72" s="170">
        <v>3</v>
      </c>
      <c r="G72" s="170">
        <v>3</v>
      </c>
      <c r="H72" s="170">
        <v>1</v>
      </c>
      <c r="I72" s="170">
        <v>1</v>
      </c>
      <c r="J72" s="170">
        <v>1</v>
      </c>
      <c r="K72" s="170">
        <v>1</v>
      </c>
      <c r="L72" s="170">
        <v>1</v>
      </c>
      <c r="M72" s="170">
        <v>1</v>
      </c>
      <c r="N72" s="170">
        <v>1</v>
      </c>
      <c r="O72" s="170">
        <v>5</v>
      </c>
      <c r="P72" s="170">
        <v>5</v>
      </c>
      <c r="Q72" s="170"/>
      <c r="R72" s="169"/>
      <c r="S72" s="169"/>
      <c r="T72" s="169"/>
      <c r="V72" s="169"/>
      <c r="W72" s="169"/>
    </row>
    <row r="73" spans="1:23" s="168" customFormat="1">
      <c r="A73" s="161" t="s">
        <v>482</v>
      </c>
      <c r="B73" s="169">
        <v>3</v>
      </c>
      <c r="C73" s="169">
        <v>2</v>
      </c>
      <c r="D73" s="169">
        <v>2</v>
      </c>
      <c r="E73" s="170">
        <v>3</v>
      </c>
      <c r="F73" s="170">
        <v>2</v>
      </c>
      <c r="G73" s="170">
        <v>3</v>
      </c>
      <c r="H73" s="170">
        <v>2</v>
      </c>
      <c r="I73" s="170">
        <v>2</v>
      </c>
      <c r="J73" s="170">
        <v>1</v>
      </c>
      <c r="K73" s="170">
        <v>2</v>
      </c>
      <c r="L73" s="170">
        <v>2</v>
      </c>
      <c r="M73" s="170">
        <v>2</v>
      </c>
      <c r="N73" s="170">
        <v>1</v>
      </c>
      <c r="O73" s="170">
        <v>4</v>
      </c>
      <c r="P73" s="170">
        <v>4</v>
      </c>
      <c r="Q73" s="170" t="s">
        <v>363</v>
      </c>
      <c r="R73" s="169"/>
      <c r="S73" s="169"/>
      <c r="T73" s="169"/>
      <c r="V73" s="169"/>
      <c r="W73" s="169"/>
    </row>
    <row r="74" spans="1:23" s="168" customFormat="1">
      <c r="A74" s="161" t="s">
        <v>483</v>
      </c>
      <c r="B74" s="169">
        <v>3</v>
      </c>
      <c r="C74" s="169">
        <v>3</v>
      </c>
      <c r="D74" s="169">
        <v>4</v>
      </c>
      <c r="E74" s="170">
        <v>3</v>
      </c>
      <c r="F74" s="170">
        <v>3</v>
      </c>
      <c r="G74" s="170">
        <v>3</v>
      </c>
      <c r="H74" s="170">
        <v>3</v>
      </c>
      <c r="I74" s="170">
        <v>3</v>
      </c>
      <c r="J74" s="170">
        <v>4</v>
      </c>
      <c r="K74" s="170">
        <v>3</v>
      </c>
      <c r="L74" s="170">
        <v>3</v>
      </c>
      <c r="M74" s="170">
        <v>3</v>
      </c>
      <c r="N74" s="170">
        <v>3</v>
      </c>
      <c r="O74" s="170">
        <v>5</v>
      </c>
      <c r="P74" s="170">
        <v>5</v>
      </c>
      <c r="Q74" s="170" t="s">
        <v>364</v>
      </c>
      <c r="R74" s="169"/>
      <c r="S74" s="169"/>
      <c r="T74" s="169"/>
      <c r="V74" s="169"/>
      <c r="W74" s="169"/>
    </row>
    <row r="75" spans="1:23" s="168" customFormat="1">
      <c r="A75" s="161" t="s">
        <v>484</v>
      </c>
      <c r="B75" s="169">
        <v>3</v>
      </c>
      <c r="C75" s="169">
        <v>2</v>
      </c>
      <c r="D75" s="169">
        <v>2</v>
      </c>
      <c r="E75" s="170">
        <v>4</v>
      </c>
      <c r="F75" s="170">
        <v>3</v>
      </c>
      <c r="G75" s="170">
        <v>4</v>
      </c>
      <c r="H75" s="170">
        <v>2</v>
      </c>
      <c r="I75" s="170">
        <v>2</v>
      </c>
      <c r="J75" s="170">
        <v>2</v>
      </c>
      <c r="K75" s="170">
        <v>2</v>
      </c>
      <c r="L75" s="170">
        <v>2</v>
      </c>
      <c r="M75" s="170">
        <v>2</v>
      </c>
      <c r="N75" s="170">
        <v>1</v>
      </c>
      <c r="O75" s="170">
        <v>4</v>
      </c>
      <c r="P75" s="170">
        <v>3</v>
      </c>
      <c r="Q75" s="172" t="s">
        <v>365</v>
      </c>
      <c r="R75" s="169"/>
      <c r="S75" s="169"/>
      <c r="T75" s="169"/>
      <c r="V75" s="169"/>
      <c r="W75" s="169"/>
    </row>
    <row r="76" spans="1:23" s="168" customFormat="1">
      <c r="A76" s="161" t="s">
        <v>485</v>
      </c>
      <c r="B76" s="169">
        <v>5</v>
      </c>
      <c r="C76" s="169">
        <v>3</v>
      </c>
      <c r="D76" s="169">
        <v>2</v>
      </c>
      <c r="E76" s="170">
        <v>3</v>
      </c>
      <c r="F76" s="170">
        <v>2</v>
      </c>
      <c r="G76" s="170">
        <v>3</v>
      </c>
      <c r="H76" s="170">
        <v>1</v>
      </c>
      <c r="I76" s="170">
        <v>4</v>
      </c>
      <c r="J76" s="170">
        <v>1</v>
      </c>
      <c r="K76" s="170">
        <v>1</v>
      </c>
      <c r="L76" s="170">
        <v>2</v>
      </c>
      <c r="M76" s="170">
        <v>3</v>
      </c>
      <c r="N76" s="170">
        <v>1</v>
      </c>
      <c r="O76" s="170">
        <v>5</v>
      </c>
      <c r="P76" s="170">
        <v>3</v>
      </c>
      <c r="Q76" s="170" t="s">
        <v>366</v>
      </c>
      <c r="R76" s="169" t="s">
        <v>367</v>
      </c>
      <c r="S76" s="169"/>
      <c r="T76" s="169"/>
      <c r="V76" s="169"/>
      <c r="W76" s="169"/>
    </row>
    <row r="77" spans="1:23" s="168" customFormat="1">
      <c r="A77" s="161" t="s">
        <v>486</v>
      </c>
      <c r="B77" s="169">
        <v>2</v>
      </c>
      <c r="C77" s="169">
        <v>2</v>
      </c>
      <c r="D77" s="169">
        <v>2</v>
      </c>
      <c r="E77" s="170">
        <v>3</v>
      </c>
      <c r="F77" s="170">
        <v>3</v>
      </c>
      <c r="G77" s="170">
        <v>4</v>
      </c>
      <c r="H77" s="170">
        <v>2</v>
      </c>
      <c r="I77" s="170">
        <v>1</v>
      </c>
      <c r="J77" s="170">
        <v>1</v>
      </c>
      <c r="K77" s="170">
        <v>3</v>
      </c>
      <c r="L77" s="170">
        <v>2</v>
      </c>
      <c r="M77" s="170">
        <v>1</v>
      </c>
      <c r="N77" s="170">
        <v>1</v>
      </c>
      <c r="O77" s="170">
        <v>2</v>
      </c>
      <c r="P77" s="170">
        <v>4</v>
      </c>
      <c r="Q77" s="170" t="s">
        <v>368</v>
      </c>
      <c r="R77" s="169"/>
      <c r="S77" s="169"/>
      <c r="T77" s="169"/>
      <c r="V77" s="169"/>
      <c r="W77" s="169"/>
    </row>
    <row r="78" spans="1:23" s="168" customFormat="1">
      <c r="A78" s="161" t="s">
        <v>487</v>
      </c>
      <c r="B78" s="169">
        <v>4</v>
      </c>
      <c r="C78" s="169">
        <v>3</v>
      </c>
      <c r="D78" s="169">
        <v>3</v>
      </c>
      <c r="E78" s="170">
        <v>4</v>
      </c>
      <c r="F78" s="170">
        <v>4</v>
      </c>
      <c r="G78" s="170">
        <v>4</v>
      </c>
      <c r="H78" s="170">
        <v>3</v>
      </c>
      <c r="I78" s="170">
        <v>4</v>
      </c>
      <c r="J78" s="170">
        <v>3</v>
      </c>
      <c r="K78" s="170">
        <v>3</v>
      </c>
      <c r="L78" s="170">
        <v>3</v>
      </c>
      <c r="M78" s="170">
        <v>3</v>
      </c>
      <c r="N78" s="170">
        <v>2</v>
      </c>
      <c r="O78" s="170">
        <v>5</v>
      </c>
      <c r="P78" s="170">
        <v>4</v>
      </c>
      <c r="Q78" s="170" t="s">
        <v>369</v>
      </c>
      <c r="R78" s="169"/>
      <c r="S78" s="169"/>
      <c r="T78" s="169"/>
      <c r="V78" s="169"/>
      <c r="W78" s="169"/>
    </row>
    <row r="79" spans="1:23" s="168" customFormat="1">
      <c r="A79" s="161" t="s">
        <v>488</v>
      </c>
      <c r="B79" s="169">
        <v>4</v>
      </c>
      <c r="C79" s="169">
        <v>2</v>
      </c>
      <c r="D79" s="169">
        <v>2</v>
      </c>
      <c r="E79" s="170">
        <v>3</v>
      </c>
      <c r="F79" s="170">
        <v>3</v>
      </c>
      <c r="G79" s="170">
        <v>3</v>
      </c>
      <c r="H79" s="170">
        <v>2</v>
      </c>
      <c r="I79" s="170">
        <v>2</v>
      </c>
      <c r="J79" s="170">
        <v>2</v>
      </c>
      <c r="K79" s="170">
        <v>3</v>
      </c>
      <c r="L79" s="170">
        <v>3</v>
      </c>
      <c r="M79" s="170">
        <v>2</v>
      </c>
      <c r="N79" s="170">
        <v>1</v>
      </c>
      <c r="O79" s="170">
        <v>5</v>
      </c>
      <c r="P79" s="170">
        <v>5</v>
      </c>
      <c r="Q79" s="170" t="s">
        <v>370</v>
      </c>
      <c r="R79" s="169"/>
      <c r="S79" s="169"/>
      <c r="T79" s="169"/>
      <c r="V79" s="169"/>
      <c r="W79" s="169"/>
    </row>
    <row r="82" spans="1:16">
      <c r="A82" s="161" t="s">
        <v>80</v>
      </c>
      <c r="B82" s="4">
        <f>MIN(B3:B79)</f>
        <v>1</v>
      </c>
      <c r="C82" s="4">
        <f>MIN(C3:C79)</f>
        <v>1</v>
      </c>
      <c r="D82" s="4">
        <f>MIN(D3:D79)</f>
        <v>1</v>
      </c>
      <c r="E82" s="4">
        <f>MIN(E3:E79)</f>
        <v>1</v>
      </c>
      <c r="F82" s="4">
        <f>MIN(F3:F79)</f>
        <v>1</v>
      </c>
      <c r="G82" s="4">
        <f>MIN(G3:G79)</f>
        <v>1</v>
      </c>
      <c r="H82" s="4">
        <f>MIN(H3:H79)</f>
        <v>1</v>
      </c>
      <c r="I82" s="4">
        <f>MIN(I3:I79)</f>
        <v>1</v>
      </c>
      <c r="J82" s="4">
        <f>MIN(J3:J79)</f>
        <v>1</v>
      </c>
      <c r="K82" s="4">
        <f>MIN(K3:K79)</f>
        <v>0</v>
      </c>
      <c r="L82" s="4">
        <f>MIN(L3:L79)</f>
        <v>1</v>
      </c>
      <c r="M82" s="4">
        <f>MIN(M3:M79)</f>
        <v>1</v>
      </c>
      <c r="N82" s="4">
        <f>MIN(N3:N79)</f>
        <v>1</v>
      </c>
      <c r="O82" s="4">
        <f>MIN(O3:O79)</f>
        <v>1</v>
      </c>
      <c r="P82" s="4">
        <f>MIN(P3:P79)</f>
        <v>1</v>
      </c>
    </row>
    <row r="83" spans="1:16">
      <c r="A83" s="161" t="s">
        <v>81</v>
      </c>
      <c r="B83" s="4">
        <f>MAX(B3:B79)</f>
        <v>5</v>
      </c>
      <c r="C83" s="4">
        <f>MAX(C3:C79)</f>
        <v>5</v>
      </c>
      <c r="D83" s="4">
        <f>MAX(D3:D79)</f>
        <v>5</v>
      </c>
      <c r="E83" s="4">
        <f>MAX(E3:E79)</f>
        <v>5</v>
      </c>
      <c r="F83" s="4">
        <f>MAX(F3:F79)</f>
        <v>5</v>
      </c>
      <c r="G83" s="4">
        <f>MAX(G3:G79)</f>
        <v>5</v>
      </c>
      <c r="H83" s="4">
        <f>MAX(H3:H79)</f>
        <v>4</v>
      </c>
      <c r="I83" s="4">
        <f>MAX(I3:I79)</f>
        <v>5</v>
      </c>
      <c r="J83" s="4">
        <f>MAX(J3:J79)</f>
        <v>5</v>
      </c>
      <c r="K83" s="4">
        <f>MAX(K3:K79)</f>
        <v>5</v>
      </c>
      <c r="L83" s="4">
        <f>MAX(L3:L79)</f>
        <v>5</v>
      </c>
      <c r="M83" s="4">
        <f>MAX(M3:M79)</f>
        <v>5</v>
      </c>
      <c r="N83" s="4">
        <f>MAX(N3:N79)</f>
        <v>5</v>
      </c>
      <c r="O83" s="4">
        <f>MAX(O3:O79)</f>
        <v>5</v>
      </c>
      <c r="P83" s="4">
        <f>MAX(P3:P79)</f>
        <v>5</v>
      </c>
    </row>
    <row r="84" spans="1:16">
      <c r="A84" s="161" t="s">
        <v>82</v>
      </c>
      <c r="B84" s="4">
        <f>MEDIAN(B3:B79)</f>
        <v>3</v>
      </c>
      <c r="C84" s="4">
        <f>MEDIAN(C3:C79)</f>
        <v>2</v>
      </c>
      <c r="D84" s="4">
        <f>MEDIAN(D3:D79)</f>
        <v>2</v>
      </c>
      <c r="E84" s="4">
        <f>MEDIAN(E3:E79)</f>
        <v>3</v>
      </c>
      <c r="F84" s="4">
        <f>MEDIAN(F3:F79)</f>
        <v>3</v>
      </c>
      <c r="G84" s="4">
        <f>MEDIAN(G3:G79)</f>
        <v>3</v>
      </c>
      <c r="H84" s="4">
        <f>MEDIAN(H3:H79)</f>
        <v>2</v>
      </c>
      <c r="I84" s="4">
        <f>MEDIAN(I3:I79)</f>
        <v>2</v>
      </c>
      <c r="J84" s="4">
        <f>MEDIAN(J3:J79)</f>
        <v>2</v>
      </c>
      <c r="K84" s="4">
        <f>MEDIAN(K3:K79)</f>
        <v>2</v>
      </c>
      <c r="L84" s="4">
        <f>MEDIAN(L3:L79)</f>
        <v>3</v>
      </c>
      <c r="M84" s="4">
        <f>MEDIAN(M3:M79)</f>
        <v>2</v>
      </c>
      <c r="N84" s="4">
        <f>MEDIAN(N3:N79)</f>
        <v>1</v>
      </c>
      <c r="O84" s="4">
        <f>MEDIAN(O3:O79)</f>
        <v>3</v>
      </c>
      <c r="P84" s="4">
        <f>MEDIAN(P3:P79)</f>
        <v>3</v>
      </c>
    </row>
    <row r="85" spans="1:16">
      <c r="A85" s="161" t="s">
        <v>83</v>
      </c>
      <c r="B85" s="5">
        <f>AVERAGE(B3:B79)</f>
        <v>3.116883116883117</v>
      </c>
      <c r="C85" s="5">
        <f>AVERAGE(C3:C79)</f>
        <v>2.5194805194805197</v>
      </c>
      <c r="D85" s="5">
        <f>AVERAGE(D3:D79)</f>
        <v>2.4025974025974026</v>
      </c>
      <c r="E85" s="5">
        <f>AVERAGE(E3:E79)</f>
        <v>2.9740259740259742</v>
      </c>
      <c r="F85" s="5">
        <f>AVERAGE(F3:F79)</f>
        <v>2.7532467532467533</v>
      </c>
      <c r="G85" s="5">
        <f>AVERAGE(G3:G79)</f>
        <v>2.8181818181818183</v>
      </c>
      <c r="H85" s="5">
        <f>AVERAGE(H3:H79)</f>
        <v>2.1428571428571428</v>
      </c>
      <c r="I85" s="5">
        <f>AVERAGE(I3:I79)</f>
        <v>2.3246753246753249</v>
      </c>
      <c r="J85" s="5">
        <f>AVERAGE(J3:J79)</f>
        <v>2.1558441558441559</v>
      </c>
      <c r="K85" s="5">
        <f>AVERAGE(K3:K79)</f>
        <v>2.5064935064935066</v>
      </c>
      <c r="L85" s="5">
        <f>AVERAGE(L3:L79)</f>
        <v>2.6493506493506493</v>
      </c>
      <c r="M85" s="5">
        <f>AVERAGE(M3:M79)</f>
        <v>2.4342105263157894</v>
      </c>
      <c r="N85" s="5">
        <f>AVERAGE(N3:N79)</f>
        <v>1.2987012987012987</v>
      </c>
      <c r="O85" s="5">
        <f>AVERAGE(O3:O79)</f>
        <v>3.1038961038961039</v>
      </c>
      <c r="P85" s="5">
        <f>AVERAGE(P3:P79)</f>
        <v>3.2337662337662336</v>
      </c>
    </row>
    <row r="86" spans="1:16">
      <c r="A86" s="163"/>
      <c r="B86" s="4"/>
    </row>
    <row r="87" spans="1:16">
      <c r="A87" s="161" t="s">
        <v>84</v>
      </c>
      <c r="B87" s="4"/>
    </row>
    <row r="88" spans="1:16">
      <c r="A88" s="161">
        <v>0</v>
      </c>
      <c r="B88" s="6">
        <f>((COUNTIF(B$3:B$79,0))/(COUNTA(B$3:B$79)))</f>
        <v>0</v>
      </c>
      <c r="C88" s="6">
        <f>((COUNTIF(C$3:C$79,0))/(COUNTA(C$3:C$79)))</f>
        <v>0</v>
      </c>
      <c r="D88" s="6">
        <f>((COUNTIF(D$3:D$79,0))/(COUNTA(D$3:D$79)))</f>
        <v>0</v>
      </c>
      <c r="E88" s="6">
        <f>((COUNTIF(E$3:E$79,0))/(COUNTA(E$3:E$79)))</f>
        <v>0</v>
      </c>
      <c r="F88" s="6">
        <f>((COUNTIF(F$3:F$79,0))/(COUNTA(F$3:F$79)))</f>
        <v>0</v>
      </c>
      <c r="G88" s="6">
        <f>((COUNTIF(G$3:G$79,0))/(COUNTA(G$3:G$79)))</f>
        <v>0</v>
      </c>
      <c r="H88" s="6">
        <f>((COUNTIF(H$3:H$79,0))/(COUNTA(H$3:H$79)))</f>
        <v>0</v>
      </c>
      <c r="I88" s="6">
        <f>((COUNTIF(I$3:I$79,0))/(COUNTA(I$3:I$79)))</f>
        <v>0</v>
      </c>
      <c r="J88" s="6">
        <f>((COUNTIF(J$3:J$79,0))/(COUNTA(J$3:J$79)))</f>
        <v>0</v>
      </c>
      <c r="K88" s="6">
        <f>((COUNTIF(K$3:K$79,0))/(COUNTA(K$3:K$79)))</f>
        <v>1.2987012987012988E-2</v>
      </c>
      <c r="L88" s="6">
        <f>((COUNTIF(L$3:L$79,0))/(COUNTA(L$3:L$79)))</f>
        <v>0</v>
      </c>
      <c r="M88" s="6">
        <f>((COUNTIF(M$3:M$79,0))/(COUNTA(M$3:M$79)))</f>
        <v>0</v>
      </c>
      <c r="N88" s="6">
        <f>((COUNTIF(N$3:N$79,0))/(COUNTA(N$3:N$79)))</f>
        <v>0</v>
      </c>
      <c r="O88" s="6">
        <f>((COUNTIF(O$3:O$79,0))/(COUNTA(O$3:O$79)))</f>
        <v>0</v>
      </c>
      <c r="P88" s="6">
        <f>((COUNTIF(P$3:P$79,0))/(COUNTA(P$3:P$79)))</f>
        <v>0</v>
      </c>
    </row>
    <row r="89" spans="1:16">
      <c r="A89" s="161">
        <v>1</v>
      </c>
      <c r="B89" s="6">
        <f>((COUNTIF(B$3:B$79,1))/(COUNTA(B$3:B$79)))</f>
        <v>1.2987012987012988E-2</v>
      </c>
      <c r="C89" s="6">
        <f>((COUNTIF(C$3:C$79,1))/(COUNTA(C$3:C$79)))</f>
        <v>0.14285714285714285</v>
      </c>
      <c r="D89" s="6">
        <f>((COUNTIF(D$3:D$79,1))/(COUNTA(D$3:D$79)))</f>
        <v>0.20779220779220781</v>
      </c>
      <c r="E89" s="6">
        <f>((COUNTIF(E$3:E$79,1))/(COUNTA(E$3:E$79)))</f>
        <v>5.1948051948051951E-2</v>
      </c>
      <c r="F89" s="6">
        <f>((COUNTIF(F$3:F$79,1))/(COUNTA(F$3:F$79)))</f>
        <v>7.792207792207792E-2</v>
      </c>
      <c r="G89" s="6">
        <f>((COUNTIF(G$3:G$79,1))/(COUNTA(G$3:G$79)))</f>
        <v>0.1038961038961039</v>
      </c>
      <c r="H89" s="6">
        <f>((COUNTIF(H$3:H$79,1))/(COUNTA(H$3:H$79)))</f>
        <v>0.31168831168831168</v>
      </c>
      <c r="I89" s="6">
        <f>((COUNTIF(I$3:I$79,1))/(COUNTA(I$3:I$79)))</f>
        <v>0.23376623376623376</v>
      </c>
      <c r="J89" s="6">
        <f>((COUNTIF(J$3:J$79,1))/(COUNTA(J$3:J$79)))</f>
        <v>0.33766233766233766</v>
      </c>
      <c r="K89" s="6">
        <f>((COUNTIF(K$3:K$79,1))/(COUNTA(K$3:K$79)))</f>
        <v>0.22077922077922077</v>
      </c>
      <c r="L89" s="6">
        <f>((COUNTIF(L$3:L$79,1))/(COUNTA(L$3:L$79)))</f>
        <v>0.18181818181818182</v>
      </c>
      <c r="M89" s="6">
        <f>((COUNTIF(M$3:M$79,1))/(COUNTA(M$3:M$79)))</f>
        <v>0.19736842105263158</v>
      </c>
      <c r="N89" s="6">
        <f>((COUNTIF(N$3:N$79,1))/(COUNTA(N$3:N$79)))</f>
        <v>0.79220779220779225</v>
      </c>
      <c r="O89" s="6">
        <f>((COUNTIF(O$3:O$79,1))/(COUNTA(O$3:O$79)))</f>
        <v>0.15584415584415584</v>
      </c>
      <c r="P89" s="6">
        <f>((COUNTIF(P$3:P$79,1))/(COUNTA(P$3:P$79)))</f>
        <v>7.792207792207792E-2</v>
      </c>
    </row>
    <row r="90" spans="1:16">
      <c r="A90" s="161">
        <v>2</v>
      </c>
      <c r="B90" s="6">
        <f>((COUNTIF(B$3:B$79,2))/(COUNTA(B$3:B$79)))</f>
        <v>0.19480519480519481</v>
      </c>
      <c r="C90" s="6">
        <f>((COUNTIF(C$3:C$79,2))/(COUNTA(C$3:C$79)))</f>
        <v>0.40259740259740262</v>
      </c>
      <c r="D90" s="6">
        <f>((COUNTIF(D$3:D$79,2))/(COUNTA(D$3:D$79)))</f>
        <v>0.35064935064935066</v>
      </c>
      <c r="E90" s="6">
        <f>((COUNTIF(E$3:E$79,2))/(COUNTA(E$3:E$79)))</f>
        <v>0.2857142857142857</v>
      </c>
      <c r="F90" s="6">
        <f>((COUNTIF(F$3:F$79,2))/(COUNTA(F$3:F$79)))</f>
        <v>0.31168831168831168</v>
      </c>
      <c r="G90" s="6">
        <f>((COUNTIF(G$3:G$79,2))/(COUNTA(G$3:G$79)))</f>
        <v>0.29870129870129869</v>
      </c>
      <c r="H90" s="6">
        <f>((COUNTIF(H$3:H$79,2))/(COUNTA(H$3:H$79)))</f>
        <v>0.33766233766233766</v>
      </c>
      <c r="I90" s="6">
        <f>((COUNTIF(I$3:I$79,2))/(COUNTA(I$3:I$79)))</f>
        <v>0.35064935064935066</v>
      </c>
      <c r="J90" s="6">
        <f>((COUNTIF(J$3:J$79,2))/(COUNTA(J$3:J$79)))</f>
        <v>0.31168831168831168</v>
      </c>
      <c r="K90" s="6">
        <f>((COUNTIF(K$3:K$79,2))/(COUNTA(K$3:K$79)))</f>
        <v>0.27272727272727271</v>
      </c>
      <c r="L90" s="6">
        <f>((COUNTIF(L$3:L$79,2))/(COUNTA(L$3:L$79)))</f>
        <v>0.27272727272727271</v>
      </c>
      <c r="M90" s="6">
        <f>((COUNTIF(M$3:M$79,2))/(COUNTA(M$3:M$79)))</f>
        <v>0.35526315789473684</v>
      </c>
      <c r="N90" s="6">
        <f>((COUNTIF(N$3:N$79,2))/(COUNTA(N$3:N$79)))</f>
        <v>0.14285714285714285</v>
      </c>
      <c r="O90" s="6">
        <f>((COUNTIF(O$3:O$79,2))/(COUNTA(O$3:O$79)))</f>
        <v>0.20779220779220781</v>
      </c>
      <c r="P90" s="6">
        <f>((COUNTIF(P$3:P$79,2))/(COUNTA(P$3:P$79)))</f>
        <v>0.20779220779220781</v>
      </c>
    </row>
    <row r="91" spans="1:16">
      <c r="A91" s="161">
        <v>3</v>
      </c>
      <c r="B91" s="6">
        <f>((COUNTIF(B$3:B$79,3))/(COUNTA(B$3:B$79)))</f>
        <v>0.51948051948051943</v>
      </c>
      <c r="C91" s="6">
        <f>((COUNTIF(C$3:C$79,3))/(COUNTA(C$3:C$79)))</f>
        <v>0.2857142857142857</v>
      </c>
      <c r="D91" s="6">
        <f>((COUNTIF(D$3:D$79,3))/(COUNTA(D$3:D$79)))</f>
        <v>0.32467532467532467</v>
      </c>
      <c r="E91" s="6">
        <f>((COUNTIF(E$3:E$79,3))/(COUNTA(E$3:E$79)))</f>
        <v>0.38961038961038963</v>
      </c>
      <c r="F91" s="6">
        <f>((COUNTIF(F$3:F$79,3))/(COUNTA(F$3:F$79)))</f>
        <v>0.42857142857142855</v>
      </c>
      <c r="G91" s="6">
        <f>((COUNTIF(G$3:G$79,3))/(COUNTA(G$3:G$79)))</f>
        <v>0.33766233766233766</v>
      </c>
      <c r="H91" s="6">
        <f>((COUNTIF(H$3:H$79,3))/(COUNTA(H$3:H$79)))</f>
        <v>0.24675324675324675</v>
      </c>
      <c r="I91" s="6">
        <f>((COUNTIF(I$3:I$79,3))/(COUNTA(I$3:I$79)))</f>
        <v>0.2857142857142857</v>
      </c>
      <c r="J91" s="6">
        <f>((COUNTIF(J$3:J$79,3))/(COUNTA(J$3:J$79)))</f>
        <v>0.22077922077922077</v>
      </c>
      <c r="K91" s="6">
        <f>((COUNTIF(K$3:K$79,3))/(COUNTA(K$3:K$79)))</f>
        <v>0.2857142857142857</v>
      </c>
      <c r="L91" s="6">
        <f>((COUNTIF(L$3:L$79,3))/(COUNTA(L$3:L$79)))</f>
        <v>0.31168831168831168</v>
      </c>
      <c r="M91" s="6">
        <f>((COUNTIF(M$3:M$79,3))/(COUNTA(M$3:M$79)))</f>
        <v>0.30263157894736842</v>
      </c>
      <c r="N91" s="6">
        <f>((COUNTIF(N$3:N$79,3))/(COUNTA(N$3:N$79)))</f>
        <v>5.1948051948051951E-2</v>
      </c>
      <c r="O91" s="6">
        <f>((COUNTIF(O$3:O$79,3))/(COUNTA(O$3:O$79)))</f>
        <v>0.19480519480519481</v>
      </c>
      <c r="P91" s="6">
        <f>((COUNTIF(P$3:P$79,3))/(COUNTA(P$3:P$79)))</f>
        <v>0.2857142857142857</v>
      </c>
    </row>
    <row r="92" spans="1:16">
      <c r="A92" s="161">
        <v>4</v>
      </c>
      <c r="B92" s="6">
        <f>((COUNTIF(B$3:B$79,4))/(COUNTA(B$3:B$79)))</f>
        <v>0.20779220779220781</v>
      </c>
      <c r="C92" s="6">
        <f>((COUNTIF(C$3:C$79,4))/(COUNTA(C$3:C$79)))</f>
        <v>0.12987012987012986</v>
      </c>
      <c r="D92" s="6">
        <f>((COUNTIF(D$3:D$79,4))/(COUNTA(D$3:D$79)))</f>
        <v>6.4935064935064929E-2</v>
      </c>
      <c r="E92" s="6">
        <f>((COUNTIF(E$3:E$79,4))/(COUNTA(E$3:E$79)))</f>
        <v>0.18181818181818182</v>
      </c>
      <c r="F92" s="6">
        <f>((COUNTIF(F$3:F$79,4))/(COUNTA(F$3:F$79)))</f>
        <v>0.14285714285714285</v>
      </c>
      <c r="G92" s="6">
        <f>((COUNTIF(G$3:G$79,4))/(COUNTA(G$3:G$79)))</f>
        <v>0.19480519480519481</v>
      </c>
      <c r="H92" s="6">
        <f>((COUNTIF(H$3:H$79,4))/(COUNTA(H$3:H$79)))</f>
        <v>0.1038961038961039</v>
      </c>
      <c r="I92" s="6">
        <f>((COUNTIF(I$3:I$79,4))/(COUNTA(I$3:I$79)))</f>
        <v>0.11688311688311688</v>
      </c>
      <c r="J92" s="6">
        <f>((COUNTIF(J$3:J$79,4))/(COUNTA(J$3:J$79)))</f>
        <v>0.11688311688311688</v>
      </c>
      <c r="K92" s="6">
        <f>((COUNTIF(K$3:K$79,4))/(COUNTA(K$3:K$79)))</f>
        <v>0.15584415584415584</v>
      </c>
      <c r="L92" s="6">
        <f>((COUNTIF(L$3:L$79,4))/(COUNTA(L$3:L$79)))</f>
        <v>0.18181818181818182</v>
      </c>
      <c r="M92" s="6">
        <f>((COUNTIF(M$3:M$79,4))/(COUNTA(M$3:M$79)))</f>
        <v>0.10526315789473684</v>
      </c>
      <c r="N92" s="6">
        <f>((COUNTIF(N$3:N$79,4))/(COUNTA(N$3:N$79)))</f>
        <v>0</v>
      </c>
      <c r="O92" s="6">
        <f>((COUNTIF(O$3:O$79,4))/(COUNTA(O$3:O$79)))</f>
        <v>0.25974025974025972</v>
      </c>
      <c r="P92" s="6">
        <f>((COUNTIF(P$3:P$79,4))/(COUNTA(P$3:P$79)))</f>
        <v>0.25974025974025972</v>
      </c>
    </row>
    <row r="93" spans="1:16">
      <c r="A93" s="161">
        <v>5</v>
      </c>
      <c r="B93" s="6">
        <f>((COUNTIF(B$3:B$79,5))/(COUNTA(B$3:B$79)))</f>
        <v>6.4935064935064929E-2</v>
      </c>
      <c r="C93" s="6">
        <f>((COUNTIF(C$3:C$79,5))/(COUNTA(C$3:C$79)))</f>
        <v>3.896103896103896E-2</v>
      </c>
      <c r="D93" s="6">
        <f>((COUNTIF(D$3:D$79,5))/(COUNTA(D$3:D$79)))</f>
        <v>5.1948051948051951E-2</v>
      </c>
      <c r="E93" s="6">
        <f>((COUNTIF(E$3:E$79,5))/(COUNTA(E$3:E$79)))</f>
        <v>9.0909090909090912E-2</v>
      </c>
      <c r="F93" s="6">
        <f>((COUNTIF(F$3:F$79,5))/(COUNTA(F$3:F$79)))</f>
        <v>3.896103896103896E-2</v>
      </c>
      <c r="G93" s="6">
        <f>((COUNTIF(G$3:G$79,5))/(COUNTA(G$3:G$79)))</f>
        <v>6.4935064935064929E-2</v>
      </c>
      <c r="H93" s="6">
        <f>((COUNTIF(H$3:H$79,5))/(COUNTA(H$3:H$79)))</f>
        <v>0</v>
      </c>
      <c r="I93" s="6">
        <f>((COUNTIF(I$3:I$79,5))/(COUNTA(I$3:I$79)))</f>
        <v>1.2987012987012988E-2</v>
      </c>
      <c r="J93" s="6">
        <f>((COUNTIF(J$3:J$79,5))/(COUNTA(J$3:J$79)))</f>
        <v>1.2987012987012988E-2</v>
      </c>
      <c r="K93" s="6">
        <f>((COUNTIF(K$3:K$79,5))/(COUNTA(K$3:K$79)))</f>
        <v>5.1948051948051951E-2</v>
      </c>
      <c r="L93" s="6">
        <f>((COUNTIF(L$3:L$79,5))/(COUNTA(L$3:L$79)))</f>
        <v>5.1948051948051951E-2</v>
      </c>
      <c r="M93" s="6">
        <f>((COUNTIF(M$3:M$79,5))/(COUNTA(M$3:M$79)))</f>
        <v>3.9473684210526314E-2</v>
      </c>
      <c r="N93" s="6">
        <f>((COUNTIF(N$3:N$79,5))/(COUNTA(N$3:N$79)))</f>
        <v>1.2987012987012988E-2</v>
      </c>
      <c r="O93" s="6">
        <f>((COUNTIF(O$3:O$79,5))/(COUNTA(O$3:O$79)))</f>
        <v>0.18181818181818182</v>
      </c>
      <c r="P93" s="6">
        <f>((COUNTIF(P$3:P$79,5))/(COUNTA(P$3:P$79)))</f>
        <v>0.16883116883116883</v>
      </c>
    </row>
    <row r="94" spans="1:16">
      <c r="A94" s="163"/>
      <c r="B94" s="8"/>
    </row>
    <row r="95" spans="1:16">
      <c r="A95" s="163"/>
      <c r="B95" s="8"/>
    </row>
    <row r="96" spans="1:16">
      <c r="A96" s="163"/>
      <c r="B96" s="72">
        <f>COUNT(B3:B79)</f>
        <v>77</v>
      </c>
      <c r="C96">
        <f>COUNTIF(C$3:C$79,1)</f>
        <v>11</v>
      </c>
      <c r="D96" s="9">
        <f>COUNTIF(D$3:D$79,1)</f>
        <v>16</v>
      </c>
      <c r="E96" s="9">
        <f>COUNTIF(E$3:E$79,1)</f>
        <v>4</v>
      </c>
      <c r="F96" s="9">
        <f>COUNTIF(F$3:F$79,1)</f>
        <v>6</v>
      </c>
      <c r="G96" s="9">
        <f>COUNTIF(G$3:G$79,1)</f>
        <v>8</v>
      </c>
      <c r="H96" s="9">
        <f>COUNTIF(H$3:H$79,1)</f>
        <v>24</v>
      </c>
      <c r="I96" s="9">
        <f>COUNTIF(I$3:I$79,1)</f>
        <v>18</v>
      </c>
      <c r="J96" s="9">
        <f>COUNTIF(J$3:J$79,1)</f>
        <v>26</v>
      </c>
      <c r="K96" s="9">
        <f>COUNTIF(K$3:K$79,1)</f>
        <v>17</v>
      </c>
      <c r="L96" s="9">
        <f>COUNTIF(L$3:L$79,1)</f>
        <v>14</v>
      </c>
      <c r="M96" s="9">
        <f>COUNTIF(M$3:M$79,1)</f>
        <v>15</v>
      </c>
      <c r="N96" s="9">
        <f>COUNTIF(N$3:N$79,1)</f>
        <v>61</v>
      </c>
      <c r="O96" s="9">
        <f>COUNTIF(O$3:O$79,1)</f>
        <v>12</v>
      </c>
      <c r="P96" s="9">
        <f>COUNTIF(P$3:P$79,1)</f>
        <v>6</v>
      </c>
    </row>
    <row r="97" spans="1:16">
      <c r="A97" s="163"/>
      <c r="B97" s="8"/>
      <c r="C97" s="9">
        <f>COUNTIF(C$3:C$79,2)</f>
        <v>31</v>
      </c>
      <c r="D97" s="9">
        <f>COUNTIF(D$3:D$79,2)</f>
        <v>27</v>
      </c>
      <c r="E97" s="9">
        <f>COUNTIF(E$3:E$79,2)</f>
        <v>22</v>
      </c>
      <c r="F97" s="9">
        <f>COUNTIF(F$3:F$79,2)</f>
        <v>24</v>
      </c>
      <c r="G97" s="9">
        <f>COUNTIF(G$3:G$79,2)</f>
        <v>23</v>
      </c>
      <c r="H97" s="9">
        <f>COUNTIF(H$3:H$79,2)</f>
        <v>26</v>
      </c>
      <c r="I97" s="9">
        <f>COUNTIF(I$3:I$79,2)</f>
        <v>27</v>
      </c>
      <c r="J97" s="9">
        <f>COUNTIF(J$3:J$79,2)</f>
        <v>24</v>
      </c>
      <c r="K97" s="9">
        <f>COUNTIF(K$3:K$79,2)</f>
        <v>21</v>
      </c>
      <c r="L97" s="9">
        <f>COUNTIF(L$3:L$79,2)</f>
        <v>21</v>
      </c>
      <c r="M97" s="9">
        <f>COUNTIF(M$3:M$79,2)</f>
        <v>27</v>
      </c>
      <c r="N97" s="9">
        <f>COUNTIF(N$3:N$79,2)</f>
        <v>11</v>
      </c>
      <c r="O97" s="9">
        <f>COUNTIF(O$3:O$79,2)</f>
        <v>16</v>
      </c>
      <c r="P97" s="9">
        <f>COUNTIF(P$3:P$79,2)</f>
        <v>16</v>
      </c>
    </row>
    <row r="98" spans="1:16">
      <c r="A98" s="163"/>
      <c r="B98" s="8"/>
      <c r="C98" s="9">
        <f>COUNTIF(C$3:C$79,3)</f>
        <v>22</v>
      </c>
      <c r="D98" s="9">
        <f>COUNTIF(D$3:D$79,3)</f>
        <v>25</v>
      </c>
      <c r="E98" s="9">
        <f>COUNTIF(E$3:E$79,3)</f>
        <v>30</v>
      </c>
      <c r="F98" s="9">
        <f>COUNTIF(F$3:F$79,3)</f>
        <v>33</v>
      </c>
      <c r="G98" s="9">
        <f>COUNTIF(G$3:G$79,3)</f>
        <v>26</v>
      </c>
      <c r="H98" s="9">
        <f>COUNTIF(H$3:H$79,3)</f>
        <v>19</v>
      </c>
      <c r="I98" s="9">
        <f>COUNTIF(I$3:I$79,3)</f>
        <v>22</v>
      </c>
      <c r="J98" s="9">
        <f>COUNTIF(J$3:J$79,3)</f>
        <v>17</v>
      </c>
      <c r="K98" s="9">
        <f>COUNTIF(K$3:K$79,3)</f>
        <v>22</v>
      </c>
      <c r="L98" s="9">
        <f>COUNTIF(L$3:L$79,3)</f>
        <v>24</v>
      </c>
      <c r="M98" s="9">
        <f>COUNTIF(M$3:M$79,3)</f>
        <v>23</v>
      </c>
      <c r="N98" s="9">
        <f>COUNTIF(N$3:N$79,3)</f>
        <v>4</v>
      </c>
      <c r="O98" s="9">
        <f>COUNTIF(O$3:O$79,3)</f>
        <v>15</v>
      </c>
      <c r="P98" s="9">
        <f>COUNTIF(P$3:P$79,3)</f>
        <v>22</v>
      </c>
    </row>
    <row r="99" spans="1:16">
      <c r="B99" s="7"/>
      <c r="C99" s="9">
        <f>COUNTIF(C$3:C$79,4)</f>
        <v>10</v>
      </c>
      <c r="D99" s="9">
        <f>COUNTIF(D$3:D$79,4)</f>
        <v>5</v>
      </c>
      <c r="E99" s="9">
        <f>COUNTIF(E$3:E$79,4)</f>
        <v>14</v>
      </c>
      <c r="F99" s="9">
        <f>COUNTIF(F$3:F$79,4)</f>
        <v>11</v>
      </c>
      <c r="G99" s="9">
        <f>COUNTIF(G$3:G$79,4)</f>
        <v>15</v>
      </c>
      <c r="H99" s="9">
        <f>COUNTIF(H$3:H$79,4)</f>
        <v>8</v>
      </c>
      <c r="I99" s="9">
        <f>COUNTIF(I$3:I$79,4)</f>
        <v>9</v>
      </c>
      <c r="J99" s="9">
        <f>COUNTIF(J$3:J$79,4)</f>
        <v>9</v>
      </c>
      <c r="K99" s="9">
        <f>COUNTIF(K$3:K$79,4)</f>
        <v>12</v>
      </c>
      <c r="L99" s="9">
        <f>COUNTIF(L$3:L$79,4)</f>
        <v>14</v>
      </c>
      <c r="M99" s="9">
        <f>COUNTIF(M$3:M$79,4)</f>
        <v>8</v>
      </c>
      <c r="N99" s="9">
        <f>COUNTIF(N$3:N$79,4)</f>
        <v>0</v>
      </c>
      <c r="O99" s="9">
        <f>COUNTIF(O$3:O$79,4)</f>
        <v>20</v>
      </c>
      <c r="P99" s="9">
        <f>COUNTIF(P$3:P$79,4)</f>
        <v>20</v>
      </c>
    </row>
    <row r="100" spans="1:16">
      <c r="C100" s="9">
        <f>COUNTIF(C$3:C$79,5)</f>
        <v>3</v>
      </c>
      <c r="D100" s="9">
        <f>COUNTIF(D$3:D$79,5)</f>
        <v>4</v>
      </c>
      <c r="E100" s="9">
        <f>COUNTIF(E$3:E$79,5)</f>
        <v>7</v>
      </c>
      <c r="F100" s="9">
        <f>COUNTIF(F$3:F$79,5)</f>
        <v>3</v>
      </c>
      <c r="G100" s="9">
        <f>COUNTIF(G$3:G$79,5)</f>
        <v>5</v>
      </c>
      <c r="H100" s="9">
        <f>COUNTIF(H$3:H$79,5)</f>
        <v>0</v>
      </c>
      <c r="I100" s="9">
        <f>COUNTIF(I$3:I$79,5)</f>
        <v>1</v>
      </c>
      <c r="J100" s="9">
        <f>COUNTIF(J$3:J$79,5)</f>
        <v>1</v>
      </c>
      <c r="K100" s="9">
        <f>COUNTIF(K$3:K$79,5)</f>
        <v>4</v>
      </c>
      <c r="L100" s="9">
        <f>COUNTIF(L$3:L$79,5)</f>
        <v>4</v>
      </c>
      <c r="M100" s="9">
        <f>COUNTIF(M$3:M$79,5)</f>
        <v>3</v>
      </c>
      <c r="N100" s="9">
        <f>COUNTIF(N$3:N$79,5)</f>
        <v>1</v>
      </c>
      <c r="O100" s="9">
        <f>COUNTIF(O$3:O$79,5)</f>
        <v>14</v>
      </c>
      <c r="P100" s="9">
        <f>COUNTIF(P$3:P$79,5)</f>
        <v>13</v>
      </c>
    </row>
    <row r="101" spans="1:16">
      <c r="C101" s="9"/>
    </row>
  </sheetData>
  <conditionalFormatting sqref="K23:P26 B15:O16 P15:Q15 P16 B17:J26 K17:Q22 Q23:Q52 B41:I42 B27:P40 J41:P41 B42:Q79">
    <cfRule type="containsBlanks" dxfId="4" priority="11">
      <formula>LEN(TRIM(B15))=0</formula>
    </cfRule>
    <cfRule type="cellIs" dxfId="3" priority="12"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I42"/>
  <sheetViews>
    <sheetView workbookViewId="0">
      <pane xSplit="2" ySplit="1" topLeftCell="C38" activePane="bottomRight" state="frozen"/>
      <selection pane="topRight"/>
      <selection pane="bottomLeft"/>
      <selection pane="bottomRight" activeCell="C37" sqref="C37"/>
    </sheetView>
  </sheetViews>
  <sheetFormatPr defaultRowHeight="15"/>
  <cols>
    <col min="1" max="1" width="10.5703125" style="75" bestFit="1" customWidth="1"/>
    <col min="2" max="2" width="36.5703125" style="75" customWidth="1"/>
    <col min="3" max="3" width="17.7109375" style="75" customWidth="1"/>
    <col min="4" max="4" width="12.85546875" style="75" customWidth="1"/>
    <col min="5" max="5" width="13.140625" style="75" customWidth="1"/>
    <col min="6" max="6" width="12.85546875" style="75" customWidth="1"/>
    <col min="7" max="7" width="15.7109375" style="75" customWidth="1"/>
    <col min="8" max="11" width="12.7109375" style="75" customWidth="1"/>
    <col min="12" max="16384" width="9.140625" style="75"/>
  </cols>
  <sheetData>
    <row r="1" spans="1:9">
      <c r="A1" s="75" t="s">
        <v>332</v>
      </c>
      <c r="B1" s="75" t="s">
        <v>87</v>
      </c>
      <c r="C1" s="125">
        <v>1</v>
      </c>
      <c r="D1" s="125">
        <v>2</v>
      </c>
      <c r="E1" s="125">
        <v>3</v>
      </c>
      <c r="F1" s="125">
        <v>4</v>
      </c>
      <c r="G1" s="125">
        <v>5</v>
      </c>
      <c r="H1" s="125">
        <v>6</v>
      </c>
      <c r="I1" s="125">
        <v>7</v>
      </c>
    </row>
    <row r="2" spans="1:9" ht="45">
      <c r="A2" s="120">
        <v>1</v>
      </c>
      <c r="B2" s="76" t="s">
        <v>88</v>
      </c>
      <c r="C2" s="121" t="s">
        <v>90</v>
      </c>
      <c r="D2" s="121" t="s">
        <v>91</v>
      </c>
      <c r="E2" s="121" t="s">
        <v>92</v>
      </c>
      <c r="F2" s="121" t="s">
        <v>93</v>
      </c>
      <c r="G2" s="121" t="s">
        <v>94</v>
      </c>
      <c r="H2" s="126"/>
      <c r="I2" s="126"/>
    </row>
    <row r="3" spans="1:9">
      <c r="A3" s="124" t="s">
        <v>0</v>
      </c>
      <c r="B3" s="11" t="s">
        <v>339</v>
      </c>
      <c r="C3" s="121" t="s">
        <v>338</v>
      </c>
      <c r="D3" s="121"/>
      <c r="E3" s="121"/>
      <c r="F3" s="121"/>
      <c r="G3" s="121"/>
      <c r="H3" s="126"/>
      <c r="I3" s="126"/>
    </row>
    <row r="4" spans="1:9">
      <c r="A4" s="124" t="s">
        <v>1</v>
      </c>
      <c r="B4" s="11" t="s">
        <v>340</v>
      </c>
      <c r="C4" s="121" t="s">
        <v>338</v>
      </c>
      <c r="D4" s="121"/>
      <c r="E4" s="121"/>
      <c r="F4" s="121"/>
      <c r="G4" s="121"/>
      <c r="H4" s="126"/>
      <c r="I4" s="126"/>
    </row>
    <row r="5" spans="1:9">
      <c r="A5" s="124" t="s">
        <v>2</v>
      </c>
      <c r="B5" s="11" t="s">
        <v>341</v>
      </c>
      <c r="C5" s="121" t="s">
        <v>338</v>
      </c>
      <c r="D5" s="121"/>
      <c r="E5" s="121"/>
      <c r="F5" s="121"/>
      <c r="G5" s="121"/>
      <c r="H5" s="126"/>
      <c r="I5" s="126"/>
    </row>
    <row r="6" spans="1:9" ht="45">
      <c r="A6" s="120">
        <v>2</v>
      </c>
      <c r="B6" s="76" t="s">
        <v>95</v>
      </c>
      <c r="C6" s="121" t="s">
        <v>342</v>
      </c>
      <c r="D6" s="121"/>
      <c r="E6" s="121"/>
      <c r="F6" s="121"/>
      <c r="G6" s="121"/>
      <c r="H6" s="126"/>
      <c r="I6" s="126" t="s">
        <v>343</v>
      </c>
    </row>
    <row r="7" spans="1:9" ht="30">
      <c r="A7" s="120">
        <v>3</v>
      </c>
      <c r="B7" s="76" t="s">
        <v>97</v>
      </c>
      <c r="C7" s="121" t="s">
        <v>344</v>
      </c>
      <c r="D7" s="121"/>
      <c r="E7" s="121"/>
      <c r="F7" s="121"/>
      <c r="G7" s="121"/>
      <c r="H7" s="121"/>
      <c r="I7" s="126" t="s">
        <v>345</v>
      </c>
    </row>
    <row r="8" spans="1:9" ht="45">
      <c r="A8" s="120">
        <v>4</v>
      </c>
      <c r="B8" s="76" t="s">
        <v>98</v>
      </c>
      <c r="C8" s="121" t="s">
        <v>346</v>
      </c>
      <c r="D8" s="121"/>
      <c r="E8" s="121"/>
      <c r="F8" s="121"/>
      <c r="G8" s="121"/>
      <c r="H8" s="121"/>
      <c r="I8" s="126" t="s">
        <v>337</v>
      </c>
    </row>
    <row r="9" spans="1:9" ht="29.25" customHeight="1">
      <c r="A9" s="120">
        <v>5</v>
      </c>
      <c r="B9" s="76" t="s">
        <v>99</v>
      </c>
      <c r="C9" s="121" t="s">
        <v>100</v>
      </c>
      <c r="D9" s="121" t="s">
        <v>101</v>
      </c>
      <c r="E9" s="121"/>
      <c r="F9" s="121"/>
      <c r="G9" s="121"/>
      <c r="H9" s="121"/>
      <c r="I9" s="126"/>
    </row>
    <row r="10" spans="1:9" ht="30">
      <c r="A10" s="120">
        <v>6</v>
      </c>
      <c r="B10" s="76" t="s">
        <v>102</v>
      </c>
      <c r="C10" s="127" t="s">
        <v>338</v>
      </c>
      <c r="D10" s="127"/>
      <c r="E10" s="127"/>
      <c r="F10" s="127"/>
      <c r="G10" s="121"/>
      <c r="H10" s="126"/>
      <c r="I10" s="126"/>
    </row>
    <row r="11" spans="1:9" ht="30">
      <c r="A11" s="120">
        <v>7</v>
      </c>
      <c r="B11" s="76" t="s">
        <v>106</v>
      </c>
      <c r="C11" s="121" t="s">
        <v>338</v>
      </c>
      <c r="D11" s="121"/>
      <c r="E11" s="121"/>
      <c r="F11" s="121"/>
      <c r="G11" s="121"/>
      <c r="H11" s="126"/>
      <c r="I11" s="126"/>
    </row>
    <row r="12" spans="1:9" ht="30">
      <c r="A12" s="120">
        <v>8</v>
      </c>
      <c r="B12" s="76" t="s">
        <v>111</v>
      </c>
      <c r="C12" s="121" t="s">
        <v>338</v>
      </c>
      <c r="D12" s="121"/>
      <c r="E12" s="121"/>
      <c r="F12" s="121"/>
      <c r="G12" s="121"/>
      <c r="H12" s="126"/>
      <c r="I12" s="126"/>
    </row>
    <row r="13" spans="1:9" ht="45">
      <c r="A13" s="120">
        <v>9</v>
      </c>
      <c r="B13" s="76" t="s">
        <v>112</v>
      </c>
      <c r="C13" s="121"/>
      <c r="D13" s="121"/>
      <c r="E13" s="121"/>
      <c r="F13" s="121"/>
      <c r="G13" s="121"/>
      <c r="H13" s="126"/>
      <c r="I13" s="126"/>
    </row>
    <row r="14" spans="1:9" ht="30">
      <c r="A14" s="124" t="s">
        <v>161</v>
      </c>
      <c r="B14" s="11" t="s">
        <v>114</v>
      </c>
      <c r="C14" s="121" t="s">
        <v>347</v>
      </c>
      <c r="D14" s="121"/>
      <c r="E14" s="121"/>
      <c r="F14" s="121"/>
      <c r="G14" s="121" t="s">
        <v>348</v>
      </c>
      <c r="H14" s="126"/>
      <c r="I14" s="126"/>
    </row>
    <row r="15" spans="1:9" ht="30">
      <c r="A15" s="124" t="s">
        <v>162</v>
      </c>
      <c r="B15" s="11" t="s">
        <v>115</v>
      </c>
      <c r="C15" s="121" t="s">
        <v>347</v>
      </c>
      <c r="D15" s="121"/>
      <c r="E15" s="121"/>
      <c r="F15" s="121"/>
      <c r="G15" s="121" t="s">
        <v>348</v>
      </c>
      <c r="H15" s="126"/>
      <c r="I15" s="126"/>
    </row>
    <row r="16" spans="1:9" ht="30">
      <c r="A16" s="124" t="s">
        <v>163</v>
      </c>
      <c r="B16" s="11" t="s">
        <v>116</v>
      </c>
      <c r="C16" s="121" t="s">
        <v>347</v>
      </c>
      <c r="D16" s="121"/>
      <c r="E16" s="121"/>
      <c r="F16" s="121"/>
      <c r="G16" s="121" t="s">
        <v>348</v>
      </c>
      <c r="H16" s="126"/>
      <c r="I16" s="126"/>
    </row>
    <row r="17" spans="1:9" ht="30">
      <c r="A17" s="124" t="s">
        <v>164</v>
      </c>
      <c r="B17" s="11" t="s">
        <v>117</v>
      </c>
      <c r="C17" s="121" t="s">
        <v>347</v>
      </c>
      <c r="D17" s="121"/>
      <c r="E17" s="121"/>
      <c r="F17" s="121"/>
      <c r="G17" s="121" t="s">
        <v>348</v>
      </c>
      <c r="H17" s="126"/>
      <c r="I17" s="126"/>
    </row>
    <row r="18" spans="1:9" ht="30">
      <c r="A18" s="124" t="s">
        <v>165</v>
      </c>
      <c r="B18" s="11" t="s">
        <v>118</v>
      </c>
      <c r="C18" s="121" t="s">
        <v>347</v>
      </c>
      <c r="D18" s="121"/>
      <c r="E18" s="121"/>
      <c r="F18" s="121"/>
      <c r="G18" s="121" t="s">
        <v>348</v>
      </c>
      <c r="H18" s="126"/>
      <c r="I18" s="126"/>
    </row>
    <row r="19" spans="1:9" ht="30">
      <c r="A19" s="120">
        <v>10</v>
      </c>
      <c r="B19" s="76" t="s">
        <v>119</v>
      </c>
      <c r="C19" s="121"/>
      <c r="D19" s="121"/>
      <c r="E19" s="121"/>
      <c r="F19" s="121"/>
      <c r="G19" s="121"/>
      <c r="H19" s="126"/>
      <c r="I19" s="126"/>
    </row>
    <row r="20" spans="1:9" ht="45">
      <c r="A20" s="124" t="s">
        <v>121</v>
      </c>
      <c r="B20" s="12" t="s">
        <v>122</v>
      </c>
      <c r="C20" s="126" t="s">
        <v>333</v>
      </c>
      <c r="D20" s="126" t="s">
        <v>334</v>
      </c>
      <c r="E20" s="126" t="s">
        <v>335</v>
      </c>
      <c r="F20" s="126" t="s">
        <v>336</v>
      </c>
      <c r="G20" s="126" t="s">
        <v>337</v>
      </c>
      <c r="H20" s="126"/>
      <c r="I20" s="126"/>
    </row>
    <row r="21" spans="1:9" ht="30">
      <c r="A21" s="124" t="s">
        <v>123</v>
      </c>
      <c r="B21" s="12" t="s">
        <v>124</v>
      </c>
      <c r="C21" s="126" t="s">
        <v>333</v>
      </c>
      <c r="D21" s="126" t="s">
        <v>334</v>
      </c>
      <c r="E21" s="126" t="s">
        <v>335</v>
      </c>
      <c r="F21" s="126" t="s">
        <v>336</v>
      </c>
      <c r="G21" s="126" t="s">
        <v>337</v>
      </c>
      <c r="H21" s="126"/>
      <c r="I21" s="126"/>
    </row>
    <row r="22" spans="1:9">
      <c r="A22" s="124" t="s">
        <v>125</v>
      </c>
      <c r="B22" s="12" t="s">
        <v>126</v>
      </c>
      <c r="C22" s="126" t="s">
        <v>333</v>
      </c>
      <c r="D22" s="126" t="s">
        <v>334</v>
      </c>
      <c r="E22" s="126" t="s">
        <v>335</v>
      </c>
      <c r="F22" s="126" t="s">
        <v>336</v>
      </c>
      <c r="G22" s="126" t="s">
        <v>337</v>
      </c>
      <c r="H22" s="126"/>
      <c r="I22" s="126"/>
    </row>
    <row r="23" spans="1:9" ht="30">
      <c r="A23" s="124" t="s">
        <v>127</v>
      </c>
      <c r="B23" s="12" t="s">
        <v>128</v>
      </c>
      <c r="C23" s="126" t="s">
        <v>333</v>
      </c>
      <c r="D23" s="126" t="s">
        <v>334</v>
      </c>
      <c r="E23" s="126" t="s">
        <v>335</v>
      </c>
      <c r="F23" s="126" t="s">
        <v>336</v>
      </c>
      <c r="G23" s="126" t="s">
        <v>337</v>
      </c>
      <c r="H23" s="126"/>
      <c r="I23" s="126"/>
    </row>
    <row r="24" spans="1:9" ht="30">
      <c r="A24" s="124" t="s">
        <v>129</v>
      </c>
      <c r="B24" s="12" t="s">
        <v>130</v>
      </c>
      <c r="C24" s="126" t="s">
        <v>333</v>
      </c>
      <c r="D24" s="126" t="s">
        <v>334</v>
      </c>
      <c r="E24" s="126" t="s">
        <v>335</v>
      </c>
      <c r="F24" s="126" t="s">
        <v>336</v>
      </c>
      <c r="G24" s="126" t="s">
        <v>337</v>
      </c>
      <c r="H24" s="126"/>
      <c r="I24" s="126"/>
    </row>
    <row r="25" spans="1:9" ht="30">
      <c r="A25" s="124" t="s">
        <v>131</v>
      </c>
      <c r="B25" s="12" t="s">
        <v>132</v>
      </c>
      <c r="C25" s="126" t="s">
        <v>333</v>
      </c>
      <c r="D25" s="126" t="s">
        <v>334</v>
      </c>
      <c r="E25" s="126" t="s">
        <v>335</v>
      </c>
      <c r="F25" s="126" t="s">
        <v>336</v>
      </c>
      <c r="G25" s="126" t="s">
        <v>337</v>
      </c>
      <c r="H25" s="126"/>
      <c r="I25" s="126"/>
    </row>
    <row r="26" spans="1:9" ht="30">
      <c r="A26" s="124" t="s">
        <v>133</v>
      </c>
      <c r="B26" s="12" t="s">
        <v>134</v>
      </c>
      <c r="C26" s="126" t="s">
        <v>333</v>
      </c>
      <c r="D26" s="126" t="s">
        <v>334</v>
      </c>
      <c r="E26" s="126" t="s">
        <v>335</v>
      </c>
      <c r="F26" s="126" t="s">
        <v>336</v>
      </c>
      <c r="G26" s="126" t="s">
        <v>337</v>
      </c>
      <c r="H26" s="126"/>
      <c r="I26" s="126"/>
    </row>
    <row r="27" spans="1:9" ht="30">
      <c r="A27" s="124" t="s">
        <v>135</v>
      </c>
      <c r="B27" s="12" t="s">
        <v>136</v>
      </c>
      <c r="C27" s="126" t="s">
        <v>333</v>
      </c>
      <c r="D27" s="126" t="s">
        <v>334</v>
      </c>
      <c r="E27" s="126" t="s">
        <v>335</v>
      </c>
      <c r="F27" s="126" t="s">
        <v>336</v>
      </c>
      <c r="G27" s="126" t="s">
        <v>337</v>
      </c>
      <c r="H27" s="126"/>
      <c r="I27" s="126"/>
    </row>
    <row r="28" spans="1:9">
      <c r="A28" s="124" t="s">
        <v>137</v>
      </c>
      <c r="B28" s="12" t="s">
        <v>138</v>
      </c>
      <c r="C28" s="126" t="s">
        <v>333</v>
      </c>
      <c r="D28" s="126" t="s">
        <v>334</v>
      </c>
      <c r="E28" s="126" t="s">
        <v>335</v>
      </c>
      <c r="F28" s="126" t="s">
        <v>336</v>
      </c>
      <c r="G28" s="126" t="s">
        <v>337</v>
      </c>
      <c r="H28" s="126"/>
      <c r="I28" s="126"/>
    </row>
    <row r="29" spans="1:9">
      <c r="A29" s="124" t="s">
        <v>139</v>
      </c>
      <c r="B29" s="12" t="s">
        <v>140</v>
      </c>
      <c r="C29" s="126" t="s">
        <v>333</v>
      </c>
      <c r="D29" s="126" t="s">
        <v>334</v>
      </c>
      <c r="E29" s="126" t="s">
        <v>335</v>
      </c>
      <c r="F29" s="126" t="s">
        <v>336</v>
      </c>
      <c r="G29" s="126" t="s">
        <v>337</v>
      </c>
      <c r="H29" s="126"/>
      <c r="I29" s="126"/>
    </row>
    <row r="30" spans="1:9">
      <c r="A30" s="124" t="s">
        <v>141</v>
      </c>
      <c r="B30" s="12" t="s">
        <v>142</v>
      </c>
      <c r="C30" s="126" t="s">
        <v>333</v>
      </c>
      <c r="D30" s="126" t="s">
        <v>334</v>
      </c>
      <c r="E30" s="126" t="s">
        <v>335</v>
      </c>
      <c r="F30" s="126" t="s">
        <v>336</v>
      </c>
      <c r="G30" s="126" t="s">
        <v>337</v>
      </c>
      <c r="H30" s="126"/>
      <c r="I30" s="126"/>
    </row>
    <row r="31" spans="1:9">
      <c r="A31" s="124" t="s">
        <v>143</v>
      </c>
      <c r="B31" s="12" t="s">
        <v>144</v>
      </c>
      <c r="C31" s="126" t="s">
        <v>333</v>
      </c>
      <c r="D31" s="126" t="s">
        <v>334</v>
      </c>
      <c r="E31" s="126" t="s">
        <v>335</v>
      </c>
      <c r="F31" s="126" t="s">
        <v>336</v>
      </c>
      <c r="G31" s="126" t="s">
        <v>337</v>
      </c>
      <c r="H31" s="126"/>
      <c r="I31" s="126"/>
    </row>
    <row r="32" spans="1:9" ht="30">
      <c r="A32" s="124" t="s">
        <v>145</v>
      </c>
      <c r="B32" s="12" t="s">
        <v>146</v>
      </c>
      <c r="C32" s="126" t="s">
        <v>333</v>
      </c>
      <c r="D32" s="126" t="s">
        <v>334</v>
      </c>
      <c r="E32" s="126" t="s">
        <v>335</v>
      </c>
      <c r="F32" s="126" t="s">
        <v>336</v>
      </c>
      <c r="G32" s="126" t="s">
        <v>337</v>
      </c>
      <c r="H32" s="126"/>
      <c r="I32" s="126"/>
    </row>
    <row r="33" spans="1:9" ht="30">
      <c r="A33" s="124" t="s">
        <v>147</v>
      </c>
      <c r="B33" s="12" t="s">
        <v>148</v>
      </c>
      <c r="C33" s="126" t="s">
        <v>333</v>
      </c>
      <c r="D33" s="126" t="s">
        <v>334</v>
      </c>
      <c r="E33" s="126" t="s">
        <v>335</v>
      </c>
      <c r="F33" s="126" t="s">
        <v>336</v>
      </c>
      <c r="G33" s="126" t="s">
        <v>337</v>
      </c>
      <c r="H33" s="126"/>
      <c r="I33" s="126"/>
    </row>
    <row r="34" spans="1:9" ht="30">
      <c r="A34" s="124" t="s">
        <v>149</v>
      </c>
      <c r="B34" s="12" t="s">
        <v>150</v>
      </c>
      <c r="C34" s="126" t="s">
        <v>333</v>
      </c>
      <c r="D34" s="126" t="s">
        <v>334</v>
      </c>
      <c r="E34" s="126" t="s">
        <v>335</v>
      </c>
      <c r="F34" s="126" t="s">
        <v>336</v>
      </c>
      <c r="G34" s="126" t="s">
        <v>337</v>
      </c>
      <c r="H34" s="126"/>
      <c r="I34" s="126"/>
    </row>
    <row r="35" spans="1:9" ht="31.5" customHeight="1">
      <c r="A35" s="128">
        <v>11</v>
      </c>
      <c r="B35" s="129" t="s">
        <v>152</v>
      </c>
      <c r="C35" s="130"/>
      <c r="D35" s="126"/>
      <c r="E35" s="126"/>
      <c r="F35" s="126"/>
      <c r="G35" s="126"/>
      <c r="H35" s="126"/>
      <c r="I35" s="126"/>
    </row>
    <row r="36" spans="1:9" ht="45">
      <c r="A36" s="124" t="s">
        <v>166</v>
      </c>
      <c r="B36" s="12" t="s">
        <v>154</v>
      </c>
      <c r="C36" s="121" t="s">
        <v>349</v>
      </c>
      <c r="D36" s="121" t="s">
        <v>350</v>
      </c>
      <c r="E36" s="121" t="s">
        <v>351</v>
      </c>
      <c r="F36" s="121" t="s">
        <v>352</v>
      </c>
      <c r="G36" s="121" t="s">
        <v>353</v>
      </c>
      <c r="H36" s="126"/>
      <c r="I36" s="126"/>
    </row>
    <row r="37" spans="1:9" ht="60">
      <c r="A37" s="124" t="s">
        <v>167</v>
      </c>
      <c r="B37" s="12" t="s">
        <v>155</v>
      </c>
      <c r="C37" s="121" t="s">
        <v>349</v>
      </c>
      <c r="D37" s="121" t="s">
        <v>350</v>
      </c>
      <c r="E37" s="121" t="s">
        <v>351</v>
      </c>
      <c r="F37" s="121" t="s">
        <v>352</v>
      </c>
      <c r="G37" s="121" t="s">
        <v>353</v>
      </c>
      <c r="H37" s="126"/>
      <c r="I37" s="126"/>
    </row>
    <row r="38" spans="1:9" ht="60">
      <c r="A38" s="124" t="s">
        <v>168</v>
      </c>
      <c r="B38" s="12" t="s">
        <v>156</v>
      </c>
      <c r="C38" s="121" t="s">
        <v>349</v>
      </c>
      <c r="D38" s="121" t="s">
        <v>350</v>
      </c>
      <c r="E38" s="121" t="s">
        <v>351</v>
      </c>
      <c r="F38" s="121" t="s">
        <v>352</v>
      </c>
      <c r="G38" s="121" t="s">
        <v>353</v>
      </c>
      <c r="H38" s="126"/>
      <c r="I38" s="126"/>
    </row>
    <row r="39" spans="1:9" ht="45">
      <c r="A39" s="124" t="s">
        <v>169</v>
      </c>
      <c r="B39" s="12" t="s">
        <v>157</v>
      </c>
      <c r="C39" s="121" t="s">
        <v>349</v>
      </c>
      <c r="D39" s="121" t="s">
        <v>350</v>
      </c>
      <c r="E39" s="121" t="s">
        <v>351</v>
      </c>
      <c r="F39" s="121" t="s">
        <v>352</v>
      </c>
      <c r="G39" s="121" t="s">
        <v>353</v>
      </c>
      <c r="H39" s="126"/>
      <c r="I39" s="126"/>
    </row>
    <row r="40" spans="1:9" ht="75">
      <c r="A40" s="124" t="s">
        <v>170</v>
      </c>
      <c r="B40" s="12" t="s">
        <v>158</v>
      </c>
      <c r="C40" s="121" t="s">
        <v>349</v>
      </c>
      <c r="D40" s="121" t="s">
        <v>350</v>
      </c>
      <c r="E40" s="121" t="s">
        <v>351</v>
      </c>
      <c r="F40" s="121" t="s">
        <v>352</v>
      </c>
      <c r="G40" s="121" t="s">
        <v>353</v>
      </c>
      <c r="H40" s="126"/>
      <c r="I40" s="126"/>
    </row>
    <row r="41" spans="1:9" ht="60">
      <c r="A41" s="124" t="s">
        <v>171</v>
      </c>
      <c r="B41" s="12" t="s">
        <v>159</v>
      </c>
      <c r="C41" s="121" t="s">
        <v>349</v>
      </c>
      <c r="D41" s="121" t="s">
        <v>350</v>
      </c>
      <c r="E41" s="121" t="s">
        <v>351</v>
      </c>
      <c r="F41" s="121" t="s">
        <v>352</v>
      </c>
      <c r="G41" s="121" t="s">
        <v>353</v>
      </c>
      <c r="H41" s="126"/>
      <c r="I41" s="126"/>
    </row>
    <row r="42" spans="1:9" ht="30">
      <c r="A42" s="124" t="s">
        <v>172</v>
      </c>
      <c r="B42" s="12" t="s">
        <v>160</v>
      </c>
      <c r="C42" s="121" t="s">
        <v>349</v>
      </c>
      <c r="D42" s="121" t="s">
        <v>350</v>
      </c>
      <c r="E42" s="121" t="s">
        <v>351</v>
      </c>
      <c r="F42" s="121" t="s">
        <v>352</v>
      </c>
      <c r="G42" s="121" t="s">
        <v>353</v>
      </c>
      <c r="H42" s="126"/>
      <c r="I42" s="126"/>
    </row>
  </sheetData>
  <pageMargins left="0.7" right="0.7" top="0.75" bottom="0.75" header="0.3" footer="0.3"/>
  <pageSetup scale="64" fitToHeight="3" orientation="portrait" r:id="rId1"/>
</worksheet>
</file>

<file path=xl/worksheets/sheet4.xml><?xml version="1.0" encoding="utf-8"?>
<worksheet xmlns="http://schemas.openxmlformats.org/spreadsheetml/2006/main" xmlns:r="http://schemas.openxmlformats.org/officeDocument/2006/relationships">
  <dimension ref="A1:AO96"/>
  <sheetViews>
    <sheetView workbookViewId="0">
      <pane ySplit="2" topLeftCell="A87" activePane="bottomLeft" state="frozen"/>
      <selection activeCell="H1" sqref="H1"/>
      <selection pane="bottomLeft" activeCell="K24" sqref="K24"/>
    </sheetView>
  </sheetViews>
  <sheetFormatPr defaultRowHeight="15"/>
  <sheetData>
    <row r="1" spans="1:41">
      <c r="A1" s="95"/>
      <c r="B1" s="94">
        <v>1</v>
      </c>
      <c r="C1" s="94" t="s">
        <v>0</v>
      </c>
      <c r="D1" s="94" t="s">
        <v>1</v>
      </c>
      <c r="E1" s="94" t="s">
        <v>2</v>
      </c>
      <c r="F1" s="94">
        <v>2</v>
      </c>
      <c r="G1" s="94">
        <v>3</v>
      </c>
      <c r="H1" s="94">
        <v>4</v>
      </c>
      <c r="I1" s="94">
        <v>5</v>
      </c>
      <c r="J1" s="94">
        <v>6</v>
      </c>
      <c r="K1" s="94">
        <v>7</v>
      </c>
      <c r="L1" s="94">
        <v>8</v>
      </c>
      <c r="M1" s="94" t="s">
        <v>161</v>
      </c>
      <c r="N1" s="94" t="s">
        <v>162</v>
      </c>
      <c r="O1" s="94" t="s">
        <v>163</v>
      </c>
      <c r="P1" s="94" t="s">
        <v>164</v>
      </c>
      <c r="Q1" s="94" t="s">
        <v>165</v>
      </c>
      <c r="R1" s="94" t="s">
        <v>121</v>
      </c>
      <c r="S1" s="94" t="s">
        <v>123</v>
      </c>
      <c r="T1" s="94" t="s">
        <v>125</v>
      </c>
      <c r="U1" s="94" t="s">
        <v>127</v>
      </c>
      <c r="V1" s="94" t="s">
        <v>129</v>
      </c>
      <c r="W1" s="94" t="s">
        <v>131</v>
      </c>
      <c r="X1" s="94" t="s">
        <v>133</v>
      </c>
      <c r="Y1" s="94" t="s">
        <v>135</v>
      </c>
      <c r="Z1" s="94" t="s">
        <v>137</v>
      </c>
      <c r="AA1" s="94" t="s">
        <v>139</v>
      </c>
      <c r="AB1" s="94" t="s">
        <v>141</v>
      </c>
      <c r="AC1" s="94" t="s">
        <v>143</v>
      </c>
      <c r="AD1" s="94" t="s">
        <v>145</v>
      </c>
      <c r="AE1" s="94" t="s">
        <v>147</v>
      </c>
      <c r="AF1" s="94" t="s">
        <v>149</v>
      </c>
      <c r="AG1" s="94" t="s">
        <v>166</v>
      </c>
      <c r="AH1" s="94" t="s">
        <v>167</v>
      </c>
      <c r="AI1" s="94" t="s">
        <v>168</v>
      </c>
      <c r="AJ1" s="94" t="s">
        <v>169</v>
      </c>
      <c r="AK1" s="94" t="s">
        <v>170</v>
      </c>
      <c r="AL1" s="94" t="s">
        <v>171</v>
      </c>
      <c r="AM1" s="96" t="s">
        <v>172</v>
      </c>
    </row>
    <row r="2" spans="1:41">
      <c r="A2" s="79" t="s">
        <v>15</v>
      </c>
      <c r="B2" s="80" t="s">
        <v>173</v>
      </c>
      <c r="C2" s="80" t="s">
        <v>174</v>
      </c>
      <c r="D2" s="80" t="s">
        <v>175</v>
      </c>
      <c r="E2" s="80" t="s">
        <v>94</v>
      </c>
      <c r="F2" s="80" t="s">
        <v>176</v>
      </c>
      <c r="G2" s="80" t="s">
        <v>177</v>
      </c>
      <c r="H2" s="80" t="s">
        <v>178</v>
      </c>
      <c r="I2" s="80" t="s">
        <v>179</v>
      </c>
      <c r="J2" s="80" t="s">
        <v>180</v>
      </c>
      <c r="K2" s="80" t="s">
        <v>181</v>
      </c>
      <c r="L2" s="80" t="s">
        <v>182</v>
      </c>
      <c r="M2" s="80" t="s">
        <v>183</v>
      </c>
      <c r="N2" s="80" t="s">
        <v>184</v>
      </c>
      <c r="O2" s="80" t="s">
        <v>185</v>
      </c>
      <c r="P2" s="80" t="s">
        <v>186</v>
      </c>
      <c r="Q2" s="80" t="s">
        <v>187</v>
      </c>
      <c r="R2" s="80" t="s">
        <v>16</v>
      </c>
      <c r="S2" s="80" t="s">
        <v>17</v>
      </c>
      <c r="T2" s="80" t="s">
        <v>18</v>
      </c>
      <c r="U2" s="80" t="s">
        <v>19</v>
      </c>
      <c r="V2" s="80" t="s">
        <v>20</v>
      </c>
      <c r="W2" s="80" t="s">
        <v>21</v>
      </c>
      <c r="X2" s="80" t="s">
        <v>22</v>
      </c>
      <c r="Y2" s="80" t="s">
        <v>23</v>
      </c>
      <c r="Z2" s="80" t="s">
        <v>24</v>
      </c>
      <c r="AA2" s="80" t="s">
        <v>25</v>
      </c>
      <c r="AB2" s="80" t="s">
        <v>26</v>
      </c>
      <c r="AC2" s="80" t="s">
        <v>27</v>
      </c>
      <c r="AD2" s="80" t="s">
        <v>28</v>
      </c>
      <c r="AE2" s="80" t="s">
        <v>29</v>
      </c>
      <c r="AF2" s="80" t="s">
        <v>30</v>
      </c>
      <c r="AG2" s="80" t="s">
        <v>188</v>
      </c>
      <c r="AH2" s="80" t="s">
        <v>189</v>
      </c>
      <c r="AI2" s="80" t="s">
        <v>28</v>
      </c>
      <c r="AJ2" s="80" t="s">
        <v>190</v>
      </c>
      <c r="AK2" s="80" t="s">
        <v>191</v>
      </c>
      <c r="AL2" s="80" t="s">
        <v>192</v>
      </c>
      <c r="AM2" s="81" t="s">
        <v>193</v>
      </c>
    </row>
    <row r="3" spans="1:41">
      <c r="A3" s="161" t="s">
        <v>412</v>
      </c>
      <c r="B3" s="169">
        <v>5</v>
      </c>
      <c r="C3" s="168"/>
      <c r="D3" s="168"/>
      <c r="E3" s="169" t="s">
        <v>489</v>
      </c>
      <c r="F3" s="169">
        <v>5</v>
      </c>
      <c r="G3" s="169">
        <v>7</v>
      </c>
      <c r="H3" s="169">
        <v>5</v>
      </c>
      <c r="I3" s="169">
        <v>1</v>
      </c>
      <c r="J3" s="169" t="s">
        <v>245</v>
      </c>
      <c r="K3" s="169" t="s">
        <v>246</v>
      </c>
      <c r="L3" s="169" t="s">
        <v>247</v>
      </c>
      <c r="M3" s="169">
        <v>5</v>
      </c>
      <c r="N3" s="169">
        <v>4</v>
      </c>
      <c r="O3" s="169">
        <v>5</v>
      </c>
      <c r="P3" s="169">
        <v>5</v>
      </c>
      <c r="Q3" s="169">
        <v>4</v>
      </c>
      <c r="R3" s="169">
        <v>3</v>
      </c>
      <c r="S3" s="169">
        <v>4</v>
      </c>
      <c r="T3" s="169">
        <v>4</v>
      </c>
      <c r="U3" s="169">
        <v>3</v>
      </c>
      <c r="V3" s="169">
        <v>2</v>
      </c>
      <c r="W3" s="169">
        <v>5</v>
      </c>
      <c r="X3" s="169">
        <v>4</v>
      </c>
      <c r="Y3" s="169">
        <v>4</v>
      </c>
      <c r="Z3" s="169">
        <v>5</v>
      </c>
      <c r="AA3" s="169">
        <v>5</v>
      </c>
      <c r="AB3" s="169">
        <v>4</v>
      </c>
      <c r="AC3" s="169">
        <v>5</v>
      </c>
      <c r="AD3" s="169">
        <v>5</v>
      </c>
      <c r="AE3" s="169">
        <v>4</v>
      </c>
      <c r="AF3" s="169">
        <v>3</v>
      </c>
      <c r="AG3" s="169">
        <v>3</v>
      </c>
      <c r="AH3" s="169">
        <v>4</v>
      </c>
      <c r="AI3" s="169">
        <v>4</v>
      </c>
      <c r="AJ3" s="169">
        <v>4</v>
      </c>
      <c r="AK3" s="169">
        <v>3</v>
      </c>
      <c r="AL3" s="169">
        <v>4</v>
      </c>
      <c r="AM3" s="169">
        <v>5</v>
      </c>
      <c r="AN3" s="168"/>
      <c r="AO3" s="168"/>
    </row>
    <row r="4" spans="1:41">
      <c r="A4" s="161" t="s">
        <v>413</v>
      </c>
      <c r="B4" s="169">
        <v>1</v>
      </c>
      <c r="C4" s="169">
        <v>17</v>
      </c>
      <c r="D4" s="168"/>
      <c r="E4" s="170"/>
      <c r="F4" s="170">
        <v>5</v>
      </c>
      <c r="G4" s="170">
        <v>7</v>
      </c>
      <c r="H4" s="170">
        <v>7</v>
      </c>
      <c r="I4" s="170">
        <v>1</v>
      </c>
      <c r="J4" s="170" t="s">
        <v>248</v>
      </c>
      <c r="K4" s="170" t="s">
        <v>249</v>
      </c>
      <c r="L4" s="170"/>
      <c r="M4" s="170">
        <v>4</v>
      </c>
      <c r="N4" s="170">
        <v>4</v>
      </c>
      <c r="O4" s="170">
        <v>3</v>
      </c>
      <c r="P4" s="170">
        <v>4</v>
      </c>
      <c r="Q4" s="170">
        <v>4</v>
      </c>
      <c r="R4" s="170">
        <v>3</v>
      </c>
      <c r="S4" s="170">
        <v>3</v>
      </c>
      <c r="T4" s="170">
        <v>4</v>
      </c>
      <c r="U4" s="170">
        <v>3</v>
      </c>
      <c r="V4" s="170">
        <v>3</v>
      </c>
      <c r="W4" s="170">
        <v>4</v>
      </c>
      <c r="X4" s="170">
        <v>3</v>
      </c>
      <c r="Y4" s="170">
        <v>3</v>
      </c>
      <c r="Z4" s="170">
        <v>3</v>
      </c>
      <c r="AA4" s="170">
        <v>3</v>
      </c>
      <c r="AB4" s="170">
        <v>3</v>
      </c>
      <c r="AC4" s="170">
        <v>3</v>
      </c>
      <c r="AD4" s="170">
        <v>3</v>
      </c>
      <c r="AE4" s="170">
        <v>3</v>
      </c>
      <c r="AF4" s="170">
        <v>3</v>
      </c>
      <c r="AG4" s="170">
        <v>4</v>
      </c>
      <c r="AH4" s="170">
        <v>4</v>
      </c>
      <c r="AI4" s="170">
        <v>4</v>
      </c>
      <c r="AJ4" s="170">
        <v>4</v>
      </c>
      <c r="AK4" s="170">
        <v>4</v>
      </c>
      <c r="AL4" s="170">
        <v>4</v>
      </c>
      <c r="AM4" s="170">
        <v>4</v>
      </c>
      <c r="AN4" s="168"/>
      <c r="AO4" s="168"/>
    </row>
    <row r="5" spans="1:41">
      <c r="A5" s="161" t="s">
        <v>414</v>
      </c>
      <c r="B5" s="169">
        <v>1</v>
      </c>
      <c r="C5" s="169">
        <v>15</v>
      </c>
      <c r="D5" s="169" t="s">
        <v>250</v>
      </c>
      <c r="E5" s="170"/>
      <c r="F5" s="170">
        <v>4</v>
      </c>
      <c r="G5" s="170">
        <v>6</v>
      </c>
      <c r="H5" s="170">
        <v>3</v>
      </c>
      <c r="I5" s="170">
        <v>1</v>
      </c>
      <c r="J5" s="170" t="s">
        <v>251</v>
      </c>
      <c r="K5" s="170" t="s">
        <v>490</v>
      </c>
      <c r="L5" s="170"/>
      <c r="M5" s="170">
        <v>2</v>
      </c>
      <c r="N5" s="170">
        <v>3</v>
      </c>
      <c r="O5" s="170">
        <v>3</v>
      </c>
      <c r="P5" s="170">
        <v>3</v>
      </c>
      <c r="Q5" s="170">
        <v>3</v>
      </c>
      <c r="R5" s="170">
        <v>2</v>
      </c>
      <c r="S5" s="170">
        <v>3</v>
      </c>
      <c r="T5" s="170">
        <v>3</v>
      </c>
      <c r="U5" s="170">
        <v>3</v>
      </c>
      <c r="V5" s="170">
        <v>3</v>
      </c>
      <c r="W5" s="170">
        <v>3</v>
      </c>
      <c r="X5" s="170">
        <v>3</v>
      </c>
      <c r="Y5" s="170">
        <v>2</v>
      </c>
      <c r="Z5" s="170">
        <v>2</v>
      </c>
      <c r="AA5" s="170">
        <v>2</v>
      </c>
      <c r="AB5" s="170">
        <v>2</v>
      </c>
      <c r="AC5" s="170">
        <v>2</v>
      </c>
      <c r="AD5" s="170">
        <v>2</v>
      </c>
      <c r="AE5" s="170">
        <v>1</v>
      </c>
      <c r="AF5" s="170">
        <v>1</v>
      </c>
      <c r="AG5" s="170">
        <v>3</v>
      </c>
      <c r="AH5" s="170">
        <v>3</v>
      </c>
      <c r="AI5" s="170">
        <v>3</v>
      </c>
      <c r="AJ5" s="170">
        <v>3</v>
      </c>
      <c r="AK5" s="170">
        <v>3</v>
      </c>
      <c r="AL5" s="170">
        <v>3</v>
      </c>
      <c r="AM5" s="170">
        <v>4</v>
      </c>
      <c r="AN5" s="168"/>
      <c r="AO5" s="168"/>
    </row>
    <row r="6" spans="1:41">
      <c r="A6" s="161" t="s">
        <v>415</v>
      </c>
      <c r="B6" s="169">
        <v>1</v>
      </c>
      <c r="C6" s="168"/>
      <c r="D6" s="168"/>
      <c r="E6" s="170"/>
      <c r="F6" s="170">
        <v>4</v>
      </c>
      <c r="G6" s="170">
        <v>5</v>
      </c>
      <c r="H6" s="170">
        <v>5</v>
      </c>
      <c r="I6" s="170">
        <v>1</v>
      </c>
      <c r="J6" s="170"/>
      <c r="K6" s="170"/>
      <c r="L6" s="170"/>
      <c r="M6" s="170">
        <v>3</v>
      </c>
      <c r="N6" s="170">
        <v>3</v>
      </c>
      <c r="O6" s="170">
        <v>4</v>
      </c>
      <c r="P6" s="170">
        <v>4</v>
      </c>
      <c r="Q6" s="170">
        <v>3</v>
      </c>
      <c r="R6" s="170">
        <v>4</v>
      </c>
      <c r="S6" s="170">
        <v>4</v>
      </c>
      <c r="T6" s="170">
        <v>2</v>
      </c>
      <c r="U6" s="170">
        <v>3</v>
      </c>
      <c r="V6" s="170">
        <v>3</v>
      </c>
      <c r="W6" s="170">
        <v>4</v>
      </c>
      <c r="X6" s="170">
        <v>4</v>
      </c>
      <c r="Y6" s="170">
        <v>4</v>
      </c>
      <c r="Z6" s="170">
        <v>4</v>
      </c>
      <c r="AA6" s="170">
        <v>4</v>
      </c>
      <c r="AB6" s="170">
        <v>4</v>
      </c>
      <c r="AC6" s="170">
        <v>4</v>
      </c>
      <c r="AD6" s="170">
        <v>4</v>
      </c>
      <c r="AE6" s="170">
        <v>4</v>
      </c>
      <c r="AF6" s="170">
        <v>4</v>
      </c>
      <c r="AG6" s="170">
        <v>3</v>
      </c>
      <c r="AH6" s="170">
        <v>4</v>
      </c>
      <c r="AI6" s="170">
        <v>4</v>
      </c>
      <c r="AJ6" s="170">
        <v>4</v>
      </c>
      <c r="AK6" s="170">
        <v>4</v>
      </c>
      <c r="AL6" s="170">
        <v>4</v>
      </c>
      <c r="AM6" s="170">
        <v>4</v>
      </c>
      <c r="AN6" s="168"/>
      <c r="AO6" s="168"/>
    </row>
    <row r="7" spans="1:41">
      <c r="A7" s="161" t="s">
        <v>416</v>
      </c>
      <c r="B7" s="169">
        <v>1</v>
      </c>
      <c r="C7" s="169">
        <v>31</v>
      </c>
      <c r="D7" s="169" t="s">
        <v>407</v>
      </c>
      <c r="E7" s="170"/>
      <c r="F7" s="170">
        <v>7</v>
      </c>
      <c r="G7" s="170">
        <v>7</v>
      </c>
      <c r="H7" s="170">
        <v>5</v>
      </c>
      <c r="I7" s="170">
        <v>1</v>
      </c>
      <c r="J7" s="170" t="s">
        <v>252</v>
      </c>
      <c r="K7" s="170" t="s">
        <v>491</v>
      </c>
      <c r="L7" s="170"/>
      <c r="M7" s="170">
        <v>5</v>
      </c>
      <c r="N7" s="170">
        <v>3</v>
      </c>
      <c r="O7" s="170">
        <v>5</v>
      </c>
      <c r="P7" s="170">
        <v>4</v>
      </c>
      <c r="Q7" s="170">
        <v>2</v>
      </c>
      <c r="R7" s="170">
        <v>3</v>
      </c>
      <c r="S7" s="170">
        <v>3</v>
      </c>
      <c r="T7" s="170">
        <v>2</v>
      </c>
      <c r="U7" s="170">
        <v>2</v>
      </c>
      <c r="V7" s="170">
        <v>2</v>
      </c>
      <c r="W7" s="170">
        <v>3</v>
      </c>
      <c r="X7" s="170">
        <v>3</v>
      </c>
      <c r="Y7" s="170">
        <v>3</v>
      </c>
      <c r="Z7" s="170">
        <v>4</v>
      </c>
      <c r="AA7" s="170">
        <v>4</v>
      </c>
      <c r="AB7" s="170">
        <v>5</v>
      </c>
      <c r="AC7" s="170">
        <v>4</v>
      </c>
      <c r="AD7" s="170">
        <v>5</v>
      </c>
      <c r="AE7" s="170">
        <v>4</v>
      </c>
      <c r="AF7" s="170">
        <v>4</v>
      </c>
      <c r="AG7" s="170">
        <v>5</v>
      </c>
      <c r="AH7" s="170">
        <v>4</v>
      </c>
      <c r="AI7" s="170">
        <v>4</v>
      </c>
      <c r="AJ7" s="170">
        <v>3</v>
      </c>
      <c r="AK7" s="170">
        <v>3</v>
      </c>
      <c r="AL7" s="170">
        <v>3</v>
      </c>
      <c r="AM7" s="170">
        <v>5</v>
      </c>
      <c r="AN7" s="168"/>
      <c r="AO7" s="168"/>
    </row>
    <row r="8" spans="1:41">
      <c r="A8" s="161" t="s">
        <v>417</v>
      </c>
      <c r="B8" s="169">
        <v>1</v>
      </c>
      <c r="C8" s="168"/>
      <c r="D8" s="169" t="s">
        <v>253</v>
      </c>
      <c r="E8" s="170"/>
      <c r="F8" s="170">
        <v>6</v>
      </c>
      <c r="G8" s="170">
        <v>6</v>
      </c>
      <c r="H8" s="170">
        <v>5</v>
      </c>
      <c r="I8" s="170">
        <v>1</v>
      </c>
      <c r="J8" s="170" t="s">
        <v>254</v>
      </c>
      <c r="K8" s="170" t="s">
        <v>492</v>
      </c>
      <c r="L8" s="170"/>
      <c r="M8" s="170">
        <v>4</v>
      </c>
      <c r="N8" s="170">
        <v>4</v>
      </c>
      <c r="O8" s="170">
        <v>4</v>
      </c>
      <c r="P8" s="170">
        <v>4</v>
      </c>
      <c r="Q8" s="170">
        <v>4</v>
      </c>
      <c r="R8" s="170">
        <v>4</v>
      </c>
      <c r="S8" s="170">
        <v>4</v>
      </c>
      <c r="T8" s="170">
        <v>3</v>
      </c>
      <c r="U8" s="170">
        <v>4</v>
      </c>
      <c r="V8" s="170">
        <v>4</v>
      </c>
      <c r="W8" s="170">
        <v>4</v>
      </c>
      <c r="X8" s="170">
        <v>4</v>
      </c>
      <c r="Y8" s="170">
        <v>4</v>
      </c>
      <c r="Z8" s="170">
        <v>4</v>
      </c>
      <c r="AA8" s="170">
        <v>4</v>
      </c>
      <c r="AB8" s="170">
        <v>4</v>
      </c>
      <c r="AC8" s="170">
        <v>4</v>
      </c>
      <c r="AD8" s="170">
        <v>4</v>
      </c>
      <c r="AE8" s="170">
        <v>4</v>
      </c>
      <c r="AF8" s="170">
        <v>4</v>
      </c>
      <c r="AG8" s="170">
        <v>3</v>
      </c>
      <c r="AH8" s="170">
        <v>4</v>
      </c>
      <c r="AI8" s="170">
        <v>3</v>
      </c>
      <c r="AJ8" s="170">
        <v>3</v>
      </c>
      <c r="AK8" s="170">
        <v>4</v>
      </c>
      <c r="AL8" s="170">
        <v>4</v>
      </c>
      <c r="AM8" s="170">
        <v>4</v>
      </c>
      <c r="AN8" s="168"/>
      <c r="AO8" s="168"/>
    </row>
    <row r="9" spans="1:41">
      <c r="A9" s="161" t="s">
        <v>418</v>
      </c>
      <c r="B9" s="169">
        <v>1</v>
      </c>
      <c r="C9" s="169">
        <v>24</v>
      </c>
      <c r="D9" s="169" t="s">
        <v>408</v>
      </c>
      <c r="E9" s="170"/>
      <c r="F9" s="170">
        <v>6</v>
      </c>
      <c r="G9" s="170">
        <v>6</v>
      </c>
      <c r="H9" s="170">
        <v>6</v>
      </c>
      <c r="I9" s="170">
        <v>1</v>
      </c>
      <c r="J9" s="170"/>
      <c r="K9" s="170"/>
      <c r="L9" s="170"/>
      <c r="M9" s="170">
        <v>4</v>
      </c>
      <c r="N9" s="170">
        <v>4</v>
      </c>
      <c r="O9" s="170">
        <v>3</v>
      </c>
      <c r="P9" s="170">
        <v>4</v>
      </c>
      <c r="Q9" s="170">
        <v>4</v>
      </c>
      <c r="R9" s="170">
        <v>4</v>
      </c>
      <c r="S9" s="170">
        <v>3</v>
      </c>
      <c r="T9" s="170">
        <v>4</v>
      </c>
      <c r="U9" s="170">
        <v>4</v>
      </c>
      <c r="V9" s="170">
        <v>4</v>
      </c>
      <c r="W9" s="170">
        <v>4</v>
      </c>
      <c r="X9" s="170">
        <v>3</v>
      </c>
      <c r="Y9" s="170">
        <v>4</v>
      </c>
      <c r="Z9" s="170">
        <v>4</v>
      </c>
      <c r="AA9" s="170">
        <v>4</v>
      </c>
      <c r="AB9" s="170">
        <v>3</v>
      </c>
      <c r="AC9" s="170">
        <v>3</v>
      </c>
      <c r="AD9" s="170">
        <v>3</v>
      </c>
      <c r="AE9" s="170">
        <v>4</v>
      </c>
      <c r="AF9" s="170">
        <v>5</v>
      </c>
      <c r="AG9" s="170">
        <v>4</v>
      </c>
      <c r="AH9" s="170">
        <v>4</v>
      </c>
      <c r="AI9" s="170">
        <v>3</v>
      </c>
      <c r="AJ9" s="170">
        <v>4</v>
      </c>
      <c r="AK9" s="170">
        <v>4</v>
      </c>
      <c r="AL9" s="170">
        <v>5</v>
      </c>
      <c r="AM9" s="170">
        <v>5</v>
      </c>
      <c r="AN9" s="168"/>
      <c r="AO9" s="168"/>
    </row>
    <row r="10" spans="1:41">
      <c r="A10" s="161" t="s">
        <v>419</v>
      </c>
      <c r="B10" s="169">
        <v>1</v>
      </c>
      <c r="C10" s="169">
        <v>1200</v>
      </c>
      <c r="D10" s="168"/>
      <c r="E10" s="170"/>
      <c r="F10" s="170">
        <v>6</v>
      </c>
      <c r="G10" s="170">
        <v>7</v>
      </c>
      <c r="H10" s="170">
        <v>6</v>
      </c>
      <c r="I10" s="170">
        <v>1</v>
      </c>
      <c r="J10" s="170" t="s">
        <v>255</v>
      </c>
      <c r="K10" s="170" t="s">
        <v>256</v>
      </c>
      <c r="L10" s="170" t="s">
        <v>257</v>
      </c>
      <c r="M10" s="170">
        <v>5</v>
      </c>
      <c r="N10" s="170">
        <v>4</v>
      </c>
      <c r="O10" s="170">
        <v>4</v>
      </c>
      <c r="P10" s="170">
        <v>4</v>
      </c>
      <c r="Q10" s="170">
        <v>4</v>
      </c>
      <c r="R10" s="170">
        <v>4</v>
      </c>
      <c r="S10" s="170">
        <v>4</v>
      </c>
      <c r="T10" s="170">
        <v>2</v>
      </c>
      <c r="U10" s="170">
        <v>4</v>
      </c>
      <c r="V10" s="170">
        <v>4</v>
      </c>
      <c r="W10" s="170">
        <v>5</v>
      </c>
      <c r="X10" s="170">
        <v>5</v>
      </c>
      <c r="Y10" s="170">
        <v>4</v>
      </c>
      <c r="Z10" s="170">
        <v>4</v>
      </c>
      <c r="AA10" s="170">
        <v>4</v>
      </c>
      <c r="AB10" s="170">
        <v>4</v>
      </c>
      <c r="AC10" s="170">
        <v>4</v>
      </c>
      <c r="AD10" s="170">
        <v>4</v>
      </c>
      <c r="AE10" s="170">
        <v>4</v>
      </c>
      <c r="AF10" s="170">
        <v>4</v>
      </c>
      <c r="AG10" s="170">
        <v>5</v>
      </c>
      <c r="AH10" s="170">
        <v>5</v>
      </c>
      <c r="AI10" s="170">
        <v>5</v>
      </c>
      <c r="AJ10" s="170">
        <v>5</v>
      </c>
      <c r="AK10" s="170">
        <v>5</v>
      </c>
      <c r="AL10" s="170">
        <v>5</v>
      </c>
      <c r="AM10" s="170">
        <v>5</v>
      </c>
      <c r="AN10" s="168"/>
      <c r="AO10" s="168"/>
    </row>
    <row r="11" spans="1:41">
      <c r="A11" s="161" t="s">
        <v>420</v>
      </c>
      <c r="B11" s="169">
        <v>4</v>
      </c>
      <c r="C11" s="168"/>
      <c r="D11" s="168"/>
      <c r="E11" s="170"/>
      <c r="F11" s="170">
        <v>7</v>
      </c>
      <c r="G11" s="170">
        <v>6</v>
      </c>
      <c r="H11" s="170">
        <v>7</v>
      </c>
      <c r="I11" s="170">
        <v>1</v>
      </c>
      <c r="J11" s="170"/>
      <c r="K11" s="170" t="s">
        <v>258</v>
      </c>
      <c r="L11" s="170" t="s">
        <v>259</v>
      </c>
      <c r="M11" s="170">
        <v>4</v>
      </c>
      <c r="N11" s="170">
        <v>4</v>
      </c>
      <c r="O11" s="170">
        <v>4</v>
      </c>
      <c r="P11" s="170">
        <v>4</v>
      </c>
      <c r="Q11" s="170">
        <v>4</v>
      </c>
      <c r="R11" s="170">
        <v>5</v>
      </c>
      <c r="S11" s="170">
        <v>4</v>
      </c>
      <c r="T11" s="170">
        <v>5</v>
      </c>
      <c r="U11" s="170">
        <v>5</v>
      </c>
      <c r="V11" s="170">
        <v>4</v>
      </c>
      <c r="W11" s="170">
        <v>4</v>
      </c>
      <c r="X11" s="170">
        <v>3</v>
      </c>
      <c r="Y11" s="170">
        <v>3</v>
      </c>
      <c r="Z11" s="170">
        <v>2</v>
      </c>
      <c r="AA11" s="170">
        <v>2</v>
      </c>
      <c r="AB11" s="170">
        <v>4</v>
      </c>
      <c r="AC11" s="170">
        <v>3</v>
      </c>
      <c r="AD11" s="170">
        <v>3</v>
      </c>
      <c r="AE11" s="170">
        <v>5</v>
      </c>
      <c r="AF11" s="170">
        <v>5</v>
      </c>
      <c r="AG11" s="170">
        <v>3</v>
      </c>
      <c r="AH11" s="170">
        <v>4</v>
      </c>
      <c r="AI11" s="170">
        <v>4</v>
      </c>
      <c r="AJ11" s="170">
        <v>4</v>
      </c>
      <c r="AK11" s="170">
        <v>4</v>
      </c>
      <c r="AL11" s="170">
        <v>4</v>
      </c>
      <c r="AM11" s="170">
        <v>5</v>
      </c>
      <c r="AN11" s="168"/>
      <c r="AO11" s="168"/>
    </row>
    <row r="12" spans="1:41">
      <c r="A12" s="161" t="s">
        <v>421</v>
      </c>
      <c r="B12" s="169">
        <v>1</v>
      </c>
      <c r="C12" s="169">
        <v>2700</v>
      </c>
      <c r="D12" s="168"/>
      <c r="E12" s="170"/>
      <c r="F12" s="170">
        <v>6</v>
      </c>
      <c r="G12" s="170">
        <v>5</v>
      </c>
      <c r="H12" s="170">
        <v>5</v>
      </c>
      <c r="I12" s="170">
        <v>1</v>
      </c>
      <c r="J12" s="170"/>
      <c r="K12" s="170"/>
      <c r="L12" s="170" t="s">
        <v>260</v>
      </c>
      <c r="M12" s="170">
        <v>3</v>
      </c>
      <c r="N12" s="170">
        <v>2</v>
      </c>
      <c r="O12" s="170">
        <v>2</v>
      </c>
      <c r="P12" s="170">
        <v>2</v>
      </c>
      <c r="Q12" s="170">
        <v>1</v>
      </c>
      <c r="R12" s="170">
        <v>3</v>
      </c>
      <c r="S12" s="170">
        <v>2</v>
      </c>
      <c r="T12" s="170">
        <v>2</v>
      </c>
      <c r="U12" s="170">
        <v>2</v>
      </c>
      <c r="V12" s="170">
        <v>2</v>
      </c>
      <c r="W12" s="170">
        <v>3</v>
      </c>
      <c r="X12" s="170">
        <v>2</v>
      </c>
      <c r="Y12" s="170">
        <v>2</v>
      </c>
      <c r="Z12" s="170">
        <v>2</v>
      </c>
      <c r="AA12" s="170">
        <v>3</v>
      </c>
      <c r="AB12" s="170">
        <v>2</v>
      </c>
      <c r="AC12" s="170">
        <v>3</v>
      </c>
      <c r="AD12" s="170">
        <v>3</v>
      </c>
      <c r="AE12" s="170">
        <v>3</v>
      </c>
      <c r="AF12" s="170">
        <v>3</v>
      </c>
      <c r="AG12" s="170">
        <v>3</v>
      </c>
      <c r="AH12" s="170">
        <v>2</v>
      </c>
      <c r="AI12" s="170">
        <v>4</v>
      </c>
      <c r="AJ12" s="170">
        <v>3</v>
      </c>
      <c r="AK12" s="170">
        <v>3</v>
      </c>
      <c r="AL12" s="170">
        <v>2</v>
      </c>
      <c r="AM12" s="170">
        <v>3</v>
      </c>
      <c r="AN12" s="168"/>
      <c r="AO12" s="168"/>
    </row>
    <row r="13" spans="1:41">
      <c r="A13" s="161" t="s">
        <v>422</v>
      </c>
      <c r="B13" s="169">
        <v>1</v>
      </c>
      <c r="C13" s="169">
        <v>270</v>
      </c>
      <c r="D13" s="169" t="s">
        <v>409</v>
      </c>
      <c r="E13" s="170"/>
      <c r="F13" s="170">
        <v>5</v>
      </c>
      <c r="G13" s="170">
        <v>5</v>
      </c>
      <c r="H13" s="170">
        <v>3</v>
      </c>
      <c r="I13" s="170">
        <v>1</v>
      </c>
      <c r="J13" s="170" t="s">
        <v>261</v>
      </c>
      <c r="K13" s="170" t="s">
        <v>262</v>
      </c>
      <c r="L13" s="170"/>
      <c r="M13" s="170">
        <v>4</v>
      </c>
      <c r="N13" s="170">
        <v>4</v>
      </c>
      <c r="O13" s="170">
        <v>2</v>
      </c>
      <c r="P13" s="170">
        <v>2</v>
      </c>
      <c r="Q13" s="170">
        <v>4</v>
      </c>
      <c r="R13" s="170">
        <v>3</v>
      </c>
      <c r="S13" s="170">
        <v>3</v>
      </c>
      <c r="T13" s="170">
        <v>4</v>
      </c>
      <c r="U13" s="170">
        <v>4</v>
      </c>
      <c r="V13" s="170">
        <v>3</v>
      </c>
      <c r="W13" s="170">
        <v>3</v>
      </c>
      <c r="X13" s="170">
        <v>3</v>
      </c>
      <c r="Y13" s="170">
        <v>3</v>
      </c>
      <c r="Z13" s="170">
        <v>3</v>
      </c>
      <c r="AA13" s="170">
        <v>3</v>
      </c>
      <c r="AB13" s="170">
        <v>4</v>
      </c>
      <c r="AC13" s="170">
        <v>3</v>
      </c>
      <c r="AD13" s="170">
        <v>3</v>
      </c>
      <c r="AE13" s="170">
        <v>3</v>
      </c>
      <c r="AF13" s="170">
        <v>3</v>
      </c>
      <c r="AG13" s="170">
        <v>3</v>
      </c>
      <c r="AH13" s="170">
        <v>4</v>
      </c>
      <c r="AI13" s="170">
        <v>4</v>
      </c>
      <c r="AJ13" s="170">
        <v>4</v>
      </c>
      <c r="AK13" s="170">
        <v>4</v>
      </c>
      <c r="AL13" s="170">
        <v>5</v>
      </c>
      <c r="AM13" s="170">
        <v>5</v>
      </c>
      <c r="AN13" s="168"/>
      <c r="AO13" s="168"/>
    </row>
    <row r="14" spans="1:41">
      <c r="A14" s="161" t="s">
        <v>423</v>
      </c>
      <c r="B14" s="169">
        <v>1</v>
      </c>
      <c r="C14" s="169">
        <v>80</v>
      </c>
      <c r="D14" s="169" t="s">
        <v>410</v>
      </c>
      <c r="E14" s="170"/>
      <c r="F14" s="170">
        <v>6</v>
      </c>
      <c r="G14" s="170">
        <v>6</v>
      </c>
      <c r="H14" s="170">
        <v>6</v>
      </c>
      <c r="I14" s="170">
        <v>1</v>
      </c>
      <c r="J14" s="170" t="s">
        <v>263</v>
      </c>
      <c r="K14" s="170" t="s">
        <v>264</v>
      </c>
      <c r="L14" s="170" t="s">
        <v>265</v>
      </c>
      <c r="M14" s="170">
        <v>4</v>
      </c>
      <c r="N14" s="170">
        <v>5</v>
      </c>
      <c r="O14" s="170">
        <v>4</v>
      </c>
      <c r="P14" s="170">
        <v>4</v>
      </c>
      <c r="Q14" s="170">
        <v>4</v>
      </c>
      <c r="R14" s="170">
        <v>4</v>
      </c>
      <c r="S14" s="170">
        <v>4</v>
      </c>
      <c r="T14" s="170">
        <v>4</v>
      </c>
      <c r="U14" s="170">
        <v>4</v>
      </c>
      <c r="V14" s="170">
        <v>4</v>
      </c>
      <c r="W14" s="170">
        <v>5</v>
      </c>
      <c r="X14" s="170">
        <v>4</v>
      </c>
      <c r="Y14" s="170">
        <v>4</v>
      </c>
      <c r="Z14" s="170">
        <v>4</v>
      </c>
      <c r="AA14" s="170">
        <v>4</v>
      </c>
      <c r="AB14" s="170">
        <v>4</v>
      </c>
      <c r="AC14" s="170">
        <v>4</v>
      </c>
      <c r="AD14" s="170">
        <v>5</v>
      </c>
      <c r="AE14" s="170">
        <v>5</v>
      </c>
      <c r="AF14" s="170">
        <v>5</v>
      </c>
      <c r="AG14" s="170">
        <v>3</v>
      </c>
      <c r="AH14" s="170">
        <v>3</v>
      </c>
      <c r="AI14" s="170">
        <v>4</v>
      </c>
      <c r="AJ14" s="170">
        <v>3</v>
      </c>
      <c r="AK14" s="170">
        <v>3</v>
      </c>
      <c r="AL14" s="170">
        <v>4</v>
      </c>
      <c r="AM14" s="170">
        <v>5</v>
      </c>
      <c r="AN14" s="168"/>
      <c r="AO14" s="168"/>
    </row>
    <row r="15" spans="1:41" s="168" customFormat="1">
      <c r="A15" s="161" t="s">
        <v>424</v>
      </c>
      <c r="B15" s="169">
        <v>4</v>
      </c>
      <c r="C15" s="169"/>
      <c r="D15" s="169"/>
      <c r="E15" s="169"/>
      <c r="F15" s="169">
        <v>6</v>
      </c>
      <c r="G15" s="169">
        <v>5</v>
      </c>
      <c r="H15" s="170">
        <v>7</v>
      </c>
      <c r="I15" s="170">
        <v>1</v>
      </c>
      <c r="J15" s="169" t="s">
        <v>266</v>
      </c>
      <c r="K15" s="169" t="s">
        <v>267</v>
      </c>
      <c r="L15" s="169"/>
      <c r="M15" s="169">
        <v>4</v>
      </c>
      <c r="N15" s="169">
        <v>4</v>
      </c>
      <c r="O15" s="169">
        <v>4</v>
      </c>
      <c r="P15" s="169">
        <v>3</v>
      </c>
      <c r="Q15" s="169">
        <v>4</v>
      </c>
      <c r="R15" s="169">
        <v>4</v>
      </c>
      <c r="S15" s="169">
        <v>4</v>
      </c>
      <c r="T15" s="169">
        <v>3</v>
      </c>
      <c r="U15" s="169">
        <v>5</v>
      </c>
      <c r="V15" s="169">
        <v>5</v>
      </c>
      <c r="W15" s="169">
        <v>5</v>
      </c>
      <c r="X15" s="169">
        <v>4</v>
      </c>
      <c r="Y15" s="169">
        <v>3</v>
      </c>
      <c r="Z15" s="169">
        <v>3</v>
      </c>
      <c r="AA15" s="169">
        <v>4</v>
      </c>
      <c r="AB15" s="169">
        <v>4</v>
      </c>
      <c r="AC15" s="169">
        <v>4</v>
      </c>
      <c r="AD15" s="169">
        <v>4</v>
      </c>
      <c r="AE15" s="169">
        <v>5</v>
      </c>
      <c r="AF15" s="169">
        <v>5</v>
      </c>
      <c r="AG15" s="169">
        <v>4</v>
      </c>
      <c r="AH15" s="169">
        <v>4</v>
      </c>
      <c r="AI15" s="169">
        <v>4</v>
      </c>
      <c r="AJ15" s="169">
        <v>4</v>
      </c>
      <c r="AK15" s="169">
        <v>4</v>
      </c>
      <c r="AL15" s="169">
        <v>3</v>
      </c>
      <c r="AM15" s="169">
        <v>4</v>
      </c>
      <c r="AN15" s="169"/>
      <c r="AO15" s="169"/>
    </row>
    <row r="16" spans="1:41" s="168" customFormat="1">
      <c r="A16" s="161" t="s">
        <v>425</v>
      </c>
      <c r="B16" s="169">
        <v>2</v>
      </c>
      <c r="C16" s="169"/>
      <c r="D16" s="169"/>
      <c r="E16" s="170"/>
      <c r="F16" s="170">
        <v>5</v>
      </c>
      <c r="G16" s="170">
        <v>5</v>
      </c>
      <c r="H16" s="170">
        <v>5</v>
      </c>
      <c r="I16" s="170">
        <v>1</v>
      </c>
      <c r="J16" s="170"/>
      <c r="K16" s="170"/>
      <c r="L16" s="170"/>
      <c r="M16" s="170">
        <v>4</v>
      </c>
      <c r="N16" s="170">
        <v>4</v>
      </c>
      <c r="O16" s="170">
        <v>4</v>
      </c>
      <c r="P16" s="170">
        <v>4</v>
      </c>
      <c r="Q16" s="170">
        <v>4</v>
      </c>
      <c r="R16" s="170">
        <v>4</v>
      </c>
      <c r="S16" s="170">
        <v>3</v>
      </c>
      <c r="T16" s="170">
        <v>3</v>
      </c>
      <c r="U16" s="170">
        <v>3</v>
      </c>
      <c r="V16" s="170">
        <v>3</v>
      </c>
      <c r="W16" s="170">
        <v>4</v>
      </c>
      <c r="X16" s="170">
        <v>3</v>
      </c>
      <c r="Y16" s="170">
        <v>3</v>
      </c>
      <c r="Z16" s="170">
        <v>3</v>
      </c>
      <c r="AA16" s="170">
        <v>4</v>
      </c>
      <c r="AB16" s="170">
        <v>4</v>
      </c>
      <c r="AC16" s="170">
        <v>3</v>
      </c>
      <c r="AD16" s="170">
        <v>3</v>
      </c>
      <c r="AE16" s="170">
        <v>4</v>
      </c>
      <c r="AF16" s="170">
        <v>5</v>
      </c>
      <c r="AG16" s="170">
        <v>4</v>
      </c>
      <c r="AH16" s="170">
        <v>4</v>
      </c>
      <c r="AI16" s="170">
        <v>4</v>
      </c>
      <c r="AJ16" s="170">
        <v>4</v>
      </c>
      <c r="AK16" s="170">
        <v>4</v>
      </c>
      <c r="AL16" s="170">
        <v>4</v>
      </c>
      <c r="AM16" s="170">
        <v>4</v>
      </c>
      <c r="AN16" s="170"/>
      <c r="AO16" s="169"/>
    </row>
    <row r="17" spans="1:41" s="168" customFormat="1">
      <c r="A17" s="161" t="s">
        <v>426</v>
      </c>
      <c r="B17" s="169">
        <v>4</v>
      </c>
      <c r="C17" s="169"/>
      <c r="D17" s="169"/>
      <c r="E17" s="170"/>
      <c r="F17" s="170">
        <v>4</v>
      </c>
      <c r="G17" s="170">
        <v>2</v>
      </c>
      <c r="H17" s="170">
        <v>3</v>
      </c>
      <c r="I17" s="170">
        <v>1</v>
      </c>
      <c r="J17" s="170" t="s">
        <v>268</v>
      </c>
      <c r="K17" s="170" t="s">
        <v>269</v>
      </c>
      <c r="L17" s="170" t="s">
        <v>270</v>
      </c>
      <c r="M17" s="170">
        <v>2</v>
      </c>
      <c r="N17" s="170">
        <v>2</v>
      </c>
      <c r="O17" s="170">
        <v>3</v>
      </c>
      <c r="P17" s="170">
        <v>2</v>
      </c>
      <c r="Q17" s="170">
        <v>3</v>
      </c>
      <c r="R17" s="170">
        <v>3</v>
      </c>
      <c r="S17" s="170">
        <v>3</v>
      </c>
      <c r="T17" s="170">
        <v>5</v>
      </c>
      <c r="U17" s="170">
        <v>4</v>
      </c>
      <c r="V17" s="170">
        <v>4</v>
      </c>
      <c r="W17" s="170">
        <v>3</v>
      </c>
      <c r="X17" s="170">
        <v>3</v>
      </c>
      <c r="Y17" s="170">
        <v>3</v>
      </c>
      <c r="Z17" s="170">
        <v>3</v>
      </c>
      <c r="AA17" s="170">
        <v>3</v>
      </c>
      <c r="AB17" s="170">
        <v>4</v>
      </c>
      <c r="AC17" s="170">
        <v>3</v>
      </c>
      <c r="AD17" s="170">
        <v>5</v>
      </c>
      <c r="AE17" s="170">
        <v>4</v>
      </c>
      <c r="AF17" s="170">
        <v>4</v>
      </c>
      <c r="AG17" s="170">
        <v>2</v>
      </c>
      <c r="AH17" s="170">
        <v>4</v>
      </c>
      <c r="AI17" s="170">
        <v>3</v>
      </c>
      <c r="AJ17" s="170">
        <v>4</v>
      </c>
      <c r="AK17" s="170">
        <v>5</v>
      </c>
      <c r="AL17" s="170">
        <v>4</v>
      </c>
      <c r="AM17" s="170">
        <v>3</v>
      </c>
      <c r="AN17" s="169"/>
      <c r="AO17" s="169"/>
    </row>
    <row r="18" spans="1:41" s="168" customFormat="1">
      <c r="A18" s="161" t="s">
        <v>427</v>
      </c>
      <c r="B18" s="169">
        <v>2</v>
      </c>
      <c r="C18" s="169"/>
      <c r="D18" s="169"/>
      <c r="E18" s="170"/>
      <c r="F18" s="170">
        <v>6</v>
      </c>
      <c r="G18" s="170">
        <v>6</v>
      </c>
      <c r="H18" s="170">
        <v>5</v>
      </c>
      <c r="I18" s="170">
        <v>1</v>
      </c>
      <c r="J18" s="170"/>
      <c r="K18" s="170" t="s">
        <v>271</v>
      </c>
      <c r="L18" s="170" t="s">
        <v>272</v>
      </c>
      <c r="M18" s="170">
        <v>4</v>
      </c>
      <c r="N18" s="170">
        <v>3</v>
      </c>
      <c r="O18" s="170">
        <v>4</v>
      </c>
      <c r="P18" s="170">
        <v>3</v>
      </c>
      <c r="Q18" s="170">
        <v>4</v>
      </c>
      <c r="R18" s="170">
        <v>4</v>
      </c>
      <c r="S18" s="170">
        <v>4</v>
      </c>
      <c r="T18" s="170">
        <v>3</v>
      </c>
      <c r="U18" s="170">
        <v>4</v>
      </c>
      <c r="V18" s="170">
        <v>4</v>
      </c>
      <c r="W18" s="170">
        <v>3</v>
      </c>
      <c r="X18" s="170">
        <v>3</v>
      </c>
      <c r="Y18" s="170">
        <v>3</v>
      </c>
      <c r="Z18" s="170">
        <v>3</v>
      </c>
      <c r="AA18" s="170">
        <v>3</v>
      </c>
      <c r="AB18" s="170">
        <v>4</v>
      </c>
      <c r="AC18" s="170">
        <v>3</v>
      </c>
      <c r="AD18" s="170">
        <v>3</v>
      </c>
      <c r="AE18" s="170">
        <v>4</v>
      </c>
      <c r="AF18" s="170">
        <v>5</v>
      </c>
      <c r="AG18" s="170">
        <v>3</v>
      </c>
      <c r="AH18" s="170">
        <v>4</v>
      </c>
      <c r="AI18" s="170">
        <v>4</v>
      </c>
      <c r="AJ18" s="170">
        <v>4</v>
      </c>
      <c r="AK18" s="170">
        <v>4</v>
      </c>
      <c r="AL18" s="170">
        <v>4</v>
      </c>
      <c r="AM18" s="170">
        <v>4</v>
      </c>
      <c r="AN18" s="169"/>
      <c r="AO18" s="169"/>
    </row>
    <row r="19" spans="1:41" s="168" customFormat="1">
      <c r="A19" s="161" t="s">
        <v>428</v>
      </c>
      <c r="B19" s="169">
        <v>2</v>
      </c>
      <c r="C19" s="169"/>
      <c r="D19" s="169"/>
      <c r="E19" s="170"/>
      <c r="F19" s="170">
        <v>6</v>
      </c>
      <c r="G19" s="170">
        <v>5</v>
      </c>
      <c r="H19" s="170">
        <v>6</v>
      </c>
      <c r="I19" s="170">
        <v>1</v>
      </c>
      <c r="J19" s="170"/>
      <c r="K19" s="170"/>
      <c r="L19" s="170"/>
      <c r="M19" s="170">
        <v>4</v>
      </c>
      <c r="N19" s="170">
        <v>4</v>
      </c>
      <c r="O19" s="170">
        <v>4</v>
      </c>
      <c r="P19" s="170">
        <v>4</v>
      </c>
      <c r="Q19" s="170">
        <v>4</v>
      </c>
      <c r="R19" s="170">
        <v>4</v>
      </c>
      <c r="S19" s="170">
        <v>3</v>
      </c>
      <c r="T19" s="170">
        <v>3</v>
      </c>
      <c r="U19" s="170">
        <v>4</v>
      </c>
      <c r="V19" s="170">
        <v>3</v>
      </c>
      <c r="W19" s="170">
        <v>4</v>
      </c>
      <c r="X19" s="170">
        <v>4</v>
      </c>
      <c r="Y19" s="170">
        <v>4</v>
      </c>
      <c r="Z19" s="170">
        <v>4</v>
      </c>
      <c r="AA19" s="170">
        <v>4</v>
      </c>
      <c r="AB19" s="170">
        <v>3</v>
      </c>
      <c r="AC19" s="170">
        <v>3</v>
      </c>
      <c r="AD19" s="170">
        <v>4</v>
      </c>
      <c r="AE19" s="170">
        <v>4</v>
      </c>
      <c r="AF19" s="170">
        <v>4</v>
      </c>
      <c r="AG19" s="170">
        <v>4</v>
      </c>
      <c r="AH19" s="170">
        <v>4</v>
      </c>
      <c r="AI19" s="170">
        <v>4</v>
      </c>
      <c r="AJ19" s="170">
        <v>4</v>
      </c>
      <c r="AK19" s="170">
        <v>4</v>
      </c>
      <c r="AL19" s="170">
        <v>4</v>
      </c>
      <c r="AM19" s="170">
        <v>4</v>
      </c>
      <c r="AN19" s="169"/>
      <c r="AO19" s="169"/>
    </row>
    <row r="20" spans="1:41" s="168" customFormat="1">
      <c r="A20" s="161" t="s">
        <v>429</v>
      </c>
      <c r="B20" s="169">
        <v>2</v>
      </c>
      <c r="C20" s="169"/>
      <c r="D20" s="169"/>
      <c r="E20" s="170"/>
      <c r="F20" s="170">
        <v>5</v>
      </c>
      <c r="G20" s="170">
        <v>5</v>
      </c>
      <c r="H20" s="170">
        <v>5</v>
      </c>
      <c r="I20" s="170">
        <v>1</v>
      </c>
      <c r="J20" s="170" t="s">
        <v>273</v>
      </c>
      <c r="K20" s="170"/>
      <c r="L20" s="170"/>
      <c r="M20" s="170">
        <v>4</v>
      </c>
      <c r="N20" s="170">
        <v>4</v>
      </c>
      <c r="O20" s="170">
        <v>4</v>
      </c>
      <c r="P20" s="170">
        <v>4</v>
      </c>
      <c r="Q20" s="170">
        <v>4</v>
      </c>
      <c r="R20" s="170">
        <v>3</v>
      </c>
      <c r="S20" s="170">
        <v>3</v>
      </c>
      <c r="T20" s="170">
        <v>3</v>
      </c>
      <c r="U20" s="170">
        <v>3</v>
      </c>
      <c r="V20" s="170">
        <v>4</v>
      </c>
      <c r="W20" s="170">
        <v>4</v>
      </c>
      <c r="X20" s="170">
        <v>3</v>
      </c>
      <c r="Y20" s="170">
        <v>4</v>
      </c>
      <c r="Z20" s="170">
        <v>3</v>
      </c>
      <c r="AA20" s="170">
        <v>3</v>
      </c>
      <c r="AB20" s="170">
        <v>4</v>
      </c>
      <c r="AC20" s="170">
        <v>3</v>
      </c>
      <c r="AD20" s="170">
        <v>4</v>
      </c>
      <c r="AE20" s="170">
        <v>4</v>
      </c>
      <c r="AF20" s="170">
        <v>4</v>
      </c>
      <c r="AG20" s="170">
        <v>4</v>
      </c>
      <c r="AH20" s="170">
        <v>4</v>
      </c>
      <c r="AI20" s="170">
        <v>4</v>
      </c>
      <c r="AJ20" s="170">
        <v>4</v>
      </c>
      <c r="AK20" s="170">
        <v>4</v>
      </c>
      <c r="AL20" s="170">
        <v>4</v>
      </c>
      <c r="AM20" s="170">
        <v>4</v>
      </c>
      <c r="AN20" s="169"/>
      <c r="AO20" s="169"/>
    </row>
    <row r="21" spans="1:41" s="168" customFormat="1">
      <c r="A21" s="161" t="s">
        <v>430</v>
      </c>
      <c r="B21" s="169">
        <v>4</v>
      </c>
      <c r="C21" s="169"/>
      <c r="D21" s="169"/>
      <c r="E21" s="170"/>
      <c r="F21" s="170">
        <v>6</v>
      </c>
      <c r="G21" s="170">
        <v>5</v>
      </c>
      <c r="H21" s="170">
        <v>5</v>
      </c>
      <c r="I21" s="170">
        <v>1</v>
      </c>
      <c r="J21" s="170" t="s">
        <v>274</v>
      </c>
      <c r="K21" s="170" t="s">
        <v>275</v>
      </c>
      <c r="L21" s="170"/>
      <c r="M21" s="170">
        <v>2</v>
      </c>
      <c r="N21" s="170">
        <v>4</v>
      </c>
      <c r="O21" s="170">
        <v>4</v>
      </c>
      <c r="P21" s="170">
        <v>4</v>
      </c>
      <c r="Q21" s="170">
        <v>4</v>
      </c>
      <c r="R21" s="170">
        <v>3</v>
      </c>
      <c r="S21" s="170">
        <v>3</v>
      </c>
      <c r="T21" s="170">
        <v>2</v>
      </c>
      <c r="U21" s="170">
        <v>5</v>
      </c>
      <c r="V21" s="170">
        <v>4</v>
      </c>
      <c r="W21" s="170">
        <v>5</v>
      </c>
      <c r="X21" s="170">
        <v>4</v>
      </c>
      <c r="Y21" s="170">
        <v>4</v>
      </c>
      <c r="Z21" s="170">
        <v>3</v>
      </c>
      <c r="AA21" s="170">
        <v>4</v>
      </c>
      <c r="AB21" s="170">
        <v>4</v>
      </c>
      <c r="AC21" s="170">
        <v>4</v>
      </c>
      <c r="AD21" s="170">
        <v>4</v>
      </c>
      <c r="AE21" s="170">
        <v>5</v>
      </c>
      <c r="AF21" s="170">
        <v>5</v>
      </c>
      <c r="AG21" s="170">
        <v>4</v>
      </c>
      <c r="AH21" s="170">
        <v>4</v>
      </c>
      <c r="AI21" s="170">
        <v>5</v>
      </c>
      <c r="AJ21" s="170">
        <v>4</v>
      </c>
      <c r="AK21" s="170">
        <v>4</v>
      </c>
      <c r="AL21" s="170">
        <v>4</v>
      </c>
      <c r="AM21" s="170">
        <v>4</v>
      </c>
      <c r="AN21" s="169"/>
      <c r="AO21" s="169"/>
    </row>
    <row r="22" spans="1:41" s="168" customFormat="1">
      <c r="A22" s="161" t="s">
        <v>431</v>
      </c>
      <c r="B22" s="169">
        <v>4</v>
      </c>
      <c r="C22" s="169">
        <v>100</v>
      </c>
      <c r="D22" s="169" t="s">
        <v>276</v>
      </c>
      <c r="E22" s="170"/>
      <c r="F22" s="170">
        <v>7</v>
      </c>
      <c r="G22" s="170">
        <v>6</v>
      </c>
      <c r="H22" s="170">
        <v>6</v>
      </c>
      <c r="I22" s="170">
        <v>1</v>
      </c>
      <c r="J22" s="170" t="s">
        <v>277</v>
      </c>
      <c r="K22" s="170" t="s">
        <v>278</v>
      </c>
      <c r="L22" s="170" t="s">
        <v>279</v>
      </c>
      <c r="M22" s="170">
        <v>4</v>
      </c>
      <c r="N22" s="170">
        <v>4</v>
      </c>
      <c r="O22" s="170">
        <v>4</v>
      </c>
      <c r="P22" s="170">
        <v>4</v>
      </c>
      <c r="Q22" s="170">
        <v>4</v>
      </c>
      <c r="R22" s="170">
        <v>5</v>
      </c>
      <c r="S22" s="170">
        <v>5</v>
      </c>
      <c r="T22" s="170">
        <v>5</v>
      </c>
      <c r="U22" s="170">
        <v>5</v>
      </c>
      <c r="V22" s="170">
        <v>5</v>
      </c>
      <c r="W22" s="170">
        <v>5</v>
      </c>
      <c r="X22" s="170">
        <v>4</v>
      </c>
      <c r="Y22" s="170">
        <v>4</v>
      </c>
      <c r="Z22" s="170">
        <v>4</v>
      </c>
      <c r="AA22" s="170">
        <v>4</v>
      </c>
      <c r="AB22" s="170">
        <v>4</v>
      </c>
      <c r="AC22" s="170">
        <v>4</v>
      </c>
      <c r="AD22" s="170">
        <v>4</v>
      </c>
      <c r="AE22" s="170">
        <v>4</v>
      </c>
      <c r="AF22" s="170">
        <v>4</v>
      </c>
      <c r="AG22" s="170">
        <v>4</v>
      </c>
      <c r="AH22" s="170">
        <v>2</v>
      </c>
      <c r="AI22" s="170">
        <v>3</v>
      </c>
      <c r="AJ22" s="170">
        <v>4</v>
      </c>
      <c r="AK22" s="170">
        <v>4</v>
      </c>
      <c r="AL22" s="170">
        <v>4</v>
      </c>
      <c r="AM22" s="170">
        <v>5</v>
      </c>
      <c r="AN22" s="169"/>
      <c r="AO22" s="169"/>
    </row>
    <row r="23" spans="1:41" s="168" customFormat="1">
      <c r="A23" s="161" t="s">
        <v>432</v>
      </c>
      <c r="B23" s="169">
        <v>2</v>
      </c>
      <c r="C23" s="169"/>
      <c r="D23" s="169"/>
      <c r="E23" s="170"/>
      <c r="F23" s="170">
        <v>5</v>
      </c>
      <c r="G23" s="170">
        <v>4</v>
      </c>
      <c r="H23" s="170">
        <v>5</v>
      </c>
      <c r="I23" s="170">
        <v>1</v>
      </c>
      <c r="J23" s="170"/>
      <c r="K23" s="170" t="s">
        <v>280</v>
      </c>
      <c r="L23" s="170"/>
      <c r="M23" s="170">
        <v>4</v>
      </c>
      <c r="N23" s="170">
        <v>3</v>
      </c>
      <c r="O23" s="170">
        <v>3</v>
      </c>
      <c r="P23" s="170">
        <v>4</v>
      </c>
      <c r="Q23" s="170">
        <v>4</v>
      </c>
      <c r="R23" s="170">
        <v>3</v>
      </c>
      <c r="S23" s="170">
        <v>3</v>
      </c>
      <c r="T23" s="170">
        <v>4</v>
      </c>
      <c r="U23" s="170">
        <v>4</v>
      </c>
      <c r="V23" s="170">
        <v>4</v>
      </c>
      <c r="W23" s="170">
        <v>3</v>
      </c>
      <c r="X23" s="170">
        <v>3</v>
      </c>
      <c r="Y23" s="170">
        <v>3</v>
      </c>
      <c r="Z23" s="170">
        <v>2</v>
      </c>
      <c r="AA23" s="170">
        <v>3</v>
      </c>
      <c r="AB23" s="170">
        <v>3</v>
      </c>
      <c r="AC23" s="170">
        <v>3</v>
      </c>
      <c r="AD23" s="170">
        <v>3</v>
      </c>
      <c r="AE23" s="170">
        <v>3</v>
      </c>
      <c r="AF23" s="170">
        <v>4</v>
      </c>
      <c r="AG23" s="170">
        <v>4</v>
      </c>
      <c r="AH23" s="170">
        <v>3</v>
      </c>
      <c r="AI23" s="170">
        <v>4</v>
      </c>
      <c r="AJ23" s="170">
        <v>4</v>
      </c>
      <c r="AK23" s="170">
        <v>4</v>
      </c>
      <c r="AL23" s="170">
        <v>4</v>
      </c>
      <c r="AM23" s="170">
        <v>4</v>
      </c>
      <c r="AN23" s="169"/>
      <c r="AO23" s="169"/>
    </row>
    <row r="24" spans="1:41" s="168" customFormat="1">
      <c r="A24" s="161" t="s">
        <v>433</v>
      </c>
      <c r="B24" s="169">
        <v>2</v>
      </c>
      <c r="C24" s="169"/>
      <c r="D24" s="169"/>
      <c r="E24" s="170"/>
      <c r="F24" s="170">
        <v>7</v>
      </c>
      <c r="G24" s="170">
        <v>7</v>
      </c>
      <c r="H24" s="170">
        <v>7</v>
      </c>
      <c r="I24" s="170">
        <v>1</v>
      </c>
      <c r="J24" s="170"/>
      <c r="K24" s="170" t="s">
        <v>281</v>
      </c>
      <c r="L24" s="170"/>
      <c r="M24" s="170">
        <v>5</v>
      </c>
      <c r="N24" s="170">
        <v>5</v>
      </c>
      <c r="O24" s="170">
        <v>5</v>
      </c>
      <c r="P24" s="170">
        <v>5</v>
      </c>
      <c r="Q24" s="170">
        <v>5</v>
      </c>
      <c r="R24" s="170">
        <v>4</v>
      </c>
      <c r="S24" s="170">
        <v>4</v>
      </c>
      <c r="T24" s="170">
        <v>4</v>
      </c>
      <c r="U24" s="170">
        <v>4</v>
      </c>
      <c r="V24" s="170">
        <v>4</v>
      </c>
      <c r="W24" s="170">
        <v>5</v>
      </c>
      <c r="X24" s="170">
        <v>5</v>
      </c>
      <c r="Y24" s="170">
        <v>5</v>
      </c>
      <c r="Z24" s="170">
        <v>5</v>
      </c>
      <c r="AA24" s="170">
        <v>5</v>
      </c>
      <c r="AB24" s="170">
        <v>5</v>
      </c>
      <c r="AC24" s="170">
        <v>5</v>
      </c>
      <c r="AD24" s="170">
        <v>5</v>
      </c>
      <c r="AE24" s="170">
        <v>4</v>
      </c>
      <c r="AF24" s="170">
        <v>5</v>
      </c>
      <c r="AG24" s="170">
        <v>4</v>
      </c>
      <c r="AH24" s="170">
        <v>3</v>
      </c>
      <c r="AI24" s="170">
        <v>4</v>
      </c>
      <c r="AJ24" s="170">
        <v>3</v>
      </c>
      <c r="AK24" s="170">
        <v>3</v>
      </c>
      <c r="AL24" s="170">
        <v>4</v>
      </c>
      <c r="AM24" s="170">
        <v>5</v>
      </c>
      <c r="AN24" s="169"/>
      <c r="AO24" s="169"/>
    </row>
    <row r="25" spans="1:41" s="168" customFormat="1">
      <c r="A25" s="161" t="s">
        <v>434</v>
      </c>
      <c r="B25" s="169">
        <v>2</v>
      </c>
      <c r="C25" s="169"/>
      <c r="D25" s="169"/>
      <c r="E25" s="170"/>
      <c r="F25" s="170">
        <v>5</v>
      </c>
      <c r="G25" s="170">
        <v>7</v>
      </c>
      <c r="H25" s="170">
        <v>6</v>
      </c>
      <c r="I25" s="170">
        <v>1</v>
      </c>
      <c r="J25" s="170" t="s">
        <v>282</v>
      </c>
      <c r="K25" s="170" t="s">
        <v>283</v>
      </c>
      <c r="L25" s="170"/>
      <c r="M25" s="170">
        <v>4</v>
      </c>
      <c r="N25" s="170">
        <v>5</v>
      </c>
      <c r="O25" s="170">
        <v>4</v>
      </c>
      <c r="P25" s="170">
        <v>5</v>
      </c>
      <c r="Q25" s="170">
        <v>5</v>
      </c>
      <c r="R25" s="170">
        <v>4</v>
      </c>
      <c r="S25" s="170">
        <v>4</v>
      </c>
      <c r="T25" s="170">
        <v>3</v>
      </c>
      <c r="U25" s="170">
        <v>5</v>
      </c>
      <c r="V25" s="170">
        <v>5</v>
      </c>
      <c r="W25" s="170">
        <v>5</v>
      </c>
      <c r="X25" s="170">
        <v>4</v>
      </c>
      <c r="Y25" s="170">
        <v>5</v>
      </c>
      <c r="Z25" s="170">
        <v>4</v>
      </c>
      <c r="AA25" s="170">
        <v>4</v>
      </c>
      <c r="AB25" s="170">
        <v>4</v>
      </c>
      <c r="AC25" s="170">
        <v>5</v>
      </c>
      <c r="AD25" s="170">
        <v>5</v>
      </c>
      <c r="AE25" s="170">
        <v>5</v>
      </c>
      <c r="AF25" s="170">
        <v>5</v>
      </c>
      <c r="AG25" s="170">
        <v>4</v>
      </c>
      <c r="AH25" s="170">
        <v>5</v>
      </c>
      <c r="AI25" s="170">
        <v>4</v>
      </c>
      <c r="AJ25" s="170">
        <v>5</v>
      </c>
      <c r="AK25" s="170">
        <v>5</v>
      </c>
      <c r="AL25" s="170">
        <v>4</v>
      </c>
      <c r="AM25" s="170">
        <v>5</v>
      </c>
      <c r="AN25" s="169"/>
      <c r="AO25" s="169"/>
    </row>
    <row r="26" spans="1:41" s="168" customFormat="1">
      <c r="A26" s="161" t="s">
        <v>435</v>
      </c>
      <c r="B26" s="169">
        <v>2</v>
      </c>
      <c r="C26" s="169"/>
      <c r="D26" s="169"/>
      <c r="E26" s="170"/>
      <c r="F26" s="170">
        <v>5</v>
      </c>
      <c r="G26" s="170">
        <v>5</v>
      </c>
      <c r="H26" s="170">
        <v>5</v>
      </c>
      <c r="I26" s="170">
        <v>1</v>
      </c>
      <c r="J26" s="170"/>
      <c r="K26" s="170" t="s">
        <v>284</v>
      </c>
      <c r="L26" s="170"/>
      <c r="M26" s="170">
        <v>4</v>
      </c>
      <c r="N26" s="170">
        <v>4</v>
      </c>
      <c r="O26" s="170">
        <v>4</v>
      </c>
      <c r="P26" s="170">
        <v>4</v>
      </c>
      <c r="Q26" s="170">
        <v>4</v>
      </c>
      <c r="R26" s="170">
        <v>4</v>
      </c>
      <c r="S26" s="170">
        <v>3</v>
      </c>
      <c r="T26" s="170">
        <v>3</v>
      </c>
      <c r="U26" s="170">
        <v>3</v>
      </c>
      <c r="V26" s="170">
        <v>3</v>
      </c>
      <c r="W26" s="170">
        <v>4</v>
      </c>
      <c r="X26" s="170">
        <v>3</v>
      </c>
      <c r="Y26" s="170">
        <v>4</v>
      </c>
      <c r="Z26" s="170">
        <v>3</v>
      </c>
      <c r="AA26" s="170">
        <v>4</v>
      </c>
      <c r="AB26" s="170">
        <v>4</v>
      </c>
      <c r="AC26" s="170">
        <v>4</v>
      </c>
      <c r="AD26" s="170">
        <v>4</v>
      </c>
      <c r="AE26" s="170">
        <v>4</v>
      </c>
      <c r="AF26" s="170">
        <v>5</v>
      </c>
      <c r="AG26" s="170">
        <v>4</v>
      </c>
      <c r="AH26" s="170">
        <v>5</v>
      </c>
      <c r="AI26" s="170">
        <v>4</v>
      </c>
      <c r="AJ26" s="170">
        <v>4</v>
      </c>
      <c r="AK26" s="170">
        <v>4</v>
      </c>
      <c r="AL26" s="170">
        <v>4</v>
      </c>
      <c r="AM26" s="170">
        <v>4</v>
      </c>
      <c r="AN26" s="169"/>
      <c r="AO26" s="169"/>
    </row>
    <row r="27" spans="1:41" s="168" customFormat="1">
      <c r="A27" s="161" t="s">
        <v>436</v>
      </c>
      <c r="B27" s="169">
        <v>2</v>
      </c>
      <c r="C27" s="169"/>
      <c r="D27" s="169"/>
      <c r="E27" s="170"/>
      <c r="F27" s="170">
        <v>2</v>
      </c>
      <c r="G27" s="170">
        <v>3</v>
      </c>
      <c r="H27" s="170">
        <v>3</v>
      </c>
      <c r="I27" s="170">
        <v>1</v>
      </c>
      <c r="J27" s="170" t="s">
        <v>411</v>
      </c>
      <c r="K27" s="170" t="s">
        <v>286</v>
      </c>
      <c r="L27" s="170" t="s">
        <v>287</v>
      </c>
      <c r="M27" s="170">
        <v>3</v>
      </c>
      <c r="N27" s="170">
        <v>3</v>
      </c>
      <c r="O27" s="170">
        <v>3</v>
      </c>
      <c r="P27" s="170">
        <v>3</v>
      </c>
      <c r="Q27" s="170">
        <v>3</v>
      </c>
      <c r="R27" s="170">
        <v>4</v>
      </c>
      <c r="S27" s="170">
        <v>4</v>
      </c>
      <c r="T27" s="170">
        <v>4</v>
      </c>
      <c r="U27" s="170">
        <v>4</v>
      </c>
      <c r="V27" s="170">
        <v>4</v>
      </c>
      <c r="W27" s="170">
        <v>4</v>
      </c>
      <c r="X27" s="170">
        <v>4</v>
      </c>
      <c r="Y27" s="170">
        <v>4</v>
      </c>
      <c r="Z27" s="170">
        <v>4</v>
      </c>
      <c r="AA27" s="170">
        <v>4</v>
      </c>
      <c r="AB27" s="170">
        <v>4</v>
      </c>
      <c r="AC27" s="170">
        <v>4</v>
      </c>
      <c r="AD27" s="170">
        <v>4</v>
      </c>
      <c r="AE27" s="170">
        <v>4</v>
      </c>
      <c r="AF27" s="170">
        <v>4</v>
      </c>
      <c r="AG27" s="170">
        <v>2</v>
      </c>
      <c r="AH27" s="170">
        <v>2</v>
      </c>
      <c r="AI27" s="170">
        <v>4</v>
      </c>
      <c r="AJ27" s="170">
        <v>2</v>
      </c>
      <c r="AK27" s="170">
        <v>3</v>
      </c>
      <c r="AL27" s="170">
        <v>2</v>
      </c>
      <c r="AM27" s="170">
        <v>3</v>
      </c>
      <c r="AN27" s="169"/>
      <c r="AO27" s="169"/>
    </row>
    <row r="28" spans="1:41" s="168" customFormat="1">
      <c r="A28" s="161" t="s">
        <v>437</v>
      </c>
      <c r="B28" s="169">
        <v>5</v>
      </c>
      <c r="C28" s="169"/>
      <c r="D28" s="169"/>
      <c r="E28" s="170" t="s">
        <v>288</v>
      </c>
      <c r="F28" s="170">
        <v>6</v>
      </c>
      <c r="G28" s="170">
        <v>6</v>
      </c>
      <c r="H28" s="170">
        <v>4</v>
      </c>
      <c r="I28" s="170">
        <v>1</v>
      </c>
      <c r="J28" s="170" t="s">
        <v>289</v>
      </c>
      <c r="K28" s="170" t="s">
        <v>290</v>
      </c>
      <c r="L28" s="170" t="s">
        <v>291</v>
      </c>
      <c r="M28" s="170">
        <v>5</v>
      </c>
      <c r="N28" s="170">
        <v>5</v>
      </c>
      <c r="O28" s="170">
        <v>5</v>
      </c>
      <c r="P28" s="170">
        <v>5</v>
      </c>
      <c r="Q28" s="170">
        <v>5</v>
      </c>
      <c r="R28" s="170">
        <v>4</v>
      </c>
      <c r="S28" s="170">
        <v>2</v>
      </c>
      <c r="T28" s="170">
        <v>2</v>
      </c>
      <c r="U28" s="170">
        <v>2</v>
      </c>
      <c r="V28" s="170">
        <v>2</v>
      </c>
      <c r="W28" s="170">
        <v>3</v>
      </c>
      <c r="X28" s="170">
        <v>2</v>
      </c>
      <c r="Y28" s="170">
        <v>2</v>
      </c>
      <c r="Z28" s="170">
        <v>1</v>
      </c>
      <c r="AA28" s="170">
        <v>1</v>
      </c>
      <c r="AB28" s="170">
        <v>1</v>
      </c>
      <c r="AC28" s="170">
        <v>2</v>
      </c>
      <c r="AD28" s="170">
        <v>2</v>
      </c>
      <c r="AE28" s="170">
        <v>2</v>
      </c>
      <c r="AF28" s="170">
        <v>2</v>
      </c>
      <c r="AG28" s="170">
        <v>3</v>
      </c>
      <c r="AH28" s="170">
        <v>3</v>
      </c>
      <c r="AI28" s="170">
        <v>3</v>
      </c>
      <c r="AJ28" s="170">
        <v>3</v>
      </c>
      <c r="AK28" s="170">
        <v>3</v>
      </c>
      <c r="AL28" s="170">
        <v>3</v>
      </c>
      <c r="AM28" s="170">
        <v>3</v>
      </c>
      <c r="AN28" s="169"/>
      <c r="AO28" s="169"/>
    </row>
    <row r="29" spans="1:41" s="168" customFormat="1">
      <c r="A29" s="161" t="s">
        <v>438</v>
      </c>
      <c r="B29" s="169">
        <v>4</v>
      </c>
      <c r="C29" s="169"/>
      <c r="D29" s="169"/>
      <c r="E29" s="169"/>
      <c r="F29" s="169">
        <v>5</v>
      </c>
      <c r="G29" s="169">
        <v>5</v>
      </c>
      <c r="H29" s="169">
        <v>5</v>
      </c>
      <c r="I29" s="169">
        <v>1</v>
      </c>
      <c r="J29" s="169"/>
      <c r="K29" s="169"/>
      <c r="L29" s="169"/>
      <c r="M29" s="169">
        <v>4</v>
      </c>
      <c r="N29" s="169">
        <v>4</v>
      </c>
      <c r="O29" s="169">
        <v>4</v>
      </c>
      <c r="P29" s="169">
        <v>4</v>
      </c>
      <c r="Q29" s="169">
        <v>4</v>
      </c>
      <c r="R29" s="169">
        <v>4</v>
      </c>
      <c r="S29" s="169">
        <v>4</v>
      </c>
      <c r="T29" s="169">
        <v>5</v>
      </c>
      <c r="U29" s="169">
        <v>5</v>
      </c>
      <c r="V29" s="169">
        <v>5</v>
      </c>
      <c r="W29" s="169">
        <v>4</v>
      </c>
      <c r="X29" s="169">
        <v>5</v>
      </c>
      <c r="Y29" s="169">
        <v>5</v>
      </c>
      <c r="Z29" s="169">
        <v>5</v>
      </c>
      <c r="AA29" s="169">
        <v>5</v>
      </c>
      <c r="AB29" s="169">
        <v>5</v>
      </c>
      <c r="AC29" s="169">
        <v>5</v>
      </c>
      <c r="AD29" s="169">
        <v>5</v>
      </c>
      <c r="AE29" s="169">
        <v>5</v>
      </c>
      <c r="AF29" s="169">
        <v>4</v>
      </c>
      <c r="AG29" s="169">
        <v>4</v>
      </c>
      <c r="AH29" s="169">
        <v>3</v>
      </c>
      <c r="AI29" s="169">
        <v>5</v>
      </c>
      <c r="AJ29" s="169">
        <v>4</v>
      </c>
      <c r="AK29" s="169">
        <v>4</v>
      </c>
      <c r="AL29" s="169">
        <v>4</v>
      </c>
      <c r="AM29" s="169">
        <v>4</v>
      </c>
      <c r="AN29" s="169"/>
      <c r="AO29" s="169"/>
    </row>
    <row r="30" spans="1:41" s="168" customFormat="1">
      <c r="A30" s="161" t="s">
        <v>439</v>
      </c>
      <c r="B30" s="169">
        <v>4</v>
      </c>
      <c r="C30" s="169"/>
      <c r="D30" s="169"/>
      <c r="E30" s="170"/>
      <c r="F30" s="170">
        <v>7</v>
      </c>
      <c r="G30" s="170">
        <v>7</v>
      </c>
      <c r="H30" s="170">
        <v>4</v>
      </c>
      <c r="I30" s="170">
        <v>1</v>
      </c>
      <c r="J30" s="170" t="s">
        <v>103</v>
      </c>
      <c r="K30" s="170" t="s">
        <v>107</v>
      </c>
      <c r="L30" s="170" t="s">
        <v>194</v>
      </c>
      <c r="M30" s="170">
        <v>5</v>
      </c>
      <c r="N30" s="170">
        <v>5</v>
      </c>
      <c r="O30" s="170">
        <v>5</v>
      </c>
      <c r="P30" s="170">
        <v>5</v>
      </c>
      <c r="Q30" s="170">
        <v>5</v>
      </c>
      <c r="R30" s="170">
        <v>3</v>
      </c>
      <c r="S30" s="170">
        <v>3</v>
      </c>
      <c r="T30" s="170">
        <v>2</v>
      </c>
      <c r="U30" s="170">
        <v>3</v>
      </c>
      <c r="V30" s="170">
        <v>3</v>
      </c>
      <c r="W30" s="170">
        <v>3</v>
      </c>
      <c r="X30" s="170">
        <v>3</v>
      </c>
      <c r="Y30" s="170">
        <v>3</v>
      </c>
      <c r="Z30" s="170">
        <v>2</v>
      </c>
      <c r="AA30" s="170">
        <v>2</v>
      </c>
      <c r="AB30" s="170">
        <v>2</v>
      </c>
      <c r="AC30" s="170">
        <v>2</v>
      </c>
      <c r="AD30" s="170">
        <v>2</v>
      </c>
      <c r="AE30" s="170">
        <v>4</v>
      </c>
      <c r="AF30" s="170">
        <v>3</v>
      </c>
      <c r="AG30" s="170">
        <v>2</v>
      </c>
      <c r="AH30" s="170">
        <v>1</v>
      </c>
      <c r="AI30" s="170">
        <v>2</v>
      </c>
      <c r="AJ30" s="170">
        <v>2</v>
      </c>
      <c r="AK30" s="170">
        <v>1</v>
      </c>
      <c r="AL30" s="170">
        <v>1</v>
      </c>
      <c r="AM30" s="170">
        <v>5</v>
      </c>
      <c r="AN30" s="169"/>
      <c r="AO30" s="169"/>
    </row>
    <row r="31" spans="1:41" s="168" customFormat="1">
      <c r="A31" s="161" t="s">
        <v>440</v>
      </c>
      <c r="B31" s="107">
        <v>1</v>
      </c>
      <c r="C31" s="169">
        <v>20</v>
      </c>
      <c r="D31" s="169" t="s">
        <v>195</v>
      </c>
      <c r="E31" s="170" t="s">
        <v>196</v>
      </c>
      <c r="F31" s="170">
        <v>6</v>
      </c>
      <c r="G31" s="170">
        <v>7</v>
      </c>
      <c r="H31" s="170">
        <v>5</v>
      </c>
      <c r="I31" s="170">
        <v>1</v>
      </c>
      <c r="J31" s="170"/>
      <c r="K31" s="170"/>
      <c r="L31" s="170"/>
      <c r="M31" s="170">
        <v>4</v>
      </c>
      <c r="N31" s="170">
        <v>4</v>
      </c>
      <c r="O31" s="170">
        <v>4</v>
      </c>
      <c r="P31" s="170">
        <v>4</v>
      </c>
      <c r="Q31" s="170">
        <v>4</v>
      </c>
      <c r="R31" s="170">
        <v>4</v>
      </c>
      <c r="S31" s="170">
        <v>3</v>
      </c>
      <c r="T31" s="170">
        <v>3</v>
      </c>
      <c r="U31" s="170">
        <v>3</v>
      </c>
      <c r="V31" s="170">
        <v>3</v>
      </c>
      <c r="W31" s="170">
        <v>4</v>
      </c>
      <c r="X31" s="170">
        <v>3</v>
      </c>
      <c r="Y31" s="170">
        <v>3</v>
      </c>
      <c r="Z31" s="170">
        <v>3</v>
      </c>
      <c r="AA31" s="170">
        <v>4</v>
      </c>
      <c r="AB31" s="170">
        <v>4</v>
      </c>
      <c r="AC31" s="170">
        <v>3</v>
      </c>
      <c r="AD31" s="170">
        <v>4</v>
      </c>
      <c r="AE31" s="170">
        <v>4</v>
      </c>
      <c r="AF31" s="170">
        <v>4</v>
      </c>
      <c r="AG31" s="170">
        <v>3</v>
      </c>
      <c r="AH31" s="170">
        <v>3</v>
      </c>
      <c r="AI31" s="170">
        <v>3</v>
      </c>
      <c r="AJ31" s="170">
        <v>3</v>
      </c>
      <c r="AK31" s="170">
        <v>3</v>
      </c>
      <c r="AL31" s="170">
        <v>3</v>
      </c>
      <c r="AM31" s="170">
        <v>5</v>
      </c>
      <c r="AN31" s="169"/>
      <c r="AO31" s="169"/>
    </row>
    <row r="32" spans="1:41" s="168" customFormat="1">
      <c r="A32" s="161" t="s">
        <v>441</v>
      </c>
      <c r="B32" s="107">
        <v>5</v>
      </c>
      <c r="C32" s="169"/>
      <c r="D32" s="169"/>
      <c r="E32" s="170"/>
      <c r="F32" s="170">
        <v>4</v>
      </c>
      <c r="G32" s="170">
        <v>4</v>
      </c>
      <c r="H32" s="170">
        <v>4</v>
      </c>
      <c r="I32" s="170">
        <v>1</v>
      </c>
      <c r="J32" s="170" t="s">
        <v>197</v>
      </c>
      <c r="K32" s="170" t="s">
        <v>198</v>
      </c>
      <c r="L32" s="170" t="s">
        <v>199</v>
      </c>
      <c r="M32" s="170">
        <v>4</v>
      </c>
      <c r="N32" s="170">
        <v>4</v>
      </c>
      <c r="O32" s="170">
        <v>3</v>
      </c>
      <c r="P32" s="170">
        <v>4</v>
      </c>
      <c r="Q32" s="170">
        <v>3</v>
      </c>
      <c r="R32" s="170">
        <v>3</v>
      </c>
      <c r="S32" s="170">
        <v>3</v>
      </c>
      <c r="T32" s="170">
        <v>3</v>
      </c>
      <c r="U32" s="170">
        <v>4</v>
      </c>
      <c r="V32" s="170">
        <v>3</v>
      </c>
      <c r="W32" s="170">
        <v>3</v>
      </c>
      <c r="X32" s="170">
        <v>3</v>
      </c>
      <c r="Y32" s="170">
        <v>3</v>
      </c>
      <c r="Z32" s="170">
        <v>3</v>
      </c>
      <c r="AA32" s="170">
        <v>3</v>
      </c>
      <c r="AB32" s="170">
        <v>3</v>
      </c>
      <c r="AC32" s="170">
        <v>3</v>
      </c>
      <c r="AD32" s="170">
        <v>3</v>
      </c>
      <c r="AE32" s="170">
        <v>3</v>
      </c>
      <c r="AF32" s="170"/>
      <c r="AG32" s="170"/>
      <c r="AH32" s="170">
        <v>4</v>
      </c>
      <c r="AI32" s="170">
        <v>4</v>
      </c>
      <c r="AJ32" s="170"/>
      <c r="AK32" s="170"/>
      <c r="AL32" s="170"/>
      <c r="AM32" s="170">
        <v>4</v>
      </c>
      <c r="AN32" s="169"/>
      <c r="AO32" s="169"/>
    </row>
    <row r="33" spans="1:41" s="168" customFormat="1">
      <c r="A33" s="161" t="s">
        <v>442</v>
      </c>
      <c r="B33" s="107">
        <v>1</v>
      </c>
      <c r="C33" s="169">
        <v>3</v>
      </c>
      <c r="D33" s="169" t="s">
        <v>200</v>
      </c>
      <c r="E33" s="170"/>
      <c r="F33" s="170">
        <v>7</v>
      </c>
      <c r="G33" s="170">
        <v>6</v>
      </c>
      <c r="H33" s="170">
        <v>6</v>
      </c>
      <c r="I33" s="170">
        <v>1</v>
      </c>
      <c r="J33" s="170" t="s">
        <v>201</v>
      </c>
      <c r="K33" s="170" t="s">
        <v>202</v>
      </c>
      <c r="L33" s="170"/>
      <c r="M33" s="170">
        <v>4</v>
      </c>
      <c r="N33" s="170">
        <v>5</v>
      </c>
      <c r="O33" s="170">
        <v>5</v>
      </c>
      <c r="P33" s="170">
        <v>4</v>
      </c>
      <c r="Q33" s="170">
        <v>4</v>
      </c>
      <c r="R33" s="170">
        <v>4</v>
      </c>
      <c r="S33" s="170">
        <v>4</v>
      </c>
      <c r="T33" s="170">
        <v>4</v>
      </c>
      <c r="U33" s="170">
        <v>4</v>
      </c>
      <c r="V33" s="170">
        <v>4</v>
      </c>
      <c r="W33" s="170">
        <v>5</v>
      </c>
      <c r="X33" s="170">
        <v>5</v>
      </c>
      <c r="Y33" s="170">
        <v>5</v>
      </c>
      <c r="Z33" s="170">
        <v>5</v>
      </c>
      <c r="AA33" s="170">
        <v>4</v>
      </c>
      <c r="AB33" s="170">
        <v>5</v>
      </c>
      <c r="AC33" s="170">
        <v>5</v>
      </c>
      <c r="AD33" s="170">
        <v>4</v>
      </c>
      <c r="AE33" s="170">
        <v>5</v>
      </c>
      <c r="AF33" s="170">
        <v>5</v>
      </c>
      <c r="AG33" s="170">
        <v>3</v>
      </c>
      <c r="AH33" s="170">
        <v>5</v>
      </c>
      <c r="AI33" s="170">
        <v>3</v>
      </c>
      <c r="AJ33" s="170">
        <v>4</v>
      </c>
      <c r="AK33" s="170">
        <v>4</v>
      </c>
      <c r="AL33" s="170">
        <v>4</v>
      </c>
      <c r="AM33" s="170">
        <v>5</v>
      </c>
      <c r="AN33" s="169"/>
      <c r="AO33" s="169"/>
    </row>
    <row r="34" spans="1:41" s="168" customFormat="1">
      <c r="A34" s="161" t="s">
        <v>443</v>
      </c>
      <c r="B34" s="107">
        <v>5</v>
      </c>
      <c r="C34" s="169"/>
      <c r="D34" s="169"/>
      <c r="E34" s="170"/>
      <c r="F34" s="170">
        <v>7</v>
      </c>
      <c r="G34" s="170">
        <v>7</v>
      </c>
      <c r="H34" s="170">
        <v>7</v>
      </c>
      <c r="I34" s="170">
        <v>1</v>
      </c>
      <c r="J34" s="170" t="s">
        <v>203</v>
      </c>
      <c r="K34" s="170" t="s">
        <v>204</v>
      </c>
      <c r="L34" s="170" t="s">
        <v>205</v>
      </c>
      <c r="M34" s="170">
        <v>4</v>
      </c>
      <c r="N34" s="170">
        <v>4</v>
      </c>
      <c r="O34" s="170">
        <v>4</v>
      </c>
      <c r="P34" s="170">
        <v>3</v>
      </c>
      <c r="Q34" s="170">
        <v>5</v>
      </c>
      <c r="R34" s="170">
        <v>4</v>
      </c>
      <c r="S34" s="170">
        <v>4</v>
      </c>
      <c r="T34" s="170">
        <v>3</v>
      </c>
      <c r="U34" s="170">
        <v>5</v>
      </c>
      <c r="V34" s="170">
        <v>5</v>
      </c>
      <c r="W34" s="170">
        <v>5</v>
      </c>
      <c r="X34" s="170">
        <v>5</v>
      </c>
      <c r="Y34" s="170">
        <v>3</v>
      </c>
      <c r="Z34" s="170">
        <v>2</v>
      </c>
      <c r="AA34" s="170">
        <v>3</v>
      </c>
      <c r="AB34" s="170">
        <v>3</v>
      </c>
      <c r="AC34" s="170">
        <v>4</v>
      </c>
      <c r="AD34" s="170">
        <v>4</v>
      </c>
      <c r="AE34" s="170">
        <v>4</v>
      </c>
      <c r="AF34" s="170">
        <v>5</v>
      </c>
      <c r="AG34" s="170">
        <v>4</v>
      </c>
      <c r="AH34" s="170">
        <v>4</v>
      </c>
      <c r="AI34" s="170">
        <v>4</v>
      </c>
      <c r="AJ34" s="170">
        <v>4</v>
      </c>
      <c r="AK34" s="170">
        <v>4</v>
      </c>
      <c r="AL34" s="170">
        <v>4</v>
      </c>
      <c r="AM34" s="170">
        <v>5</v>
      </c>
      <c r="AN34" s="169"/>
      <c r="AO34" s="169"/>
    </row>
    <row r="35" spans="1:41" s="168" customFormat="1">
      <c r="A35" s="161" t="s">
        <v>444</v>
      </c>
      <c r="B35" s="107">
        <v>4</v>
      </c>
      <c r="C35" s="169"/>
      <c r="D35" s="169"/>
      <c r="E35" s="170"/>
      <c r="F35" s="170">
        <v>7</v>
      </c>
      <c r="G35" s="170">
        <v>6</v>
      </c>
      <c r="H35" s="170">
        <v>3</v>
      </c>
      <c r="I35" s="170">
        <v>1</v>
      </c>
      <c r="J35" s="170" t="s">
        <v>206</v>
      </c>
      <c r="K35" s="170"/>
      <c r="L35" s="170"/>
      <c r="M35" s="170">
        <v>5</v>
      </c>
      <c r="N35" s="170">
        <v>4</v>
      </c>
      <c r="O35" s="170">
        <v>4</v>
      </c>
      <c r="P35" s="170"/>
      <c r="Q35" s="170"/>
      <c r="R35" s="170">
        <v>3</v>
      </c>
      <c r="S35" s="170">
        <v>3</v>
      </c>
      <c r="T35" s="170">
        <v>3</v>
      </c>
      <c r="U35" s="170">
        <v>3</v>
      </c>
      <c r="V35" s="170">
        <v>3</v>
      </c>
      <c r="W35" s="170">
        <v>3</v>
      </c>
      <c r="X35" s="170"/>
      <c r="Y35" s="170"/>
      <c r="Z35" s="170"/>
      <c r="AA35" s="170"/>
      <c r="AB35" s="170"/>
      <c r="AC35" s="170"/>
      <c r="AD35" s="170"/>
      <c r="AE35" s="170"/>
      <c r="AF35" s="170"/>
      <c r="AG35" s="170"/>
      <c r="AH35" s="170"/>
      <c r="AI35" s="170"/>
      <c r="AJ35" s="170"/>
      <c r="AK35" s="170"/>
      <c r="AL35" s="170"/>
      <c r="AM35" s="170"/>
      <c r="AN35" s="169"/>
      <c r="AO35" s="169"/>
    </row>
    <row r="36" spans="1:41" s="168" customFormat="1">
      <c r="A36" s="161" t="s">
        <v>445</v>
      </c>
      <c r="B36" s="107"/>
      <c r="C36" s="169"/>
      <c r="D36" s="169"/>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69"/>
      <c r="AO36" s="169"/>
    </row>
    <row r="37" spans="1:41" s="168" customFormat="1">
      <c r="A37" s="161" t="s">
        <v>446</v>
      </c>
      <c r="B37" s="107">
        <v>4</v>
      </c>
      <c r="C37" s="169"/>
      <c r="D37" s="169"/>
      <c r="E37" s="170"/>
      <c r="F37" s="170">
        <v>5</v>
      </c>
      <c r="G37" s="170">
        <v>6</v>
      </c>
      <c r="H37" s="170">
        <v>6</v>
      </c>
      <c r="I37" s="170">
        <v>1</v>
      </c>
      <c r="J37" s="170"/>
      <c r="K37" s="170" t="s">
        <v>207</v>
      </c>
      <c r="L37" s="170"/>
      <c r="M37" s="170">
        <v>5</v>
      </c>
      <c r="N37" s="170">
        <v>5</v>
      </c>
      <c r="O37" s="170">
        <v>5</v>
      </c>
      <c r="P37" s="170">
        <v>4</v>
      </c>
      <c r="Q37" s="170">
        <v>4</v>
      </c>
      <c r="R37" s="170">
        <v>4</v>
      </c>
      <c r="S37" s="170">
        <v>4</v>
      </c>
      <c r="T37" s="170">
        <v>3</v>
      </c>
      <c r="U37" s="170">
        <v>4</v>
      </c>
      <c r="V37" s="170">
        <v>4</v>
      </c>
      <c r="W37" s="170">
        <v>4</v>
      </c>
      <c r="X37" s="170">
        <v>4</v>
      </c>
      <c r="Y37" s="170">
        <v>4</v>
      </c>
      <c r="Z37" s="170">
        <v>5</v>
      </c>
      <c r="AA37" s="170">
        <v>5</v>
      </c>
      <c r="AB37" s="170">
        <v>4</v>
      </c>
      <c r="AC37" s="170">
        <v>4</v>
      </c>
      <c r="AD37" s="170">
        <v>4</v>
      </c>
      <c r="AE37" s="170">
        <v>4</v>
      </c>
      <c r="AF37" s="170">
        <v>3</v>
      </c>
      <c r="AG37" s="170">
        <v>5</v>
      </c>
      <c r="AH37" s="170">
        <v>5</v>
      </c>
      <c r="AI37" s="170">
        <v>5</v>
      </c>
      <c r="AJ37" s="170">
        <v>5</v>
      </c>
      <c r="AK37" s="170">
        <v>4</v>
      </c>
      <c r="AL37" s="170">
        <v>5</v>
      </c>
      <c r="AM37" s="170">
        <v>5</v>
      </c>
      <c r="AN37" s="169"/>
      <c r="AO37" s="169"/>
    </row>
    <row r="38" spans="1:41" s="168" customFormat="1">
      <c r="A38" s="161" t="s">
        <v>447</v>
      </c>
      <c r="B38" s="107">
        <v>4</v>
      </c>
      <c r="C38" s="169"/>
      <c r="D38" s="169"/>
      <c r="E38" s="170"/>
      <c r="F38" s="170">
        <v>4</v>
      </c>
      <c r="G38" s="170">
        <v>5</v>
      </c>
      <c r="H38" s="170">
        <v>4</v>
      </c>
      <c r="I38" s="170">
        <v>1</v>
      </c>
      <c r="J38" s="170" t="s">
        <v>208</v>
      </c>
      <c r="K38" s="170" t="s">
        <v>208</v>
      </c>
      <c r="L38" s="170"/>
      <c r="M38" s="170">
        <v>3</v>
      </c>
      <c r="N38" s="170">
        <v>3</v>
      </c>
      <c r="O38" s="170">
        <v>4</v>
      </c>
      <c r="P38" s="170">
        <v>3</v>
      </c>
      <c r="Q38" s="170">
        <v>3</v>
      </c>
      <c r="R38" s="170">
        <v>3</v>
      </c>
      <c r="S38" s="170">
        <v>3</v>
      </c>
      <c r="T38" s="170">
        <v>3</v>
      </c>
      <c r="U38" s="170">
        <v>3</v>
      </c>
      <c r="V38" s="170">
        <v>3</v>
      </c>
      <c r="W38" s="170">
        <v>3</v>
      </c>
      <c r="X38" s="170">
        <v>3</v>
      </c>
      <c r="Y38" s="170">
        <v>3</v>
      </c>
      <c r="Z38" s="170">
        <v>3</v>
      </c>
      <c r="AA38" s="170">
        <v>3</v>
      </c>
      <c r="AB38" s="170">
        <v>3</v>
      </c>
      <c r="AC38" s="170">
        <v>3</v>
      </c>
      <c r="AD38" s="170">
        <v>3</v>
      </c>
      <c r="AE38" s="170">
        <v>3</v>
      </c>
      <c r="AF38" s="170">
        <v>3</v>
      </c>
      <c r="AG38" s="170">
        <v>3</v>
      </c>
      <c r="AH38" s="170">
        <v>3</v>
      </c>
      <c r="AI38" s="170">
        <v>3</v>
      </c>
      <c r="AJ38" s="170">
        <v>3</v>
      </c>
      <c r="AK38" s="170">
        <v>3</v>
      </c>
      <c r="AL38" s="170">
        <v>3</v>
      </c>
      <c r="AM38" s="170">
        <v>4</v>
      </c>
      <c r="AN38" s="169"/>
      <c r="AO38" s="169"/>
    </row>
    <row r="39" spans="1:41" s="168" customFormat="1">
      <c r="A39" s="161" t="s">
        <v>448</v>
      </c>
      <c r="B39" s="107">
        <v>4</v>
      </c>
      <c r="C39" s="169"/>
      <c r="D39" s="169"/>
      <c r="E39" s="170"/>
      <c r="F39" s="170">
        <v>6</v>
      </c>
      <c r="G39" s="170">
        <v>6</v>
      </c>
      <c r="H39" s="170">
        <v>6</v>
      </c>
      <c r="I39" s="170">
        <v>1</v>
      </c>
      <c r="J39" s="170" t="s">
        <v>206</v>
      </c>
      <c r="K39" s="170" t="s">
        <v>209</v>
      </c>
      <c r="L39" s="170" t="s">
        <v>210</v>
      </c>
      <c r="M39" s="170">
        <v>3</v>
      </c>
      <c r="N39" s="170">
        <v>4</v>
      </c>
      <c r="O39" s="170">
        <v>4</v>
      </c>
      <c r="P39" s="170">
        <v>4</v>
      </c>
      <c r="Q39" s="170">
        <v>4</v>
      </c>
      <c r="R39" s="170">
        <v>3</v>
      </c>
      <c r="S39" s="170">
        <v>3</v>
      </c>
      <c r="T39" s="170">
        <v>3</v>
      </c>
      <c r="U39" s="170">
        <v>3</v>
      </c>
      <c r="V39" s="170">
        <v>3</v>
      </c>
      <c r="W39" s="170">
        <v>4</v>
      </c>
      <c r="X39" s="170">
        <v>3</v>
      </c>
      <c r="Y39" s="170">
        <v>3</v>
      </c>
      <c r="Z39" s="170">
        <v>3</v>
      </c>
      <c r="AA39" s="170">
        <v>3</v>
      </c>
      <c r="AB39" s="170">
        <v>3</v>
      </c>
      <c r="AC39" s="170">
        <v>3</v>
      </c>
      <c r="AD39" s="170">
        <v>3</v>
      </c>
      <c r="AE39" s="170">
        <v>4</v>
      </c>
      <c r="AF39" s="170">
        <v>4</v>
      </c>
      <c r="AG39" s="170">
        <v>4</v>
      </c>
      <c r="AH39" s="170">
        <v>4</v>
      </c>
      <c r="AI39" s="170">
        <v>4</v>
      </c>
      <c r="AJ39" s="170">
        <v>4</v>
      </c>
      <c r="AK39" s="170">
        <v>4</v>
      </c>
      <c r="AL39" s="170">
        <v>4</v>
      </c>
      <c r="AM39" s="170">
        <v>4</v>
      </c>
      <c r="AN39" s="169"/>
      <c r="AO39" s="169"/>
    </row>
    <row r="40" spans="1:41" s="168" customFormat="1">
      <c r="A40" s="161" t="s">
        <v>449</v>
      </c>
      <c r="B40" s="107">
        <v>1</v>
      </c>
      <c r="C40" s="169">
        <v>10</v>
      </c>
      <c r="D40" s="169" t="s">
        <v>211</v>
      </c>
      <c r="E40" s="170"/>
      <c r="F40" s="170">
        <v>7</v>
      </c>
      <c r="G40" s="170">
        <v>7</v>
      </c>
      <c r="H40" s="170">
        <v>7</v>
      </c>
      <c r="I40" s="170">
        <v>1</v>
      </c>
      <c r="J40" s="170" t="s">
        <v>212</v>
      </c>
      <c r="K40" s="170" t="s">
        <v>213</v>
      </c>
      <c r="L40" s="170" t="s">
        <v>214</v>
      </c>
      <c r="M40" s="170">
        <v>5</v>
      </c>
      <c r="N40" s="170">
        <v>5</v>
      </c>
      <c r="O40" s="170">
        <v>5</v>
      </c>
      <c r="P40" s="170">
        <v>5</v>
      </c>
      <c r="Q40" s="170">
        <v>5</v>
      </c>
      <c r="R40" s="170">
        <v>4</v>
      </c>
      <c r="S40" s="170">
        <v>4</v>
      </c>
      <c r="T40" s="170">
        <v>4</v>
      </c>
      <c r="U40" s="170">
        <v>4</v>
      </c>
      <c r="V40" s="170">
        <v>4</v>
      </c>
      <c r="W40" s="170">
        <v>4</v>
      </c>
      <c r="X40" s="170">
        <v>4</v>
      </c>
      <c r="Y40" s="170">
        <v>4</v>
      </c>
      <c r="Z40" s="170">
        <v>4</v>
      </c>
      <c r="AA40" s="170">
        <v>4</v>
      </c>
      <c r="AB40" s="170">
        <v>4</v>
      </c>
      <c r="AC40" s="170">
        <v>4</v>
      </c>
      <c r="AD40" s="170">
        <v>4</v>
      </c>
      <c r="AE40" s="170">
        <v>4</v>
      </c>
      <c r="AF40" s="170">
        <v>4</v>
      </c>
      <c r="AG40" s="170"/>
      <c r="AH40" s="170"/>
      <c r="AI40" s="170"/>
      <c r="AJ40" s="170"/>
      <c r="AK40" s="170"/>
      <c r="AL40" s="170"/>
      <c r="AM40" s="170"/>
      <c r="AN40" s="169"/>
      <c r="AO40" s="169"/>
    </row>
    <row r="41" spans="1:41" s="168" customFormat="1">
      <c r="A41" s="161" t="s">
        <v>450</v>
      </c>
      <c r="B41" s="107">
        <v>5</v>
      </c>
      <c r="C41" s="169"/>
      <c r="D41" s="169"/>
      <c r="E41" s="170"/>
      <c r="F41" s="170">
        <v>7</v>
      </c>
      <c r="G41" s="170">
        <v>6</v>
      </c>
      <c r="H41" s="170">
        <v>4</v>
      </c>
      <c r="I41" s="170">
        <v>1</v>
      </c>
      <c r="J41" s="170" t="s">
        <v>104</v>
      </c>
      <c r="K41" s="170" t="s">
        <v>108</v>
      </c>
      <c r="L41" s="170" t="s">
        <v>215</v>
      </c>
      <c r="M41" s="170">
        <v>5</v>
      </c>
      <c r="N41" s="170">
        <v>4</v>
      </c>
      <c r="O41" s="170">
        <v>4</v>
      </c>
      <c r="P41" s="170">
        <v>4</v>
      </c>
      <c r="Q41" s="170">
        <v>4</v>
      </c>
      <c r="R41" s="170">
        <v>3</v>
      </c>
      <c r="S41" s="170">
        <v>3</v>
      </c>
      <c r="T41" s="170">
        <v>4</v>
      </c>
      <c r="U41" s="170">
        <v>4</v>
      </c>
      <c r="V41" s="170">
        <v>4</v>
      </c>
      <c r="W41" s="170">
        <v>5</v>
      </c>
      <c r="X41" s="170">
        <v>4</v>
      </c>
      <c r="Y41" s="170">
        <v>5</v>
      </c>
      <c r="Z41" s="170">
        <v>4</v>
      </c>
      <c r="AA41" s="170">
        <v>4</v>
      </c>
      <c r="AB41" s="170">
        <v>4</v>
      </c>
      <c r="AC41" s="170">
        <v>4</v>
      </c>
      <c r="AD41" s="170">
        <v>4</v>
      </c>
      <c r="AE41" s="170">
        <v>4</v>
      </c>
      <c r="AF41" s="170">
        <v>4</v>
      </c>
      <c r="AG41" s="170">
        <v>3</v>
      </c>
      <c r="AH41" s="170">
        <v>3</v>
      </c>
      <c r="AI41" s="170">
        <v>3</v>
      </c>
      <c r="AJ41" s="170">
        <v>3</v>
      </c>
      <c r="AK41" s="170">
        <v>3</v>
      </c>
      <c r="AL41" s="170">
        <v>3</v>
      </c>
      <c r="AM41" s="170">
        <v>5</v>
      </c>
      <c r="AN41" s="169"/>
      <c r="AO41" s="169"/>
    </row>
    <row r="42" spans="1:41" s="168" customFormat="1">
      <c r="A42" s="161" t="s">
        <v>451</v>
      </c>
      <c r="B42" s="107">
        <v>4</v>
      </c>
      <c r="C42" s="169"/>
      <c r="D42" s="169"/>
      <c r="E42" s="170"/>
      <c r="F42" s="170">
        <v>6</v>
      </c>
      <c r="G42" s="170">
        <v>6</v>
      </c>
      <c r="H42" s="170">
        <v>4</v>
      </c>
      <c r="I42" s="170">
        <v>1</v>
      </c>
      <c r="J42" s="170" t="s">
        <v>216</v>
      </c>
      <c r="K42" s="170" t="s">
        <v>109</v>
      </c>
      <c r="L42" s="170"/>
      <c r="M42" s="170">
        <v>3</v>
      </c>
      <c r="N42" s="170">
        <v>2</v>
      </c>
      <c r="O42" s="170">
        <v>5</v>
      </c>
      <c r="P42" s="170">
        <v>3</v>
      </c>
      <c r="Q42" s="170">
        <v>4</v>
      </c>
      <c r="R42" s="170">
        <v>4</v>
      </c>
      <c r="S42" s="170">
        <v>5</v>
      </c>
      <c r="T42" s="170">
        <v>5</v>
      </c>
      <c r="U42" s="170">
        <v>4</v>
      </c>
      <c r="V42" s="170">
        <v>4</v>
      </c>
      <c r="W42" s="170">
        <v>5</v>
      </c>
      <c r="X42" s="170">
        <v>3</v>
      </c>
      <c r="Y42" s="170">
        <v>3</v>
      </c>
      <c r="Z42" s="170">
        <v>3</v>
      </c>
      <c r="AA42" s="170">
        <v>4</v>
      </c>
      <c r="AB42" s="169"/>
      <c r="AC42" s="170">
        <v>4</v>
      </c>
      <c r="AD42" s="170">
        <v>4</v>
      </c>
      <c r="AE42" s="170">
        <v>4</v>
      </c>
      <c r="AF42" s="170">
        <v>4</v>
      </c>
      <c r="AG42" s="170">
        <v>2</v>
      </c>
      <c r="AH42" s="170">
        <v>3</v>
      </c>
      <c r="AI42" s="170">
        <v>3</v>
      </c>
      <c r="AJ42" s="170">
        <v>3</v>
      </c>
      <c r="AK42" s="170">
        <v>3</v>
      </c>
      <c r="AL42" s="170">
        <v>2</v>
      </c>
      <c r="AM42" s="170">
        <v>4</v>
      </c>
      <c r="AN42" s="169"/>
      <c r="AO42" s="169"/>
    </row>
    <row r="43" spans="1:41" s="168" customFormat="1">
      <c r="A43" s="161" t="s">
        <v>452</v>
      </c>
      <c r="B43" s="107">
        <v>1</v>
      </c>
      <c r="C43" s="169"/>
      <c r="D43" s="169" t="s">
        <v>217</v>
      </c>
      <c r="E43" s="170"/>
      <c r="F43" s="170">
        <v>5</v>
      </c>
      <c r="G43" s="170">
        <v>6</v>
      </c>
      <c r="H43" s="170">
        <v>5</v>
      </c>
      <c r="I43" s="170">
        <v>1</v>
      </c>
      <c r="J43" s="170" t="s">
        <v>105</v>
      </c>
      <c r="K43" s="170" t="s">
        <v>110</v>
      </c>
      <c r="L43" s="170"/>
      <c r="M43" s="170">
        <v>4</v>
      </c>
      <c r="N43" s="170">
        <v>4</v>
      </c>
      <c r="O43" s="170">
        <v>4</v>
      </c>
      <c r="P43" s="170">
        <v>4</v>
      </c>
      <c r="Q43" s="170">
        <v>4</v>
      </c>
      <c r="R43" s="170"/>
      <c r="S43" s="170"/>
      <c r="T43" s="170"/>
      <c r="U43" s="170"/>
      <c r="V43" s="170"/>
      <c r="W43" s="169"/>
      <c r="X43" s="169"/>
      <c r="Y43" s="169"/>
      <c r="Z43" s="169"/>
      <c r="AA43" s="169"/>
      <c r="AB43" s="169"/>
      <c r="AC43" s="169"/>
      <c r="AD43" s="170"/>
      <c r="AE43" s="170"/>
      <c r="AF43" s="170"/>
      <c r="AG43" s="170"/>
      <c r="AH43" s="170"/>
      <c r="AI43" s="170"/>
      <c r="AJ43" s="170"/>
      <c r="AK43" s="170"/>
      <c r="AL43" s="170"/>
      <c r="AM43" s="170"/>
      <c r="AN43" s="169"/>
      <c r="AO43" s="169"/>
    </row>
    <row r="44" spans="1:41" s="168" customFormat="1">
      <c r="A44" s="161" t="s">
        <v>453</v>
      </c>
      <c r="B44" s="107">
        <v>4</v>
      </c>
      <c r="C44" s="169"/>
      <c r="D44" s="169"/>
      <c r="E44" s="170"/>
      <c r="F44" s="170">
        <v>7</v>
      </c>
      <c r="G44" s="170">
        <v>7</v>
      </c>
      <c r="H44" s="170">
        <v>7</v>
      </c>
      <c r="I44" s="170">
        <v>1</v>
      </c>
      <c r="J44" s="170" t="s">
        <v>218</v>
      </c>
      <c r="K44" s="170" t="s">
        <v>219</v>
      </c>
      <c r="L44" s="170" t="s">
        <v>220</v>
      </c>
      <c r="M44" s="170">
        <v>3</v>
      </c>
      <c r="N44" s="170">
        <v>5</v>
      </c>
      <c r="O44" s="170"/>
      <c r="P44" s="170">
        <v>4</v>
      </c>
      <c r="Q44" s="170">
        <v>2</v>
      </c>
      <c r="R44" s="170">
        <v>5</v>
      </c>
      <c r="S44" s="170">
        <v>2</v>
      </c>
      <c r="T44" s="170">
        <v>2</v>
      </c>
      <c r="U44" s="170">
        <v>5</v>
      </c>
      <c r="V44" s="170">
        <v>4</v>
      </c>
      <c r="W44" s="170">
        <v>5</v>
      </c>
      <c r="X44" s="170">
        <v>1</v>
      </c>
      <c r="Y44" s="170">
        <v>1</v>
      </c>
      <c r="Z44" s="170">
        <v>1</v>
      </c>
      <c r="AA44" s="170">
        <v>1</v>
      </c>
      <c r="AB44" s="170">
        <v>1</v>
      </c>
      <c r="AC44" s="170">
        <v>1</v>
      </c>
      <c r="AD44" s="170">
        <v>1</v>
      </c>
      <c r="AE44" s="170">
        <v>2</v>
      </c>
      <c r="AF44" s="170">
        <v>2</v>
      </c>
      <c r="AG44" s="170">
        <v>3</v>
      </c>
      <c r="AH44" s="170">
        <v>4</v>
      </c>
      <c r="AI44" s="170">
        <v>1</v>
      </c>
      <c r="AJ44" s="170">
        <v>4</v>
      </c>
      <c r="AK44" s="170">
        <v>3</v>
      </c>
      <c r="AL44" s="170">
        <v>1</v>
      </c>
      <c r="AM44" s="170">
        <v>5</v>
      </c>
      <c r="AN44" s="169"/>
      <c r="AO44" s="169"/>
    </row>
    <row r="45" spans="1:41" s="168" customFormat="1">
      <c r="A45" s="161" t="s">
        <v>454</v>
      </c>
      <c r="B45" s="107">
        <v>2</v>
      </c>
      <c r="C45" s="169"/>
      <c r="D45" s="169"/>
      <c r="E45" s="170"/>
      <c r="F45" s="170">
        <v>7</v>
      </c>
      <c r="G45" s="170">
        <v>5</v>
      </c>
      <c r="H45" s="170">
        <v>5</v>
      </c>
      <c r="I45" s="170">
        <v>1</v>
      </c>
      <c r="J45" s="170" t="s">
        <v>221</v>
      </c>
      <c r="K45" s="170" t="s">
        <v>222</v>
      </c>
      <c r="L45" s="170" t="s">
        <v>223</v>
      </c>
      <c r="M45" s="170">
        <v>3</v>
      </c>
      <c r="N45" s="170">
        <v>3</v>
      </c>
      <c r="O45" s="170">
        <v>3</v>
      </c>
      <c r="P45" s="170">
        <v>5</v>
      </c>
      <c r="Q45" s="170">
        <v>3</v>
      </c>
      <c r="R45" s="170">
        <v>5</v>
      </c>
      <c r="S45" s="170">
        <v>5</v>
      </c>
      <c r="T45" s="170">
        <v>5</v>
      </c>
      <c r="U45" s="170">
        <v>4</v>
      </c>
      <c r="V45" s="170">
        <v>4</v>
      </c>
      <c r="W45" s="170">
        <v>5</v>
      </c>
      <c r="X45" s="170">
        <v>4</v>
      </c>
      <c r="Y45" s="170">
        <v>4</v>
      </c>
      <c r="Z45" s="170">
        <v>4</v>
      </c>
      <c r="AA45" s="170">
        <v>4</v>
      </c>
      <c r="AB45" s="170">
        <v>5</v>
      </c>
      <c r="AC45" s="170">
        <v>4</v>
      </c>
      <c r="AD45" s="170">
        <v>4</v>
      </c>
      <c r="AE45" s="170">
        <v>4</v>
      </c>
      <c r="AF45" s="170">
        <v>4</v>
      </c>
      <c r="AG45" s="170">
        <v>5</v>
      </c>
      <c r="AH45" s="170">
        <v>4</v>
      </c>
      <c r="AI45" s="170">
        <v>4</v>
      </c>
      <c r="AJ45" s="170">
        <v>5</v>
      </c>
      <c r="AK45" s="170">
        <v>4</v>
      </c>
      <c r="AL45" s="170">
        <v>5</v>
      </c>
      <c r="AM45" s="170">
        <v>5</v>
      </c>
      <c r="AN45" s="169"/>
      <c r="AO45" s="169"/>
    </row>
    <row r="46" spans="1:41" s="168" customFormat="1">
      <c r="A46" s="161" t="s">
        <v>455</v>
      </c>
      <c r="B46" s="107">
        <v>1</v>
      </c>
      <c r="C46" s="169" t="s">
        <v>224</v>
      </c>
      <c r="D46" s="169" t="s">
        <v>225</v>
      </c>
      <c r="E46" s="170" t="s">
        <v>226</v>
      </c>
      <c r="F46" s="170">
        <v>7</v>
      </c>
      <c r="G46" s="170">
        <v>5</v>
      </c>
      <c r="H46" s="170">
        <v>5</v>
      </c>
      <c r="I46" s="170">
        <v>1</v>
      </c>
      <c r="J46" s="170" t="s">
        <v>227</v>
      </c>
      <c r="K46" s="170"/>
      <c r="L46" s="170" t="s">
        <v>228</v>
      </c>
      <c r="M46" s="170">
        <v>4</v>
      </c>
      <c r="N46" s="170">
        <v>4</v>
      </c>
      <c r="O46" s="170">
        <v>4</v>
      </c>
      <c r="P46" s="170">
        <v>4</v>
      </c>
      <c r="Q46" s="170">
        <v>4</v>
      </c>
      <c r="R46" s="170">
        <v>4</v>
      </c>
      <c r="S46" s="170">
        <v>4</v>
      </c>
      <c r="T46" s="170">
        <v>4</v>
      </c>
      <c r="U46" s="170">
        <v>4</v>
      </c>
      <c r="V46" s="170">
        <v>4</v>
      </c>
      <c r="W46" s="170">
        <v>4</v>
      </c>
      <c r="X46" s="170">
        <v>4</v>
      </c>
      <c r="Y46" s="170">
        <v>4</v>
      </c>
      <c r="Z46" s="170">
        <v>4</v>
      </c>
      <c r="AA46" s="170">
        <v>4</v>
      </c>
      <c r="AB46" s="170">
        <v>4</v>
      </c>
      <c r="AC46" s="170">
        <v>4</v>
      </c>
      <c r="AD46" s="170">
        <v>4</v>
      </c>
      <c r="AE46" s="170">
        <v>4</v>
      </c>
      <c r="AF46" s="170">
        <v>4</v>
      </c>
      <c r="AG46" s="170">
        <v>3</v>
      </c>
      <c r="AH46" s="170">
        <v>3</v>
      </c>
      <c r="AI46" s="170">
        <v>3</v>
      </c>
      <c r="AJ46" s="170">
        <v>3</v>
      </c>
      <c r="AK46" s="170">
        <v>3</v>
      </c>
      <c r="AL46" s="170">
        <v>3</v>
      </c>
      <c r="AM46" s="170">
        <v>4</v>
      </c>
      <c r="AN46" s="169"/>
      <c r="AO46" s="169"/>
    </row>
    <row r="47" spans="1:41" s="168" customFormat="1">
      <c r="A47" s="161" t="s">
        <v>456</v>
      </c>
      <c r="B47" s="107">
        <v>4</v>
      </c>
      <c r="C47" s="169"/>
      <c r="D47" s="169"/>
      <c r="E47" s="170"/>
      <c r="F47" s="170">
        <v>4</v>
      </c>
      <c r="G47" s="170">
        <v>5</v>
      </c>
      <c r="H47" s="170">
        <v>2</v>
      </c>
      <c r="I47" s="170"/>
      <c r="J47" s="170"/>
      <c r="K47" s="170" t="s">
        <v>229</v>
      </c>
      <c r="L47" s="170" t="s">
        <v>230</v>
      </c>
      <c r="M47" s="170">
        <v>2</v>
      </c>
      <c r="N47" s="170">
        <v>3</v>
      </c>
      <c r="O47" s="170">
        <v>3</v>
      </c>
      <c r="P47" s="170">
        <v>3</v>
      </c>
      <c r="Q47" s="170">
        <v>3</v>
      </c>
      <c r="R47" s="170">
        <v>3</v>
      </c>
      <c r="S47" s="170">
        <v>2</v>
      </c>
      <c r="T47" s="170">
        <v>3</v>
      </c>
      <c r="U47" s="170">
        <v>3</v>
      </c>
      <c r="V47" s="170">
        <v>3</v>
      </c>
      <c r="W47" s="170">
        <v>3</v>
      </c>
      <c r="X47" s="170">
        <v>3</v>
      </c>
      <c r="Y47" s="170">
        <v>3</v>
      </c>
      <c r="Z47" s="170">
        <v>3</v>
      </c>
      <c r="AA47" s="170">
        <v>3</v>
      </c>
      <c r="AB47" s="170">
        <v>3</v>
      </c>
      <c r="AC47" s="170">
        <v>3</v>
      </c>
      <c r="AD47" s="170">
        <v>3</v>
      </c>
      <c r="AE47" s="170">
        <v>3</v>
      </c>
      <c r="AF47" s="170">
        <v>3</v>
      </c>
      <c r="AG47" s="170">
        <v>2</v>
      </c>
      <c r="AH47" s="170">
        <v>3</v>
      </c>
      <c r="AI47" s="170">
        <v>3</v>
      </c>
      <c r="AJ47" s="170">
        <v>3</v>
      </c>
      <c r="AK47" s="170">
        <v>3</v>
      </c>
      <c r="AL47" s="170">
        <v>3</v>
      </c>
      <c r="AM47" s="170">
        <v>3</v>
      </c>
      <c r="AN47" s="169"/>
      <c r="AO47" s="169"/>
    </row>
    <row r="48" spans="1:41" s="168" customFormat="1">
      <c r="A48" s="161" t="s">
        <v>457</v>
      </c>
      <c r="B48" s="107">
        <v>1</v>
      </c>
      <c r="C48" s="169" t="s">
        <v>231</v>
      </c>
      <c r="D48" s="169" t="s">
        <v>195</v>
      </c>
      <c r="E48" s="170" t="s">
        <v>232</v>
      </c>
      <c r="F48" s="170">
        <v>7</v>
      </c>
      <c r="G48" s="170">
        <v>7</v>
      </c>
      <c r="H48" s="170">
        <v>6</v>
      </c>
      <c r="I48" s="170">
        <v>1</v>
      </c>
      <c r="J48" s="170" t="s">
        <v>233</v>
      </c>
      <c r="K48" s="170" t="s">
        <v>234</v>
      </c>
      <c r="L48" s="170"/>
      <c r="M48" s="170">
        <v>4</v>
      </c>
      <c r="N48" s="170">
        <v>4</v>
      </c>
      <c r="O48" s="170">
        <v>3</v>
      </c>
      <c r="P48" s="170">
        <v>4</v>
      </c>
      <c r="Q48" s="170">
        <v>4</v>
      </c>
      <c r="R48" s="170">
        <v>1</v>
      </c>
      <c r="S48" s="170">
        <v>2</v>
      </c>
      <c r="T48" s="170">
        <v>3</v>
      </c>
      <c r="U48" s="170">
        <v>3</v>
      </c>
      <c r="V48" s="170">
        <v>4</v>
      </c>
      <c r="W48" s="170">
        <v>4</v>
      </c>
      <c r="X48" s="170">
        <v>4</v>
      </c>
      <c r="Y48" s="170">
        <v>3</v>
      </c>
      <c r="Z48" s="170">
        <v>3</v>
      </c>
      <c r="AA48" s="170">
        <v>3</v>
      </c>
      <c r="AB48" s="170">
        <v>4</v>
      </c>
      <c r="AC48" s="170"/>
      <c r="AD48" s="170"/>
      <c r="AE48" s="170">
        <v>5</v>
      </c>
      <c r="AF48" s="170">
        <v>5</v>
      </c>
      <c r="AG48" s="170">
        <v>4</v>
      </c>
      <c r="AH48" s="170">
        <v>3</v>
      </c>
      <c r="AI48" s="170">
        <v>3</v>
      </c>
      <c r="AJ48" s="170">
        <v>3</v>
      </c>
      <c r="AK48" s="170">
        <v>3</v>
      </c>
      <c r="AL48" s="170">
        <v>3</v>
      </c>
      <c r="AM48" s="170">
        <v>5</v>
      </c>
      <c r="AN48" s="169"/>
      <c r="AO48" s="169"/>
    </row>
    <row r="49" spans="1:41" s="168" customFormat="1">
      <c r="A49" s="161" t="s">
        <v>458</v>
      </c>
      <c r="B49" s="107">
        <v>5</v>
      </c>
      <c r="C49" s="169"/>
      <c r="D49" s="169"/>
      <c r="E49" s="170"/>
      <c r="F49" s="170">
        <v>5</v>
      </c>
      <c r="G49" s="170">
        <v>4</v>
      </c>
      <c r="H49" s="170">
        <v>4</v>
      </c>
      <c r="I49" s="170">
        <v>1</v>
      </c>
      <c r="J49" s="170" t="s">
        <v>235</v>
      </c>
      <c r="K49" s="170" t="s">
        <v>236</v>
      </c>
      <c r="L49" s="170" t="s">
        <v>237</v>
      </c>
      <c r="M49" s="170">
        <v>3</v>
      </c>
      <c r="N49" s="170">
        <v>3</v>
      </c>
      <c r="O49" s="170">
        <v>4</v>
      </c>
      <c r="P49" s="170">
        <v>4</v>
      </c>
      <c r="Q49" s="170">
        <v>3</v>
      </c>
      <c r="R49" s="170">
        <v>5</v>
      </c>
      <c r="S49" s="170">
        <v>2</v>
      </c>
      <c r="T49" s="170">
        <v>2</v>
      </c>
      <c r="U49" s="170">
        <v>5</v>
      </c>
      <c r="V49" s="170">
        <v>4</v>
      </c>
      <c r="W49" s="170">
        <v>2</v>
      </c>
      <c r="X49" s="170">
        <v>2</v>
      </c>
      <c r="Y49" s="170">
        <v>2</v>
      </c>
      <c r="Z49" s="170">
        <v>2</v>
      </c>
      <c r="AA49" s="170">
        <v>1</v>
      </c>
      <c r="AB49" s="170">
        <v>1</v>
      </c>
      <c r="AC49" s="170">
        <v>1</v>
      </c>
      <c r="AD49" s="170">
        <v>4</v>
      </c>
      <c r="AE49" s="170">
        <v>5</v>
      </c>
      <c r="AF49" s="170">
        <v>5</v>
      </c>
      <c r="AG49" s="170">
        <v>3</v>
      </c>
      <c r="AH49" s="170">
        <v>4</v>
      </c>
      <c r="AI49" s="170">
        <v>4</v>
      </c>
      <c r="AJ49" s="170">
        <v>4</v>
      </c>
      <c r="AK49" s="170">
        <v>4</v>
      </c>
      <c r="AL49" s="170">
        <v>4</v>
      </c>
      <c r="AM49" s="170">
        <v>4</v>
      </c>
      <c r="AN49" s="169"/>
      <c r="AO49" s="169"/>
    </row>
    <row r="50" spans="1:41" s="168" customFormat="1">
      <c r="A50" s="161" t="s">
        <v>459</v>
      </c>
      <c r="B50" s="107">
        <v>5</v>
      </c>
      <c r="C50" s="169"/>
      <c r="D50" s="169"/>
      <c r="E50" s="170"/>
      <c r="F50" s="170">
        <v>6</v>
      </c>
      <c r="G50" s="170">
        <v>6</v>
      </c>
      <c r="H50" s="170">
        <v>6</v>
      </c>
      <c r="I50" s="170">
        <v>1</v>
      </c>
      <c r="J50" s="170" t="s">
        <v>238</v>
      </c>
      <c r="K50" s="170" t="s">
        <v>239</v>
      </c>
      <c r="L50" s="170" t="s">
        <v>240</v>
      </c>
      <c r="M50" s="170">
        <v>4</v>
      </c>
      <c r="N50" s="170">
        <v>3</v>
      </c>
      <c r="O50" s="170">
        <v>4</v>
      </c>
      <c r="P50" s="170">
        <v>4</v>
      </c>
      <c r="Q50" s="170">
        <v>3</v>
      </c>
      <c r="R50" s="170">
        <v>3</v>
      </c>
      <c r="S50" s="170">
        <v>2</v>
      </c>
      <c r="T50" s="170">
        <v>2</v>
      </c>
      <c r="U50" s="170">
        <v>4</v>
      </c>
      <c r="V50" s="170">
        <v>3</v>
      </c>
      <c r="W50" s="170">
        <v>4</v>
      </c>
      <c r="X50" s="170">
        <v>4</v>
      </c>
      <c r="Y50" s="170">
        <v>3</v>
      </c>
      <c r="Z50" s="170">
        <v>2</v>
      </c>
      <c r="AA50" s="170">
        <v>4</v>
      </c>
      <c r="AB50" s="170">
        <v>3</v>
      </c>
      <c r="AC50" s="170">
        <v>2</v>
      </c>
      <c r="AD50" s="170">
        <v>4</v>
      </c>
      <c r="AE50" s="170">
        <v>3</v>
      </c>
      <c r="AF50" s="170">
        <v>4</v>
      </c>
      <c r="AG50" s="170">
        <v>4</v>
      </c>
      <c r="AH50" s="170">
        <v>4</v>
      </c>
      <c r="AI50" s="170">
        <v>3</v>
      </c>
      <c r="AJ50" s="170">
        <v>4</v>
      </c>
      <c r="AK50" s="170">
        <v>3</v>
      </c>
      <c r="AL50" s="170">
        <v>4</v>
      </c>
      <c r="AM50" s="170">
        <v>5</v>
      </c>
      <c r="AN50" s="169"/>
      <c r="AO50" s="169"/>
    </row>
    <row r="51" spans="1:41" s="168" customFormat="1">
      <c r="A51" s="161" t="s">
        <v>460</v>
      </c>
      <c r="B51" s="107">
        <v>1</v>
      </c>
      <c r="C51" s="169">
        <v>620</v>
      </c>
      <c r="D51" s="169" t="s">
        <v>195</v>
      </c>
      <c r="E51" s="170" t="s">
        <v>241</v>
      </c>
      <c r="F51" s="170">
        <v>5</v>
      </c>
      <c r="G51" s="170">
        <v>5</v>
      </c>
      <c r="H51" s="170">
        <v>5</v>
      </c>
      <c r="I51" s="170">
        <v>1</v>
      </c>
      <c r="J51" s="170"/>
      <c r="K51" s="170"/>
      <c r="L51" s="170" t="s">
        <v>242</v>
      </c>
      <c r="M51" s="170">
        <v>4</v>
      </c>
      <c r="N51" s="170">
        <v>4</v>
      </c>
      <c r="O51" s="170">
        <v>3</v>
      </c>
      <c r="P51" s="170">
        <v>3</v>
      </c>
      <c r="Q51" s="170">
        <v>3</v>
      </c>
      <c r="R51" s="170">
        <v>4</v>
      </c>
      <c r="S51" s="170">
        <v>4</v>
      </c>
      <c r="T51" s="170">
        <v>4</v>
      </c>
      <c r="U51" s="170">
        <v>4</v>
      </c>
      <c r="V51" s="170">
        <v>4</v>
      </c>
      <c r="W51" s="170">
        <v>4</v>
      </c>
      <c r="X51" s="170">
        <v>3</v>
      </c>
      <c r="Y51" s="170">
        <v>3</v>
      </c>
      <c r="Z51" s="170">
        <v>3</v>
      </c>
      <c r="AA51" s="170">
        <v>4</v>
      </c>
      <c r="AB51" s="170">
        <v>4</v>
      </c>
      <c r="AC51" s="170">
        <v>4</v>
      </c>
      <c r="AD51" s="170">
        <v>4</v>
      </c>
      <c r="AE51" s="170">
        <v>4</v>
      </c>
      <c r="AF51" s="170">
        <v>4</v>
      </c>
      <c r="AG51" s="170">
        <v>3</v>
      </c>
      <c r="AH51" s="170">
        <v>3</v>
      </c>
      <c r="AI51" s="170">
        <v>3</v>
      </c>
      <c r="AJ51" s="170">
        <v>3</v>
      </c>
      <c r="AK51" s="170">
        <v>3</v>
      </c>
      <c r="AL51" s="170">
        <v>3</v>
      </c>
      <c r="AM51" s="170">
        <v>4</v>
      </c>
      <c r="AN51" s="169"/>
      <c r="AO51" s="169"/>
    </row>
    <row r="52" spans="1:41" s="168" customFormat="1">
      <c r="A52" s="161" t="s">
        <v>461</v>
      </c>
      <c r="B52" s="107">
        <v>4</v>
      </c>
      <c r="C52" s="169"/>
      <c r="D52" s="169"/>
      <c r="E52" s="170"/>
      <c r="F52" s="170">
        <v>6</v>
      </c>
      <c r="G52" s="170">
        <v>5</v>
      </c>
      <c r="H52" s="170">
        <v>4</v>
      </c>
      <c r="I52" s="170">
        <v>1</v>
      </c>
      <c r="J52" s="170" t="s">
        <v>243</v>
      </c>
      <c r="K52" s="170" t="s">
        <v>244</v>
      </c>
      <c r="L52" s="170"/>
      <c r="M52" s="170">
        <v>4</v>
      </c>
      <c r="N52" s="170">
        <v>4</v>
      </c>
      <c r="O52" s="170">
        <v>5</v>
      </c>
      <c r="P52" s="170">
        <v>4</v>
      </c>
      <c r="Q52" s="170">
        <v>2</v>
      </c>
      <c r="R52" s="170">
        <v>4</v>
      </c>
      <c r="S52" s="170">
        <v>4</v>
      </c>
      <c r="T52" s="170">
        <v>3</v>
      </c>
      <c r="U52" s="170">
        <v>3</v>
      </c>
      <c r="V52" s="170">
        <v>3</v>
      </c>
      <c r="W52" s="170">
        <v>5</v>
      </c>
      <c r="X52" s="170">
        <v>5</v>
      </c>
      <c r="Y52" s="170">
        <v>4</v>
      </c>
      <c r="Z52" s="170">
        <v>4</v>
      </c>
      <c r="AA52" s="170">
        <v>5</v>
      </c>
      <c r="AB52" s="170">
        <v>4</v>
      </c>
      <c r="AC52" s="170">
        <v>4</v>
      </c>
      <c r="AD52" s="170">
        <v>3</v>
      </c>
      <c r="AE52" s="170">
        <v>5</v>
      </c>
      <c r="AF52" s="170">
        <v>2</v>
      </c>
      <c r="AG52" s="170">
        <v>3</v>
      </c>
      <c r="AH52" s="170">
        <v>3</v>
      </c>
      <c r="AI52" s="170">
        <v>3</v>
      </c>
      <c r="AJ52" s="170">
        <v>3</v>
      </c>
      <c r="AK52" s="170">
        <v>3</v>
      </c>
      <c r="AL52" s="170">
        <v>3</v>
      </c>
      <c r="AM52" s="170">
        <v>3</v>
      </c>
      <c r="AN52" s="169"/>
      <c r="AO52" s="169"/>
    </row>
    <row r="53" spans="1:41" s="168" customFormat="1">
      <c r="A53" s="161" t="s">
        <v>462</v>
      </c>
      <c r="B53" s="169">
        <v>2</v>
      </c>
      <c r="C53" s="169">
        <v>0</v>
      </c>
      <c r="D53" s="169">
        <v>0</v>
      </c>
      <c r="E53" s="169">
        <v>0</v>
      </c>
      <c r="F53" s="169">
        <v>6</v>
      </c>
      <c r="G53" s="169">
        <v>5</v>
      </c>
      <c r="H53" s="169">
        <v>5</v>
      </c>
      <c r="I53" s="169">
        <v>1</v>
      </c>
      <c r="J53" s="169" t="s">
        <v>354</v>
      </c>
      <c r="K53" s="169" t="s">
        <v>355</v>
      </c>
      <c r="L53" s="169" t="s">
        <v>356</v>
      </c>
      <c r="M53" s="169">
        <v>4</v>
      </c>
      <c r="N53" s="169">
        <v>4</v>
      </c>
      <c r="O53" s="169">
        <v>5</v>
      </c>
      <c r="P53" s="169">
        <v>4</v>
      </c>
      <c r="Q53" s="169">
        <v>3</v>
      </c>
      <c r="R53" s="169">
        <v>3</v>
      </c>
      <c r="S53" s="169">
        <v>3</v>
      </c>
      <c r="T53" s="169">
        <v>3</v>
      </c>
      <c r="U53" s="169">
        <v>3</v>
      </c>
      <c r="V53" s="169">
        <v>3</v>
      </c>
      <c r="W53" s="169">
        <v>3</v>
      </c>
      <c r="X53" s="169">
        <v>2</v>
      </c>
      <c r="Y53" s="169">
        <v>2</v>
      </c>
      <c r="Z53" s="169">
        <v>2</v>
      </c>
      <c r="AA53" s="169">
        <v>2</v>
      </c>
      <c r="AB53" s="169">
        <v>3</v>
      </c>
      <c r="AC53" s="169">
        <v>3</v>
      </c>
      <c r="AD53" s="169">
        <v>3</v>
      </c>
      <c r="AE53" s="169">
        <v>2</v>
      </c>
      <c r="AF53" s="169">
        <v>3</v>
      </c>
      <c r="AG53" s="169">
        <v>3</v>
      </c>
      <c r="AH53" s="169">
        <v>3</v>
      </c>
      <c r="AI53" s="169">
        <v>3</v>
      </c>
      <c r="AJ53" s="169">
        <v>3</v>
      </c>
      <c r="AK53" s="169">
        <v>3</v>
      </c>
      <c r="AL53" s="169">
        <v>3</v>
      </c>
      <c r="AM53" s="169">
        <v>3</v>
      </c>
      <c r="AN53" s="169"/>
      <c r="AO53" s="169"/>
    </row>
    <row r="54" spans="1:41" s="168" customFormat="1">
      <c r="A54" s="161" t="s">
        <v>463</v>
      </c>
      <c r="B54" s="169">
        <v>1</v>
      </c>
      <c r="C54" s="169">
        <v>4.75</v>
      </c>
      <c r="D54" s="169" t="s">
        <v>200</v>
      </c>
      <c r="E54" s="169">
        <v>0</v>
      </c>
      <c r="F54" s="169">
        <v>6</v>
      </c>
      <c r="G54" s="169">
        <v>6</v>
      </c>
      <c r="H54" s="169">
        <v>6</v>
      </c>
      <c r="I54" s="169">
        <v>1</v>
      </c>
      <c r="J54" s="169" t="s">
        <v>301</v>
      </c>
      <c r="K54" s="169" t="s">
        <v>302</v>
      </c>
      <c r="L54" s="169">
        <v>0</v>
      </c>
      <c r="M54" s="169">
        <v>5</v>
      </c>
      <c r="N54" s="169">
        <v>5</v>
      </c>
      <c r="O54" s="169">
        <v>5</v>
      </c>
      <c r="P54" s="169">
        <v>5</v>
      </c>
      <c r="Q54" s="169">
        <v>5</v>
      </c>
      <c r="R54" s="169">
        <v>4</v>
      </c>
      <c r="S54" s="169">
        <v>4</v>
      </c>
      <c r="T54" s="169">
        <v>3</v>
      </c>
      <c r="U54" s="169">
        <v>4</v>
      </c>
      <c r="V54" s="169">
        <v>3</v>
      </c>
      <c r="W54" s="169">
        <v>4</v>
      </c>
      <c r="X54" s="169">
        <v>3</v>
      </c>
      <c r="Y54" s="169">
        <v>4</v>
      </c>
      <c r="Z54" s="169">
        <v>3</v>
      </c>
      <c r="AA54" s="169">
        <v>3</v>
      </c>
      <c r="AB54" s="169">
        <v>3</v>
      </c>
      <c r="AC54" s="169">
        <v>3</v>
      </c>
      <c r="AD54" s="169">
        <v>3</v>
      </c>
      <c r="AE54" s="169">
        <v>3</v>
      </c>
      <c r="AF54" s="169">
        <v>3</v>
      </c>
      <c r="AG54" s="169">
        <v>3</v>
      </c>
      <c r="AH54" s="169">
        <v>4</v>
      </c>
      <c r="AI54" s="169">
        <v>4</v>
      </c>
      <c r="AJ54" s="169">
        <v>4</v>
      </c>
      <c r="AK54" s="169">
        <v>4</v>
      </c>
      <c r="AL54" s="169">
        <v>3</v>
      </c>
      <c r="AM54" s="169">
        <v>5</v>
      </c>
      <c r="AN54" s="169"/>
      <c r="AO54" s="169"/>
    </row>
    <row r="55" spans="1:41" s="168" customFormat="1">
      <c r="A55" s="161" t="s">
        <v>464</v>
      </c>
      <c r="B55" s="169">
        <v>1</v>
      </c>
      <c r="C55" s="169" t="s">
        <v>303</v>
      </c>
      <c r="D55" s="169" t="s">
        <v>304</v>
      </c>
      <c r="E55" s="169">
        <v>0</v>
      </c>
      <c r="F55" s="169">
        <v>6</v>
      </c>
      <c r="G55" s="169">
        <v>6</v>
      </c>
      <c r="H55" s="169">
        <v>7</v>
      </c>
      <c r="I55" s="169">
        <v>1</v>
      </c>
      <c r="J55" s="169" t="s">
        <v>305</v>
      </c>
      <c r="K55" s="169" t="s">
        <v>306</v>
      </c>
      <c r="L55" s="169" t="s">
        <v>307</v>
      </c>
      <c r="M55" s="169">
        <v>4</v>
      </c>
      <c r="N55" s="169">
        <v>4</v>
      </c>
      <c r="O55" s="169">
        <v>4</v>
      </c>
      <c r="P55" s="169">
        <v>4</v>
      </c>
      <c r="Q55" s="169">
        <v>4</v>
      </c>
      <c r="R55" s="169">
        <v>3</v>
      </c>
      <c r="S55" s="169">
        <v>3</v>
      </c>
      <c r="T55" s="169">
        <v>4</v>
      </c>
      <c r="U55" s="169">
        <v>4</v>
      </c>
      <c r="V55" s="169">
        <v>4</v>
      </c>
      <c r="W55" s="169">
        <v>4</v>
      </c>
      <c r="X55" s="169">
        <v>4</v>
      </c>
      <c r="Y55" s="169">
        <v>4</v>
      </c>
      <c r="Z55" s="169">
        <v>4</v>
      </c>
      <c r="AA55" s="169">
        <v>4</v>
      </c>
      <c r="AB55" s="169">
        <v>4</v>
      </c>
      <c r="AC55" s="169">
        <v>4</v>
      </c>
      <c r="AD55" s="169">
        <v>3</v>
      </c>
      <c r="AE55" s="169">
        <v>3</v>
      </c>
      <c r="AF55" s="169">
        <v>4</v>
      </c>
      <c r="AG55" s="169">
        <v>4</v>
      </c>
      <c r="AH55" s="169">
        <v>4</v>
      </c>
      <c r="AI55" s="169">
        <v>3</v>
      </c>
      <c r="AJ55" s="169">
        <v>4</v>
      </c>
      <c r="AK55" s="169">
        <v>4</v>
      </c>
      <c r="AL55" s="169">
        <v>4</v>
      </c>
      <c r="AM55" s="169">
        <v>4</v>
      </c>
      <c r="AN55" s="169"/>
      <c r="AO55" s="169"/>
    </row>
    <row r="56" spans="1:41" s="168" customFormat="1">
      <c r="A56" s="161" t="s">
        <v>465</v>
      </c>
      <c r="B56" s="169">
        <v>1</v>
      </c>
      <c r="C56" s="169">
        <v>200</v>
      </c>
      <c r="D56" s="169" t="s">
        <v>308</v>
      </c>
      <c r="E56" s="169" t="s">
        <v>309</v>
      </c>
      <c r="F56" s="169">
        <v>7</v>
      </c>
      <c r="G56" s="169">
        <v>7</v>
      </c>
      <c r="H56" s="169">
        <v>6</v>
      </c>
      <c r="I56" s="169">
        <v>1</v>
      </c>
      <c r="J56" s="169">
        <v>0</v>
      </c>
      <c r="K56" s="169" t="s">
        <v>310</v>
      </c>
      <c r="L56" s="169" t="s">
        <v>311</v>
      </c>
      <c r="M56" s="169">
        <v>5</v>
      </c>
      <c r="N56" s="169">
        <v>4</v>
      </c>
      <c r="O56" s="169">
        <v>4</v>
      </c>
      <c r="P56" s="169">
        <v>4</v>
      </c>
      <c r="Q56" s="169">
        <v>4</v>
      </c>
      <c r="R56" s="169">
        <v>3</v>
      </c>
      <c r="S56" s="169">
        <v>4</v>
      </c>
      <c r="T56" s="169">
        <v>4</v>
      </c>
      <c r="U56" s="169">
        <v>3</v>
      </c>
      <c r="V56" s="169">
        <v>4</v>
      </c>
      <c r="W56" s="169">
        <v>4</v>
      </c>
      <c r="X56" s="169">
        <v>4</v>
      </c>
      <c r="Y56" s="169">
        <v>3</v>
      </c>
      <c r="Z56" s="169">
        <v>4</v>
      </c>
      <c r="AA56" s="169">
        <v>4</v>
      </c>
      <c r="AB56" s="169">
        <v>4</v>
      </c>
      <c r="AC56" s="169">
        <v>4</v>
      </c>
      <c r="AD56" s="169">
        <v>0</v>
      </c>
      <c r="AE56" s="169">
        <v>2</v>
      </c>
      <c r="AF56" s="169">
        <v>4</v>
      </c>
      <c r="AG56" s="169">
        <v>3</v>
      </c>
      <c r="AH56" s="169">
        <v>4</v>
      </c>
      <c r="AI56" s="169">
        <v>0</v>
      </c>
      <c r="AJ56" s="169">
        <v>4</v>
      </c>
      <c r="AK56" s="169">
        <v>3</v>
      </c>
      <c r="AL56" s="169">
        <v>3</v>
      </c>
      <c r="AM56" s="169">
        <v>4</v>
      </c>
      <c r="AN56" s="169"/>
      <c r="AO56" s="169"/>
    </row>
    <row r="57" spans="1:41" s="168" customFormat="1">
      <c r="A57" s="161" t="s">
        <v>466</v>
      </c>
      <c r="B57" s="169">
        <v>5</v>
      </c>
      <c r="C57" s="169" t="s">
        <v>312</v>
      </c>
      <c r="D57" s="169">
        <v>0</v>
      </c>
      <c r="E57" s="169">
        <v>0</v>
      </c>
      <c r="F57" s="169">
        <v>7</v>
      </c>
      <c r="G57" s="169">
        <v>7</v>
      </c>
      <c r="H57" s="169">
        <v>7</v>
      </c>
      <c r="I57" s="169">
        <v>1</v>
      </c>
      <c r="J57" s="169" t="s">
        <v>313</v>
      </c>
      <c r="K57" s="169" t="s">
        <v>314</v>
      </c>
      <c r="L57" s="169">
        <v>0</v>
      </c>
      <c r="M57" s="169">
        <v>4</v>
      </c>
      <c r="N57" s="169">
        <v>4</v>
      </c>
      <c r="O57" s="169">
        <v>4</v>
      </c>
      <c r="P57" s="169">
        <v>5</v>
      </c>
      <c r="Q57" s="169">
        <v>4</v>
      </c>
      <c r="R57" s="169">
        <v>4</v>
      </c>
      <c r="S57" s="169">
        <v>3</v>
      </c>
      <c r="T57" s="169">
        <v>3</v>
      </c>
      <c r="U57" s="169">
        <v>3</v>
      </c>
      <c r="V57" s="169">
        <v>4</v>
      </c>
      <c r="W57" s="169">
        <v>3</v>
      </c>
      <c r="X57" s="169">
        <v>3</v>
      </c>
      <c r="Y57" s="169">
        <v>4</v>
      </c>
      <c r="Z57" s="169">
        <v>4</v>
      </c>
      <c r="AA57" s="169">
        <v>4</v>
      </c>
      <c r="AB57" s="169">
        <v>4</v>
      </c>
      <c r="AC57" s="169">
        <v>4</v>
      </c>
      <c r="AD57" s="169">
        <v>3</v>
      </c>
      <c r="AE57" s="169">
        <v>4</v>
      </c>
      <c r="AF57" s="169">
        <v>4</v>
      </c>
      <c r="AG57" s="169">
        <v>4</v>
      </c>
      <c r="AH57" s="169">
        <v>3</v>
      </c>
      <c r="AI57" s="169">
        <v>2</v>
      </c>
      <c r="AJ57" s="169">
        <v>3</v>
      </c>
      <c r="AK57" s="169">
        <v>2</v>
      </c>
      <c r="AL57" s="169">
        <v>3</v>
      </c>
      <c r="AM57" s="169">
        <v>5</v>
      </c>
      <c r="AN57" s="169"/>
      <c r="AO57" s="169"/>
    </row>
    <row r="58" spans="1:41" s="168" customFormat="1">
      <c r="A58" s="161" t="s">
        <v>467</v>
      </c>
      <c r="B58" s="169">
        <v>1</v>
      </c>
      <c r="C58" s="169">
        <v>2</v>
      </c>
      <c r="D58" s="169" t="s">
        <v>315</v>
      </c>
      <c r="E58" s="169" t="s">
        <v>316</v>
      </c>
      <c r="F58" s="169">
        <v>6</v>
      </c>
      <c r="G58" s="169">
        <v>6</v>
      </c>
      <c r="H58" s="169">
        <v>4</v>
      </c>
      <c r="I58" s="169">
        <v>1</v>
      </c>
      <c r="J58" s="169">
        <v>0</v>
      </c>
      <c r="K58" s="169">
        <v>0</v>
      </c>
      <c r="L58" s="169">
        <v>0</v>
      </c>
      <c r="M58" s="169">
        <v>5</v>
      </c>
      <c r="N58" s="169">
        <v>5</v>
      </c>
      <c r="O58" s="169">
        <v>5</v>
      </c>
      <c r="P58" s="169">
        <v>5</v>
      </c>
      <c r="Q58" s="169">
        <v>5</v>
      </c>
      <c r="R58" s="169">
        <v>5</v>
      </c>
      <c r="S58" s="169">
        <v>4</v>
      </c>
      <c r="T58" s="169">
        <v>5</v>
      </c>
      <c r="U58" s="169">
        <v>5</v>
      </c>
      <c r="V58" s="169">
        <v>5</v>
      </c>
      <c r="W58" s="169">
        <v>4</v>
      </c>
      <c r="X58" s="169">
        <v>4</v>
      </c>
      <c r="Y58" s="169">
        <v>4</v>
      </c>
      <c r="Z58" s="169">
        <v>3</v>
      </c>
      <c r="AA58" s="169">
        <v>3</v>
      </c>
      <c r="AB58" s="169">
        <v>3</v>
      </c>
      <c r="AC58" s="169">
        <v>4</v>
      </c>
      <c r="AD58" s="169">
        <v>3</v>
      </c>
      <c r="AE58" s="169">
        <v>4</v>
      </c>
      <c r="AF58" s="169">
        <v>5</v>
      </c>
      <c r="AG58" s="169">
        <v>4</v>
      </c>
      <c r="AH58" s="169">
        <v>3</v>
      </c>
      <c r="AI58" s="169">
        <v>4</v>
      </c>
      <c r="AJ58" s="169">
        <v>3</v>
      </c>
      <c r="AK58" s="169">
        <v>3</v>
      </c>
      <c r="AL58" s="169">
        <v>3</v>
      </c>
      <c r="AM58" s="169">
        <v>5</v>
      </c>
      <c r="AN58" s="169"/>
      <c r="AO58" s="169"/>
    </row>
    <row r="59" spans="1:41" s="168" customFormat="1">
      <c r="A59" s="161" t="s">
        <v>468</v>
      </c>
      <c r="B59" s="169">
        <v>1</v>
      </c>
      <c r="C59" s="169">
        <v>30</v>
      </c>
      <c r="D59" s="169">
        <v>0</v>
      </c>
      <c r="E59" s="169" t="s">
        <v>317</v>
      </c>
      <c r="F59" s="169">
        <v>7</v>
      </c>
      <c r="G59" s="169">
        <v>7</v>
      </c>
      <c r="H59" s="169">
        <v>7</v>
      </c>
      <c r="I59" s="169">
        <v>1</v>
      </c>
      <c r="J59" s="169" t="s">
        <v>318</v>
      </c>
      <c r="K59" s="169" t="s">
        <v>319</v>
      </c>
      <c r="L59" s="169" t="s">
        <v>320</v>
      </c>
      <c r="M59" s="169">
        <v>5</v>
      </c>
      <c r="N59" s="169">
        <v>5</v>
      </c>
      <c r="O59" s="169">
        <v>5</v>
      </c>
      <c r="P59" s="169">
        <v>5</v>
      </c>
      <c r="Q59" s="169">
        <v>5</v>
      </c>
      <c r="R59" s="169">
        <v>4</v>
      </c>
      <c r="S59" s="169">
        <v>3</v>
      </c>
      <c r="T59" s="169">
        <v>3</v>
      </c>
      <c r="U59" s="169">
        <v>0</v>
      </c>
      <c r="V59" s="169">
        <v>4</v>
      </c>
      <c r="W59" s="169">
        <v>4</v>
      </c>
      <c r="X59" s="169">
        <v>4</v>
      </c>
      <c r="Y59" s="169">
        <v>3</v>
      </c>
      <c r="Z59" s="169">
        <v>4</v>
      </c>
      <c r="AA59" s="169">
        <v>4</v>
      </c>
      <c r="AB59" s="169">
        <v>3</v>
      </c>
      <c r="AC59" s="169">
        <v>4</v>
      </c>
      <c r="AD59" s="169">
        <v>5</v>
      </c>
      <c r="AE59" s="169">
        <v>5</v>
      </c>
      <c r="AF59" s="169">
        <v>5</v>
      </c>
      <c r="AG59" s="169">
        <v>5</v>
      </c>
      <c r="AH59" s="169">
        <v>5</v>
      </c>
      <c r="AI59" s="169">
        <v>5</v>
      </c>
      <c r="AJ59" s="169">
        <v>5</v>
      </c>
      <c r="AK59" s="169">
        <v>5</v>
      </c>
      <c r="AL59" s="169">
        <v>5</v>
      </c>
      <c r="AM59" s="169">
        <v>5</v>
      </c>
      <c r="AN59" s="169"/>
      <c r="AO59" s="169"/>
    </row>
    <row r="60" spans="1:41" s="168" customFormat="1">
      <c r="A60" s="161" t="s">
        <v>469</v>
      </c>
      <c r="B60" s="169">
        <v>2</v>
      </c>
      <c r="C60" s="169">
        <v>0</v>
      </c>
      <c r="D60" s="169">
        <v>0</v>
      </c>
      <c r="E60" s="169">
        <v>0</v>
      </c>
      <c r="F60" s="169">
        <v>6</v>
      </c>
      <c r="G60" s="169">
        <v>4</v>
      </c>
      <c r="H60" s="169">
        <v>2</v>
      </c>
      <c r="I60" s="169">
        <v>1</v>
      </c>
      <c r="J60" s="169" t="s">
        <v>321</v>
      </c>
      <c r="K60" s="169" t="s">
        <v>322</v>
      </c>
      <c r="L60" s="169" t="s">
        <v>323</v>
      </c>
      <c r="M60" s="169">
        <v>4</v>
      </c>
      <c r="N60" s="169">
        <v>4</v>
      </c>
      <c r="O60" s="169">
        <v>4</v>
      </c>
      <c r="P60" s="169">
        <v>3</v>
      </c>
      <c r="Q60" s="169">
        <v>3</v>
      </c>
      <c r="R60" s="169">
        <v>3</v>
      </c>
      <c r="S60" s="169">
        <v>4</v>
      </c>
      <c r="T60" s="169">
        <v>3</v>
      </c>
      <c r="U60" s="169">
        <v>4</v>
      </c>
      <c r="V60" s="169">
        <v>4</v>
      </c>
      <c r="W60" s="169">
        <v>4</v>
      </c>
      <c r="X60" s="169">
        <v>3</v>
      </c>
      <c r="Y60" s="169">
        <v>4</v>
      </c>
      <c r="Z60" s="169">
        <v>3</v>
      </c>
      <c r="AA60" s="169">
        <v>3</v>
      </c>
      <c r="AB60" s="169">
        <v>3</v>
      </c>
      <c r="AC60" s="169">
        <v>2</v>
      </c>
      <c r="AD60" s="169">
        <v>2</v>
      </c>
      <c r="AE60" s="169">
        <v>1</v>
      </c>
      <c r="AF60" s="169">
        <v>4</v>
      </c>
      <c r="AG60" s="169">
        <v>3</v>
      </c>
      <c r="AH60" s="169">
        <v>1</v>
      </c>
      <c r="AI60" s="169">
        <v>1</v>
      </c>
      <c r="AJ60" s="169">
        <v>2</v>
      </c>
      <c r="AK60" s="169">
        <v>3</v>
      </c>
      <c r="AL60" s="169">
        <v>1</v>
      </c>
      <c r="AM60" s="169">
        <v>3</v>
      </c>
      <c r="AN60" s="169"/>
      <c r="AO60" s="169"/>
    </row>
    <row r="61" spans="1:41" s="168" customFormat="1">
      <c r="A61" s="161" t="s">
        <v>470</v>
      </c>
      <c r="B61" s="169">
        <v>5</v>
      </c>
      <c r="C61" s="169">
        <v>0</v>
      </c>
      <c r="D61" s="169">
        <v>0</v>
      </c>
      <c r="E61" s="169" t="s">
        <v>324</v>
      </c>
      <c r="F61" s="169">
        <v>5</v>
      </c>
      <c r="G61" s="169">
        <v>5</v>
      </c>
      <c r="H61" s="169">
        <v>5</v>
      </c>
      <c r="I61" s="169">
        <v>0</v>
      </c>
      <c r="J61" s="169" t="s">
        <v>325</v>
      </c>
      <c r="K61" s="169">
        <v>0</v>
      </c>
      <c r="L61" s="169">
        <v>0</v>
      </c>
      <c r="M61" s="169">
        <v>4</v>
      </c>
      <c r="N61" s="169">
        <v>4</v>
      </c>
      <c r="O61" s="169">
        <v>4</v>
      </c>
      <c r="P61" s="169">
        <v>4</v>
      </c>
      <c r="Q61" s="169">
        <v>4</v>
      </c>
      <c r="R61" s="169">
        <v>4</v>
      </c>
      <c r="S61" s="169">
        <v>4</v>
      </c>
      <c r="T61" s="169">
        <v>4</v>
      </c>
      <c r="U61" s="169">
        <v>4</v>
      </c>
      <c r="V61" s="169">
        <v>4</v>
      </c>
      <c r="W61" s="169">
        <v>4</v>
      </c>
      <c r="X61" s="169">
        <v>4</v>
      </c>
      <c r="Y61" s="169">
        <v>4</v>
      </c>
      <c r="Z61" s="169">
        <v>4</v>
      </c>
      <c r="AA61" s="169">
        <v>4</v>
      </c>
      <c r="AB61" s="169">
        <v>4</v>
      </c>
      <c r="AC61" s="169">
        <v>4</v>
      </c>
      <c r="AD61" s="169">
        <v>4</v>
      </c>
      <c r="AE61" s="169">
        <v>4</v>
      </c>
      <c r="AF61" s="169">
        <v>4</v>
      </c>
      <c r="AG61" s="169">
        <v>3</v>
      </c>
      <c r="AH61" s="169">
        <v>3</v>
      </c>
      <c r="AI61" s="169">
        <v>3</v>
      </c>
      <c r="AJ61" s="169">
        <v>3</v>
      </c>
      <c r="AK61" s="169">
        <v>3</v>
      </c>
      <c r="AL61" s="169">
        <v>3</v>
      </c>
      <c r="AM61" s="169">
        <v>5</v>
      </c>
      <c r="AN61" s="169"/>
      <c r="AO61" s="169"/>
    </row>
    <row r="62" spans="1:41" s="168" customFormat="1">
      <c r="A62" s="161" t="s">
        <v>471</v>
      </c>
      <c r="B62" s="169">
        <v>5</v>
      </c>
      <c r="C62" s="169">
        <v>0</v>
      </c>
      <c r="D62" s="169">
        <v>0</v>
      </c>
      <c r="E62" s="169">
        <v>0</v>
      </c>
      <c r="F62" s="169">
        <v>6</v>
      </c>
      <c r="G62" s="169">
        <v>6</v>
      </c>
      <c r="H62" s="169">
        <v>6</v>
      </c>
      <c r="I62" s="169">
        <v>1</v>
      </c>
      <c r="J62" s="169" t="s">
        <v>326</v>
      </c>
      <c r="K62" s="169" t="s">
        <v>327</v>
      </c>
      <c r="L62" s="169" t="s">
        <v>328</v>
      </c>
      <c r="M62" s="169">
        <v>4</v>
      </c>
      <c r="N62" s="169">
        <v>4</v>
      </c>
      <c r="O62" s="169">
        <v>4</v>
      </c>
      <c r="P62" s="169">
        <v>4</v>
      </c>
      <c r="Q62" s="169">
        <v>4</v>
      </c>
      <c r="R62" s="169">
        <v>4</v>
      </c>
      <c r="S62" s="169">
        <v>5</v>
      </c>
      <c r="T62" s="169">
        <v>4</v>
      </c>
      <c r="U62" s="169">
        <v>5</v>
      </c>
      <c r="V62" s="169">
        <v>5</v>
      </c>
      <c r="W62" s="169">
        <v>5</v>
      </c>
      <c r="X62" s="169">
        <v>5</v>
      </c>
      <c r="Y62" s="169">
        <v>4</v>
      </c>
      <c r="Z62" s="169">
        <v>4</v>
      </c>
      <c r="AA62" s="169">
        <v>4</v>
      </c>
      <c r="AB62" s="169">
        <v>4</v>
      </c>
      <c r="AC62" s="169">
        <v>4</v>
      </c>
      <c r="AD62" s="169">
        <v>3</v>
      </c>
      <c r="AE62" s="169">
        <v>0</v>
      </c>
      <c r="AF62" s="169">
        <v>5</v>
      </c>
      <c r="AG62" s="169">
        <v>3</v>
      </c>
      <c r="AH62" s="169">
        <v>4</v>
      </c>
      <c r="AI62" s="169">
        <v>4</v>
      </c>
      <c r="AJ62" s="169">
        <v>4</v>
      </c>
      <c r="AK62" s="169">
        <v>4</v>
      </c>
      <c r="AL62" s="169">
        <v>4</v>
      </c>
      <c r="AM62" s="169">
        <v>5</v>
      </c>
      <c r="AN62" s="169"/>
      <c r="AO62" s="169"/>
    </row>
    <row r="63" spans="1:41" s="168" customFormat="1">
      <c r="A63" s="161" t="s">
        <v>472</v>
      </c>
      <c r="B63" s="169">
        <v>1</v>
      </c>
      <c r="C63" s="169">
        <v>150</v>
      </c>
      <c r="D63" s="169" t="s">
        <v>195</v>
      </c>
      <c r="E63" s="169">
        <v>0</v>
      </c>
      <c r="F63" s="169">
        <v>7</v>
      </c>
      <c r="G63" s="169">
        <v>7</v>
      </c>
      <c r="H63" s="169">
        <v>6</v>
      </c>
      <c r="I63" s="169">
        <v>1</v>
      </c>
      <c r="J63" s="169" t="s">
        <v>329</v>
      </c>
      <c r="K63" s="169" t="s">
        <v>330</v>
      </c>
      <c r="L63" s="169" t="s">
        <v>331</v>
      </c>
      <c r="M63" s="169">
        <v>4</v>
      </c>
      <c r="N63" s="169">
        <v>4</v>
      </c>
      <c r="O63" s="169">
        <v>4</v>
      </c>
      <c r="P63" s="169">
        <v>4</v>
      </c>
      <c r="Q63" s="169">
        <v>4</v>
      </c>
      <c r="R63" s="169">
        <v>3</v>
      </c>
      <c r="S63" s="169">
        <v>4</v>
      </c>
      <c r="T63" s="169">
        <v>3</v>
      </c>
      <c r="U63" s="169">
        <v>4</v>
      </c>
      <c r="V63" s="169">
        <v>4</v>
      </c>
      <c r="W63" s="169">
        <v>4</v>
      </c>
      <c r="X63" s="169">
        <v>3</v>
      </c>
      <c r="Y63" s="169">
        <v>3</v>
      </c>
      <c r="Z63" s="169">
        <v>3</v>
      </c>
      <c r="AA63" s="169">
        <v>4</v>
      </c>
      <c r="AB63" s="169">
        <v>4</v>
      </c>
      <c r="AC63" s="169">
        <v>4</v>
      </c>
      <c r="AD63" s="169">
        <v>3</v>
      </c>
      <c r="AE63" s="169">
        <v>5</v>
      </c>
      <c r="AF63" s="169">
        <v>5</v>
      </c>
      <c r="AG63" s="169">
        <v>5</v>
      </c>
      <c r="AH63" s="169">
        <v>4</v>
      </c>
      <c r="AI63" s="169">
        <v>4</v>
      </c>
      <c r="AJ63" s="169">
        <v>4</v>
      </c>
      <c r="AK63" s="169">
        <v>4</v>
      </c>
      <c r="AL63" s="169">
        <v>4</v>
      </c>
      <c r="AM63" s="169">
        <v>5</v>
      </c>
      <c r="AN63" s="169"/>
      <c r="AO63" s="169"/>
    </row>
    <row r="64" spans="1:41" s="168" customFormat="1">
      <c r="A64" s="161" t="s">
        <v>473</v>
      </c>
      <c r="B64" s="169">
        <v>4</v>
      </c>
      <c r="C64" s="169"/>
      <c r="D64" s="169"/>
      <c r="E64" s="169"/>
      <c r="F64" s="169">
        <v>5</v>
      </c>
      <c r="G64" s="169">
        <v>4</v>
      </c>
      <c r="H64" s="169">
        <v>4</v>
      </c>
      <c r="I64" s="169">
        <v>1</v>
      </c>
      <c r="J64" s="169" t="s">
        <v>371</v>
      </c>
      <c r="K64" s="169" t="s">
        <v>372</v>
      </c>
      <c r="L64" s="169" t="s">
        <v>373</v>
      </c>
      <c r="M64" s="169">
        <v>4</v>
      </c>
      <c r="N64" s="169">
        <v>1</v>
      </c>
      <c r="O64" s="169">
        <v>4</v>
      </c>
      <c r="P64" s="169">
        <v>2</v>
      </c>
      <c r="Q64" s="169">
        <v>4</v>
      </c>
      <c r="R64" s="169">
        <v>4</v>
      </c>
      <c r="S64" s="169">
        <v>4</v>
      </c>
      <c r="T64" s="169">
        <v>3</v>
      </c>
      <c r="U64" s="169">
        <v>4</v>
      </c>
      <c r="V64" s="169">
        <v>4</v>
      </c>
      <c r="W64" s="169">
        <v>4</v>
      </c>
      <c r="X64" s="169">
        <v>3</v>
      </c>
      <c r="Y64" s="169">
        <v>3</v>
      </c>
      <c r="Z64" s="169">
        <v>3</v>
      </c>
      <c r="AA64" s="169">
        <v>4</v>
      </c>
      <c r="AB64" s="169">
        <v>4</v>
      </c>
      <c r="AC64" s="169">
        <v>3</v>
      </c>
      <c r="AD64" s="169">
        <v>2</v>
      </c>
      <c r="AE64" s="169">
        <v>5</v>
      </c>
      <c r="AF64" s="169">
        <v>4</v>
      </c>
      <c r="AG64" s="169">
        <v>3</v>
      </c>
      <c r="AH64" s="169">
        <v>2</v>
      </c>
      <c r="AI64" s="169">
        <v>2</v>
      </c>
      <c r="AJ64" s="169">
        <v>2</v>
      </c>
      <c r="AK64" s="169">
        <v>4</v>
      </c>
      <c r="AL64" s="169">
        <v>4</v>
      </c>
      <c r="AM64" s="169">
        <v>3</v>
      </c>
      <c r="AN64" s="169"/>
      <c r="AO64" s="169"/>
    </row>
    <row r="65" spans="1:41" s="168" customFormat="1">
      <c r="A65" s="161" t="s">
        <v>474</v>
      </c>
      <c r="B65" s="169">
        <v>4</v>
      </c>
      <c r="C65" s="169"/>
      <c r="D65" s="169"/>
      <c r="E65" s="169"/>
      <c r="F65" s="169">
        <v>6</v>
      </c>
      <c r="G65" s="169">
        <v>5</v>
      </c>
      <c r="H65" s="169">
        <v>5</v>
      </c>
      <c r="I65" s="169">
        <v>1</v>
      </c>
      <c r="J65" s="169" t="s">
        <v>374</v>
      </c>
      <c r="K65" s="169" t="s">
        <v>375</v>
      </c>
      <c r="L65" s="169" t="s">
        <v>376</v>
      </c>
      <c r="M65" s="169">
        <v>4</v>
      </c>
      <c r="N65" s="169">
        <v>2</v>
      </c>
      <c r="O65" s="169">
        <v>4</v>
      </c>
      <c r="P65" s="169">
        <v>2</v>
      </c>
      <c r="Q65" s="169">
        <v>3</v>
      </c>
      <c r="R65" s="169">
        <v>4</v>
      </c>
      <c r="S65" s="169">
        <v>2</v>
      </c>
      <c r="T65" s="169">
        <v>2</v>
      </c>
      <c r="U65" s="169">
        <v>4</v>
      </c>
      <c r="V65" s="169">
        <v>4</v>
      </c>
      <c r="W65" s="169">
        <v>4</v>
      </c>
      <c r="X65" s="169">
        <v>3</v>
      </c>
      <c r="Y65" s="169">
        <v>2</v>
      </c>
      <c r="Z65" s="169">
        <v>3</v>
      </c>
      <c r="AA65" s="169">
        <v>3</v>
      </c>
      <c r="AB65" s="169">
        <v>2</v>
      </c>
      <c r="AC65" s="169">
        <v>3</v>
      </c>
      <c r="AD65" s="169">
        <v>2</v>
      </c>
      <c r="AE65" s="169">
        <v>4</v>
      </c>
      <c r="AF65" s="169">
        <v>4</v>
      </c>
      <c r="AG65" s="169">
        <v>3</v>
      </c>
      <c r="AH65" s="169">
        <v>3</v>
      </c>
      <c r="AI65" s="169">
        <v>4</v>
      </c>
      <c r="AJ65" s="169">
        <v>5</v>
      </c>
      <c r="AK65" s="169">
        <v>5</v>
      </c>
      <c r="AL65" s="169">
        <v>5</v>
      </c>
      <c r="AM65" s="169">
        <v>5</v>
      </c>
      <c r="AN65" s="169"/>
      <c r="AO65" s="169"/>
    </row>
    <row r="66" spans="1:41" s="168" customFormat="1">
      <c r="A66" s="161" t="s">
        <v>475</v>
      </c>
      <c r="B66" s="169">
        <v>4</v>
      </c>
      <c r="C66" s="169"/>
      <c r="D66" s="169"/>
      <c r="E66" s="169"/>
      <c r="F66" s="169">
        <v>5</v>
      </c>
      <c r="G66" s="169">
        <v>4</v>
      </c>
      <c r="H66" s="169">
        <v>5</v>
      </c>
      <c r="I66" s="169">
        <v>1</v>
      </c>
      <c r="J66" s="169" t="s">
        <v>377</v>
      </c>
      <c r="K66" s="169" t="s">
        <v>378</v>
      </c>
      <c r="L66" s="169"/>
      <c r="M66" s="169">
        <v>4</v>
      </c>
      <c r="N66" s="169">
        <v>3</v>
      </c>
      <c r="O66" s="169">
        <v>4</v>
      </c>
      <c r="P66" s="169">
        <v>4</v>
      </c>
      <c r="Q66" s="169"/>
      <c r="R66" s="169">
        <v>3</v>
      </c>
      <c r="S66" s="169">
        <v>3</v>
      </c>
      <c r="T66" s="169">
        <v>2</v>
      </c>
      <c r="U66" s="169">
        <v>3</v>
      </c>
      <c r="V66" s="169">
        <v>2</v>
      </c>
      <c r="W66" s="169">
        <v>4</v>
      </c>
      <c r="X66" s="169">
        <v>3</v>
      </c>
      <c r="Y66" s="169">
        <v>2</v>
      </c>
      <c r="Z66" s="169">
        <v>1</v>
      </c>
      <c r="AA66" s="169">
        <v>3</v>
      </c>
      <c r="AB66" s="169">
        <v>2</v>
      </c>
      <c r="AC66" s="169">
        <v>2</v>
      </c>
      <c r="AD66" s="169">
        <v>2</v>
      </c>
      <c r="AE66" s="169">
        <v>4</v>
      </c>
      <c r="AF66" s="169">
        <v>3</v>
      </c>
      <c r="AG66" s="169">
        <v>3</v>
      </c>
      <c r="AH66" s="169">
        <v>4</v>
      </c>
      <c r="AI66" s="169">
        <v>4</v>
      </c>
      <c r="AJ66" s="169">
        <v>3</v>
      </c>
      <c r="AK66" s="169">
        <v>4</v>
      </c>
      <c r="AL66" s="169">
        <v>3</v>
      </c>
      <c r="AM66" s="169">
        <v>4</v>
      </c>
      <c r="AN66" s="169"/>
      <c r="AO66" s="169"/>
    </row>
    <row r="67" spans="1:41" s="168" customFormat="1">
      <c r="A67" s="161" t="s">
        <v>476</v>
      </c>
      <c r="B67" s="169">
        <v>4</v>
      </c>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169"/>
      <c r="AJ67" s="169"/>
      <c r="AK67" s="169"/>
      <c r="AL67" s="169"/>
      <c r="AM67" s="169"/>
      <c r="AN67" s="169"/>
      <c r="AO67" s="169"/>
    </row>
    <row r="68" spans="1:41" s="168" customFormat="1">
      <c r="A68" s="161" t="s">
        <v>477</v>
      </c>
      <c r="B68" s="169">
        <v>4</v>
      </c>
      <c r="C68" s="169"/>
      <c r="D68" s="169"/>
      <c r="E68" s="169"/>
      <c r="F68" s="169">
        <v>5</v>
      </c>
      <c r="G68" s="169">
        <v>4</v>
      </c>
      <c r="H68" s="169">
        <v>3</v>
      </c>
      <c r="I68" s="169">
        <v>1</v>
      </c>
      <c r="J68" s="169" t="s">
        <v>379</v>
      </c>
      <c r="K68" s="169" t="s">
        <v>380</v>
      </c>
      <c r="L68" s="169" t="s">
        <v>381</v>
      </c>
      <c r="M68" s="169">
        <v>4</v>
      </c>
      <c r="N68" s="169">
        <v>2</v>
      </c>
      <c r="O68" s="169">
        <v>3</v>
      </c>
      <c r="P68" s="169">
        <v>2</v>
      </c>
      <c r="Q68" s="169">
        <v>3</v>
      </c>
      <c r="R68" s="169">
        <v>3</v>
      </c>
      <c r="S68" s="169">
        <v>3</v>
      </c>
      <c r="T68" s="169">
        <v>2</v>
      </c>
      <c r="U68" s="169"/>
      <c r="V68" s="169"/>
      <c r="W68" s="169"/>
      <c r="X68" s="169"/>
      <c r="Y68" s="169"/>
      <c r="Z68" s="169"/>
      <c r="AA68" s="169"/>
      <c r="AB68" s="169"/>
      <c r="AC68" s="169"/>
      <c r="AD68" s="169"/>
      <c r="AE68" s="169"/>
      <c r="AF68" s="169"/>
      <c r="AG68" s="169">
        <v>4</v>
      </c>
      <c r="AH68" s="169">
        <v>2</v>
      </c>
      <c r="AI68" s="169">
        <v>1</v>
      </c>
      <c r="AJ68" s="169">
        <v>3</v>
      </c>
      <c r="AK68" s="169">
        <v>4</v>
      </c>
      <c r="AL68" s="169">
        <v>2</v>
      </c>
      <c r="AM68" s="169">
        <v>2</v>
      </c>
      <c r="AN68" s="169"/>
      <c r="AO68" s="169"/>
    </row>
    <row r="69" spans="1:41" s="168" customFormat="1">
      <c r="A69" s="161" t="s">
        <v>478</v>
      </c>
      <c r="B69" s="169">
        <v>1</v>
      </c>
      <c r="C69" s="169">
        <v>80</v>
      </c>
      <c r="D69" s="169" t="s">
        <v>195</v>
      </c>
      <c r="E69" s="169" t="s">
        <v>225</v>
      </c>
      <c r="F69" s="170">
        <v>6</v>
      </c>
      <c r="G69" s="170">
        <v>5</v>
      </c>
      <c r="H69" s="170">
        <v>5</v>
      </c>
      <c r="I69" s="170">
        <v>1</v>
      </c>
      <c r="J69" s="169"/>
      <c r="K69" s="169" t="s">
        <v>382</v>
      </c>
      <c r="L69" s="169"/>
      <c r="M69" s="169">
        <v>4</v>
      </c>
      <c r="N69" s="169">
        <v>4</v>
      </c>
      <c r="O69" s="169">
        <v>4</v>
      </c>
      <c r="P69" s="169">
        <v>4</v>
      </c>
      <c r="Q69" s="169">
        <v>4</v>
      </c>
      <c r="R69" s="169">
        <v>4</v>
      </c>
      <c r="S69" s="169">
        <v>4</v>
      </c>
      <c r="T69" s="169">
        <v>3</v>
      </c>
      <c r="U69" s="169">
        <v>3</v>
      </c>
      <c r="V69" s="169">
        <v>3</v>
      </c>
      <c r="W69" s="169">
        <v>4</v>
      </c>
      <c r="X69" s="169">
        <v>2</v>
      </c>
      <c r="Y69" s="169">
        <v>2</v>
      </c>
      <c r="Z69" s="169">
        <v>1</v>
      </c>
      <c r="AA69" s="169"/>
      <c r="AB69" s="169">
        <v>2</v>
      </c>
      <c r="AC69" s="169">
        <v>2</v>
      </c>
      <c r="AD69" s="169">
        <v>1</v>
      </c>
      <c r="AE69" s="169">
        <v>4</v>
      </c>
      <c r="AF69" s="169">
        <v>3</v>
      </c>
      <c r="AG69" s="169"/>
      <c r="AH69" s="169">
        <v>5</v>
      </c>
      <c r="AI69" s="169"/>
      <c r="AJ69" s="169">
        <v>5</v>
      </c>
      <c r="AK69" s="169">
        <v>4</v>
      </c>
      <c r="AL69" s="169">
        <v>4</v>
      </c>
      <c r="AM69" s="169">
        <v>5</v>
      </c>
      <c r="AN69" s="169"/>
      <c r="AO69" s="169"/>
    </row>
    <row r="70" spans="1:41" s="168" customFormat="1">
      <c r="A70" s="161" t="s">
        <v>479</v>
      </c>
      <c r="B70" s="169">
        <v>4</v>
      </c>
      <c r="C70" s="169"/>
      <c r="D70" s="169"/>
      <c r="E70" s="169"/>
      <c r="F70" s="170">
        <v>7</v>
      </c>
      <c r="G70" s="170">
        <v>7</v>
      </c>
      <c r="H70" s="170">
        <v>6</v>
      </c>
      <c r="I70" s="170">
        <v>1</v>
      </c>
      <c r="J70" s="169"/>
      <c r="K70" s="169" t="s">
        <v>383</v>
      </c>
      <c r="L70" s="169"/>
      <c r="M70" s="169">
        <v>5</v>
      </c>
      <c r="N70" s="169">
        <v>5</v>
      </c>
      <c r="O70" s="169">
        <v>5</v>
      </c>
      <c r="P70" s="169">
        <v>4</v>
      </c>
      <c r="Q70" s="169">
        <v>4</v>
      </c>
      <c r="R70" s="169">
        <v>5</v>
      </c>
      <c r="S70" s="169">
        <v>5</v>
      </c>
      <c r="T70" s="169">
        <v>5</v>
      </c>
      <c r="U70" s="169">
        <v>5</v>
      </c>
      <c r="V70" s="169">
        <v>5</v>
      </c>
      <c r="W70" s="169">
        <v>5</v>
      </c>
      <c r="X70" s="169">
        <v>4</v>
      </c>
      <c r="Y70" s="169">
        <v>4</v>
      </c>
      <c r="Z70" s="169">
        <v>4</v>
      </c>
      <c r="AA70" s="169">
        <v>4</v>
      </c>
      <c r="AB70" s="169">
        <v>4</v>
      </c>
      <c r="AC70" s="169">
        <v>4</v>
      </c>
      <c r="AD70" s="169">
        <v>4</v>
      </c>
      <c r="AE70" s="169">
        <v>3</v>
      </c>
      <c r="AF70" s="169">
        <v>4</v>
      </c>
      <c r="AG70" s="169">
        <v>3</v>
      </c>
      <c r="AH70" s="169">
        <v>4</v>
      </c>
      <c r="AI70" s="169">
        <v>4</v>
      </c>
      <c r="AJ70" s="169">
        <v>3</v>
      </c>
      <c r="AK70" s="169">
        <v>3</v>
      </c>
      <c r="AL70" s="169">
        <v>4</v>
      </c>
      <c r="AM70" s="169">
        <v>5</v>
      </c>
      <c r="AN70" s="169"/>
      <c r="AO70" s="169"/>
    </row>
    <row r="71" spans="1:41" s="168" customFormat="1">
      <c r="A71" s="161" t="s">
        <v>480</v>
      </c>
      <c r="B71" s="169">
        <v>2</v>
      </c>
      <c r="C71" s="169"/>
      <c r="D71" s="169"/>
      <c r="E71" s="169"/>
      <c r="F71" s="170">
        <v>7</v>
      </c>
      <c r="G71" s="170">
        <v>5</v>
      </c>
      <c r="H71" s="170">
        <v>5</v>
      </c>
      <c r="I71" s="170">
        <v>1</v>
      </c>
      <c r="J71" s="169" t="s">
        <v>384</v>
      </c>
      <c r="K71" s="169" t="s">
        <v>385</v>
      </c>
      <c r="L71" s="169" t="s">
        <v>386</v>
      </c>
      <c r="M71" s="169">
        <v>5</v>
      </c>
      <c r="N71" s="169">
        <v>3</v>
      </c>
      <c r="O71" s="169">
        <v>3</v>
      </c>
      <c r="P71" s="169">
        <v>4</v>
      </c>
      <c r="Q71" s="169">
        <v>3</v>
      </c>
      <c r="R71" s="169">
        <v>5</v>
      </c>
      <c r="S71" s="169">
        <v>3</v>
      </c>
      <c r="T71" s="169">
        <v>4</v>
      </c>
      <c r="U71" s="169">
        <v>5</v>
      </c>
      <c r="V71" s="169">
        <v>5</v>
      </c>
      <c r="W71" s="169">
        <v>5</v>
      </c>
      <c r="X71" s="169">
        <v>3</v>
      </c>
      <c r="Y71" s="169">
        <v>3</v>
      </c>
      <c r="Z71" s="169">
        <v>3</v>
      </c>
      <c r="AA71" s="169">
        <v>3</v>
      </c>
      <c r="AB71" s="169">
        <v>4</v>
      </c>
      <c r="AC71" s="169">
        <v>3</v>
      </c>
      <c r="AD71" s="169">
        <v>4</v>
      </c>
      <c r="AE71" s="169">
        <v>3</v>
      </c>
      <c r="AF71" s="169">
        <v>5</v>
      </c>
      <c r="AG71" s="169">
        <v>4</v>
      </c>
      <c r="AH71" s="169">
        <v>5</v>
      </c>
      <c r="AI71" s="169">
        <v>4</v>
      </c>
      <c r="AJ71" s="169">
        <v>5</v>
      </c>
      <c r="AK71" s="169">
        <v>4</v>
      </c>
      <c r="AL71" s="169">
        <v>4</v>
      </c>
      <c r="AM71" s="169">
        <v>5</v>
      </c>
      <c r="AN71" s="169"/>
      <c r="AO71" s="169"/>
    </row>
    <row r="72" spans="1:41" s="168" customFormat="1">
      <c r="A72" s="161" t="s">
        <v>481</v>
      </c>
      <c r="B72" s="169">
        <v>4</v>
      </c>
      <c r="C72" s="169"/>
      <c r="D72" s="169"/>
      <c r="E72" s="169"/>
      <c r="F72" s="170">
        <v>7</v>
      </c>
      <c r="G72" s="170">
        <v>6</v>
      </c>
      <c r="H72" s="170">
        <v>6</v>
      </c>
      <c r="I72" s="170">
        <v>1</v>
      </c>
      <c r="J72" s="169" t="s">
        <v>387</v>
      </c>
      <c r="K72" s="169" t="s">
        <v>388</v>
      </c>
      <c r="L72" s="169" t="s">
        <v>389</v>
      </c>
      <c r="M72" s="169">
        <v>4</v>
      </c>
      <c r="N72" s="169">
        <v>4</v>
      </c>
      <c r="O72" s="169">
        <v>4</v>
      </c>
      <c r="P72" s="169">
        <v>3</v>
      </c>
      <c r="Q72" s="169"/>
      <c r="R72" s="169">
        <v>5</v>
      </c>
      <c r="S72" s="169">
        <v>4</v>
      </c>
      <c r="T72" s="169">
        <v>3</v>
      </c>
      <c r="U72" s="169">
        <v>4</v>
      </c>
      <c r="V72" s="169">
        <v>4</v>
      </c>
      <c r="W72" s="169">
        <v>3</v>
      </c>
      <c r="X72" s="169">
        <v>2</v>
      </c>
      <c r="Y72" s="169">
        <v>2</v>
      </c>
      <c r="Z72" s="169">
        <v>2</v>
      </c>
      <c r="AA72" s="169">
        <v>2</v>
      </c>
      <c r="AB72" s="169">
        <v>2</v>
      </c>
      <c r="AC72" s="169">
        <v>2</v>
      </c>
      <c r="AD72" s="169">
        <v>3</v>
      </c>
      <c r="AE72" s="169">
        <v>5</v>
      </c>
      <c r="AF72" s="169">
        <v>5</v>
      </c>
      <c r="AG72" s="169">
        <v>3</v>
      </c>
      <c r="AH72" s="169">
        <v>5</v>
      </c>
      <c r="AI72" s="169">
        <v>5</v>
      </c>
      <c r="AJ72" s="169">
        <v>4</v>
      </c>
      <c r="AK72" s="169">
        <v>4</v>
      </c>
      <c r="AL72" s="169">
        <v>3</v>
      </c>
      <c r="AM72" s="169">
        <v>5</v>
      </c>
      <c r="AN72" s="169"/>
      <c r="AO72" s="169"/>
    </row>
    <row r="73" spans="1:41" s="168" customFormat="1">
      <c r="A73" s="161" t="s">
        <v>482</v>
      </c>
      <c r="B73" s="169">
        <v>4</v>
      </c>
      <c r="C73" s="169"/>
      <c r="D73" s="169"/>
      <c r="E73" s="169"/>
      <c r="F73" s="170">
        <v>6</v>
      </c>
      <c r="G73" s="170">
        <v>5</v>
      </c>
      <c r="H73" s="170">
        <v>3</v>
      </c>
      <c r="I73" s="169"/>
      <c r="J73" s="169" t="s">
        <v>390</v>
      </c>
      <c r="K73" s="169"/>
      <c r="L73" s="169" t="s">
        <v>391</v>
      </c>
      <c r="M73" s="169">
        <v>4</v>
      </c>
      <c r="N73" s="169">
        <v>3</v>
      </c>
      <c r="O73" s="169">
        <v>4</v>
      </c>
      <c r="P73" s="169">
        <v>2</v>
      </c>
      <c r="Q73" s="169"/>
      <c r="R73" s="169">
        <v>4</v>
      </c>
      <c r="S73" s="169">
        <v>4</v>
      </c>
      <c r="T73" s="169">
        <v>3</v>
      </c>
      <c r="U73" s="169">
        <v>3</v>
      </c>
      <c r="V73" s="169">
        <v>3</v>
      </c>
      <c r="W73" s="169">
        <v>3</v>
      </c>
      <c r="X73" s="169">
        <v>3</v>
      </c>
      <c r="Y73" s="169">
        <v>3</v>
      </c>
      <c r="Z73" s="169">
        <v>4</v>
      </c>
      <c r="AA73" s="169">
        <v>3</v>
      </c>
      <c r="AB73" s="169">
        <v>3</v>
      </c>
      <c r="AC73" s="169">
        <v>3</v>
      </c>
      <c r="AD73" s="169">
        <v>4</v>
      </c>
      <c r="AE73" s="169">
        <v>4</v>
      </c>
      <c r="AF73" s="169">
        <v>4</v>
      </c>
      <c r="AG73" s="169">
        <v>4</v>
      </c>
      <c r="AH73" s="169">
        <v>3</v>
      </c>
      <c r="AI73" s="169">
        <v>4</v>
      </c>
      <c r="AJ73" s="169">
        <v>3</v>
      </c>
      <c r="AK73" s="169">
        <v>3</v>
      </c>
      <c r="AL73" s="169">
        <v>3</v>
      </c>
      <c r="AM73" s="169">
        <v>3</v>
      </c>
      <c r="AN73" s="169"/>
      <c r="AO73" s="169"/>
    </row>
    <row r="74" spans="1:41" s="168" customFormat="1">
      <c r="A74" s="161" t="s">
        <v>483</v>
      </c>
      <c r="B74" s="169">
        <v>1</v>
      </c>
      <c r="C74" s="169">
        <v>120</v>
      </c>
      <c r="D74" s="169" t="s">
        <v>195</v>
      </c>
      <c r="E74" s="169" t="s">
        <v>392</v>
      </c>
      <c r="F74" s="170">
        <v>7</v>
      </c>
      <c r="G74" s="170">
        <v>6</v>
      </c>
      <c r="H74" s="170">
        <v>6</v>
      </c>
      <c r="I74" s="170">
        <v>1</v>
      </c>
      <c r="J74" s="169" t="s">
        <v>393</v>
      </c>
      <c r="K74" s="169" t="s">
        <v>394</v>
      </c>
      <c r="L74" s="169" t="s">
        <v>395</v>
      </c>
      <c r="M74" s="169">
        <v>4</v>
      </c>
      <c r="N74" s="169">
        <v>4</v>
      </c>
      <c r="O74" s="169">
        <v>4</v>
      </c>
      <c r="P74" s="169">
        <v>4</v>
      </c>
      <c r="Q74" s="169">
        <v>4</v>
      </c>
      <c r="R74" s="169">
        <v>4</v>
      </c>
      <c r="S74" s="169">
        <v>3</v>
      </c>
      <c r="T74" s="169">
        <v>4</v>
      </c>
      <c r="U74" s="169">
        <v>4</v>
      </c>
      <c r="V74" s="169">
        <v>3</v>
      </c>
      <c r="W74" s="169">
        <v>4</v>
      </c>
      <c r="X74" s="169">
        <v>4</v>
      </c>
      <c r="Y74" s="169">
        <v>4</v>
      </c>
      <c r="Z74" s="169">
        <v>3</v>
      </c>
      <c r="AA74" s="169">
        <v>3</v>
      </c>
      <c r="AB74" s="169">
        <v>3</v>
      </c>
      <c r="AC74" s="169">
        <v>3</v>
      </c>
      <c r="AD74" s="169">
        <v>2</v>
      </c>
      <c r="AE74" s="169">
        <v>5</v>
      </c>
      <c r="AF74" s="169">
        <v>5</v>
      </c>
      <c r="AG74" s="169">
        <v>5</v>
      </c>
      <c r="AH74" s="169">
        <v>4</v>
      </c>
      <c r="AI74" s="169">
        <v>4</v>
      </c>
      <c r="AJ74" s="169">
        <v>4</v>
      </c>
      <c r="AK74" s="169">
        <v>5</v>
      </c>
      <c r="AL74" s="169">
        <v>4</v>
      </c>
      <c r="AM74" s="169">
        <v>5</v>
      </c>
      <c r="AN74" s="169"/>
      <c r="AO74" s="169"/>
    </row>
    <row r="75" spans="1:41" s="168" customFormat="1">
      <c r="A75" s="161" t="s">
        <v>484</v>
      </c>
      <c r="B75" s="169">
        <v>4</v>
      </c>
      <c r="C75" s="169"/>
      <c r="D75" s="169"/>
      <c r="E75" s="169"/>
      <c r="F75" s="170">
        <v>5</v>
      </c>
      <c r="G75" s="170">
        <v>5</v>
      </c>
      <c r="H75" s="170">
        <v>6</v>
      </c>
      <c r="I75" s="170">
        <v>1</v>
      </c>
      <c r="J75" s="169" t="s">
        <v>396</v>
      </c>
      <c r="K75" s="169" t="s">
        <v>397</v>
      </c>
      <c r="L75" s="169" t="s">
        <v>398</v>
      </c>
      <c r="M75" s="169">
        <v>4</v>
      </c>
      <c r="N75" s="169">
        <v>4</v>
      </c>
      <c r="O75" s="169">
        <v>4</v>
      </c>
      <c r="P75" s="169">
        <v>4</v>
      </c>
      <c r="Q75" s="169">
        <v>4</v>
      </c>
      <c r="R75" s="169">
        <v>4</v>
      </c>
      <c r="S75" s="169">
        <v>3</v>
      </c>
      <c r="T75" s="169">
        <v>2</v>
      </c>
      <c r="U75" s="169">
        <v>4</v>
      </c>
      <c r="V75" s="169">
        <v>4</v>
      </c>
      <c r="W75" s="169">
        <v>4</v>
      </c>
      <c r="X75" s="169">
        <v>3</v>
      </c>
      <c r="Y75" s="169">
        <v>3</v>
      </c>
      <c r="Z75" s="169">
        <v>3</v>
      </c>
      <c r="AA75" s="169">
        <v>3</v>
      </c>
      <c r="AB75" s="169">
        <v>3</v>
      </c>
      <c r="AC75" s="169">
        <v>3</v>
      </c>
      <c r="AD75" s="169">
        <v>2</v>
      </c>
      <c r="AE75" s="169">
        <v>4</v>
      </c>
      <c r="AF75" s="169">
        <v>4</v>
      </c>
      <c r="AG75" s="169">
        <v>4</v>
      </c>
      <c r="AH75" s="169">
        <v>4</v>
      </c>
      <c r="AI75" s="169">
        <v>4</v>
      </c>
      <c r="AJ75" s="169">
        <v>4</v>
      </c>
      <c r="AK75" s="169">
        <v>5</v>
      </c>
      <c r="AL75" s="169">
        <v>5</v>
      </c>
      <c r="AM75" s="169">
        <v>4</v>
      </c>
      <c r="AN75" s="169"/>
      <c r="AO75" s="169"/>
    </row>
    <row r="76" spans="1:41" s="168" customFormat="1">
      <c r="A76" s="161" t="s">
        <v>485</v>
      </c>
      <c r="B76" s="169">
        <v>4</v>
      </c>
      <c r="C76" s="169"/>
      <c r="D76" s="169"/>
      <c r="E76" s="169"/>
      <c r="F76" s="170">
        <v>6</v>
      </c>
      <c r="G76" s="170">
        <v>7</v>
      </c>
      <c r="H76" s="170">
        <v>6</v>
      </c>
      <c r="I76" s="170">
        <v>1</v>
      </c>
      <c r="J76" s="169" t="s">
        <v>399</v>
      </c>
      <c r="K76" s="169" t="s">
        <v>400</v>
      </c>
      <c r="L76" s="169" t="s">
        <v>401</v>
      </c>
      <c r="M76" s="169">
        <v>4</v>
      </c>
      <c r="N76" s="169">
        <v>3</v>
      </c>
      <c r="O76" s="169">
        <v>4</v>
      </c>
      <c r="P76" s="169">
        <v>3</v>
      </c>
      <c r="Q76" s="169">
        <v>3</v>
      </c>
      <c r="R76" s="169">
        <v>5</v>
      </c>
      <c r="S76" s="169">
        <v>3</v>
      </c>
      <c r="T76" s="169">
        <v>2</v>
      </c>
      <c r="U76" s="169">
        <v>3</v>
      </c>
      <c r="V76" s="169">
        <v>2</v>
      </c>
      <c r="W76" s="169">
        <v>3</v>
      </c>
      <c r="X76" s="169">
        <v>3</v>
      </c>
      <c r="Y76" s="169">
        <v>3</v>
      </c>
      <c r="Z76" s="169">
        <v>3</v>
      </c>
      <c r="AA76" s="169">
        <v>3</v>
      </c>
      <c r="AB76" s="169">
        <v>3</v>
      </c>
      <c r="AC76" s="169">
        <v>3</v>
      </c>
      <c r="AD76" s="169">
        <v>5</v>
      </c>
      <c r="AE76" s="169">
        <v>5</v>
      </c>
      <c r="AF76" s="169">
        <v>4</v>
      </c>
      <c r="AG76" s="169">
        <v>5</v>
      </c>
      <c r="AH76" s="169">
        <v>4</v>
      </c>
      <c r="AI76" s="169">
        <v>5</v>
      </c>
      <c r="AJ76" s="169">
        <v>5</v>
      </c>
      <c r="AK76" s="169">
        <v>5</v>
      </c>
      <c r="AL76" s="169">
        <v>5</v>
      </c>
      <c r="AM76" s="169">
        <v>5</v>
      </c>
      <c r="AN76" s="169"/>
      <c r="AO76" s="169"/>
    </row>
    <row r="77" spans="1:41" s="168" customFormat="1">
      <c r="A77" s="161" t="s">
        <v>486</v>
      </c>
      <c r="B77" s="169">
        <v>2</v>
      </c>
      <c r="C77" s="169"/>
      <c r="D77" s="169"/>
      <c r="E77" s="169"/>
      <c r="F77" s="170">
        <v>6</v>
      </c>
      <c r="G77" s="170">
        <v>6</v>
      </c>
      <c r="H77" s="170">
        <v>6</v>
      </c>
      <c r="I77" s="170">
        <v>1</v>
      </c>
      <c r="J77" s="169"/>
      <c r="K77" s="169" t="s">
        <v>402</v>
      </c>
      <c r="L77" s="169"/>
      <c r="M77" s="169">
        <v>4</v>
      </c>
      <c r="N77" s="169">
        <v>4</v>
      </c>
      <c r="O77" s="169">
        <v>4</v>
      </c>
      <c r="P77" s="169">
        <v>4</v>
      </c>
      <c r="Q77" s="169">
        <v>4</v>
      </c>
      <c r="R77" s="169">
        <v>4</v>
      </c>
      <c r="S77" s="169">
        <v>4</v>
      </c>
      <c r="T77" s="169">
        <v>3</v>
      </c>
      <c r="U77" s="169">
        <v>4</v>
      </c>
      <c r="V77" s="169">
        <v>4</v>
      </c>
      <c r="W77" s="169">
        <v>4</v>
      </c>
      <c r="X77" s="169">
        <v>4</v>
      </c>
      <c r="Y77" s="169">
        <v>4</v>
      </c>
      <c r="Z77" s="169">
        <v>4</v>
      </c>
      <c r="AA77" s="169">
        <v>4</v>
      </c>
      <c r="AB77" s="169">
        <v>4</v>
      </c>
      <c r="AC77" s="169">
        <v>4</v>
      </c>
      <c r="AD77" s="169">
        <v>4</v>
      </c>
      <c r="AE77" s="169">
        <v>4</v>
      </c>
      <c r="AF77" s="169">
        <v>4</v>
      </c>
      <c r="AG77" s="169">
        <v>4</v>
      </c>
      <c r="AH77" s="169">
        <v>4</v>
      </c>
      <c r="AI77" s="169">
        <v>4</v>
      </c>
      <c r="AJ77" s="169">
        <v>4</v>
      </c>
      <c r="AK77" s="169">
        <v>4</v>
      </c>
      <c r="AL77" s="169">
        <v>4</v>
      </c>
      <c r="AM77" s="169">
        <v>4</v>
      </c>
      <c r="AN77" s="169"/>
      <c r="AO77" s="169"/>
    </row>
    <row r="78" spans="1:41" s="168" customFormat="1">
      <c r="A78" s="161" t="s">
        <v>487</v>
      </c>
      <c r="B78" s="169">
        <v>4</v>
      </c>
      <c r="C78" s="169"/>
      <c r="D78" s="169"/>
      <c r="E78" s="169"/>
      <c r="F78" s="170">
        <v>6</v>
      </c>
      <c r="G78" s="170">
        <v>6</v>
      </c>
      <c r="H78" s="170">
        <v>7</v>
      </c>
      <c r="I78" s="170">
        <v>1</v>
      </c>
      <c r="J78" s="169" t="s">
        <v>403</v>
      </c>
      <c r="K78" s="169" t="s">
        <v>404</v>
      </c>
      <c r="L78" s="169" t="s">
        <v>405</v>
      </c>
      <c r="M78" s="169">
        <v>4</v>
      </c>
      <c r="N78" s="169">
        <v>4</v>
      </c>
      <c r="O78" s="169">
        <v>4</v>
      </c>
      <c r="P78" s="169">
        <v>4</v>
      </c>
      <c r="Q78" s="169">
        <v>4</v>
      </c>
      <c r="R78" s="169">
        <v>4</v>
      </c>
      <c r="S78" s="169">
        <v>4</v>
      </c>
      <c r="T78" s="169">
        <v>4</v>
      </c>
      <c r="U78" s="169">
        <v>5</v>
      </c>
      <c r="V78" s="169">
        <v>5</v>
      </c>
      <c r="W78" s="169">
        <v>5</v>
      </c>
      <c r="X78" s="169">
        <v>4</v>
      </c>
      <c r="Y78" s="169">
        <v>4</v>
      </c>
      <c r="Z78" s="169">
        <v>3</v>
      </c>
      <c r="AA78" s="169">
        <v>4</v>
      </c>
      <c r="AB78" s="169">
        <v>4</v>
      </c>
      <c r="AC78" s="169">
        <v>3</v>
      </c>
      <c r="AD78" s="169">
        <v>4</v>
      </c>
      <c r="AE78" s="169">
        <v>5</v>
      </c>
      <c r="AF78" s="169">
        <v>5</v>
      </c>
      <c r="AG78" s="169">
        <v>3</v>
      </c>
      <c r="AH78" s="169">
        <v>4</v>
      </c>
      <c r="AI78" s="169">
        <v>3</v>
      </c>
      <c r="AJ78" s="169">
        <v>4</v>
      </c>
      <c r="AK78" s="169">
        <v>4</v>
      </c>
      <c r="AL78" s="169">
        <v>4</v>
      </c>
      <c r="AM78" s="169">
        <v>5</v>
      </c>
      <c r="AN78" s="169"/>
      <c r="AO78" s="169"/>
    </row>
    <row r="79" spans="1:41" s="169" customFormat="1">
      <c r="A79" s="161" t="s">
        <v>488</v>
      </c>
      <c r="B79" s="1">
        <v>4</v>
      </c>
      <c r="C79" s="1"/>
      <c r="D79" s="1"/>
      <c r="E79" s="1"/>
      <c r="F79" s="1">
        <v>2</v>
      </c>
      <c r="G79" s="1">
        <v>2</v>
      </c>
      <c r="H79" s="1">
        <v>2</v>
      </c>
      <c r="I79" s="1">
        <v>2</v>
      </c>
      <c r="J79" s="1"/>
      <c r="K79" s="1"/>
      <c r="L79" s="1" t="s">
        <v>406</v>
      </c>
      <c r="M79" s="1">
        <v>3</v>
      </c>
      <c r="N79" s="1">
        <v>2</v>
      </c>
      <c r="O79" s="1">
        <v>3</v>
      </c>
      <c r="P79" s="1">
        <v>2</v>
      </c>
      <c r="Q79" s="1">
        <v>2</v>
      </c>
      <c r="R79" s="1">
        <v>3</v>
      </c>
      <c r="S79" s="1">
        <v>2</v>
      </c>
      <c r="T79" s="1">
        <v>2</v>
      </c>
      <c r="U79" s="1">
        <v>4</v>
      </c>
      <c r="V79" s="1"/>
      <c r="W79" s="1">
        <v>4</v>
      </c>
      <c r="X79" s="1">
        <v>2</v>
      </c>
      <c r="Y79" s="1">
        <v>2</v>
      </c>
      <c r="Z79" s="1">
        <v>2</v>
      </c>
      <c r="AA79" s="1">
        <v>2</v>
      </c>
      <c r="AB79" s="1">
        <v>3</v>
      </c>
      <c r="AC79" s="1">
        <v>3</v>
      </c>
      <c r="AD79" s="1">
        <v>3</v>
      </c>
      <c r="AE79" s="1">
        <v>3</v>
      </c>
      <c r="AF79" s="1">
        <v>3</v>
      </c>
      <c r="AG79" s="1">
        <v>4</v>
      </c>
      <c r="AH79" s="1">
        <v>4</v>
      </c>
      <c r="AI79" s="1">
        <v>4</v>
      </c>
      <c r="AJ79" s="1">
        <v>4</v>
      </c>
      <c r="AK79" s="1">
        <v>4</v>
      </c>
      <c r="AL79" s="1">
        <v>4</v>
      </c>
      <c r="AM79" s="1">
        <v>4</v>
      </c>
      <c r="AN79" s="1"/>
      <c r="AO79" s="170"/>
    </row>
    <row r="83" spans="1:39">
      <c r="A83" s="77" t="s">
        <v>80</v>
      </c>
      <c r="B83" s="74">
        <f>MIN(B3:B79)</f>
        <v>1</v>
      </c>
      <c r="C83" s="74">
        <f>MIN(C3:C80)</f>
        <v>0</v>
      </c>
      <c r="D83" s="74">
        <f>MIN(D3:D80)</f>
        <v>0</v>
      </c>
      <c r="E83" s="74">
        <f>MIN(E3:E80)</f>
        <v>0</v>
      </c>
      <c r="F83" s="74">
        <f>MIN(F3:F80)</f>
        <v>2</v>
      </c>
      <c r="G83" s="74">
        <f>MIN(G3:G80)</f>
        <v>2</v>
      </c>
      <c r="H83" s="74">
        <f>MIN(H3:H80)</f>
        <v>2</v>
      </c>
      <c r="I83" s="74">
        <f>MIN(I3:I80)</f>
        <v>0</v>
      </c>
      <c r="J83" s="74">
        <f>MIN(J3:J80)</f>
        <v>0</v>
      </c>
      <c r="K83" s="74">
        <f>MIN(K3:K80)</f>
        <v>0</v>
      </c>
      <c r="L83" s="74">
        <f>MIN(L3:L80)</f>
        <v>0</v>
      </c>
      <c r="M83" s="74">
        <f>MIN(M3:M80)</f>
        <v>2</v>
      </c>
      <c r="N83" s="74">
        <f>MIN(N3:N80)</f>
        <v>1</v>
      </c>
      <c r="O83" s="74">
        <f>MIN(O3:O80)</f>
        <v>2</v>
      </c>
      <c r="P83" s="74">
        <f>MIN(P3:P80)</f>
        <v>2</v>
      </c>
      <c r="Q83" s="74">
        <f>MIN(Q3:Q80)</f>
        <v>1</v>
      </c>
      <c r="R83" s="74">
        <f>MIN(R3:R80)</f>
        <v>1</v>
      </c>
      <c r="S83" s="74">
        <f>MIN(S3:S80)</f>
        <v>2</v>
      </c>
      <c r="T83" s="74">
        <f>MIN(T3:T80)</f>
        <v>2</v>
      </c>
      <c r="U83" s="74">
        <f>MIN(U3:U80)</f>
        <v>0</v>
      </c>
      <c r="V83" s="74">
        <f>MIN(V3:V80)</f>
        <v>2</v>
      </c>
      <c r="W83" s="74">
        <f>MIN(W3:W80)</f>
        <v>2</v>
      </c>
      <c r="X83" s="74">
        <f>MIN(X3:X80)</f>
        <v>1</v>
      </c>
      <c r="Y83" s="74">
        <f>MIN(Y3:Y80)</f>
        <v>1</v>
      </c>
      <c r="Z83" s="74">
        <f>MIN(Z3:Z80)</f>
        <v>1</v>
      </c>
      <c r="AA83" s="74">
        <f>MIN(AA3:AA80)</f>
        <v>1</v>
      </c>
      <c r="AB83" s="74">
        <f>MIN(AB3:AB80)</f>
        <v>1</v>
      </c>
      <c r="AC83" s="74">
        <f>MIN(AC3:AC80)</f>
        <v>1</v>
      </c>
      <c r="AD83" s="74">
        <f>MIN(AD3:AD80)</f>
        <v>0</v>
      </c>
      <c r="AE83" s="74">
        <f>MIN(AE3:AE80)</f>
        <v>0</v>
      </c>
      <c r="AF83" s="74">
        <f>MIN(AF3:AF80)</f>
        <v>1</v>
      </c>
      <c r="AG83" s="74">
        <f>MIN(AG3:AG80)</f>
        <v>2</v>
      </c>
      <c r="AH83" s="74">
        <f>MIN(AH3:AH80)</f>
        <v>1</v>
      </c>
      <c r="AI83" s="74">
        <f>MIN(AI3:AI80)</f>
        <v>0</v>
      </c>
      <c r="AJ83" s="74">
        <f>MIN(AJ3:AJ80)</f>
        <v>2</v>
      </c>
      <c r="AK83" s="74">
        <f>MIN(AK3:AK80)</f>
        <v>1</v>
      </c>
      <c r="AL83" s="74">
        <f>MIN(AL3:AL80)</f>
        <v>1</v>
      </c>
      <c r="AM83" s="74">
        <f>MIN(AM3:AM80)</f>
        <v>2</v>
      </c>
    </row>
    <row r="84" spans="1:39">
      <c r="A84" s="77" t="s">
        <v>81</v>
      </c>
      <c r="B84">
        <f>MAX(B3:B79)</f>
        <v>5</v>
      </c>
      <c r="C84" s="75">
        <f>MAX(C3:C80)</f>
        <v>2700</v>
      </c>
      <c r="D84" s="75"/>
      <c r="E84" s="75"/>
      <c r="F84" s="75">
        <f>MAX(F3:F80)</f>
        <v>7</v>
      </c>
      <c r="G84" s="75">
        <f>MAX(G3:G80)</f>
        <v>7</v>
      </c>
      <c r="H84" s="75">
        <f>MAX(H3:H80)</f>
        <v>7</v>
      </c>
      <c r="I84" s="75">
        <f>MAX(I3:I80)</f>
        <v>2</v>
      </c>
      <c r="J84" s="75"/>
      <c r="K84" s="75"/>
      <c r="L84" s="75"/>
      <c r="M84" s="75">
        <f>MAX(M3:M80)</f>
        <v>5</v>
      </c>
      <c r="N84" s="75">
        <f>MAX(N3:N80)</f>
        <v>5</v>
      </c>
      <c r="O84" s="75">
        <f>MAX(O3:O80)</f>
        <v>5</v>
      </c>
      <c r="P84" s="75">
        <f>MAX(P3:P80)</f>
        <v>5</v>
      </c>
      <c r="Q84" s="75">
        <f>MAX(Q3:Q80)</f>
        <v>5</v>
      </c>
      <c r="R84" s="75">
        <f>MAX(R3:R80)</f>
        <v>5</v>
      </c>
      <c r="S84" s="75">
        <f>MAX(S3:S80)</f>
        <v>5</v>
      </c>
      <c r="T84" s="75">
        <f>MAX(T3:T80)</f>
        <v>5</v>
      </c>
      <c r="U84" s="75">
        <f>MAX(U3:U80)</f>
        <v>5</v>
      </c>
      <c r="V84" s="75">
        <f>MAX(V3:V80)</f>
        <v>5</v>
      </c>
      <c r="W84" s="75">
        <f>MAX(W3:W80)</f>
        <v>5</v>
      </c>
      <c r="X84" s="75">
        <f>MAX(X3:X80)</f>
        <v>5</v>
      </c>
      <c r="Y84" s="75">
        <f>MAX(Y3:Y80)</f>
        <v>5</v>
      </c>
      <c r="Z84" s="75">
        <f>MAX(Z3:Z80)</f>
        <v>5</v>
      </c>
      <c r="AA84" s="75">
        <f>MAX(AA3:AA80)</f>
        <v>5</v>
      </c>
      <c r="AB84" s="75">
        <f>MAX(AB3:AB80)</f>
        <v>5</v>
      </c>
      <c r="AC84" s="75">
        <f>MAX(AC3:AC80)</f>
        <v>5</v>
      </c>
      <c r="AD84" s="75">
        <f>MAX(AD3:AD80)</f>
        <v>5</v>
      </c>
      <c r="AE84" s="75">
        <f>MAX(AE3:AE80)</f>
        <v>5</v>
      </c>
      <c r="AF84" s="75">
        <f>MAX(AF3:AF80)</f>
        <v>5</v>
      </c>
      <c r="AG84" s="75">
        <f>MAX(AG3:AG80)</f>
        <v>5</v>
      </c>
      <c r="AH84" s="75">
        <f>MAX(AH3:AH80)</f>
        <v>5</v>
      </c>
      <c r="AI84" s="75">
        <f>MAX(AI3:AI80)</f>
        <v>5</v>
      </c>
      <c r="AJ84" s="75">
        <f>MAX(AJ3:AJ80)</f>
        <v>5</v>
      </c>
      <c r="AK84" s="75">
        <f>MAX(AK3:AK80)</f>
        <v>5</v>
      </c>
      <c r="AL84" s="75">
        <f>MAX(AL3:AL80)</f>
        <v>5</v>
      </c>
      <c r="AM84" s="75">
        <f>MAX(AM3:AM80)</f>
        <v>5</v>
      </c>
    </row>
    <row r="85" spans="1:39">
      <c r="A85" s="77" t="s">
        <v>82</v>
      </c>
      <c r="B85">
        <f>MEDIAN(B3:B79)</f>
        <v>2</v>
      </c>
      <c r="C85" s="75">
        <f>MEDIAN(C3:C80)</f>
        <v>27</v>
      </c>
      <c r="D85" s="75"/>
      <c r="E85" s="75"/>
      <c r="F85" s="75">
        <f>MEDIAN(F3:F80)</f>
        <v>6</v>
      </c>
      <c r="G85" s="75">
        <f>MEDIAN(G3:G80)</f>
        <v>6</v>
      </c>
      <c r="H85" s="75">
        <f>MEDIAN(H3:H80)</f>
        <v>5</v>
      </c>
      <c r="I85" s="75">
        <f>MEDIAN(I3:I80)</f>
        <v>1</v>
      </c>
      <c r="J85" s="75"/>
      <c r="K85" s="75"/>
      <c r="L85" s="75"/>
      <c r="M85" s="75">
        <f>MEDIAN(M3:M80)</f>
        <v>4</v>
      </c>
      <c r="N85" s="75">
        <f>MEDIAN(N3:N80)</f>
        <v>4</v>
      </c>
      <c r="O85" s="75">
        <f>MEDIAN(O3:O80)</f>
        <v>4</v>
      </c>
      <c r="P85" s="75">
        <f>MEDIAN(P3:P80)</f>
        <v>4</v>
      </c>
      <c r="Q85" s="75">
        <f>MEDIAN(Q3:Q80)</f>
        <v>4</v>
      </c>
      <c r="R85" s="75">
        <f>MEDIAN(R3:R80)</f>
        <v>4</v>
      </c>
      <c r="S85" s="75">
        <f>MEDIAN(S3:S80)</f>
        <v>3</v>
      </c>
      <c r="T85" s="75">
        <f>MEDIAN(T3:T80)</f>
        <v>3</v>
      </c>
      <c r="U85" s="75">
        <f>MEDIAN(U3:U80)</f>
        <v>4</v>
      </c>
      <c r="V85" s="75">
        <f>MEDIAN(V3:V80)</f>
        <v>4</v>
      </c>
      <c r="W85" s="75">
        <f>MEDIAN(W3:W80)</f>
        <v>4</v>
      </c>
      <c r="X85" s="75">
        <f>MEDIAN(X3:X80)</f>
        <v>3</v>
      </c>
      <c r="Y85" s="75">
        <f>MEDIAN(Y3:Y80)</f>
        <v>3</v>
      </c>
      <c r="Z85" s="75">
        <f>MEDIAN(Z3:Z80)</f>
        <v>3</v>
      </c>
      <c r="AA85" s="75">
        <f>MEDIAN(AA3:AA80)</f>
        <v>4</v>
      </c>
      <c r="AB85" s="75">
        <f>MEDIAN(AB3:AB80)</f>
        <v>4</v>
      </c>
      <c r="AC85" s="75">
        <f>MEDIAN(AC3:AC80)</f>
        <v>3</v>
      </c>
      <c r="AD85" s="75">
        <f>MEDIAN(AD3:AD80)</f>
        <v>4</v>
      </c>
      <c r="AE85" s="75">
        <f>MEDIAN(AE3:AE80)</f>
        <v>4</v>
      </c>
      <c r="AF85" s="75">
        <f>MEDIAN(AF3:AF80)</f>
        <v>4</v>
      </c>
      <c r="AG85" s="75">
        <f>MEDIAN(AG3:AG80)</f>
        <v>3</v>
      </c>
      <c r="AH85" s="75">
        <f>MEDIAN(AH3:AH80)</f>
        <v>4</v>
      </c>
      <c r="AI85" s="75">
        <f>MEDIAN(AI3:AI80)</f>
        <v>4</v>
      </c>
      <c r="AJ85" s="75">
        <f>MEDIAN(AJ3:AJ80)</f>
        <v>4</v>
      </c>
      <c r="AK85" s="75">
        <f>MEDIAN(AK3:AK80)</f>
        <v>4</v>
      </c>
      <c r="AL85" s="75">
        <f>MEDIAN(AL3:AL80)</f>
        <v>4</v>
      </c>
      <c r="AM85" s="75">
        <f>MEDIAN(AM3:AM80)</f>
        <v>4</v>
      </c>
    </row>
    <row r="86" spans="1:39">
      <c r="A86" s="77" t="s">
        <v>83</v>
      </c>
      <c r="B86" s="73"/>
      <c r="C86" s="73">
        <f>AVERAGE(C3:C80)</f>
        <v>236.53125</v>
      </c>
      <c r="D86" s="73"/>
      <c r="E86" s="73"/>
      <c r="F86" s="73">
        <f>AVERAGE(F3:F80)</f>
        <v>5.7866666666666671</v>
      </c>
      <c r="G86" s="73">
        <f>AVERAGE(G3:G80)</f>
        <v>5.6</v>
      </c>
      <c r="H86" s="73">
        <f>AVERAGE(H3:H80)</f>
        <v>5.1333333333333337</v>
      </c>
      <c r="I86" s="73">
        <f>AVERAGE(I3:I80)</f>
        <v>1</v>
      </c>
      <c r="J86" s="73"/>
      <c r="K86" s="73"/>
      <c r="L86" s="73"/>
      <c r="M86" s="73">
        <f>AVERAGE(M3:M80)</f>
        <v>3.9733333333333332</v>
      </c>
      <c r="N86" s="73">
        <f>AVERAGE(N3:N80)</f>
        <v>3.7733333333333334</v>
      </c>
      <c r="O86" s="73">
        <f>AVERAGE(O3:O80)</f>
        <v>3.9594594594594597</v>
      </c>
      <c r="P86" s="73">
        <f>AVERAGE(P3:P80)</f>
        <v>3.7702702702702702</v>
      </c>
      <c r="Q86" s="73">
        <f>AVERAGE(Q3:Q80)</f>
        <v>3.732394366197183</v>
      </c>
      <c r="R86" s="73">
        <f>AVERAGE(R3:R80)</f>
        <v>3.7297297297297298</v>
      </c>
      <c r="S86" s="73">
        <f>AVERAGE(S3:S80)</f>
        <v>3.4324324324324325</v>
      </c>
      <c r="T86" s="73">
        <f>AVERAGE(T3:T80)</f>
        <v>3.2702702702702702</v>
      </c>
      <c r="U86" s="73">
        <f>AVERAGE(U3:U80)</f>
        <v>3.7534246575342465</v>
      </c>
      <c r="V86" s="73">
        <f>AVERAGE(V3:V80)</f>
        <v>3.6805555555555554</v>
      </c>
      <c r="W86" s="73">
        <f>AVERAGE(W3:W80)</f>
        <v>3.9863013698630136</v>
      </c>
      <c r="X86" s="73">
        <f>AVERAGE(X3:X80)</f>
        <v>3.4305555555555554</v>
      </c>
      <c r="Y86" s="73">
        <f>AVERAGE(Y3:Y80)</f>
        <v>3.3611111111111112</v>
      </c>
      <c r="Z86" s="73">
        <f>AVERAGE(Z3:Z80)</f>
        <v>3.2083333333333335</v>
      </c>
      <c r="AA86" s="73">
        <f>AVERAGE(AA3:AA80)</f>
        <v>3.4507042253521125</v>
      </c>
      <c r="AB86" s="73">
        <f>AVERAGE(AB3:AB80)</f>
        <v>3.464788732394366</v>
      </c>
      <c r="AC86" s="73">
        <f>AVERAGE(AC3:AC80)</f>
        <v>3.380281690140845</v>
      </c>
      <c r="AD86" s="73">
        <f>AVERAGE(AD3:AD80)</f>
        <v>3.4225352112676055</v>
      </c>
      <c r="AE86" s="73">
        <f>AVERAGE(AE3:AE80)</f>
        <v>3.8055555555555554</v>
      </c>
      <c r="AF86" s="73">
        <f>AVERAGE(AF3:AF80)</f>
        <v>4</v>
      </c>
      <c r="AG86" s="73">
        <f>AVERAGE(AG3:AG80)</f>
        <v>3.5285714285714285</v>
      </c>
      <c r="AH86" s="73">
        <f>AVERAGE(AH3:AH80)</f>
        <v>3.6111111111111112</v>
      </c>
      <c r="AI86" s="73">
        <f>AVERAGE(AI3:AI80)</f>
        <v>3.535211267605634</v>
      </c>
      <c r="AJ86" s="73">
        <f>AVERAGE(AJ3:AJ80)</f>
        <v>3.676056338028169</v>
      </c>
      <c r="AK86" s="73">
        <f>AVERAGE(AK3:AK80)</f>
        <v>3.676056338028169</v>
      </c>
      <c r="AL86" s="73">
        <f>AVERAGE(AL3:AL80)</f>
        <v>3.591549295774648</v>
      </c>
      <c r="AM86" s="73">
        <f>AVERAGE(AM3:AM80)</f>
        <v>4.3194444444444446</v>
      </c>
    </row>
    <row r="87" spans="1:39">
      <c r="A87" s="1"/>
    </row>
    <row r="88" spans="1:39">
      <c r="A88" s="77" t="s">
        <v>84</v>
      </c>
    </row>
    <row r="89" spans="1:39">
      <c r="A89" s="77">
        <v>0</v>
      </c>
      <c r="B89" s="108">
        <f>((COUNTIF(B$3:B$79,0))/(COUNTA(B$3:B$79)))</f>
        <v>0</v>
      </c>
      <c r="C89" s="108"/>
      <c r="D89" s="108"/>
      <c r="E89" s="108"/>
      <c r="F89" s="108">
        <f>((COUNTIF(F$3:F$80,0))/(COUNTA(F$3:F$80)))</f>
        <v>0</v>
      </c>
      <c r="G89" s="108">
        <f>((COUNTIF(G$3:G$80,0))/(COUNTA(G$3:G$80)))</f>
        <v>0</v>
      </c>
      <c r="H89" s="108">
        <f>((COUNTIF(H$3:H$80,0))/(COUNTA(H$3:H$80)))</f>
        <v>0</v>
      </c>
      <c r="I89" s="108">
        <f>((COUNTIF(I$3:I$80,0))/(COUNTA(I$3:I$80)))</f>
        <v>1.3698630136986301E-2</v>
      </c>
      <c r="J89" s="108"/>
      <c r="K89" s="108"/>
      <c r="L89" s="108"/>
      <c r="M89" s="108">
        <f>((COUNTIF(M$3:M$80,0))/(COUNTA(M$3:M$80)))</f>
        <v>0</v>
      </c>
      <c r="N89" s="108">
        <f>((COUNTIF(N$3:N$80,0))/(COUNTA(N$3:N$80)))</f>
        <v>0</v>
      </c>
      <c r="O89" s="108">
        <f>((COUNTIF(O$3:O$80,0))/(COUNTA(O$3:O$80)))</f>
        <v>0</v>
      </c>
      <c r="P89" s="108">
        <f>((COUNTIF(P$3:P$80,0))/(COUNTA(P$3:P$80)))</f>
        <v>0</v>
      </c>
      <c r="Q89" s="108">
        <f>((COUNTIF(Q$3:Q$80,0))/(COUNTA(Q$3:Q$80)))</f>
        <v>0</v>
      </c>
      <c r="R89" s="108">
        <f>((COUNTIF(R$3:R$80,0))/(COUNTA(R$3:R$80)))</f>
        <v>0</v>
      </c>
      <c r="S89" s="108">
        <f>((COUNTIF(S$3:S$80,0))/(COUNTA(S$3:S$80)))</f>
        <v>0</v>
      </c>
      <c r="T89" s="108">
        <f>((COUNTIF(T$3:T$80,0))/(COUNTA(T$3:T$80)))</f>
        <v>0</v>
      </c>
      <c r="U89" s="108">
        <f>((COUNTIF(U$3:U$80,0))/(COUNTA(U$3:U$80)))</f>
        <v>1.3698630136986301E-2</v>
      </c>
      <c r="V89" s="108">
        <f>((COUNTIF(V$3:V$80,0))/(COUNTA(V$3:V$80)))</f>
        <v>0</v>
      </c>
      <c r="W89" s="108">
        <f>((COUNTIF(W$3:W$80,0))/(COUNTA(W$3:W$80)))</f>
        <v>0</v>
      </c>
      <c r="X89" s="108">
        <f>((COUNTIF(X$3:X$80,0))/(COUNTA(X$3:X$80)))</f>
        <v>0</v>
      </c>
      <c r="Y89" s="108">
        <f>((COUNTIF(Y$3:Y$80,0))/(COUNTA(Y$3:Y$80)))</f>
        <v>0</v>
      </c>
      <c r="Z89" s="108">
        <f>((COUNTIF(Z$3:Z$80,0))/(COUNTA(Z$3:Z$80)))</f>
        <v>0</v>
      </c>
      <c r="AA89" s="108">
        <f>((COUNTIF(AA$3:AA$80,0))/(COUNTA(AA$3:AA$80)))</f>
        <v>0</v>
      </c>
      <c r="AB89" s="108">
        <f>((COUNTIF(AB$3:AB$80,0))/(COUNTA(AB$3:AB$80)))</f>
        <v>0</v>
      </c>
      <c r="AC89" s="108">
        <f>((COUNTIF(AC$3:AC$80,0))/(COUNTA(AC$3:AC$80)))</f>
        <v>0</v>
      </c>
      <c r="AD89" s="108">
        <f>((COUNTIF(AD$3:AD$80,0))/(COUNTA(AD$3:AD$80)))</f>
        <v>1.4084507042253521E-2</v>
      </c>
      <c r="AE89" s="108">
        <f>((COUNTIF(AE$3:AE$80,0))/(COUNTA(AE$3:AE$80)))</f>
        <v>1.3888888888888888E-2</v>
      </c>
      <c r="AF89" s="108">
        <f>((COUNTIF(AF$3:AF$80,0))/(COUNTA(AF$3:AF$80)))</f>
        <v>0</v>
      </c>
      <c r="AG89" s="108">
        <f>((COUNTIF(AG$3:AG$80,0))/(COUNTA(AG$3:AG$80)))</f>
        <v>0</v>
      </c>
      <c r="AH89" s="108">
        <f>((COUNTIF(AH$3:AH$80,0))/(COUNTA(AH$3:AH$80)))</f>
        <v>0</v>
      </c>
      <c r="AI89" s="108">
        <f>((COUNTIF(AI$3:AI$80,0))/(COUNTA(AI$3:AI$80)))</f>
        <v>1.4084507042253521E-2</v>
      </c>
      <c r="AJ89" s="108">
        <f>((COUNTIF(AJ$3:AJ$80,0))/(COUNTA(AJ$3:AJ$80)))</f>
        <v>0</v>
      </c>
      <c r="AK89" s="108">
        <f>((COUNTIF(AK$3:AK$80,0))/(COUNTA(AK$3:AK$80)))</f>
        <v>0</v>
      </c>
      <c r="AL89" s="108">
        <f>((COUNTIF(AL$3:AL$80,0))/(COUNTA(AL$3:AL$80)))</f>
        <v>0</v>
      </c>
      <c r="AM89" s="108">
        <f>((COUNTIF(AM$3:AM$80,0))/(COUNTA(AM$3:AM$80)))</f>
        <v>0</v>
      </c>
    </row>
    <row r="90" spans="1:39">
      <c r="A90" s="77">
        <v>1</v>
      </c>
      <c r="B90" s="108">
        <f>((COUNTIF(B$3:B$79,1))/(COUNTA(B$3:B$79)))</f>
        <v>0.32894736842105265</v>
      </c>
      <c r="C90" s="108"/>
      <c r="D90" s="108"/>
      <c r="E90" s="108"/>
      <c r="F90" s="108">
        <f>((COUNTIF(F$3:F$80,1))/(COUNTA(F$3:F$80)))</f>
        <v>0</v>
      </c>
      <c r="G90" s="108">
        <f>((COUNTIF(G$3:G$80,1))/(COUNTA(G$3:G$80)))</f>
        <v>0</v>
      </c>
      <c r="H90" s="108">
        <f>((COUNTIF(H$3:H$80,1))/(COUNTA(H$3:H$80)))</f>
        <v>0</v>
      </c>
      <c r="I90" s="108">
        <f>((COUNTIF(I$3:I$80,1))/(COUNTA(I$3:I$80)))</f>
        <v>0.9726027397260274</v>
      </c>
      <c r="J90" s="108"/>
      <c r="K90" s="108"/>
      <c r="L90" s="108"/>
      <c r="M90" s="108">
        <f>((COUNTIF(M$3:M$80,1))/(COUNTA(M$3:M$80)))</f>
        <v>0</v>
      </c>
      <c r="N90" s="108">
        <f>((COUNTIF(N$3:N$80,1))/(COUNTA(N$3:N$80)))</f>
        <v>1.3333333333333334E-2</v>
      </c>
      <c r="O90" s="108">
        <f>((COUNTIF(O$3:O$80,1))/(COUNTA(O$3:O$80)))</f>
        <v>0</v>
      </c>
      <c r="P90" s="108">
        <f>((COUNTIF(P$3:P$80,1))/(COUNTA(P$3:P$80)))</f>
        <v>0</v>
      </c>
      <c r="Q90" s="108">
        <f>((COUNTIF(Q$3:Q$80,1))/(COUNTA(Q$3:Q$80)))</f>
        <v>1.4084507042253521E-2</v>
      </c>
      <c r="R90" s="108">
        <f>((COUNTIF(R$3:R$80,1))/(COUNTA(R$3:R$80)))</f>
        <v>1.3513513513513514E-2</v>
      </c>
      <c r="S90" s="108">
        <f>((COUNTIF(S$3:S$80,1))/(COUNTA(S$3:S$80)))</f>
        <v>0</v>
      </c>
      <c r="T90" s="108">
        <f>((COUNTIF(T$3:T$80,1))/(COUNTA(T$3:T$80)))</f>
        <v>0</v>
      </c>
      <c r="U90" s="108">
        <f>((COUNTIF(U$3:U$80,1))/(COUNTA(U$3:U$80)))</f>
        <v>0</v>
      </c>
      <c r="V90" s="108">
        <f>((COUNTIF(V$3:V$80,1))/(COUNTA(V$3:V$80)))</f>
        <v>0</v>
      </c>
      <c r="W90" s="108">
        <f>((COUNTIF(W$3:W$80,1))/(COUNTA(W$3:W$80)))</f>
        <v>0</v>
      </c>
      <c r="X90" s="108">
        <f>((COUNTIF(X$3:X$80,1))/(COUNTA(X$3:X$80)))</f>
        <v>1.3888888888888888E-2</v>
      </c>
      <c r="Y90" s="108">
        <f>((COUNTIF(Y$3:Y$80,1))/(COUNTA(Y$3:Y$80)))</f>
        <v>1.3888888888888888E-2</v>
      </c>
      <c r="Z90" s="108">
        <f>((COUNTIF(Z$3:Z$80,1))/(COUNTA(Z$3:Z$80)))</f>
        <v>5.5555555555555552E-2</v>
      </c>
      <c r="AA90" s="108">
        <f>((COUNTIF(AA$3:AA$80,1))/(COUNTA(AA$3:AA$80)))</f>
        <v>4.2253521126760563E-2</v>
      </c>
      <c r="AB90" s="108">
        <f>((COUNTIF(AB$3:AB$80,1))/(COUNTA(AB$3:AB$80)))</f>
        <v>4.2253521126760563E-2</v>
      </c>
      <c r="AC90" s="108">
        <f>((COUNTIF(AC$3:AC$80,1))/(COUNTA(AC$3:AC$80)))</f>
        <v>2.8169014084507043E-2</v>
      </c>
      <c r="AD90" s="108">
        <f>((COUNTIF(AD$3:AD$80,1))/(COUNTA(AD$3:AD$80)))</f>
        <v>2.8169014084507043E-2</v>
      </c>
      <c r="AE90" s="108">
        <f>((COUNTIF(AE$3:AE$80,1))/(COUNTA(AE$3:AE$80)))</f>
        <v>2.7777777777777776E-2</v>
      </c>
      <c r="AF90" s="108">
        <f>((COUNTIF(AF$3:AF$80,1))/(COUNTA(AF$3:AF$80)))</f>
        <v>1.4084507042253521E-2</v>
      </c>
      <c r="AG90" s="108">
        <f>((COUNTIF(AG$3:AG$80,1))/(COUNTA(AG$3:AG$80)))</f>
        <v>0</v>
      </c>
      <c r="AH90" s="108">
        <f>((COUNTIF(AH$3:AH$80,1))/(COUNTA(AH$3:AH$80)))</f>
        <v>2.7777777777777776E-2</v>
      </c>
      <c r="AI90" s="108">
        <f>((COUNTIF(AI$3:AI$80,1))/(COUNTA(AI$3:AI$80)))</f>
        <v>4.2253521126760563E-2</v>
      </c>
      <c r="AJ90" s="108">
        <f>((COUNTIF(AJ$3:AJ$80,1))/(COUNTA(AJ$3:AJ$80)))</f>
        <v>0</v>
      </c>
      <c r="AK90" s="108">
        <f>((COUNTIF(AK$3:AK$80,1))/(COUNTA(AK$3:AK$80)))</f>
        <v>1.4084507042253521E-2</v>
      </c>
      <c r="AL90" s="108">
        <f>((COUNTIF(AL$3:AL$80,1))/(COUNTA(AL$3:AL$80)))</f>
        <v>4.2253521126760563E-2</v>
      </c>
      <c r="AM90" s="108">
        <f>((COUNTIF(AM$3:AM$80,1))/(COUNTA(AM$3:AM$80)))</f>
        <v>0</v>
      </c>
    </row>
    <row r="91" spans="1:39">
      <c r="A91" s="77">
        <v>2</v>
      </c>
      <c r="B91" s="108">
        <f>((COUNTIF(B$3:B$79,2))/(COUNTA(B$3:B$79)))</f>
        <v>0.18421052631578946</v>
      </c>
      <c r="C91" s="108"/>
      <c r="D91" s="108"/>
      <c r="E91" s="108"/>
      <c r="F91" s="108">
        <f>((COUNTIF(F$3:F$80,2))/(COUNTA(F$3:F$80)))</f>
        <v>2.6666666666666668E-2</v>
      </c>
      <c r="G91" s="108">
        <f>((COUNTIF(G$3:G$80,2))/(COUNTA(G$3:G$80)))</f>
        <v>2.6666666666666668E-2</v>
      </c>
      <c r="H91" s="108">
        <f>((COUNTIF(H$3:H$80,2))/(COUNTA(H$3:H$80)))</f>
        <v>0.04</v>
      </c>
      <c r="I91" s="108">
        <f>((COUNTIF(I$3:I$80,2))/(COUNTA(I$3:I$80)))</f>
        <v>1.3698630136986301E-2</v>
      </c>
      <c r="J91" s="108"/>
      <c r="K91" s="108"/>
      <c r="L91" s="108"/>
      <c r="M91" s="108">
        <f>((COUNTIF(M$3:M$80,2))/(COUNTA(M$3:M$80)))</f>
        <v>5.3333333333333337E-2</v>
      </c>
      <c r="N91" s="108">
        <f>((COUNTIF(N$3:N$80,2))/(COUNTA(N$3:N$80)))</f>
        <v>0.08</v>
      </c>
      <c r="O91" s="108">
        <f>((COUNTIF(O$3:O$80,2))/(COUNTA(O$3:O$80)))</f>
        <v>2.7027027027027029E-2</v>
      </c>
      <c r="P91" s="108">
        <f>((COUNTIF(P$3:P$80,2))/(COUNTA(P$3:P$80)))</f>
        <v>0.10810810810810811</v>
      </c>
      <c r="Q91" s="108">
        <f>((COUNTIF(Q$3:Q$80,2))/(COUNTA(Q$3:Q$80)))</f>
        <v>5.6338028169014086E-2</v>
      </c>
      <c r="R91" s="108">
        <f>((COUNTIF(R$3:R$80,2))/(COUNTA(R$3:R$80)))</f>
        <v>1.3513513513513514E-2</v>
      </c>
      <c r="S91" s="108">
        <f>((COUNTIF(S$3:S$80,2))/(COUNTA(S$3:S$80)))</f>
        <v>0.12162162162162163</v>
      </c>
      <c r="T91" s="108">
        <f>((COUNTIF(T$3:T$80,2))/(COUNTA(T$3:T$80)))</f>
        <v>0.21621621621621623</v>
      </c>
      <c r="U91" s="108">
        <f>((COUNTIF(U$3:U$80,2))/(COUNTA(U$3:U$80)))</f>
        <v>4.1095890410958902E-2</v>
      </c>
      <c r="V91" s="108">
        <f>((COUNTIF(V$3:V$80,2))/(COUNTA(V$3:V$80)))</f>
        <v>8.3333333333333329E-2</v>
      </c>
      <c r="W91" s="108">
        <f>((COUNTIF(W$3:W$80,2))/(COUNTA(W$3:W$80)))</f>
        <v>1.3698630136986301E-2</v>
      </c>
      <c r="X91" s="108">
        <f>((COUNTIF(X$3:X$80,2))/(COUNTA(X$3:X$80)))</f>
        <v>9.7222222222222224E-2</v>
      </c>
      <c r="Y91" s="108">
        <f>((COUNTIF(Y$3:Y$80,2))/(COUNTA(Y$3:Y$80)))</f>
        <v>0.1388888888888889</v>
      </c>
      <c r="Z91" s="108">
        <f>((COUNTIF(Z$3:Z$80,2))/(COUNTA(Z$3:Z$80)))</f>
        <v>0.15277777777777779</v>
      </c>
      <c r="AA91" s="108">
        <f>((COUNTIF(AA$3:AA$80,2))/(COUNTA(AA$3:AA$80)))</f>
        <v>8.4507042253521125E-2</v>
      </c>
      <c r="AB91" s="108">
        <f>((COUNTIF(AB$3:AB$80,2))/(COUNTA(AB$3:AB$80)))</f>
        <v>9.8591549295774641E-2</v>
      </c>
      <c r="AC91" s="108">
        <f>((COUNTIF(AC$3:AC$80,2))/(COUNTA(AC$3:AC$80)))</f>
        <v>0.11267605633802817</v>
      </c>
      <c r="AD91" s="108">
        <f>((COUNTIF(AD$3:AD$80,2))/(COUNTA(AD$3:AD$80)))</f>
        <v>0.12676056338028169</v>
      </c>
      <c r="AE91" s="108">
        <f>((COUNTIF(AE$3:AE$80,2))/(COUNTA(AE$3:AE$80)))</f>
        <v>5.5555555555555552E-2</v>
      </c>
      <c r="AF91" s="108">
        <f>((COUNTIF(AF$3:AF$80,2))/(COUNTA(AF$3:AF$80)))</f>
        <v>4.2253521126760563E-2</v>
      </c>
      <c r="AG91" s="108">
        <f>((COUNTIF(AG$3:AG$80,2))/(COUNTA(AG$3:AG$80)))</f>
        <v>7.1428571428571425E-2</v>
      </c>
      <c r="AH91" s="108">
        <f>((COUNTIF(AH$3:AH$80,2))/(COUNTA(AH$3:AH$80)))</f>
        <v>6.9444444444444448E-2</v>
      </c>
      <c r="AI91" s="108">
        <f>((COUNTIF(AI$3:AI$80,2))/(COUNTA(AI$3:AI$80)))</f>
        <v>4.2253521126760563E-2</v>
      </c>
      <c r="AJ91" s="108">
        <f>((COUNTIF(AJ$3:AJ$80,2))/(COUNTA(AJ$3:AJ$80)))</f>
        <v>5.6338028169014086E-2</v>
      </c>
      <c r="AK91" s="108">
        <f>((COUNTIF(AK$3:AK$80,2))/(COUNTA(AK$3:AK$80)))</f>
        <v>1.4084507042253521E-2</v>
      </c>
      <c r="AL91" s="108">
        <f>((COUNTIF(AL$3:AL$80,2))/(COUNTA(AL$3:AL$80)))</f>
        <v>5.6338028169014086E-2</v>
      </c>
      <c r="AM91" s="108">
        <f>((COUNTIF(AM$3:AM$80,2))/(COUNTA(AM$3:AM$80)))</f>
        <v>1.3888888888888888E-2</v>
      </c>
    </row>
    <row r="92" spans="1:39">
      <c r="A92" s="77">
        <v>3</v>
      </c>
      <c r="B92" s="108">
        <f>((COUNTIF(B$3:B$79,3))/(COUNTA(B$3:B$79)))</f>
        <v>0</v>
      </c>
      <c r="C92" s="108"/>
      <c r="D92" s="108"/>
      <c r="E92" s="108"/>
      <c r="F92" s="108">
        <f>((COUNTIF(F$3:F$80,3))/(COUNTA(F$3:F$80)))</f>
        <v>0</v>
      </c>
      <c r="G92" s="108">
        <f>((COUNTIF(G$3:G$80,3))/(COUNTA(G$3:G$80)))</f>
        <v>1.3333333333333334E-2</v>
      </c>
      <c r="H92" s="108">
        <f>((COUNTIF(H$3:H$80,3))/(COUNTA(H$3:H$80)))</f>
        <v>9.3333333333333338E-2</v>
      </c>
      <c r="I92" s="108">
        <f>((COUNTIF(I$3:I$80,3))/(COUNTA(I$3:I$80)))</f>
        <v>0</v>
      </c>
      <c r="J92" s="108"/>
      <c r="K92" s="108"/>
      <c r="L92" s="108"/>
      <c r="M92" s="108">
        <f>((COUNTIF(M$3:M$80,3))/(COUNTA(M$3:M$80)))</f>
        <v>0.13333333333333333</v>
      </c>
      <c r="N92" s="108">
        <f>((COUNTIF(N$3:N$80,3))/(COUNTA(N$3:N$80)))</f>
        <v>0.2</v>
      </c>
      <c r="O92" s="108">
        <f>((COUNTIF(O$3:O$80,3))/(COUNTA(O$3:O$80)))</f>
        <v>0.1891891891891892</v>
      </c>
      <c r="P92" s="108">
        <f>((COUNTIF(P$3:P$80,3))/(COUNTA(P$3:P$80)))</f>
        <v>0.16216216216216217</v>
      </c>
      <c r="Q92" s="108">
        <f>((COUNTIF(Q$3:Q$80,3))/(COUNTA(Q$3:Q$80)))</f>
        <v>0.23943661971830985</v>
      </c>
      <c r="R92" s="108">
        <f>((COUNTIF(R$3:R$80,3))/(COUNTA(R$3:R$80)))</f>
        <v>0.33783783783783783</v>
      </c>
      <c r="S92" s="108">
        <f>((COUNTIF(S$3:S$80,3))/(COUNTA(S$3:S$80)))</f>
        <v>0.39189189189189189</v>
      </c>
      <c r="T92" s="108">
        <f>((COUNTIF(T$3:T$80,3))/(COUNTA(T$3:T$80)))</f>
        <v>0.40540540540540543</v>
      </c>
      <c r="U92" s="108">
        <f>((COUNTIF(U$3:U$80,3))/(COUNTA(U$3:U$80)))</f>
        <v>0.30136986301369861</v>
      </c>
      <c r="V92" s="108">
        <f>((COUNTIF(V$3:V$80,3))/(COUNTA(V$3:V$80)))</f>
        <v>0.29166666666666669</v>
      </c>
      <c r="W92" s="108">
        <f>((COUNTIF(W$3:W$80,3))/(COUNTA(W$3:W$80)))</f>
        <v>0.24657534246575341</v>
      </c>
      <c r="X92" s="108">
        <f>((COUNTIF(X$3:X$80,3))/(COUNTA(X$3:X$80)))</f>
        <v>0.43055555555555558</v>
      </c>
      <c r="Y92" s="108">
        <f>((COUNTIF(Y$3:Y$80,3))/(COUNTA(Y$3:Y$80)))</f>
        <v>0.3888888888888889</v>
      </c>
      <c r="Z92" s="108">
        <f>((COUNTIF(Z$3:Z$80,3))/(COUNTA(Z$3:Z$80)))</f>
        <v>0.3888888888888889</v>
      </c>
      <c r="AA92" s="108">
        <f>((COUNTIF(AA$3:AA$80,3))/(COUNTA(AA$3:AA$80)))</f>
        <v>0.323943661971831</v>
      </c>
      <c r="AB92" s="108">
        <f>((COUNTIF(AB$3:AB$80,3))/(COUNTA(AB$3:AB$80)))</f>
        <v>0.28169014084507044</v>
      </c>
      <c r="AC92" s="108">
        <f>((COUNTIF(AC$3:AC$80,3))/(COUNTA(AC$3:AC$80)))</f>
        <v>0.38028169014084506</v>
      </c>
      <c r="AD92" s="108">
        <f>((COUNTIF(AD$3:AD$80,3))/(COUNTA(AD$3:AD$80)))</f>
        <v>0.30985915492957744</v>
      </c>
      <c r="AE92" s="108">
        <f>((COUNTIF(AE$3:AE$80,3))/(COUNTA(AE$3:AE$80)))</f>
        <v>0.18055555555555555</v>
      </c>
      <c r="AF92" s="108">
        <f>((COUNTIF(AF$3:AF$80,3))/(COUNTA(AF$3:AF$80)))</f>
        <v>0.18309859154929578</v>
      </c>
      <c r="AG92" s="108">
        <f>((COUNTIF(AG$3:AG$80,3))/(COUNTA(AG$3:AG$80)))</f>
        <v>0.44285714285714284</v>
      </c>
      <c r="AH92" s="108">
        <f>((COUNTIF(AH$3:AH$80,3))/(COUNTA(AH$3:AH$80)))</f>
        <v>0.29166666666666669</v>
      </c>
      <c r="AI92" s="108">
        <f>((COUNTIF(AI$3:AI$80,3))/(COUNTA(AI$3:AI$80)))</f>
        <v>0.29577464788732394</v>
      </c>
      <c r="AJ92" s="108">
        <f>((COUNTIF(AJ$3:AJ$80,3))/(COUNTA(AJ$3:AJ$80)))</f>
        <v>0.3380281690140845</v>
      </c>
      <c r="AK92" s="108">
        <f>((COUNTIF(AK$3:AK$80,3))/(COUNTA(AK$3:AK$80)))</f>
        <v>0.36619718309859156</v>
      </c>
      <c r="AL92" s="108">
        <f>((COUNTIF(AL$3:AL$80,3))/(COUNTA(AL$3:AL$80)))</f>
        <v>0.29577464788732394</v>
      </c>
      <c r="AM92" s="108">
        <f>((COUNTIF(AM$3:AM$80,3))/(COUNTA(AM$3:AM$80)))</f>
        <v>0.1388888888888889</v>
      </c>
    </row>
    <row r="93" spans="1:39">
      <c r="A93" s="77">
        <v>4</v>
      </c>
      <c r="B93" s="108">
        <f>((COUNTIF(B$3:B$79,4))/(COUNTA(B$3:B$79)))</f>
        <v>0.35526315789473684</v>
      </c>
      <c r="C93" s="108"/>
      <c r="D93" s="108"/>
      <c r="E93" s="108"/>
      <c r="F93" s="108">
        <f>((COUNTIF(F$3:F$80,4))/(COUNTA(F$3:F$80)))</f>
        <v>0.08</v>
      </c>
      <c r="G93" s="108">
        <f>((COUNTIF(G$3:G$80,4))/(COUNTA(G$3:G$80)))</f>
        <v>9.3333333333333338E-2</v>
      </c>
      <c r="H93" s="108">
        <f>((COUNTIF(H$3:H$80,4))/(COUNTA(H$3:H$80)))</f>
        <v>0.13333333333333333</v>
      </c>
      <c r="I93" s="108">
        <f>((COUNTIF(I$3:I$80,4))/(COUNTA(I$3:I$80)))</f>
        <v>0</v>
      </c>
      <c r="J93" s="108"/>
      <c r="K93" s="108"/>
      <c r="L93" s="108"/>
      <c r="M93" s="108">
        <f>((COUNTIF(M$3:M$80,4))/(COUNTA(M$3:M$80)))</f>
        <v>0.6</v>
      </c>
      <c r="N93" s="108">
        <f>((COUNTIF(N$3:N$80,4))/(COUNTA(N$3:N$80)))</f>
        <v>0.53333333333333333</v>
      </c>
      <c r="O93" s="108">
        <f>((COUNTIF(O$3:O$80,4))/(COUNTA(O$3:O$80)))</f>
        <v>0.58108108108108103</v>
      </c>
      <c r="P93" s="108">
        <f>((COUNTIF(P$3:P$80,4))/(COUNTA(P$3:P$80)))</f>
        <v>0.58108108108108103</v>
      </c>
      <c r="Q93" s="108">
        <f>((COUNTIF(Q$3:Q$80,4))/(COUNTA(Q$3:Q$80)))</f>
        <v>0.56338028169014087</v>
      </c>
      <c r="R93" s="108">
        <f>((COUNTIF(R$3:R$80,4))/(COUNTA(R$3:R$80)))</f>
        <v>0.5</v>
      </c>
      <c r="S93" s="108">
        <f>((COUNTIF(S$3:S$80,4))/(COUNTA(S$3:S$80)))</f>
        <v>0.41891891891891891</v>
      </c>
      <c r="T93" s="108">
        <f>((COUNTIF(T$3:T$80,4))/(COUNTA(T$3:T$80)))</f>
        <v>0.27027027027027029</v>
      </c>
      <c r="U93" s="108">
        <f>((COUNTIF(U$3:U$80,4))/(COUNTA(U$3:U$80)))</f>
        <v>0.45205479452054792</v>
      </c>
      <c r="V93" s="108">
        <f>((COUNTIF(V$3:V$80,4))/(COUNTA(V$3:V$80)))</f>
        <v>0.4861111111111111</v>
      </c>
      <c r="W93" s="108">
        <f>((COUNTIF(W$3:W$80,4))/(COUNTA(W$3:W$80)))</f>
        <v>0.47945205479452052</v>
      </c>
      <c r="X93" s="108">
        <f>((COUNTIF(X$3:X$80,4))/(COUNTA(X$3:X$80)))</f>
        <v>0.3611111111111111</v>
      </c>
      <c r="Y93" s="108">
        <f>((COUNTIF(Y$3:Y$80,4))/(COUNTA(Y$3:Y$80)))</f>
        <v>0.3888888888888889</v>
      </c>
      <c r="Z93" s="108">
        <f>((COUNTIF(Z$3:Z$80,4))/(COUNTA(Z$3:Z$80)))</f>
        <v>0.33333333333333331</v>
      </c>
      <c r="AA93" s="108">
        <f>((COUNTIF(AA$3:AA$80,4))/(COUNTA(AA$3:AA$80)))</f>
        <v>0.47887323943661969</v>
      </c>
      <c r="AB93" s="108">
        <f>((COUNTIF(AB$3:AB$80,4))/(COUNTA(AB$3:AB$80)))</f>
        <v>0.50704225352112675</v>
      </c>
      <c r="AC93" s="108">
        <f>((COUNTIF(AC$3:AC$80,4))/(COUNTA(AC$3:AC$80)))</f>
        <v>0.40845070422535212</v>
      </c>
      <c r="AD93" s="108">
        <f>((COUNTIF(AD$3:AD$80,4))/(COUNTA(AD$3:AD$80)))</f>
        <v>0.39436619718309857</v>
      </c>
      <c r="AE93" s="108">
        <f>((COUNTIF(AE$3:AE$80,4))/(COUNTA(AE$3:AE$80)))</f>
        <v>0.4861111111111111</v>
      </c>
      <c r="AF93" s="108">
        <f>((COUNTIF(AF$3:AF$80,4))/(COUNTA(AF$3:AF$80)))</f>
        <v>0.45070422535211269</v>
      </c>
      <c r="AG93" s="108">
        <f>((COUNTIF(AG$3:AG$80,4))/(COUNTA(AG$3:AG$80)))</f>
        <v>0.37142857142857144</v>
      </c>
      <c r="AH93" s="108">
        <f>((COUNTIF(AH$3:AH$80,4))/(COUNTA(AH$3:AH$80)))</f>
        <v>0.4861111111111111</v>
      </c>
      <c r="AI93" s="108">
        <f>((COUNTIF(AI$3:AI$80,4))/(COUNTA(AI$3:AI$80)))</f>
        <v>0.50704225352112675</v>
      </c>
      <c r="AJ93" s="108">
        <f>((COUNTIF(AJ$3:AJ$80,4))/(COUNTA(AJ$3:AJ$80)))</f>
        <v>0.47887323943661969</v>
      </c>
      <c r="AK93" s="108">
        <f>((COUNTIF(AK$3:AK$80,4))/(COUNTA(AK$3:AK$80)))</f>
        <v>0.49295774647887325</v>
      </c>
      <c r="AL93" s="108">
        <f>((COUNTIF(AL$3:AL$80,4))/(COUNTA(AL$3:AL$80)))</f>
        <v>0.47887323943661969</v>
      </c>
      <c r="AM93" s="108">
        <f>((COUNTIF(AM$3:AM$80,4))/(COUNTA(AM$3:AM$80)))</f>
        <v>0.3611111111111111</v>
      </c>
    </row>
    <row r="94" spans="1:39">
      <c r="A94" s="77">
        <v>5</v>
      </c>
      <c r="B94" s="108">
        <f>((COUNTIF(B$3:B$79,5))/(COUNTA(B$3:B$79)))</f>
        <v>0.13157894736842105</v>
      </c>
      <c r="C94" s="108"/>
      <c r="D94" s="108"/>
      <c r="E94" s="108"/>
      <c r="F94" s="108">
        <f>((COUNTIF(F$3:F$80,5))/(COUNTA(F$3:F$80)))</f>
        <v>0.24</v>
      </c>
      <c r="G94" s="108">
        <f>((COUNTIF(G$3:G$80,5))/(COUNTA(G$3:G$80)))</f>
        <v>0.30666666666666664</v>
      </c>
      <c r="H94" s="108">
        <f>((COUNTIF(H$3:H$80,5))/(COUNTA(H$3:H$80)))</f>
        <v>0.30666666666666664</v>
      </c>
      <c r="I94" s="108">
        <f>((COUNTIF(I$3:I$80,5))/(COUNTA(I$3:I$80)))</f>
        <v>0</v>
      </c>
      <c r="J94" s="108"/>
      <c r="K94" s="108"/>
      <c r="L94" s="108"/>
      <c r="M94" s="108">
        <f>((COUNTIF(M$3:M$80,5))/(COUNTA(M$3:M$80)))</f>
        <v>0.21333333333333335</v>
      </c>
      <c r="N94" s="108">
        <f>((COUNTIF(N$3:N$80,5))/(COUNTA(N$3:N$80)))</f>
        <v>0.17333333333333334</v>
      </c>
      <c r="O94" s="108">
        <f>((COUNTIF(O$3:O$80,5))/(COUNTA(O$3:O$80)))</f>
        <v>0.20270270270270271</v>
      </c>
      <c r="P94" s="108">
        <f>((COUNTIF(P$3:P$80,5))/(COUNTA(P$3:P$80)))</f>
        <v>0.14864864864864866</v>
      </c>
      <c r="Q94" s="108">
        <f>((COUNTIF(Q$3:Q$80,5))/(COUNTA(Q$3:Q$80)))</f>
        <v>0.12676056338028169</v>
      </c>
      <c r="R94" s="108">
        <f>((COUNTIF(R$3:R$80,5))/(COUNTA(R$3:R$80)))</f>
        <v>0.13513513513513514</v>
      </c>
      <c r="S94" s="108">
        <f>((COUNTIF(S$3:S$80,5))/(COUNTA(S$3:S$80)))</f>
        <v>6.7567567567567571E-2</v>
      </c>
      <c r="T94" s="108">
        <f>((COUNTIF(T$3:T$80,5))/(COUNTA(T$3:T$80)))</f>
        <v>0.10810810810810811</v>
      </c>
      <c r="U94" s="108">
        <f>((COUNTIF(U$3:U$80,5))/(COUNTA(U$3:U$80)))</f>
        <v>0.19178082191780821</v>
      </c>
      <c r="V94" s="108">
        <f>((COUNTIF(V$3:V$80,5))/(COUNTA(V$3:V$80)))</f>
        <v>0.1388888888888889</v>
      </c>
      <c r="W94" s="108">
        <f>((COUNTIF(W$3:W$80,5))/(COUNTA(W$3:W$80)))</f>
        <v>0.26027397260273971</v>
      </c>
      <c r="X94" s="108">
        <f>((COUNTIF(X$3:X$80,5))/(COUNTA(X$3:X$80)))</f>
        <v>9.7222222222222224E-2</v>
      </c>
      <c r="Y94" s="108">
        <f>((COUNTIF(Y$3:Y$80,5))/(COUNTA(Y$3:Y$80)))</f>
        <v>6.9444444444444448E-2</v>
      </c>
      <c r="Z94" s="108">
        <f>((COUNTIF(Z$3:Z$80,5))/(COUNTA(Z$3:Z$80)))</f>
        <v>6.9444444444444448E-2</v>
      </c>
      <c r="AA94" s="108">
        <f>((COUNTIF(AA$3:AA$80,5))/(COUNTA(AA$3:AA$80)))</f>
        <v>7.0422535211267609E-2</v>
      </c>
      <c r="AB94" s="108">
        <f>((COUNTIF(AB$3:AB$80,5))/(COUNTA(AB$3:AB$80)))</f>
        <v>7.0422535211267609E-2</v>
      </c>
      <c r="AC94" s="108">
        <f>((COUNTIF(AC$3:AC$80,5))/(COUNTA(AC$3:AC$80)))</f>
        <v>7.0422535211267609E-2</v>
      </c>
      <c r="AD94" s="108">
        <f>((COUNTIF(AD$3:AD$80,5))/(COUNTA(AD$3:AD$80)))</f>
        <v>0.12676056338028169</v>
      </c>
      <c r="AE94" s="108">
        <f>((COUNTIF(AE$3:AE$80,5))/(COUNTA(AE$3:AE$80)))</f>
        <v>0.2361111111111111</v>
      </c>
      <c r="AF94" s="108">
        <f>((COUNTIF(AF$3:AF$80,5))/(COUNTA(AF$3:AF$80)))</f>
        <v>0.30985915492957744</v>
      </c>
      <c r="AG94" s="108">
        <f>((COUNTIF(AG$3:AG$80,5))/(COUNTA(AG$3:AG$80)))</f>
        <v>0.11428571428571428</v>
      </c>
      <c r="AH94" s="108">
        <f>((COUNTIF(AH$3:AH$80,5))/(COUNTA(AH$3:AH$80)))</f>
        <v>0.125</v>
      </c>
      <c r="AI94" s="108">
        <f>((COUNTIF(AI$3:AI$80,5))/(COUNTA(AI$3:AI$80)))</f>
        <v>9.8591549295774641E-2</v>
      </c>
      <c r="AJ94" s="108">
        <f>((COUNTIF(AJ$3:AJ$80,5))/(COUNTA(AJ$3:AJ$80)))</f>
        <v>0.12676056338028169</v>
      </c>
      <c r="AK94" s="108">
        <f>((COUNTIF(AK$3:AK$80,5))/(COUNTA(AK$3:AK$80)))</f>
        <v>0.11267605633802817</v>
      </c>
      <c r="AL94" s="108">
        <f>((COUNTIF(AL$3:AL$80,5))/(COUNTA(AL$3:AL$80)))</f>
        <v>0.12676056338028169</v>
      </c>
      <c r="AM94" s="108">
        <f>((COUNTIF(AM$3:AM$80,5))/(COUNTA(AM$3:AM$80)))</f>
        <v>0.4861111111111111</v>
      </c>
    </row>
    <row r="95" spans="1:39">
      <c r="A95" s="77">
        <v>6</v>
      </c>
      <c r="B95" s="108">
        <f>((COUNTIF(B$3:B$79,6))/(COUNTA(B$3:B$79)))</f>
        <v>0</v>
      </c>
      <c r="C95" s="108"/>
      <c r="D95" s="108"/>
      <c r="E95" s="108"/>
      <c r="F95" s="108">
        <f>((COUNTIF(F$3:F$80,6))/(COUNTA(F$3:F$80)))</f>
        <v>0.36</v>
      </c>
      <c r="G95" s="108">
        <f>((COUNTIF(G$3:G$80,6))/(COUNTA(G$3:G$80)))</f>
        <v>0.32</v>
      </c>
      <c r="H95" s="108">
        <f>((COUNTIF(H$3:H$80,6))/(COUNTA(H$3:H$80)))</f>
        <v>0.28000000000000003</v>
      </c>
      <c r="I95" s="108">
        <f>((COUNTIF(I$3:I$80,6))/(COUNTA(I$3:I$80)))</f>
        <v>0</v>
      </c>
      <c r="J95" s="108"/>
      <c r="K95" s="108"/>
      <c r="L95" s="108"/>
      <c r="M95" s="108">
        <f>((COUNTIF(M$3:M$80,6))/(COUNTA(M$3:M$80)))</f>
        <v>0</v>
      </c>
      <c r="N95" s="108">
        <f>((COUNTIF(N$3:N$80,6))/(COUNTA(N$3:N$80)))</f>
        <v>0</v>
      </c>
      <c r="O95" s="108">
        <f>((COUNTIF(O$3:O$80,6))/(COUNTA(O$3:O$80)))</f>
        <v>0</v>
      </c>
      <c r="P95" s="108">
        <f>((COUNTIF(P$3:P$80,6))/(COUNTA(P$3:P$80)))</f>
        <v>0</v>
      </c>
      <c r="Q95" s="108">
        <f>((COUNTIF(Q$3:Q$80,6))/(COUNTA(Q$3:Q$80)))</f>
        <v>0</v>
      </c>
      <c r="R95" s="108">
        <f>((COUNTIF(R$3:R$80,6))/(COUNTA(R$3:R$80)))</f>
        <v>0</v>
      </c>
      <c r="S95" s="108">
        <f>((COUNTIF(S$3:S$80,6))/(COUNTA(S$3:S$80)))</f>
        <v>0</v>
      </c>
      <c r="T95" s="108">
        <f>((COUNTIF(T$3:T$80,6))/(COUNTA(T$3:T$80)))</f>
        <v>0</v>
      </c>
      <c r="U95" s="108">
        <f>((COUNTIF(U$3:U$80,6))/(COUNTA(U$3:U$80)))</f>
        <v>0</v>
      </c>
      <c r="V95" s="108">
        <f>((COUNTIF(V$3:V$80,6))/(COUNTA(V$3:V$80)))</f>
        <v>0</v>
      </c>
      <c r="W95" s="108">
        <f>((COUNTIF(W$3:W$80,6))/(COUNTA(W$3:W$80)))</f>
        <v>0</v>
      </c>
      <c r="X95" s="108">
        <f>((COUNTIF(X$3:X$80,6))/(COUNTA(X$3:X$80)))</f>
        <v>0</v>
      </c>
      <c r="Y95" s="108">
        <f>((COUNTIF(Y$3:Y$80,6))/(COUNTA(Y$3:Y$80)))</f>
        <v>0</v>
      </c>
      <c r="Z95" s="108">
        <f>((COUNTIF(Z$3:Z$80,6))/(COUNTA(Z$3:Z$80)))</f>
        <v>0</v>
      </c>
      <c r="AA95" s="108">
        <f>((COUNTIF(AA$3:AA$80,6))/(COUNTA(AA$3:AA$80)))</f>
        <v>0</v>
      </c>
      <c r="AB95" s="108">
        <f>((COUNTIF(AB$3:AB$80,6))/(COUNTA(AB$3:AB$80)))</f>
        <v>0</v>
      </c>
      <c r="AC95" s="108">
        <f>((COUNTIF(AC$3:AC$80,6))/(COUNTA(AC$3:AC$80)))</f>
        <v>0</v>
      </c>
      <c r="AD95" s="108">
        <f>((COUNTIF(AD$3:AD$80,6))/(COUNTA(AD$3:AD$80)))</f>
        <v>0</v>
      </c>
      <c r="AE95" s="108">
        <f>((COUNTIF(AE$3:AE$80,6))/(COUNTA(AE$3:AE$80)))</f>
        <v>0</v>
      </c>
      <c r="AF95" s="108">
        <f>((COUNTIF(AF$3:AF$80,6))/(COUNTA(AF$3:AF$80)))</f>
        <v>0</v>
      </c>
      <c r="AG95" s="108">
        <f>((COUNTIF(AG$3:AG$80,6))/(COUNTA(AG$3:AG$80)))</f>
        <v>0</v>
      </c>
      <c r="AH95" s="108">
        <f>((COUNTIF(AH$3:AH$80,6))/(COUNTA(AH$3:AH$80)))</f>
        <v>0</v>
      </c>
      <c r="AI95" s="108">
        <f>((COUNTIF(AI$3:AI$80,6))/(COUNTA(AI$3:AI$80)))</f>
        <v>0</v>
      </c>
      <c r="AJ95" s="108">
        <f>((COUNTIF(AJ$3:AJ$80,6))/(COUNTA(AJ$3:AJ$80)))</f>
        <v>0</v>
      </c>
      <c r="AK95" s="108">
        <f>((COUNTIF(AK$3:AK$80,6))/(COUNTA(AK$3:AK$80)))</f>
        <v>0</v>
      </c>
      <c r="AL95" s="108">
        <f>((COUNTIF(AL$3:AL$80,6))/(COUNTA(AL$3:AL$80)))</f>
        <v>0</v>
      </c>
      <c r="AM95" s="108">
        <f>((COUNTIF(AM$3:AM$80,6))/(COUNTA(AM$3:AM$80)))</f>
        <v>0</v>
      </c>
    </row>
    <row r="96" spans="1:39">
      <c r="A96" s="77">
        <v>7</v>
      </c>
      <c r="B96" s="108">
        <f>((COUNTIF(B$3:B$79,7))/(COUNTA(B$3:B$79)))</f>
        <v>0</v>
      </c>
      <c r="C96" s="108"/>
      <c r="D96" s="108"/>
      <c r="E96" s="108"/>
      <c r="F96" s="108">
        <f>((COUNTIF(F$3:F$80,7))/(COUNTA(F$3:F$80)))</f>
        <v>0.29333333333333333</v>
      </c>
      <c r="G96" s="108">
        <f>((COUNTIF(G$3:G$80,7))/(COUNTA(G$3:G$80)))</f>
        <v>0.24</v>
      </c>
      <c r="H96" s="108">
        <f>((COUNTIF(H$3:H$80,7))/(COUNTA(H$3:H$80)))</f>
        <v>0.14666666666666667</v>
      </c>
      <c r="I96" s="108">
        <f>((COUNTIF(I$3:I$80,7))/(COUNTA(I$3:I$80)))</f>
        <v>0</v>
      </c>
      <c r="J96" s="108"/>
      <c r="K96" s="108"/>
      <c r="L96" s="108"/>
      <c r="M96" s="108">
        <f>((COUNTIF(M$3:M$80,7))/(COUNTA(M$3:M$80)))</f>
        <v>0</v>
      </c>
      <c r="N96" s="108">
        <f>((COUNTIF(N$3:N$80,7))/(COUNTA(N$3:N$80)))</f>
        <v>0</v>
      </c>
      <c r="O96" s="108">
        <f>((COUNTIF(O$3:O$80,7))/(COUNTA(O$3:O$80)))</f>
        <v>0</v>
      </c>
      <c r="P96" s="108">
        <f>((COUNTIF(P$3:P$80,7))/(COUNTA(P$3:P$80)))</f>
        <v>0</v>
      </c>
      <c r="Q96" s="108">
        <f>((COUNTIF(Q$3:Q$80,7))/(COUNTA(Q$3:Q$80)))</f>
        <v>0</v>
      </c>
      <c r="R96" s="108">
        <f>((COUNTIF(R$3:R$80,7))/(COUNTA(R$3:R$80)))</f>
        <v>0</v>
      </c>
      <c r="S96" s="108">
        <f>((COUNTIF(S$3:S$80,7))/(COUNTA(S$3:S$80)))</f>
        <v>0</v>
      </c>
      <c r="T96" s="108">
        <f>((COUNTIF(T$3:T$80,7))/(COUNTA(T$3:T$80)))</f>
        <v>0</v>
      </c>
      <c r="U96" s="108">
        <f>((COUNTIF(U$3:U$80,7))/(COUNTA(U$3:U$80)))</f>
        <v>0</v>
      </c>
      <c r="V96" s="108">
        <f>((COUNTIF(V$3:V$80,7))/(COUNTA(V$3:V$80)))</f>
        <v>0</v>
      </c>
      <c r="W96" s="108">
        <f>((COUNTIF(W$3:W$80,7))/(COUNTA(W$3:W$80)))</f>
        <v>0</v>
      </c>
      <c r="X96" s="108">
        <f>((COUNTIF(X$3:X$80,7))/(COUNTA(X$3:X$80)))</f>
        <v>0</v>
      </c>
      <c r="Y96" s="108">
        <f>((COUNTIF(Y$3:Y$80,7))/(COUNTA(Y$3:Y$80)))</f>
        <v>0</v>
      </c>
      <c r="Z96" s="108">
        <f>((COUNTIF(Z$3:Z$80,7))/(COUNTA(Z$3:Z$80)))</f>
        <v>0</v>
      </c>
      <c r="AA96" s="108">
        <f>((COUNTIF(AA$3:AA$80,7))/(COUNTA(AA$3:AA$80)))</f>
        <v>0</v>
      </c>
      <c r="AB96" s="108">
        <f>((COUNTIF(AB$3:AB$80,7))/(COUNTA(AB$3:AB$80)))</f>
        <v>0</v>
      </c>
      <c r="AC96" s="108">
        <f>((COUNTIF(AC$3:AC$80,7))/(COUNTA(AC$3:AC$80)))</f>
        <v>0</v>
      </c>
      <c r="AD96" s="108">
        <f>((COUNTIF(AD$3:AD$80,7))/(COUNTA(AD$3:AD$80)))</f>
        <v>0</v>
      </c>
      <c r="AE96" s="108">
        <f>((COUNTIF(AE$3:AE$80,7))/(COUNTA(AE$3:AE$80)))</f>
        <v>0</v>
      </c>
      <c r="AF96" s="108">
        <f>((COUNTIF(AF$3:AF$80,7))/(COUNTA(AF$3:AF$80)))</f>
        <v>0</v>
      </c>
      <c r="AG96" s="108">
        <f>((COUNTIF(AG$3:AG$80,7))/(COUNTA(AG$3:AG$80)))</f>
        <v>0</v>
      </c>
      <c r="AH96" s="108">
        <f>((COUNTIF(AH$3:AH$80,7))/(COUNTA(AH$3:AH$80)))</f>
        <v>0</v>
      </c>
      <c r="AI96" s="108">
        <f>((COUNTIF(AI$3:AI$80,7))/(COUNTA(AI$3:AI$80)))</f>
        <v>0</v>
      </c>
      <c r="AJ96" s="108">
        <f>((COUNTIF(AJ$3:AJ$80,7))/(COUNTA(AJ$3:AJ$80)))</f>
        <v>0</v>
      </c>
      <c r="AK96" s="108">
        <f>((COUNTIF(AK$3:AK$80,7))/(COUNTA(AK$3:AK$80)))</f>
        <v>0</v>
      </c>
      <c r="AL96" s="108">
        <f>((COUNTIF(AL$3:AL$80,7))/(COUNTA(AL$3:AL$80)))</f>
        <v>0</v>
      </c>
      <c r="AM96" s="108">
        <f>((COUNTIF(AM$3:AM$80,7))/(COUNTA(AM$3:AM$80)))</f>
        <v>0</v>
      </c>
    </row>
  </sheetData>
  <conditionalFormatting sqref="J39:W51 C40:I51 B52:W79 C16:I28 G15:I15 J15:W28 Q29:Q79 M42:P79 B41:I42 B29:P40 B15:B51 C28:C42 B43:U79 D27:W42 V44:W79 B53:AM79">
    <cfRule type="containsBlanks" dxfId="2" priority="22">
      <formula>LEN(TRIM(B15))=0</formula>
    </cfRule>
    <cfRule type="cellIs" dxfId="1" priority="23" operator="lessThan">
      <formula>0</formula>
    </cfRule>
  </conditionalFormatting>
  <conditionalFormatting sqref="AN16 X15:AM79">
    <cfRule type="containsBlanks" dxfId="0" priority="21">
      <formula>LEN(TRIM(X15))=0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159"/>
  <sheetViews>
    <sheetView topLeftCell="C76" workbookViewId="0">
      <selection activeCell="H110" sqref="H110"/>
    </sheetView>
  </sheetViews>
  <sheetFormatPr defaultRowHeight="15"/>
  <cols>
    <col min="3" max="3" width="40.28515625" customWidth="1"/>
    <col min="4" max="4" width="42.42578125" customWidth="1"/>
    <col min="5" max="5" width="27.42578125" customWidth="1"/>
  </cols>
  <sheetData>
    <row r="1" spans="1:5" ht="30.75" thickBot="1">
      <c r="A1" s="12" t="s">
        <v>85</v>
      </c>
      <c r="B1" s="12" t="s">
        <v>86</v>
      </c>
      <c r="C1" s="34" t="s">
        <v>87</v>
      </c>
      <c r="D1" s="9"/>
      <c r="E1" s="9"/>
    </row>
    <row r="2" spans="1:5" ht="30">
      <c r="A2" s="13"/>
      <c r="B2" s="45">
        <v>1</v>
      </c>
      <c r="C2" s="33" t="s">
        <v>88</v>
      </c>
      <c r="D2" s="139" t="s">
        <v>89</v>
      </c>
      <c r="E2" s="140"/>
    </row>
    <row r="3" spans="1:5">
      <c r="A3" s="15"/>
      <c r="B3" s="43"/>
      <c r="C3" s="16"/>
      <c r="D3" s="17" t="s">
        <v>90</v>
      </c>
      <c r="E3" s="71">
        <f>'postdata all'!B90</f>
        <v>0.32894736842105265</v>
      </c>
    </row>
    <row r="4" spans="1:5">
      <c r="A4" s="15"/>
      <c r="B4" s="43"/>
      <c r="C4" s="16"/>
      <c r="D4" s="17" t="s">
        <v>91</v>
      </c>
      <c r="E4" s="106">
        <f>'postdata all'!B91</f>
        <v>0.18421052631578946</v>
      </c>
    </row>
    <row r="5" spans="1:5">
      <c r="A5" s="15"/>
      <c r="B5" s="43"/>
      <c r="C5" s="16"/>
      <c r="D5" s="17" t="s">
        <v>92</v>
      </c>
      <c r="E5" s="106">
        <f>'postdata all'!B92</f>
        <v>0</v>
      </c>
    </row>
    <row r="6" spans="1:5">
      <c r="A6" s="15"/>
      <c r="B6" s="43"/>
      <c r="C6" s="16"/>
      <c r="D6" s="17" t="s">
        <v>93</v>
      </c>
      <c r="E6" s="106">
        <f>'postdata all'!B93</f>
        <v>0.35526315789473684</v>
      </c>
    </row>
    <row r="7" spans="1:5" ht="15.75" thickBot="1">
      <c r="A7" s="18"/>
      <c r="B7" s="44"/>
      <c r="C7" s="19"/>
      <c r="D7" s="20" t="s">
        <v>94</v>
      </c>
      <c r="E7" s="109">
        <f>'postdata all'!B94</f>
        <v>0.13157894736842105</v>
      </c>
    </row>
    <row r="8" spans="1:5">
      <c r="A8" s="21"/>
      <c r="B8" s="21"/>
      <c r="C8" s="11"/>
      <c r="D8" s="9"/>
      <c r="E8" s="9"/>
    </row>
    <row r="9" spans="1:5" ht="15.75" thickBot="1">
      <c r="A9" s="21"/>
      <c r="B9" s="21"/>
      <c r="C9" s="11"/>
      <c r="D9" s="9"/>
      <c r="E9" s="9"/>
    </row>
    <row r="10" spans="1:5" ht="45">
      <c r="A10" s="13"/>
      <c r="B10" s="45">
        <v>2</v>
      </c>
      <c r="C10" s="14" t="s">
        <v>95</v>
      </c>
      <c r="D10" s="139" t="s">
        <v>96</v>
      </c>
      <c r="E10" s="140"/>
    </row>
    <row r="11" spans="1:5" ht="15.75" thickBot="1">
      <c r="A11" s="18"/>
      <c r="B11" s="44"/>
      <c r="C11" s="19"/>
      <c r="D11" s="48"/>
      <c r="E11" s="49">
        <f>'postdata all'!F86</f>
        <v>5.7866666666666671</v>
      </c>
    </row>
    <row r="12" spans="1:5">
      <c r="A12" s="21"/>
      <c r="B12" s="21"/>
      <c r="C12" s="11"/>
      <c r="D12" s="9"/>
      <c r="E12" s="9"/>
    </row>
    <row r="13" spans="1:5" ht="15.75" thickBot="1">
      <c r="A13" s="21"/>
      <c r="B13" s="21"/>
      <c r="C13" s="11"/>
      <c r="D13" s="9"/>
      <c r="E13" s="9"/>
    </row>
    <row r="14" spans="1:5" ht="30">
      <c r="A14" s="13"/>
      <c r="B14" s="45">
        <v>3</v>
      </c>
      <c r="C14" s="14" t="s">
        <v>97</v>
      </c>
      <c r="D14" s="139" t="s">
        <v>96</v>
      </c>
      <c r="E14" s="140"/>
    </row>
    <row r="15" spans="1:5" ht="15.75" thickBot="1">
      <c r="A15" s="18"/>
      <c r="B15" s="44"/>
      <c r="C15" s="19"/>
      <c r="D15" s="20"/>
      <c r="E15" s="40">
        <f>'postdata all'!G86</f>
        <v>5.6</v>
      </c>
    </row>
    <row r="16" spans="1:5">
      <c r="A16" s="21"/>
      <c r="B16" s="21"/>
      <c r="C16" s="11"/>
      <c r="D16" s="9"/>
      <c r="E16" s="9"/>
    </row>
    <row r="17" spans="1:7" ht="15.75" thickBot="1">
      <c r="A17" s="21"/>
      <c r="B17" s="21"/>
      <c r="C17" s="11"/>
      <c r="D17" s="9"/>
      <c r="E17" s="9"/>
      <c r="F17" s="9"/>
    </row>
    <row r="18" spans="1:7" ht="45">
      <c r="A18" s="13"/>
      <c r="B18" s="45">
        <v>4</v>
      </c>
      <c r="C18" s="14" t="s">
        <v>98</v>
      </c>
      <c r="D18" s="141" t="s">
        <v>96</v>
      </c>
      <c r="E18" s="142"/>
      <c r="F18" s="9"/>
    </row>
    <row r="19" spans="1:7" ht="15.75" thickBot="1">
      <c r="A19" s="25"/>
      <c r="B19" s="47"/>
      <c r="C19" s="26"/>
      <c r="D19" s="37"/>
      <c r="E19" s="40">
        <f>'postdata all'!H86</f>
        <v>5.1333333333333337</v>
      </c>
      <c r="F19" s="9"/>
      <c r="G19" s="73"/>
    </row>
    <row r="20" spans="1:7">
      <c r="A20" s="21"/>
      <c r="B20" s="21"/>
      <c r="C20" s="11"/>
      <c r="D20" s="9"/>
      <c r="E20" s="9"/>
      <c r="F20" s="9"/>
    </row>
    <row r="21" spans="1:7" ht="15.75" thickBot="1">
      <c r="A21" s="21"/>
      <c r="B21" s="21"/>
      <c r="C21" s="11"/>
      <c r="D21" s="9"/>
      <c r="E21" s="9"/>
      <c r="F21" s="9"/>
    </row>
    <row r="22" spans="1:7" ht="45">
      <c r="A22" s="13"/>
      <c r="B22" s="45">
        <v>5</v>
      </c>
      <c r="C22" s="50" t="s">
        <v>99</v>
      </c>
      <c r="D22" s="139" t="s">
        <v>89</v>
      </c>
      <c r="E22" s="140"/>
      <c r="F22" s="9"/>
    </row>
    <row r="23" spans="1:7">
      <c r="A23" s="22"/>
      <c r="B23" s="46"/>
      <c r="C23" s="23"/>
      <c r="D23" s="24" t="s">
        <v>100</v>
      </c>
      <c r="E23" s="35">
        <f>'postdata all'!I90</f>
        <v>0.9726027397260274</v>
      </c>
      <c r="F23" s="9"/>
    </row>
    <row r="24" spans="1:7" ht="15.75" thickBot="1">
      <c r="A24" s="25"/>
      <c r="B24" s="47"/>
      <c r="C24" s="26"/>
      <c r="D24" s="27" t="s">
        <v>101</v>
      </c>
      <c r="E24" s="36">
        <f>'postdata all'!I89</f>
        <v>1.3698630136986301E-2</v>
      </c>
      <c r="F24" s="9"/>
    </row>
    <row r="25" spans="1:7">
      <c r="A25" s="28"/>
      <c r="B25" s="28"/>
      <c r="C25" s="10"/>
      <c r="D25" s="9"/>
      <c r="E25" s="9"/>
      <c r="F25" s="9"/>
    </row>
    <row r="26" spans="1:7" ht="15.75" thickBot="1">
      <c r="A26" s="28"/>
      <c r="B26" s="28"/>
      <c r="C26" s="10"/>
      <c r="D26" s="9"/>
      <c r="E26" s="9"/>
      <c r="F26" s="9"/>
    </row>
    <row r="27" spans="1:7">
      <c r="A27" s="13"/>
      <c r="B27" s="45">
        <v>6</v>
      </c>
      <c r="C27" s="137" t="s">
        <v>102</v>
      </c>
      <c r="D27" s="137"/>
      <c r="E27" s="138"/>
      <c r="F27" s="9"/>
    </row>
    <row r="28" spans="1:7" s="75" customFormat="1">
      <c r="A28" s="85"/>
      <c r="B28" s="83"/>
      <c r="C28" s="135" t="s">
        <v>103</v>
      </c>
      <c r="D28" s="135"/>
      <c r="E28" s="136"/>
      <c r="F28" s="90"/>
    </row>
    <row r="29" spans="1:7" s="75" customFormat="1">
      <c r="A29" s="85"/>
      <c r="B29" s="83"/>
      <c r="C29" s="135" t="s">
        <v>197</v>
      </c>
      <c r="D29" s="135"/>
      <c r="E29" s="136"/>
      <c r="F29" s="90"/>
    </row>
    <row r="30" spans="1:7" s="75" customFormat="1">
      <c r="A30" s="85"/>
      <c r="B30" s="83"/>
      <c r="C30" s="131" t="s">
        <v>201</v>
      </c>
      <c r="D30" s="131"/>
      <c r="E30" s="132"/>
      <c r="F30" s="90"/>
    </row>
    <row r="31" spans="1:7" s="75" customFormat="1">
      <c r="A31" s="85"/>
      <c r="B31" s="83"/>
      <c r="C31" s="131" t="s">
        <v>203</v>
      </c>
      <c r="D31" s="131"/>
      <c r="E31" s="132"/>
      <c r="F31" s="90"/>
    </row>
    <row r="32" spans="1:7" s="75" customFormat="1">
      <c r="A32" s="85"/>
      <c r="B32" s="83"/>
      <c r="C32" s="131" t="s">
        <v>206</v>
      </c>
      <c r="D32" s="131"/>
      <c r="E32" s="132"/>
      <c r="F32" s="90"/>
    </row>
    <row r="33" spans="1:6" s="75" customFormat="1">
      <c r="A33" s="85"/>
      <c r="B33" s="83"/>
      <c r="C33" s="131" t="s">
        <v>208</v>
      </c>
      <c r="D33" s="131"/>
      <c r="E33" s="132"/>
      <c r="F33" s="90"/>
    </row>
    <row r="34" spans="1:6" s="75" customFormat="1">
      <c r="A34" s="85"/>
      <c r="B34" s="83"/>
      <c r="C34" s="131" t="s">
        <v>206</v>
      </c>
      <c r="D34" s="131"/>
      <c r="E34" s="132"/>
      <c r="F34" s="90"/>
    </row>
    <row r="35" spans="1:6" s="75" customFormat="1">
      <c r="A35" s="85"/>
      <c r="B35" s="83"/>
      <c r="C35" s="131" t="s">
        <v>212</v>
      </c>
      <c r="D35" s="131"/>
      <c r="E35" s="132"/>
      <c r="F35" s="90"/>
    </row>
    <row r="36" spans="1:6" s="75" customFormat="1">
      <c r="A36" s="85"/>
      <c r="B36" s="83"/>
      <c r="C36" s="131" t="s">
        <v>104</v>
      </c>
      <c r="D36" s="131"/>
      <c r="E36" s="132"/>
      <c r="F36" s="90"/>
    </row>
    <row r="37" spans="1:6" s="75" customFormat="1">
      <c r="A37" s="85"/>
      <c r="B37" s="83"/>
      <c r="C37" s="131" t="s">
        <v>216</v>
      </c>
      <c r="D37" s="131"/>
      <c r="E37" s="132"/>
      <c r="F37" s="90"/>
    </row>
    <row r="38" spans="1:6" s="75" customFormat="1">
      <c r="A38" s="85"/>
      <c r="B38" s="83"/>
      <c r="C38" s="131" t="s">
        <v>105</v>
      </c>
      <c r="D38" s="131"/>
      <c r="E38" s="132"/>
      <c r="F38" s="90"/>
    </row>
    <row r="39" spans="1:6" s="75" customFormat="1">
      <c r="A39" s="85"/>
      <c r="B39" s="83"/>
      <c r="C39" s="131" t="s">
        <v>218</v>
      </c>
      <c r="D39" s="131"/>
      <c r="E39" s="132"/>
      <c r="F39" s="90"/>
    </row>
    <row r="40" spans="1:6" s="75" customFormat="1">
      <c r="A40" s="85"/>
      <c r="B40" s="83"/>
      <c r="C40" s="131" t="s">
        <v>221</v>
      </c>
      <c r="D40" s="131"/>
      <c r="E40" s="132"/>
      <c r="F40" s="90"/>
    </row>
    <row r="41" spans="1:6" s="75" customFormat="1">
      <c r="A41" s="85"/>
      <c r="B41" s="83"/>
      <c r="C41" s="131" t="s">
        <v>227</v>
      </c>
      <c r="D41" s="131"/>
      <c r="E41" s="132"/>
      <c r="F41" s="90"/>
    </row>
    <row r="42" spans="1:6" s="75" customFormat="1">
      <c r="A42" s="85"/>
      <c r="B42" s="83"/>
      <c r="C42" s="131" t="s">
        <v>233</v>
      </c>
      <c r="D42" s="131"/>
      <c r="E42" s="132"/>
      <c r="F42" s="90"/>
    </row>
    <row r="43" spans="1:6" s="75" customFormat="1">
      <c r="A43" s="85"/>
      <c r="B43" s="83"/>
      <c r="C43" s="131" t="s">
        <v>235</v>
      </c>
      <c r="D43" s="131"/>
      <c r="E43" s="132"/>
      <c r="F43" s="90"/>
    </row>
    <row r="44" spans="1:6" s="75" customFormat="1">
      <c r="A44" s="85"/>
      <c r="B44" s="83"/>
      <c r="C44" s="131" t="s">
        <v>238</v>
      </c>
      <c r="D44" s="131"/>
      <c r="E44" s="132"/>
      <c r="F44" s="90"/>
    </row>
    <row r="45" spans="1:6" s="75" customFormat="1">
      <c r="A45" s="85"/>
      <c r="B45" s="83"/>
      <c r="C45" s="131" t="s">
        <v>243</v>
      </c>
      <c r="D45" s="131"/>
      <c r="E45" s="132"/>
      <c r="F45" s="90"/>
    </row>
    <row r="46" spans="1:6" s="75" customFormat="1">
      <c r="A46" s="85"/>
      <c r="B46" s="83"/>
      <c r="C46" s="131" t="s">
        <v>245</v>
      </c>
      <c r="D46" s="131"/>
      <c r="E46" s="132"/>
      <c r="F46" s="90"/>
    </row>
    <row r="47" spans="1:6" s="75" customFormat="1">
      <c r="A47" s="85"/>
      <c r="B47" s="83"/>
      <c r="C47" s="131" t="s">
        <v>248</v>
      </c>
      <c r="D47" s="131"/>
      <c r="E47" s="132"/>
      <c r="F47" s="90"/>
    </row>
    <row r="48" spans="1:6" s="75" customFormat="1">
      <c r="A48" s="85"/>
      <c r="B48" s="83"/>
      <c r="C48" s="131" t="s">
        <v>251</v>
      </c>
      <c r="D48" s="131"/>
      <c r="E48" s="132"/>
      <c r="F48" s="90"/>
    </row>
    <row r="49" spans="1:7" s="75" customFormat="1">
      <c r="A49" s="85"/>
      <c r="B49" s="83"/>
      <c r="C49" s="131" t="s">
        <v>252</v>
      </c>
      <c r="D49" s="131"/>
      <c r="E49" s="132"/>
      <c r="F49" s="90"/>
    </row>
    <row r="50" spans="1:7" s="75" customFormat="1">
      <c r="A50" s="85"/>
      <c r="B50" s="83"/>
      <c r="C50" s="131" t="s">
        <v>254</v>
      </c>
      <c r="D50" s="131"/>
      <c r="E50" s="132"/>
      <c r="F50" s="90"/>
    </row>
    <row r="51" spans="1:7" s="75" customFormat="1">
      <c r="A51" s="85"/>
      <c r="B51" s="83"/>
      <c r="C51" s="131" t="s">
        <v>255</v>
      </c>
      <c r="D51" s="131"/>
      <c r="E51" s="132"/>
      <c r="F51" s="90"/>
    </row>
    <row r="52" spans="1:7" s="75" customFormat="1">
      <c r="A52" s="85"/>
      <c r="B52" s="83"/>
      <c r="C52" s="131" t="s">
        <v>261</v>
      </c>
      <c r="D52" s="131"/>
      <c r="E52" s="132"/>
      <c r="F52" s="90"/>
    </row>
    <row r="53" spans="1:7" s="75" customFormat="1">
      <c r="A53" s="85"/>
      <c r="B53" s="83"/>
      <c r="C53" s="131" t="s">
        <v>263</v>
      </c>
      <c r="D53" s="131"/>
      <c r="E53" s="132"/>
      <c r="F53" s="90"/>
    </row>
    <row r="54" spans="1:7" s="75" customFormat="1">
      <c r="A54" s="85"/>
      <c r="B54" s="83"/>
      <c r="C54" s="131" t="s">
        <v>266</v>
      </c>
      <c r="D54" s="131"/>
      <c r="E54" s="132"/>
      <c r="F54" s="90"/>
    </row>
    <row r="55" spans="1:7" s="75" customFormat="1">
      <c r="A55" s="85"/>
      <c r="B55" s="83"/>
      <c r="C55" s="131" t="s">
        <v>268</v>
      </c>
      <c r="D55" s="131"/>
      <c r="E55" s="132"/>
      <c r="F55" s="90"/>
    </row>
    <row r="56" spans="1:7" s="75" customFormat="1">
      <c r="A56" s="85"/>
      <c r="B56" s="83"/>
      <c r="C56" s="131" t="s">
        <v>273</v>
      </c>
      <c r="D56" s="131"/>
      <c r="E56" s="132"/>
      <c r="F56" s="90"/>
    </row>
    <row r="57" spans="1:7" s="75" customFormat="1">
      <c r="A57" s="85"/>
      <c r="B57" s="83"/>
      <c r="C57" s="131" t="s">
        <v>274</v>
      </c>
      <c r="D57" s="131"/>
      <c r="E57" s="132"/>
      <c r="F57" s="90"/>
    </row>
    <row r="58" spans="1:7" s="75" customFormat="1">
      <c r="A58" s="85"/>
      <c r="B58" s="83"/>
      <c r="C58" s="131" t="s">
        <v>277</v>
      </c>
      <c r="D58" s="131"/>
      <c r="E58" s="132"/>
      <c r="F58" s="90"/>
    </row>
    <row r="59" spans="1:7" s="75" customFormat="1">
      <c r="A59" s="85"/>
      <c r="B59" s="83"/>
      <c r="C59" s="131" t="s">
        <v>282</v>
      </c>
      <c r="D59" s="131"/>
      <c r="E59" s="132"/>
      <c r="F59" s="90"/>
    </row>
    <row r="60" spans="1:7" s="75" customFormat="1">
      <c r="A60" s="85"/>
      <c r="B60" s="83"/>
      <c r="C60" s="131" t="s">
        <v>285</v>
      </c>
      <c r="D60" s="131"/>
      <c r="E60" s="132"/>
      <c r="F60" s="90"/>
    </row>
    <row r="61" spans="1:7" s="75" customFormat="1" ht="15.75" thickBot="1">
      <c r="A61" s="86"/>
      <c r="B61" s="84"/>
      <c r="C61" s="133" t="s">
        <v>289</v>
      </c>
      <c r="D61" s="133"/>
      <c r="E61" s="134"/>
      <c r="F61" s="90"/>
    </row>
    <row r="62" spans="1:7" s="75" customFormat="1">
      <c r="A62" s="85"/>
      <c r="B62" s="83"/>
      <c r="C62" s="110"/>
      <c r="D62" s="110"/>
      <c r="E62" s="110"/>
      <c r="F62" s="90"/>
    </row>
    <row r="63" spans="1:7">
      <c r="A63" s="16"/>
      <c r="B63" s="16"/>
      <c r="F63" s="38"/>
    </row>
    <row r="64" spans="1:7" ht="15.75" thickBot="1">
      <c r="A64" s="28"/>
      <c r="B64" s="28"/>
      <c r="C64" s="76"/>
      <c r="D64" s="75"/>
      <c r="E64" s="75"/>
      <c r="F64" s="9"/>
      <c r="G64" s="9"/>
    </row>
    <row r="65" spans="1:7" ht="15" customHeight="1">
      <c r="A65" s="13"/>
      <c r="B65" s="45">
        <v>7</v>
      </c>
      <c r="C65" s="143" t="s">
        <v>106</v>
      </c>
      <c r="D65" s="143"/>
      <c r="E65" s="144"/>
      <c r="F65" s="9"/>
      <c r="G65" s="9"/>
    </row>
    <row r="66" spans="1:7">
      <c r="A66" s="31"/>
      <c r="B66" s="16"/>
      <c r="C66" s="145">
        <v>0</v>
      </c>
      <c r="D66" s="145"/>
      <c r="E66" s="146"/>
      <c r="F66" s="29"/>
      <c r="G66" s="9"/>
    </row>
    <row r="67" spans="1:7">
      <c r="A67" s="31"/>
      <c r="B67" s="16"/>
      <c r="C67" s="145" t="s">
        <v>107</v>
      </c>
      <c r="D67" s="145"/>
      <c r="E67" s="146"/>
      <c r="F67" s="29"/>
      <c r="G67" s="9"/>
    </row>
    <row r="68" spans="1:7">
      <c r="A68" s="31"/>
      <c r="B68" s="16"/>
      <c r="C68" s="145" t="s">
        <v>108</v>
      </c>
      <c r="D68" s="145"/>
      <c r="E68" s="146"/>
      <c r="F68" s="29"/>
      <c r="G68" s="9"/>
    </row>
    <row r="69" spans="1:7" ht="15" customHeight="1">
      <c r="A69" s="31"/>
      <c r="B69" s="16"/>
      <c r="C69" s="145" t="s">
        <v>109</v>
      </c>
      <c r="D69" s="145"/>
      <c r="E69" s="146"/>
      <c r="F69" s="29"/>
      <c r="G69" s="9"/>
    </row>
    <row r="70" spans="1:7">
      <c r="A70" s="31"/>
      <c r="B70" s="16"/>
      <c r="C70" s="147" t="s">
        <v>110</v>
      </c>
      <c r="D70" s="147"/>
      <c r="E70" s="148"/>
      <c r="F70" s="29"/>
      <c r="G70" s="9"/>
    </row>
    <row r="71" spans="1:7">
      <c r="A71" s="41"/>
      <c r="B71" s="41"/>
      <c r="C71" s="93"/>
      <c r="D71" s="93"/>
      <c r="E71" s="93"/>
      <c r="F71" s="29"/>
      <c r="G71" s="9"/>
    </row>
    <row r="72" spans="1:7" ht="15.75" thickBot="1">
      <c r="A72" s="39"/>
      <c r="B72" s="39"/>
      <c r="C72" s="88"/>
      <c r="D72" s="84"/>
      <c r="E72" s="84"/>
      <c r="F72" s="9"/>
      <c r="G72" s="9"/>
    </row>
    <row r="73" spans="1:7">
      <c r="A73" s="13"/>
      <c r="B73" s="45">
        <v>8</v>
      </c>
      <c r="C73" s="159" t="s">
        <v>111</v>
      </c>
      <c r="D73" s="159"/>
      <c r="E73" s="160"/>
      <c r="F73" s="9"/>
      <c r="G73" s="9"/>
    </row>
    <row r="74" spans="1:7" ht="15.75" thickBot="1">
      <c r="A74" s="32"/>
      <c r="B74" s="19"/>
      <c r="C74" s="157">
        <v>0</v>
      </c>
      <c r="D74" s="157"/>
      <c r="E74" s="158"/>
      <c r="F74" s="38"/>
      <c r="G74" s="10"/>
    </row>
    <row r="75" spans="1:7">
      <c r="A75" s="28"/>
      <c r="B75" s="28"/>
      <c r="C75" s="76"/>
      <c r="D75" s="78"/>
      <c r="E75" s="75"/>
      <c r="F75" s="10"/>
      <c r="G75" s="9"/>
    </row>
    <row r="76" spans="1:7" ht="15.75" thickBot="1">
      <c r="A76" s="28"/>
      <c r="B76" s="28"/>
      <c r="C76" s="76"/>
      <c r="D76" s="78"/>
      <c r="E76" s="75"/>
      <c r="F76" s="10"/>
      <c r="G76" s="9"/>
    </row>
    <row r="77" spans="1:7" ht="30">
      <c r="A77" s="13"/>
      <c r="B77" s="45">
        <v>9</v>
      </c>
      <c r="C77" s="92" t="s">
        <v>112</v>
      </c>
      <c r="D77" s="149" t="s">
        <v>113</v>
      </c>
      <c r="E77" s="150"/>
      <c r="F77" s="10"/>
      <c r="G77" s="9"/>
    </row>
    <row r="78" spans="1:7">
      <c r="A78" s="22"/>
      <c r="B78" s="46"/>
      <c r="C78" s="89"/>
      <c r="D78" s="89" t="s">
        <v>114</v>
      </c>
      <c r="E78" s="98">
        <f>'postdata all'!M86</f>
        <v>3.9733333333333332</v>
      </c>
      <c r="F78" s="10"/>
      <c r="G78" s="9"/>
    </row>
    <row r="79" spans="1:7">
      <c r="A79" s="22"/>
      <c r="B79" s="46"/>
      <c r="C79" s="89"/>
      <c r="D79" s="89" t="s">
        <v>115</v>
      </c>
      <c r="E79" s="98">
        <f>'postdata all'!N86</f>
        <v>3.7733333333333334</v>
      </c>
      <c r="F79" s="10"/>
      <c r="G79" s="9"/>
    </row>
    <row r="80" spans="1:7">
      <c r="A80" s="22"/>
      <c r="B80" s="46"/>
      <c r="C80" s="89"/>
      <c r="D80" s="89" t="s">
        <v>116</v>
      </c>
      <c r="E80" s="98">
        <f>'postdata all'!O86</f>
        <v>3.9594594594594597</v>
      </c>
      <c r="F80" s="10"/>
      <c r="G80" s="9"/>
    </row>
    <row r="81" spans="1:7">
      <c r="A81" s="22"/>
      <c r="B81" s="46"/>
      <c r="C81" s="89"/>
      <c r="D81" s="89" t="s">
        <v>117</v>
      </c>
      <c r="E81" s="98">
        <f>'postdata all'!P86</f>
        <v>3.7702702702702702</v>
      </c>
      <c r="F81" s="10"/>
      <c r="G81" s="9"/>
    </row>
    <row r="82" spans="1:7" ht="15.75" thickBot="1">
      <c r="A82" s="25"/>
      <c r="B82" s="47"/>
      <c r="C82" s="97"/>
      <c r="D82" s="97" t="s">
        <v>118</v>
      </c>
      <c r="E82" s="111">
        <f>'postdata all'!Q86</f>
        <v>3.732394366197183</v>
      </c>
      <c r="F82" s="118">
        <f>AVERAGE(E78,E79,E80,E81,E82)</f>
        <v>3.8417581525187159</v>
      </c>
      <c r="G82" s="9"/>
    </row>
    <row r="83" spans="1:7">
      <c r="A83" s="28"/>
      <c r="B83" s="28"/>
      <c r="C83" s="76"/>
      <c r="D83" s="75"/>
      <c r="E83" s="75"/>
      <c r="F83" s="10"/>
      <c r="G83" s="9"/>
    </row>
    <row r="84" spans="1:7" ht="15.75" thickBot="1">
      <c r="A84" s="28"/>
      <c r="B84" s="28"/>
      <c r="C84" s="76"/>
      <c r="D84" s="75"/>
      <c r="E84" s="75"/>
      <c r="F84" s="10"/>
      <c r="G84" s="9"/>
    </row>
    <row r="85" spans="1:7" ht="30">
      <c r="A85" s="13">
        <v>1</v>
      </c>
      <c r="B85" s="45">
        <v>10</v>
      </c>
      <c r="C85" s="82" t="s">
        <v>119</v>
      </c>
      <c r="D85" s="102" t="s">
        <v>113</v>
      </c>
      <c r="E85" s="116" t="s">
        <v>85</v>
      </c>
      <c r="F85" s="51" t="s">
        <v>86</v>
      </c>
      <c r="G85" s="67" t="s">
        <v>120</v>
      </c>
    </row>
    <row r="86" spans="1:7" ht="30">
      <c r="A86" s="55" t="s">
        <v>0</v>
      </c>
      <c r="B86" s="58" t="s">
        <v>121</v>
      </c>
      <c r="C86" s="91"/>
      <c r="D86" s="113" t="s">
        <v>122</v>
      </c>
      <c r="E86" s="103">
        <f>'predata all'!B85</f>
        <v>3.116883116883117</v>
      </c>
      <c r="F86" s="115">
        <f>'postdata all'!R86</f>
        <v>3.7297297297297298</v>
      </c>
      <c r="G86" s="62">
        <f>((F86-E86)/E86)</f>
        <v>0.19662162162162158</v>
      </c>
    </row>
    <row r="87" spans="1:7">
      <c r="A87" s="56" t="s">
        <v>1</v>
      </c>
      <c r="B87" s="59" t="s">
        <v>123</v>
      </c>
      <c r="C87" s="91"/>
      <c r="D87" s="114" t="s">
        <v>124</v>
      </c>
      <c r="E87" s="103">
        <f>'predata all'!C85</f>
        <v>2.5194805194805197</v>
      </c>
      <c r="F87" s="115">
        <f>'postdata all'!S86</f>
        <v>3.4324324324324325</v>
      </c>
      <c r="G87" s="104">
        <f t="shared" ref="G87:G100" si="0">((F87-E87)/E87)</f>
        <v>0.36235720256338805</v>
      </c>
    </row>
    <row r="88" spans="1:7">
      <c r="A88" s="56" t="s">
        <v>2</v>
      </c>
      <c r="B88" s="59" t="s">
        <v>125</v>
      </c>
      <c r="C88" s="91"/>
      <c r="D88" s="114" t="s">
        <v>126</v>
      </c>
      <c r="E88" s="103">
        <f>'predata all'!D85</f>
        <v>2.4025974025974026</v>
      </c>
      <c r="F88" s="115">
        <f>'postdata all'!T86</f>
        <v>3.2702702702702702</v>
      </c>
      <c r="G88" s="104">
        <f t="shared" si="0"/>
        <v>0.36113951789627458</v>
      </c>
    </row>
    <row r="89" spans="1:7" ht="30">
      <c r="A89" s="56" t="s">
        <v>3</v>
      </c>
      <c r="B89" s="59" t="s">
        <v>127</v>
      </c>
      <c r="C89" s="91"/>
      <c r="D89" s="114" t="s">
        <v>128</v>
      </c>
      <c r="E89" s="103">
        <f>'predata all'!E85</f>
        <v>2.9740259740259742</v>
      </c>
      <c r="F89" s="115">
        <f>'postdata all'!U86</f>
        <v>3.7534246575342465</v>
      </c>
      <c r="G89" s="104">
        <f t="shared" si="0"/>
        <v>0.2620685529700304</v>
      </c>
    </row>
    <row r="90" spans="1:7" ht="30">
      <c r="A90" s="56" t="s">
        <v>4</v>
      </c>
      <c r="B90" s="60" t="s">
        <v>129</v>
      </c>
      <c r="C90" s="91"/>
      <c r="D90" s="114" t="s">
        <v>130</v>
      </c>
      <c r="E90" s="103">
        <f>'predata all'!F85</f>
        <v>2.7532467532467533</v>
      </c>
      <c r="F90" s="115">
        <f>'postdata all'!V86</f>
        <v>3.6805555555555554</v>
      </c>
      <c r="G90" s="104">
        <f t="shared" si="0"/>
        <v>0.33680555555555547</v>
      </c>
    </row>
    <row r="91" spans="1:7" ht="30">
      <c r="A91" s="56" t="s">
        <v>5</v>
      </c>
      <c r="B91" s="60" t="s">
        <v>131</v>
      </c>
      <c r="C91" s="91"/>
      <c r="D91" s="114" t="s">
        <v>132</v>
      </c>
      <c r="E91" s="103">
        <f>'predata all'!G85</f>
        <v>2.8181818181818183</v>
      </c>
      <c r="F91" s="115">
        <f>'postdata all'!W86</f>
        <v>3.9863013698630136</v>
      </c>
      <c r="G91" s="104">
        <f t="shared" si="0"/>
        <v>0.41449403446752087</v>
      </c>
    </row>
    <row r="92" spans="1:7" ht="30">
      <c r="A92" s="56" t="s">
        <v>6</v>
      </c>
      <c r="B92" s="60" t="s">
        <v>133</v>
      </c>
      <c r="C92" s="91"/>
      <c r="D92" s="114" t="s">
        <v>134</v>
      </c>
      <c r="E92" s="103">
        <f>'predata all'!H85</f>
        <v>2.1428571428571428</v>
      </c>
      <c r="F92" s="115">
        <f>'postdata all'!X86</f>
        <v>3.4305555555555554</v>
      </c>
      <c r="G92" s="104">
        <f t="shared" si="0"/>
        <v>0.60092592592592586</v>
      </c>
    </row>
    <row r="93" spans="1:7">
      <c r="A93" s="56" t="s">
        <v>7</v>
      </c>
      <c r="B93" s="60" t="s">
        <v>135</v>
      </c>
      <c r="C93" s="91"/>
      <c r="D93" s="114" t="s">
        <v>136</v>
      </c>
      <c r="E93" s="103">
        <f>'predata all'!I85</f>
        <v>2.3246753246753249</v>
      </c>
      <c r="F93" s="115">
        <f>'postdata all'!Y86</f>
        <v>3.3611111111111112</v>
      </c>
      <c r="G93" s="104">
        <f t="shared" si="0"/>
        <v>0.44584109248913706</v>
      </c>
    </row>
    <row r="94" spans="1:7">
      <c r="A94" s="56" t="s">
        <v>8</v>
      </c>
      <c r="B94" s="60" t="s">
        <v>137</v>
      </c>
      <c r="C94" s="91"/>
      <c r="D94" s="114" t="s">
        <v>138</v>
      </c>
      <c r="E94" s="103">
        <f>'predata all'!J85</f>
        <v>2.1558441558441559</v>
      </c>
      <c r="F94" s="115">
        <f>'postdata all'!Z86</f>
        <v>3.2083333333333335</v>
      </c>
      <c r="G94" s="104">
        <f t="shared" si="0"/>
        <v>0.48820281124497994</v>
      </c>
    </row>
    <row r="95" spans="1:7">
      <c r="A95" s="56" t="s">
        <v>9</v>
      </c>
      <c r="B95" s="60" t="s">
        <v>139</v>
      </c>
      <c r="C95" s="91"/>
      <c r="D95" s="114" t="s">
        <v>140</v>
      </c>
      <c r="E95" s="103">
        <f>'predata all'!K85</f>
        <v>2.5064935064935066</v>
      </c>
      <c r="F95" s="115">
        <f>'postdata all'!AA86</f>
        <v>3.4507042253521125</v>
      </c>
      <c r="G95" s="104">
        <f t="shared" si="0"/>
        <v>0.37670583083996195</v>
      </c>
    </row>
    <row r="96" spans="1:7">
      <c r="A96" s="56" t="s">
        <v>10</v>
      </c>
      <c r="B96" s="60" t="s">
        <v>141</v>
      </c>
      <c r="C96" s="91"/>
      <c r="D96" s="114" t="s">
        <v>142</v>
      </c>
      <c r="E96" s="103">
        <f>'predata all'!L85</f>
        <v>2.6493506493506493</v>
      </c>
      <c r="F96" s="115">
        <f>'postdata all'!AB86</f>
        <v>3.464788732394366</v>
      </c>
      <c r="G96" s="104">
        <f t="shared" si="0"/>
        <v>0.30778790389395189</v>
      </c>
    </row>
    <row r="97" spans="1:8">
      <c r="A97" s="56" t="s">
        <v>11</v>
      </c>
      <c r="B97" s="60" t="s">
        <v>143</v>
      </c>
      <c r="C97" s="91"/>
      <c r="D97" s="114" t="s">
        <v>144</v>
      </c>
      <c r="E97" s="103">
        <f>'predata all'!M85</f>
        <v>2.4342105263157894</v>
      </c>
      <c r="F97" s="115">
        <f>'postdata all'!AC86</f>
        <v>3.380281690140845</v>
      </c>
      <c r="G97" s="104">
        <f t="shared" si="0"/>
        <v>0.38865626189569852</v>
      </c>
    </row>
    <row r="98" spans="1:8" ht="30">
      <c r="A98" s="56" t="s">
        <v>12</v>
      </c>
      <c r="B98" s="60" t="s">
        <v>145</v>
      </c>
      <c r="C98" s="91"/>
      <c r="D98" s="114" t="s">
        <v>146</v>
      </c>
      <c r="E98" s="103">
        <f>'predata all'!N85</f>
        <v>1.2987012987012987</v>
      </c>
      <c r="F98" s="115">
        <f>'postdata all'!AD86</f>
        <v>3.4225352112676055</v>
      </c>
      <c r="G98" s="104">
        <f t="shared" si="0"/>
        <v>1.6353521126760562</v>
      </c>
    </row>
    <row r="99" spans="1:8" ht="30">
      <c r="A99" s="56" t="s">
        <v>13</v>
      </c>
      <c r="B99" s="60" t="s">
        <v>147</v>
      </c>
      <c r="C99" s="91"/>
      <c r="D99" s="100" t="s">
        <v>148</v>
      </c>
      <c r="E99" s="103">
        <f>'predata all'!O85</f>
        <v>3.1038961038961039</v>
      </c>
      <c r="F99" s="115">
        <f>'postdata all'!AE86</f>
        <v>3.8055555555555554</v>
      </c>
      <c r="G99" s="104">
        <f t="shared" si="0"/>
        <v>0.22605764760576469</v>
      </c>
    </row>
    <row r="100" spans="1:8" ht="15.75" thickBot="1">
      <c r="A100" s="57" t="s">
        <v>14</v>
      </c>
      <c r="B100" s="61" t="s">
        <v>149</v>
      </c>
      <c r="C100" s="87"/>
      <c r="D100" s="101" t="s">
        <v>150</v>
      </c>
      <c r="E100" s="112">
        <f>'predata all'!P85</f>
        <v>3.2337662337662336</v>
      </c>
      <c r="F100" s="117">
        <f>'postdata all'!AF86</f>
        <v>4</v>
      </c>
      <c r="G100" s="105">
        <f t="shared" si="0"/>
        <v>0.23694779116465869</v>
      </c>
      <c r="H100" s="108"/>
    </row>
    <row r="101" spans="1:8">
      <c r="A101" s="9"/>
      <c r="B101" s="9"/>
      <c r="C101" s="76"/>
      <c r="D101" s="75"/>
      <c r="E101" s="75"/>
      <c r="F101" s="23"/>
      <c r="G101" s="42"/>
    </row>
    <row r="102" spans="1:8" ht="15.75" thickBot="1">
      <c r="A102" s="9"/>
      <c r="B102" s="9"/>
      <c r="C102" s="75"/>
      <c r="D102" s="75"/>
      <c r="E102" s="75"/>
      <c r="F102" s="23"/>
      <c r="G102" s="42"/>
    </row>
    <row r="103" spans="1:8">
      <c r="A103" s="65">
        <v>2</v>
      </c>
      <c r="B103" s="64"/>
      <c r="C103" s="155" t="s">
        <v>151</v>
      </c>
      <c r="D103" s="155"/>
      <c r="E103" s="156"/>
      <c r="F103" s="10"/>
      <c r="G103" s="9"/>
    </row>
    <row r="104" spans="1:8">
      <c r="A104" s="31"/>
      <c r="B104" s="16"/>
      <c r="C104" s="153" t="s">
        <v>32</v>
      </c>
      <c r="D104" s="153"/>
      <c r="E104" s="154"/>
      <c r="F104" s="10"/>
      <c r="G104" s="9"/>
    </row>
    <row r="105" spans="1:8">
      <c r="A105" s="31"/>
      <c r="B105" s="16"/>
      <c r="C105" s="153" t="s">
        <v>33</v>
      </c>
      <c r="D105" s="153"/>
      <c r="E105" s="154"/>
      <c r="F105" s="10"/>
      <c r="G105" s="9"/>
    </row>
    <row r="106" spans="1:8" ht="15.75" thickBot="1">
      <c r="A106" s="32"/>
      <c r="B106" s="19"/>
      <c r="C106" s="151" t="s">
        <v>34</v>
      </c>
      <c r="D106" s="151"/>
      <c r="E106" s="152"/>
      <c r="F106" s="10"/>
      <c r="G106" s="9"/>
    </row>
    <row r="107" spans="1:8" ht="15.75" thickBot="1">
      <c r="A107" s="9"/>
      <c r="B107" s="9"/>
      <c r="C107" s="75"/>
      <c r="D107" s="75"/>
      <c r="E107" s="75"/>
      <c r="F107" s="10"/>
      <c r="G107" s="9"/>
    </row>
    <row r="108" spans="1:8" ht="30">
      <c r="A108" s="63"/>
      <c r="B108" s="68">
        <v>11</v>
      </c>
      <c r="C108" s="66" t="s">
        <v>152</v>
      </c>
      <c r="D108" s="139" t="s">
        <v>153</v>
      </c>
      <c r="E108" s="140"/>
      <c r="F108" s="9"/>
      <c r="G108" s="9"/>
    </row>
    <row r="109" spans="1:8" ht="45">
      <c r="A109" s="31"/>
      <c r="B109" s="16"/>
      <c r="C109" s="16"/>
      <c r="D109" s="52" t="s">
        <v>154</v>
      </c>
      <c r="E109" s="69">
        <f>'postdata all'!AG86</f>
        <v>3.5285714285714285</v>
      </c>
      <c r="F109" s="9"/>
      <c r="G109" s="9"/>
    </row>
    <row r="110" spans="1:8" ht="60">
      <c r="A110" s="31"/>
      <c r="B110" s="16"/>
      <c r="C110" s="16"/>
      <c r="D110" s="53" t="s">
        <v>155</v>
      </c>
      <c r="E110" s="69">
        <f>'postdata all'!AH86</f>
        <v>3.6111111111111112</v>
      </c>
      <c r="F110" s="9"/>
      <c r="G110" s="9"/>
    </row>
    <row r="111" spans="1:8" ht="45">
      <c r="A111" s="31"/>
      <c r="B111" s="16"/>
      <c r="C111" s="16"/>
      <c r="D111" s="53" t="s">
        <v>156</v>
      </c>
      <c r="E111" s="69">
        <f>'postdata all'!AI86</f>
        <v>3.535211267605634</v>
      </c>
      <c r="F111" s="9"/>
      <c r="G111" s="9"/>
    </row>
    <row r="112" spans="1:8" ht="45">
      <c r="A112" s="31"/>
      <c r="B112" s="16"/>
      <c r="C112" s="16"/>
      <c r="D112" s="53" t="s">
        <v>157</v>
      </c>
      <c r="E112" s="69">
        <f>'postdata all'!AJ86</f>
        <v>3.676056338028169</v>
      </c>
      <c r="F112" s="9"/>
    </row>
    <row r="113" spans="1:6" ht="60">
      <c r="A113" s="31"/>
      <c r="B113" s="16"/>
      <c r="C113" s="16"/>
      <c r="D113" s="53" t="s">
        <v>158</v>
      </c>
      <c r="E113" s="69">
        <f>'postdata all'!AK86</f>
        <v>3.676056338028169</v>
      </c>
      <c r="F113" s="30"/>
    </row>
    <row r="114" spans="1:6" ht="45">
      <c r="A114" s="31"/>
      <c r="B114" s="16"/>
      <c r="C114" s="16"/>
      <c r="D114" s="53" t="s">
        <v>159</v>
      </c>
      <c r="E114" s="69">
        <f>'postdata all'!AL86</f>
        <v>3.591549295774648</v>
      </c>
      <c r="F114" s="73"/>
    </row>
    <row r="115" spans="1:6" ht="15.75" thickBot="1">
      <c r="A115" s="32"/>
      <c r="B115" s="19"/>
      <c r="C115" s="19"/>
      <c r="D115" s="54" t="s">
        <v>160</v>
      </c>
      <c r="E115" s="70">
        <f>'postdata all'!AM86</f>
        <v>4.3194444444444446</v>
      </c>
      <c r="F115" s="9"/>
    </row>
    <row r="159" spans="6:6">
      <c r="F159" s="30"/>
    </row>
  </sheetData>
  <mergeCells count="54">
    <mergeCell ref="C69:E69"/>
    <mergeCell ref="C70:E70"/>
    <mergeCell ref="D77:E77"/>
    <mergeCell ref="C106:E106"/>
    <mergeCell ref="D108:E108"/>
    <mergeCell ref="C105:E105"/>
    <mergeCell ref="C103:E103"/>
    <mergeCell ref="C104:E104"/>
    <mergeCell ref="C74:E74"/>
    <mergeCell ref="C73:E73"/>
    <mergeCell ref="C65:E65"/>
    <mergeCell ref="C66:E66"/>
    <mergeCell ref="C67:E67"/>
    <mergeCell ref="C68:E68"/>
    <mergeCell ref="C42:E42"/>
    <mergeCell ref="C43:E43"/>
    <mergeCell ref="C44:E44"/>
    <mergeCell ref="C45:E45"/>
    <mergeCell ref="C51:E51"/>
    <mergeCell ref="C52:E52"/>
    <mergeCell ref="C53:E53"/>
    <mergeCell ref="C54:E54"/>
    <mergeCell ref="C46:E46"/>
    <mergeCell ref="C48:E48"/>
    <mergeCell ref="C49:E49"/>
    <mergeCell ref="C50:E50"/>
    <mergeCell ref="C27:E27"/>
    <mergeCell ref="D2:E2"/>
    <mergeCell ref="D10:E10"/>
    <mergeCell ref="D14:E14"/>
    <mergeCell ref="D18:E18"/>
    <mergeCell ref="D22:E22"/>
    <mergeCell ref="C41:E41"/>
    <mergeCell ref="C30:E30"/>
    <mergeCell ref="C31:E31"/>
    <mergeCell ref="C32:E32"/>
    <mergeCell ref="C28:E28"/>
    <mergeCell ref="C33:E33"/>
    <mergeCell ref="C34:E34"/>
    <mergeCell ref="C35:E35"/>
    <mergeCell ref="C37:E37"/>
    <mergeCell ref="C38:E38"/>
    <mergeCell ref="C39:E39"/>
    <mergeCell ref="C40:E40"/>
    <mergeCell ref="C36:E36"/>
    <mergeCell ref="C29:E29"/>
    <mergeCell ref="C47:E47"/>
    <mergeCell ref="C60:E60"/>
    <mergeCell ref="C61:E61"/>
    <mergeCell ref="C55:E55"/>
    <mergeCell ref="C56:E56"/>
    <mergeCell ref="C57:E57"/>
    <mergeCell ref="C58:E58"/>
    <mergeCell ref="C59:E59"/>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dimension ref="A1:E104"/>
  <sheetViews>
    <sheetView tabSelected="1" workbookViewId="0">
      <selection activeCell="E8" sqref="E8"/>
    </sheetView>
  </sheetViews>
  <sheetFormatPr defaultRowHeight="15"/>
  <cols>
    <col min="1" max="1" width="40.28515625" style="75" customWidth="1"/>
    <col min="2" max="2" width="42.42578125" style="75" customWidth="1"/>
    <col min="3" max="3" width="8.42578125" style="75" bestFit="1" customWidth="1"/>
    <col min="4" max="16384" width="9.140625" style="75"/>
  </cols>
  <sheetData>
    <row r="1" spans="1:3" ht="15.75" thickBot="1">
      <c r="A1" s="87"/>
    </row>
    <row r="2" spans="1:3" ht="30">
      <c r="A2" s="33" t="s">
        <v>88</v>
      </c>
      <c r="B2" s="139" t="s">
        <v>89</v>
      </c>
      <c r="C2" s="140"/>
    </row>
    <row r="3" spans="1:3">
      <c r="A3" s="83"/>
      <c r="B3" s="17" t="s">
        <v>90</v>
      </c>
      <c r="C3" s="106">
        <f>'postdata all'!B90</f>
        <v>0.32894736842105265</v>
      </c>
    </row>
    <row r="4" spans="1:3">
      <c r="A4" s="83"/>
      <c r="B4" s="17" t="s">
        <v>91</v>
      </c>
      <c r="C4" s="106">
        <f>'postdata all'!B91</f>
        <v>0.18421052631578946</v>
      </c>
    </row>
    <row r="5" spans="1:3">
      <c r="A5" s="83"/>
      <c r="B5" s="17" t="s">
        <v>93</v>
      </c>
      <c r="C5" s="106">
        <f>'postdata all'!B93</f>
        <v>0.35526315789473684</v>
      </c>
    </row>
    <row r="6" spans="1:3" ht="15.75" thickBot="1">
      <c r="A6" s="84"/>
      <c r="B6" s="20" t="s">
        <v>94</v>
      </c>
      <c r="C6" s="109">
        <f>'postdata all'!B94</f>
        <v>0.13157894736842105</v>
      </c>
    </row>
    <row r="7" spans="1:3">
      <c r="A7" s="11"/>
    </row>
    <row r="8" spans="1:3" ht="15.75" thickBot="1">
      <c r="A8" s="11"/>
    </row>
    <row r="9" spans="1:3" ht="45">
      <c r="A9" s="82" t="s">
        <v>95</v>
      </c>
      <c r="B9" s="139" t="s">
        <v>96</v>
      </c>
      <c r="C9" s="140"/>
    </row>
    <row r="10" spans="1:3" ht="15.75" thickBot="1">
      <c r="A10" s="84"/>
      <c r="B10" s="48"/>
      <c r="C10" s="49">
        <f>'postdata all'!F86</f>
        <v>5.7866666666666671</v>
      </c>
    </row>
    <row r="11" spans="1:3">
      <c r="A11" s="11"/>
    </row>
    <row r="12" spans="1:3" ht="15.75" thickBot="1">
      <c r="A12" s="11"/>
    </row>
    <row r="13" spans="1:3" ht="30">
      <c r="A13" s="82" t="s">
        <v>97</v>
      </c>
      <c r="B13" s="139" t="s">
        <v>96</v>
      </c>
      <c r="C13" s="140"/>
    </row>
    <row r="14" spans="1:3" ht="15.75" thickBot="1">
      <c r="A14" s="84"/>
      <c r="B14" s="20"/>
      <c r="C14" s="40">
        <f>'postdata all'!G86</f>
        <v>5.6</v>
      </c>
    </row>
    <row r="15" spans="1:3">
      <c r="A15" s="11"/>
    </row>
    <row r="16" spans="1:3" ht="15.75" thickBot="1">
      <c r="A16" s="11"/>
    </row>
    <row r="17" spans="1:4" ht="45">
      <c r="A17" s="82" t="s">
        <v>98</v>
      </c>
      <c r="B17" s="141" t="s">
        <v>96</v>
      </c>
      <c r="C17" s="142"/>
    </row>
    <row r="18" spans="1:4" ht="15.75" thickBot="1">
      <c r="A18" s="26"/>
      <c r="B18" s="37"/>
      <c r="C18" s="40">
        <f>'postdata all'!H86</f>
        <v>5.1333333333333337</v>
      </c>
    </row>
    <row r="19" spans="1:4">
      <c r="A19" s="11"/>
    </row>
    <row r="20" spans="1:4" ht="15.75" thickBot="1">
      <c r="A20" s="11"/>
    </row>
    <row r="21" spans="1:4" ht="45">
      <c r="A21" s="50" t="s">
        <v>99</v>
      </c>
      <c r="B21" s="139" t="s">
        <v>89</v>
      </c>
      <c r="C21" s="140"/>
    </row>
    <row r="22" spans="1:4">
      <c r="A22" s="23"/>
      <c r="B22" s="24" t="s">
        <v>100</v>
      </c>
      <c r="C22" s="35">
        <f>'postdata all'!I90</f>
        <v>0.9726027397260274</v>
      </c>
    </row>
    <row r="23" spans="1:4" ht="15.75" thickBot="1">
      <c r="A23" s="26"/>
      <c r="B23" s="27" t="s">
        <v>101</v>
      </c>
      <c r="C23" s="36">
        <f>'postdata all'!I89</f>
        <v>1.3698630136986301E-2</v>
      </c>
    </row>
    <row r="24" spans="1:4">
      <c r="A24" s="76"/>
    </row>
    <row r="25" spans="1:4" ht="15.75" thickBot="1">
      <c r="A25" s="76"/>
    </row>
    <row r="26" spans="1:4" ht="30">
      <c r="A26" s="92" t="s">
        <v>112</v>
      </c>
      <c r="B26" s="149" t="s">
        <v>113</v>
      </c>
      <c r="C26" s="150"/>
      <c r="D26" s="76"/>
    </row>
    <row r="27" spans="1:4">
      <c r="A27" s="89"/>
      <c r="B27" s="89" t="s">
        <v>114</v>
      </c>
      <c r="C27" s="98">
        <f>'postdata all'!M86</f>
        <v>3.9733333333333332</v>
      </c>
      <c r="D27" s="76"/>
    </row>
    <row r="28" spans="1:4">
      <c r="A28" s="89"/>
      <c r="B28" s="89" t="s">
        <v>115</v>
      </c>
      <c r="C28" s="98">
        <f>'postdata all'!N86</f>
        <v>3.7733333333333334</v>
      </c>
      <c r="D28" s="76"/>
    </row>
    <row r="29" spans="1:4">
      <c r="A29" s="89"/>
      <c r="B29" s="89" t="s">
        <v>116</v>
      </c>
      <c r="C29" s="98">
        <f>'postdata all'!O86</f>
        <v>3.9594594594594597</v>
      </c>
      <c r="D29" s="76"/>
    </row>
    <row r="30" spans="1:4">
      <c r="A30" s="89"/>
      <c r="B30" s="89" t="s">
        <v>117</v>
      </c>
      <c r="C30" s="98">
        <f>'postdata all'!P86</f>
        <v>3.7702702702702702</v>
      </c>
      <c r="D30" s="76"/>
    </row>
    <row r="31" spans="1:4" ht="15.75" thickBot="1">
      <c r="A31" s="97"/>
      <c r="B31" s="97" t="s">
        <v>118</v>
      </c>
      <c r="C31" s="111">
        <f>'postdata all'!Q86</f>
        <v>3.732394366197183</v>
      </c>
      <c r="D31" s="76"/>
    </row>
    <row r="32" spans="1:4">
      <c r="A32" s="76"/>
      <c r="D32" s="76"/>
    </row>
    <row r="33" spans="1:5" ht="15.75" thickBot="1">
      <c r="A33" s="76"/>
      <c r="D33" s="76"/>
    </row>
    <row r="34" spans="1:5" ht="30">
      <c r="A34" s="82" t="s">
        <v>119</v>
      </c>
      <c r="B34" s="102" t="s">
        <v>113</v>
      </c>
      <c r="C34" s="116" t="s">
        <v>85</v>
      </c>
      <c r="D34" s="51" t="s">
        <v>86</v>
      </c>
      <c r="E34" s="67" t="s">
        <v>120</v>
      </c>
    </row>
    <row r="35" spans="1:5" ht="30">
      <c r="A35" s="91"/>
      <c r="B35" s="113" t="s">
        <v>122</v>
      </c>
      <c r="C35" s="103">
        <f>'predata all'!B85</f>
        <v>3.116883116883117</v>
      </c>
      <c r="D35" s="115">
        <f>'postdata all'!R86</f>
        <v>3.7297297297297298</v>
      </c>
      <c r="E35" s="104">
        <f>((D35-C35)/C35)</f>
        <v>0.19662162162162158</v>
      </c>
    </row>
    <row r="36" spans="1:5">
      <c r="A36" s="91"/>
      <c r="B36" s="114" t="s">
        <v>124</v>
      </c>
      <c r="C36" s="103">
        <f>'predata all'!C85</f>
        <v>2.5194805194805197</v>
      </c>
      <c r="D36" s="115">
        <f>'postdata all'!S86</f>
        <v>3.4324324324324325</v>
      </c>
      <c r="E36" s="104">
        <f t="shared" ref="E36:E49" si="0">((D36-C36)/C36)</f>
        <v>0.36235720256338805</v>
      </c>
    </row>
    <row r="37" spans="1:5">
      <c r="A37" s="91"/>
      <c r="B37" s="114" t="s">
        <v>126</v>
      </c>
      <c r="C37" s="103">
        <f>'predata all'!D85</f>
        <v>2.4025974025974026</v>
      </c>
      <c r="D37" s="115">
        <f>'postdata all'!T86</f>
        <v>3.2702702702702702</v>
      </c>
      <c r="E37" s="104">
        <f t="shared" si="0"/>
        <v>0.36113951789627458</v>
      </c>
    </row>
    <row r="38" spans="1:5" ht="30">
      <c r="A38" s="91"/>
      <c r="B38" s="114" t="s">
        <v>128</v>
      </c>
      <c r="C38" s="103">
        <f>'predata all'!E85</f>
        <v>2.9740259740259742</v>
      </c>
      <c r="D38" s="115">
        <f>'postdata all'!U86</f>
        <v>3.7534246575342465</v>
      </c>
      <c r="E38" s="104">
        <f t="shared" si="0"/>
        <v>0.2620685529700304</v>
      </c>
    </row>
    <row r="39" spans="1:5" ht="30">
      <c r="A39" s="91"/>
      <c r="B39" s="114" t="s">
        <v>130</v>
      </c>
      <c r="C39" s="103">
        <f>'predata all'!F85</f>
        <v>2.7532467532467533</v>
      </c>
      <c r="D39" s="115">
        <f>'postdata all'!V86</f>
        <v>3.6805555555555554</v>
      </c>
      <c r="E39" s="104">
        <f t="shared" si="0"/>
        <v>0.33680555555555547</v>
      </c>
    </row>
    <row r="40" spans="1:5" ht="30">
      <c r="A40" s="91"/>
      <c r="B40" s="114" t="s">
        <v>132</v>
      </c>
      <c r="C40" s="103">
        <f>'predata all'!G85</f>
        <v>2.8181818181818183</v>
      </c>
      <c r="D40" s="115">
        <f>'postdata all'!W86</f>
        <v>3.9863013698630136</v>
      </c>
      <c r="E40" s="104">
        <f t="shared" si="0"/>
        <v>0.41449403446752087</v>
      </c>
    </row>
    <row r="41" spans="1:5" ht="30">
      <c r="A41" s="91"/>
      <c r="B41" s="114" t="s">
        <v>134</v>
      </c>
      <c r="C41" s="103">
        <f>'predata all'!H85</f>
        <v>2.1428571428571428</v>
      </c>
      <c r="D41" s="115">
        <f>'postdata all'!X86</f>
        <v>3.4305555555555554</v>
      </c>
      <c r="E41" s="104">
        <f t="shared" si="0"/>
        <v>0.60092592592592586</v>
      </c>
    </row>
    <row r="42" spans="1:5">
      <c r="A42" s="91"/>
      <c r="B42" s="114" t="s">
        <v>136</v>
      </c>
      <c r="C42" s="103">
        <f>'predata all'!I85</f>
        <v>2.3246753246753249</v>
      </c>
      <c r="D42" s="115">
        <f>'postdata all'!Y86</f>
        <v>3.3611111111111112</v>
      </c>
      <c r="E42" s="104">
        <f t="shared" si="0"/>
        <v>0.44584109248913706</v>
      </c>
    </row>
    <row r="43" spans="1:5">
      <c r="A43" s="91"/>
      <c r="B43" s="114" t="s">
        <v>138</v>
      </c>
      <c r="C43" s="103">
        <f>'predata all'!J85</f>
        <v>2.1558441558441559</v>
      </c>
      <c r="D43" s="115">
        <f>'postdata all'!Z86</f>
        <v>3.2083333333333335</v>
      </c>
      <c r="E43" s="104">
        <f t="shared" si="0"/>
        <v>0.48820281124497994</v>
      </c>
    </row>
    <row r="44" spans="1:5">
      <c r="A44" s="91"/>
      <c r="B44" s="114" t="s">
        <v>140</v>
      </c>
      <c r="C44" s="103">
        <f>'predata all'!K85</f>
        <v>2.5064935064935066</v>
      </c>
      <c r="D44" s="115">
        <f>'postdata all'!AA86</f>
        <v>3.4507042253521125</v>
      </c>
      <c r="E44" s="104">
        <f t="shared" si="0"/>
        <v>0.37670583083996195</v>
      </c>
    </row>
    <row r="45" spans="1:5">
      <c r="A45" s="91"/>
      <c r="B45" s="114" t="s">
        <v>142</v>
      </c>
      <c r="C45" s="103">
        <f>'predata all'!L85</f>
        <v>2.6493506493506493</v>
      </c>
      <c r="D45" s="115">
        <f>'postdata all'!AB86</f>
        <v>3.464788732394366</v>
      </c>
      <c r="E45" s="104">
        <f t="shared" si="0"/>
        <v>0.30778790389395189</v>
      </c>
    </row>
    <row r="46" spans="1:5">
      <c r="A46" s="91"/>
      <c r="B46" s="114" t="s">
        <v>144</v>
      </c>
      <c r="C46" s="103">
        <f>'predata all'!M85</f>
        <v>2.4342105263157894</v>
      </c>
      <c r="D46" s="115">
        <f>'postdata all'!AC86</f>
        <v>3.380281690140845</v>
      </c>
      <c r="E46" s="104">
        <f t="shared" si="0"/>
        <v>0.38865626189569852</v>
      </c>
    </row>
    <row r="47" spans="1:5" ht="30">
      <c r="A47" s="91"/>
      <c r="B47" s="114" t="s">
        <v>146</v>
      </c>
      <c r="C47" s="103">
        <f>'predata all'!N85</f>
        <v>1.2987012987012987</v>
      </c>
      <c r="D47" s="115">
        <f>'postdata all'!AD86</f>
        <v>3.4225352112676055</v>
      </c>
      <c r="E47" s="104">
        <f t="shared" si="0"/>
        <v>1.6353521126760562</v>
      </c>
    </row>
    <row r="48" spans="1:5" ht="30">
      <c r="A48" s="91"/>
      <c r="B48" s="100" t="s">
        <v>148</v>
      </c>
      <c r="C48" s="103">
        <f>'predata all'!O85</f>
        <v>3.1038961038961039</v>
      </c>
      <c r="D48" s="115">
        <f>'postdata all'!AE86</f>
        <v>3.8055555555555554</v>
      </c>
      <c r="E48" s="104">
        <f t="shared" si="0"/>
        <v>0.22605764760576469</v>
      </c>
    </row>
    <row r="49" spans="1:5" ht="15.75" thickBot="1">
      <c r="A49" s="87"/>
      <c r="B49" s="101" t="s">
        <v>150</v>
      </c>
      <c r="C49" s="112">
        <f>'predata all'!P85</f>
        <v>3.2337662337662336</v>
      </c>
      <c r="D49" s="117">
        <f>'postdata all'!AF86</f>
        <v>4</v>
      </c>
      <c r="E49" s="105">
        <f t="shared" si="0"/>
        <v>0.23694779116465869</v>
      </c>
    </row>
    <row r="50" spans="1:5">
      <c r="A50" s="76"/>
      <c r="D50" s="23"/>
      <c r="E50" s="42"/>
    </row>
    <row r="51" spans="1:5">
      <c r="D51" s="23"/>
      <c r="E51" s="42"/>
    </row>
    <row r="52" spans="1:5" ht="15.75" thickBot="1">
      <c r="D52" s="76"/>
    </row>
    <row r="53" spans="1:5" ht="30">
      <c r="A53" s="66" t="s">
        <v>152</v>
      </c>
      <c r="B53" s="139" t="s">
        <v>153</v>
      </c>
      <c r="C53" s="140"/>
    </row>
    <row r="54" spans="1:5" ht="45">
      <c r="A54" s="83"/>
      <c r="B54" s="99" t="s">
        <v>154</v>
      </c>
      <c r="C54" s="69">
        <f>'postdata all'!AG86</f>
        <v>3.5285714285714285</v>
      </c>
    </row>
    <row r="55" spans="1:5" ht="60">
      <c r="A55" s="83"/>
      <c r="B55" s="100" t="s">
        <v>155</v>
      </c>
      <c r="C55" s="69">
        <f>'postdata all'!AH86</f>
        <v>3.6111111111111112</v>
      </c>
    </row>
    <row r="56" spans="1:5" ht="45">
      <c r="A56" s="83"/>
      <c r="B56" s="100" t="s">
        <v>156</v>
      </c>
      <c r="C56" s="69">
        <f>'postdata all'!AI86</f>
        <v>3.535211267605634</v>
      </c>
    </row>
    <row r="57" spans="1:5" ht="45">
      <c r="A57" s="83"/>
      <c r="B57" s="100" t="s">
        <v>157</v>
      </c>
      <c r="C57" s="69">
        <f>'postdata all'!AJ86</f>
        <v>3.676056338028169</v>
      </c>
    </row>
    <row r="58" spans="1:5" ht="60">
      <c r="A58" s="83"/>
      <c r="B58" s="100" t="s">
        <v>158</v>
      </c>
      <c r="C58" s="69">
        <f>'postdata all'!AK86</f>
        <v>3.676056338028169</v>
      </c>
      <c r="D58" s="30"/>
    </row>
    <row r="59" spans="1:5" ht="45">
      <c r="A59" s="83"/>
      <c r="B59" s="100" t="s">
        <v>159</v>
      </c>
      <c r="C59" s="69">
        <f>'postdata all'!AL86</f>
        <v>3.591549295774648</v>
      </c>
    </row>
    <row r="60" spans="1:5" ht="15.75" thickBot="1">
      <c r="A60" s="84"/>
      <c r="B60" s="101" t="s">
        <v>160</v>
      </c>
      <c r="C60" s="70">
        <f>'postdata all'!AM86</f>
        <v>4.3194444444444446</v>
      </c>
    </row>
    <row r="104" spans="4:4">
      <c r="D104" s="30"/>
    </row>
  </sheetData>
  <mergeCells count="7">
    <mergeCell ref="B26:C26"/>
    <mergeCell ref="B53:C53"/>
    <mergeCell ref="B2:C2"/>
    <mergeCell ref="B9:C9"/>
    <mergeCell ref="B13:C13"/>
    <mergeCell ref="B17:C17"/>
    <mergeCell ref="B21:C2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PRE KEY</vt:lpstr>
      <vt:lpstr>predata all</vt:lpstr>
      <vt:lpstr>POST KEY</vt:lpstr>
      <vt:lpstr>postdata all</vt:lpstr>
      <vt:lpstr>summary</vt:lpstr>
      <vt:lpstr>sumforprint</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Bishop</dc:creator>
  <cp:lastModifiedBy>Carol Bishop</cp:lastModifiedBy>
  <cp:lastPrinted>2011-06-21T18:12:08Z</cp:lastPrinted>
  <dcterms:created xsi:type="dcterms:W3CDTF">2011-06-02T17:11:12Z</dcterms:created>
  <dcterms:modified xsi:type="dcterms:W3CDTF">2011-11-28T23:01:46Z</dcterms:modified>
</cp:coreProperties>
</file>