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0080" yWindow="0" windowWidth="24240" windowHeight="15880" tabRatio="500" activeTab="1"/>
  </bookViews>
  <sheets>
    <sheet name="Compiled data" sheetId="1" r:id="rId1"/>
    <sheet name="2012 Bulk density" sheetId="2" r:id="rId2"/>
    <sheet name="2013 Bulk density" sheetId="3" r:id="rId3"/>
  </sheets>
  <externalReferences>
    <externalReference r:id="rId4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2" i="3" l="1"/>
  <c r="G51" i="3"/>
  <c r="H53" i="2"/>
  <c r="H52" i="2"/>
  <c r="F48" i="3"/>
  <c r="G48" i="3"/>
  <c r="F47" i="3"/>
  <c r="G47" i="3"/>
  <c r="F46" i="3"/>
  <c r="G46" i="3"/>
  <c r="F45" i="3"/>
  <c r="G45" i="3"/>
  <c r="F44" i="3"/>
  <c r="G44" i="3"/>
  <c r="F43" i="3"/>
  <c r="G43" i="3"/>
  <c r="F42" i="3"/>
  <c r="G42" i="3"/>
  <c r="F41" i="3"/>
  <c r="G41" i="3"/>
  <c r="F40" i="3"/>
  <c r="G40" i="3"/>
  <c r="F39" i="3"/>
  <c r="G39" i="3"/>
  <c r="F38" i="3"/>
  <c r="G38" i="3"/>
  <c r="F37" i="3"/>
  <c r="G37" i="3"/>
  <c r="F36" i="3"/>
  <c r="G36" i="3"/>
  <c r="F35" i="3"/>
  <c r="G35" i="3"/>
  <c r="F34" i="3"/>
  <c r="G34" i="3"/>
  <c r="F33" i="3"/>
  <c r="G33" i="3"/>
  <c r="F32" i="3"/>
  <c r="G32" i="3"/>
  <c r="F31" i="3"/>
  <c r="G31" i="3"/>
  <c r="F30" i="3"/>
  <c r="G30" i="3"/>
  <c r="F29" i="3"/>
  <c r="G29" i="3"/>
  <c r="F28" i="3"/>
  <c r="G28" i="3"/>
  <c r="F27" i="3"/>
  <c r="G27" i="3"/>
  <c r="F26" i="3"/>
  <c r="G26" i="3"/>
  <c r="F25" i="3"/>
  <c r="G25" i="3"/>
  <c r="F24" i="3"/>
  <c r="G24" i="3"/>
  <c r="F23" i="3"/>
  <c r="G23" i="3"/>
  <c r="F22" i="3"/>
  <c r="G22" i="3"/>
  <c r="F21" i="3"/>
  <c r="G21" i="3"/>
  <c r="F20" i="3"/>
  <c r="G20" i="3"/>
  <c r="F19" i="3"/>
  <c r="G19" i="3"/>
  <c r="F18" i="3"/>
  <c r="G18" i="3"/>
  <c r="F17" i="3"/>
  <c r="G17" i="3"/>
  <c r="F16" i="3"/>
  <c r="G16" i="3"/>
  <c r="F15" i="3"/>
  <c r="G15" i="3"/>
  <c r="F14" i="3"/>
  <c r="G14" i="3"/>
  <c r="F13" i="3"/>
  <c r="G13" i="3"/>
  <c r="F12" i="3"/>
  <c r="G12" i="3"/>
  <c r="F11" i="3"/>
  <c r="G11" i="3"/>
  <c r="F10" i="3"/>
  <c r="G10" i="3"/>
  <c r="F9" i="3"/>
  <c r="G9" i="3"/>
  <c r="F8" i="3"/>
  <c r="G8" i="3"/>
  <c r="F7" i="3"/>
  <c r="G7" i="3"/>
  <c r="F6" i="3"/>
  <c r="G6" i="3"/>
  <c r="G48" i="2"/>
  <c r="H48" i="2"/>
  <c r="I48" i="2"/>
  <c r="G47" i="2"/>
  <c r="H47" i="2"/>
  <c r="I47" i="2"/>
  <c r="G46" i="2"/>
  <c r="H46" i="2"/>
  <c r="I46" i="2"/>
  <c r="G45" i="2"/>
  <c r="H45" i="2"/>
  <c r="I45" i="2"/>
  <c r="G44" i="2"/>
  <c r="H44" i="2"/>
  <c r="I44" i="2"/>
  <c r="G43" i="2"/>
  <c r="H43" i="2"/>
  <c r="I43" i="2"/>
  <c r="G42" i="2"/>
  <c r="H42" i="2"/>
  <c r="I42" i="2"/>
  <c r="G41" i="2"/>
  <c r="H41" i="2"/>
  <c r="I41" i="2"/>
  <c r="G40" i="2"/>
  <c r="H40" i="2"/>
  <c r="I40" i="2"/>
  <c r="G39" i="2"/>
  <c r="H39" i="2"/>
  <c r="I39" i="2"/>
  <c r="G38" i="2"/>
  <c r="H38" i="2"/>
  <c r="I38" i="2"/>
  <c r="G37" i="2"/>
  <c r="H37" i="2"/>
  <c r="I37" i="2"/>
  <c r="G36" i="2"/>
  <c r="H36" i="2"/>
  <c r="I36" i="2"/>
  <c r="G35" i="2"/>
  <c r="H35" i="2"/>
  <c r="I35" i="2"/>
  <c r="G34" i="2"/>
  <c r="H34" i="2"/>
  <c r="I34" i="2"/>
  <c r="G33" i="2"/>
  <c r="H33" i="2"/>
  <c r="I33" i="2"/>
  <c r="G32" i="2"/>
  <c r="H32" i="2"/>
  <c r="I32" i="2"/>
  <c r="G31" i="2"/>
  <c r="H31" i="2"/>
  <c r="I31" i="2"/>
  <c r="G30" i="2"/>
  <c r="H30" i="2"/>
  <c r="I30" i="2"/>
  <c r="G29" i="2"/>
  <c r="H29" i="2"/>
  <c r="I29" i="2"/>
  <c r="G28" i="2"/>
  <c r="H28" i="2"/>
  <c r="I28" i="2"/>
  <c r="G27" i="2"/>
  <c r="H27" i="2"/>
  <c r="I27" i="2"/>
  <c r="G26" i="2"/>
  <c r="H26" i="2"/>
  <c r="I26" i="2"/>
  <c r="G25" i="2"/>
  <c r="H25" i="2"/>
  <c r="I25" i="2"/>
  <c r="G24" i="2"/>
  <c r="H24" i="2"/>
  <c r="I24" i="2"/>
  <c r="G23" i="2"/>
  <c r="H23" i="2"/>
  <c r="I23" i="2"/>
  <c r="G22" i="2"/>
  <c r="H22" i="2"/>
  <c r="I22" i="2"/>
  <c r="L21" i="2"/>
  <c r="G21" i="2"/>
  <c r="H21" i="2"/>
  <c r="I21" i="2"/>
  <c r="L20" i="2"/>
  <c r="G20" i="2"/>
  <c r="H20" i="2"/>
  <c r="I20" i="2"/>
  <c r="G18" i="2"/>
  <c r="H18" i="2"/>
  <c r="I18" i="2"/>
  <c r="G19" i="2"/>
  <c r="H19" i="2"/>
  <c r="I19" i="2"/>
  <c r="L19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L18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L17" i="2"/>
  <c r="L12" i="2"/>
  <c r="L11" i="2"/>
  <c r="L10" i="2"/>
  <c r="L9" i="2"/>
  <c r="L8" i="2"/>
  <c r="I14" i="1"/>
  <c r="I13" i="1"/>
  <c r="I12" i="1"/>
  <c r="I11" i="1"/>
  <c r="I10" i="1"/>
  <c r="I9" i="1"/>
  <c r="D17" i="1"/>
  <c r="D18" i="1"/>
  <c r="D19" i="1"/>
  <c r="D20" i="1"/>
  <c r="D21" i="1"/>
  <c r="D26" i="1"/>
  <c r="D27" i="1"/>
  <c r="D28" i="1"/>
  <c r="D29" i="1"/>
  <c r="D30" i="1"/>
  <c r="D31" i="1"/>
  <c r="D36" i="1"/>
  <c r="D37" i="1"/>
  <c r="D38" i="1"/>
  <c r="D39" i="1"/>
  <c r="D40" i="1"/>
  <c r="D41" i="1"/>
  <c r="D46" i="1"/>
  <c r="D47" i="1"/>
  <c r="D48" i="1"/>
  <c r="D49" i="1"/>
  <c r="D50" i="1"/>
  <c r="D51" i="1"/>
  <c r="D56" i="1"/>
  <c r="D57" i="1"/>
  <c r="D58" i="1"/>
  <c r="D59" i="1"/>
  <c r="D60" i="1"/>
  <c r="D61" i="1"/>
  <c r="D55" i="1"/>
  <c r="D45" i="1"/>
  <c r="D35" i="1"/>
  <c r="D25" i="1"/>
  <c r="D16" i="1"/>
  <c r="D6" i="1"/>
  <c r="D7" i="1"/>
  <c r="D8" i="1"/>
  <c r="D9" i="1"/>
  <c r="D10" i="1"/>
  <c r="D11" i="1"/>
  <c r="D5" i="1"/>
  <c r="E17" i="1"/>
  <c r="E18" i="1"/>
  <c r="E19" i="1"/>
  <c r="E20" i="1"/>
  <c r="E21" i="1"/>
  <c r="E6" i="1"/>
  <c r="E7" i="1"/>
  <c r="E8" i="1"/>
  <c r="E9" i="1"/>
  <c r="E10" i="1"/>
  <c r="E11" i="1"/>
  <c r="E16" i="1"/>
  <c r="E5" i="1"/>
  <c r="E36" i="1"/>
  <c r="E37" i="1"/>
  <c r="E38" i="1"/>
  <c r="E39" i="1"/>
  <c r="E40" i="1"/>
  <c r="E41" i="1"/>
  <c r="E46" i="1"/>
  <c r="E47" i="1"/>
  <c r="E48" i="1"/>
  <c r="E49" i="1"/>
  <c r="E50" i="1"/>
  <c r="E51" i="1"/>
  <c r="E56" i="1"/>
  <c r="E57" i="1"/>
  <c r="E58" i="1"/>
  <c r="E59" i="1"/>
  <c r="E60" i="1"/>
  <c r="E61" i="1"/>
  <c r="E55" i="1"/>
  <c r="E45" i="1"/>
  <c r="E35" i="1"/>
  <c r="E26" i="1"/>
  <c r="E27" i="1"/>
  <c r="E28" i="1"/>
  <c r="E29" i="1"/>
  <c r="E30" i="1"/>
  <c r="E31" i="1"/>
  <c r="E25" i="1"/>
</calcChain>
</file>

<file path=xl/sharedStrings.xml><?xml version="1.0" encoding="utf-8"?>
<sst xmlns="http://schemas.openxmlformats.org/spreadsheetml/2006/main" count="296" uniqueCount="47">
  <si>
    <t>Change in bulk density per treatment, across sites</t>
  </si>
  <si>
    <t>Compost</t>
  </si>
  <si>
    <t>Site</t>
  </si>
  <si>
    <t>Density 1</t>
  </si>
  <si>
    <t>Density 2</t>
  </si>
  <si>
    <t>Change in density</t>
  </si>
  <si>
    <t>ALD W</t>
  </si>
  <si>
    <t>ALD E</t>
  </si>
  <si>
    <t xml:space="preserve">OLI </t>
  </si>
  <si>
    <t xml:space="preserve">HAB </t>
  </si>
  <si>
    <t xml:space="preserve">MARY </t>
  </si>
  <si>
    <t>Clover no compost</t>
  </si>
  <si>
    <t>% change</t>
  </si>
  <si>
    <t>Oats/peas no compost</t>
  </si>
  <si>
    <t>Oats/peas compost</t>
  </si>
  <si>
    <t>Rye/vetch compost</t>
  </si>
  <si>
    <t>Rye/vetch no compost</t>
  </si>
  <si>
    <t>MARY</t>
  </si>
  <si>
    <t>Treatment</t>
  </si>
  <si>
    <t>Average % Change</t>
  </si>
  <si>
    <t>CNC</t>
  </si>
  <si>
    <t>OPC</t>
  </si>
  <si>
    <t>OPNC</t>
  </si>
  <si>
    <t>RVC</t>
  </si>
  <si>
    <t>RVNC</t>
  </si>
  <si>
    <t xml:space="preserve">Soil bulk density </t>
  </si>
  <si>
    <t>SITE</t>
  </si>
  <si>
    <t>NUMBER</t>
  </si>
  <si>
    <t>VOLUME (ml)</t>
  </si>
  <si>
    <t>MASS w/ tray (g)</t>
  </si>
  <si>
    <t>tray mass (g)</t>
  </si>
  <si>
    <t>MASS (g)</t>
  </si>
  <si>
    <t>DENSITY (m/v)</t>
  </si>
  <si>
    <t>POROSITY (%)</t>
  </si>
  <si>
    <t>C</t>
  </si>
  <si>
    <t>site avg. density</t>
  </si>
  <si>
    <t>DENSITY</t>
  </si>
  <si>
    <t>OLI</t>
  </si>
  <si>
    <t>HAB</t>
  </si>
  <si>
    <t>CC</t>
  </si>
  <si>
    <t>site avg. porosity</t>
  </si>
  <si>
    <t>POROSITY</t>
  </si>
  <si>
    <t>a</t>
  </si>
  <si>
    <t>Soil bulk density</t>
  </si>
  <si>
    <t>MIN</t>
  </si>
  <si>
    <t>MAX</t>
  </si>
  <si>
    <t xml:space="preserve">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</si>
</sst>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16" fontId="0" fillId="0" borderId="0" xfId="0" applyNumberFormat="1"/>
    <xf numFmtId="10" fontId="0" fillId="0" borderId="0" xfId="0" applyNumberFormat="1"/>
    <xf numFmtId="14" fontId="0" fillId="0" borderId="0" xfId="0" applyNumberFormat="1"/>
    <xf numFmtId="0" fontId="4" fillId="0" borderId="0" xfId="0" applyFont="1"/>
    <xf numFmtId="0" fontId="0" fillId="0" borderId="0" xfId="0" applyNumberFormat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Average Bulk Density Across Multiple Sites</a:t>
            </a:r>
          </a:p>
        </c:rich>
      </c:tx>
      <c:layout>
        <c:manualLayout>
          <c:xMode val="edge"/>
          <c:yMode val="edge"/>
          <c:x val="0.176470798770475"/>
          <c:y val="0.035573122529644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059034064592"/>
          <c:y val="0.225296753913666"/>
          <c:w val="0.823530218143779"/>
          <c:h val="0.636364864525816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[1]Sheet1!$L$7</c:f>
              <c:strCache>
                <c:ptCount val="1"/>
                <c:pt idx="0">
                  <c:v>DENSITY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errBars>
            <c:errDir val="y"/>
            <c:errBarType val="both"/>
            <c:errValType val="fixedVal"/>
            <c:noEndCap val="0"/>
            <c:val val="0.2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[1]Sheet1!$K$8:$K$12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</c:numCache>
            </c:numRef>
          </c:xVal>
          <c:yVal>
            <c:numRef>
              <c:f>[1]Sheet1!$L$8:$L$12</c:f>
              <c:numCache>
                <c:formatCode>General</c:formatCode>
                <c:ptCount val="5"/>
                <c:pt idx="0">
                  <c:v>0.918942288702437</c:v>
                </c:pt>
                <c:pt idx="1">
                  <c:v>1.054982421468943</c:v>
                </c:pt>
                <c:pt idx="2">
                  <c:v>0.984000601412882</c:v>
                </c:pt>
                <c:pt idx="3">
                  <c:v>1.020740562761295</c:v>
                </c:pt>
                <c:pt idx="4">
                  <c:v>0.962800441688366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782552"/>
        <c:axId val="2112797048"/>
      </c:scatterChart>
      <c:valAx>
        <c:axId val="2115782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SITE</a:t>
                </a:r>
              </a:p>
            </c:rich>
          </c:tx>
          <c:layout>
            <c:manualLayout>
              <c:xMode val="edge"/>
              <c:yMode val="edge"/>
              <c:x val="0.510695608236136"/>
              <c:y val="0.893282499766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12797048"/>
        <c:crosses val="autoZero"/>
        <c:crossBetween val="midCat"/>
      </c:valAx>
      <c:valAx>
        <c:axId val="2112797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DENSITY (Mass/Volume)</a:t>
                </a:r>
              </a:p>
            </c:rich>
          </c:tx>
          <c:layout>
            <c:manualLayout>
              <c:xMode val="edge"/>
              <c:yMode val="edge"/>
              <c:x val="0.03475935828877"/>
              <c:y val="0.2608701876692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15782552"/>
        <c:crosses val="autoZero"/>
        <c:crossBetween val="midCat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0</xdr:rowOff>
    </xdr:from>
    <xdr:to>
      <xdr:col>17</xdr:col>
      <xdr:colOff>622300</xdr:colOff>
      <xdr:row>25</xdr:row>
      <xdr:rowOff>165100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ne's%20Throw/Grants/2012%20SARE%20/SARE/957859soil%20bulk%20densit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L7" t="str">
            <v>DENSITY</v>
          </cell>
        </row>
        <row r="8">
          <cell r="K8">
            <v>1</v>
          </cell>
          <cell r="L8">
            <v>0.9189422887024371</v>
          </cell>
        </row>
        <row r="9">
          <cell r="K9">
            <v>2</v>
          </cell>
          <cell r="L9">
            <v>1.0549824214689434</v>
          </cell>
        </row>
        <row r="10">
          <cell r="K10">
            <v>3</v>
          </cell>
          <cell r="L10">
            <v>0.98400060141288181</v>
          </cell>
        </row>
        <row r="11">
          <cell r="K11">
            <v>4</v>
          </cell>
          <cell r="L11">
            <v>1.0207405627612947</v>
          </cell>
        </row>
        <row r="12">
          <cell r="K12">
            <v>5</v>
          </cell>
          <cell r="L12">
            <v>0.9628004416883662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E1" sqref="E1"/>
    </sheetView>
  </sheetViews>
  <sheetFormatPr baseColWidth="10" defaultRowHeight="15" x14ac:dyDescent="0"/>
  <cols>
    <col min="4" max="4" width="19.33203125" customWidth="1"/>
    <col min="5" max="5" width="10.83203125" style="3"/>
  </cols>
  <sheetData>
    <row r="1" spans="1:9">
      <c r="A1" t="s">
        <v>0</v>
      </c>
    </row>
    <row r="3" spans="1:9">
      <c r="A3" s="1" t="s">
        <v>1</v>
      </c>
    </row>
    <row r="4" spans="1:9">
      <c r="A4" t="s">
        <v>2</v>
      </c>
      <c r="B4" t="s">
        <v>3</v>
      </c>
      <c r="C4" t="s">
        <v>4</v>
      </c>
      <c r="D4" t="s">
        <v>5</v>
      </c>
      <c r="E4" s="3" t="s">
        <v>12</v>
      </c>
    </row>
    <row r="5" spans="1:9">
      <c r="A5" t="s">
        <v>6</v>
      </c>
      <c r="B5">
        <v>0.8</v>
      </c>
      <c r="C5">
        <v>0.67</v>
      </c>
      <c r="D5">
        <f>C5-B5</f>
        <v>-0.13</v>
      </c>
      <c r="E5" s="3">
        <f>(C5-B5)/ABS(B5)</f>
        <v>-0.16250000000000001</v>
      </c>
    </row>
    <row r="6" spans="1:9">
      <c r="A6" t="s">
        <v>7</v>
      </c>
      <c r="B6">
        <v>0.92307692299999999</v>
      </c>
      <c r="C6">
        <v>0.79</v>
      </c>
      <c r="D6">
        <f t="shared" ref="D6:D11" si="0">C6-B6</f>
        <v>-0.13307692299999996</v>
      </c>
      <c r="E6" s="3">
        <f t="shared" ref="E6:E11" si="1">(C6-B6)/ABS(B6)</f>
        <v>-0.14416666659534719</v>
      </c>
    </row>
    <row r="7" spans="1:9">
      <c r="A7" t="s">
        <v>8</v>
      </c>
      <c r="B7">
        <v>0.77448747200000001</v>
      </c>
      <c r="C7">
        <v>0.89</v>
      </c>
      <c r="D7">
        <f t="shared" si="0"/>
        <v>0.115512528</v>
      </c>
      <c r="E7" s="3">
        <f t="shared" si="1"/>
        <v>0.14914705812052181</v>
      </c>
    </row>
    <row r="8" spans="1:9">
      <c r="A8" t="s">
        <v>8</v>
      </c>
      <c r="B8">
        <v>0.72874493900000004</v>
      </c>
      <c r="C8">
        <v>1.23</v>
      </c>
      <c r="D8">
        <f t="shared" si="0"/>
        <v>0.50125506099999995</v>
      </c>
      <c r="E8" s="3">
        <f t="shared" si="1"/>
        <v>0.6878333339615823</v>
      </c>
      <c r="H8" s="1" t="s">
        <v>18</v>
      </c>
      <c r="I8" s="1" t="s">
        <v>19</v>
      </c>
    </row>
    <row r="9" spans="1:9">
      <c r="A9" t="s">
        <v>9</v>
      </c>
      <c r="B9">
        <v>1.25</v>
      </c>
      <c r="C9">
        <v>1.19</v>
      </c>
      <c r="D9">
        <f t="shared" si="0"/>
        <v>-6.0000000000000053E-2</v>
      </c>
      <c r="E9" s="3">
        <f t="shared" si="1"/>
        <v>-4.8000000000000043E-2</v>
      </c>
      <c r="H9" t="s">
        <v>1</v>
      </c>
      <c r="I9" s="3">
        <f>AVERAGE(E5:E11)</f>
        <v>0.13358407261726099</v>
      </c>
    </row>
    <row r="10" spans="1:9">
      <c r="A10" t="s">
        <v>10</v>
      </c>
      <c r="B10">
        <v>1.0373443979999999</v>
      </c>
      <c r="C10">
        <v>1.31</v>
      </c>
      <c r="D10">
        <f t="shared" si="0"/>
        <v>0.27265560200000016</v>
      </c>
      <c r="E10" s="3">
        <f t="shared" si="1"/>
        <v>0.26284000041421168</v>
      </c>
      <c r="H10" t="s">
        <v>20</v>
      </c>
      <c r="I10" s="3">
        <f>AVERAGE(E16:E21)</f>
        <v>1.4692008863041617E-2</v>
      </c>
    </row>
    <row r="11" spans="1:9">
      <c r="A11" t="s">
        <v>10</v>
      </c>
      <c r="B11">
        <v>1.067285383</v>
      </c>
      <c r="C11">
        <v>1.27</v>
      </c>
      <c r="D11">
        <f t="shared" si="0"/>
        <v>0.20271461700000004</v>
      </c>
      <c r="E11" s="3">
        <f t="shared" si="1"/>
        <v>0.18993478241985823</v>
      </c>
      <c r="H11" t="s">
        <v>21</v>
      </c>
      <c r="I11" s="3">
        <f>AVERAGE(E25:E31)</f>
        <v>9.8198538767221261E-2</v>
      </c>
    </row>
    <row r="12" spans="1:9">
      <c r="H12" t="s">
        <v>22</v>
      </c>
      <c r="I12" s="3">
        <f>AVERAGE(E35:E41)</f>
        <v>8.0315103856388223E-2</v>
      </c>
    </row>
    <row r="13" spans="1:9">
      <c r="H13" t="s">
        <v>23</v>
      </c>
      <c r="I13" s="3">
        <f>AVERAGE(E45:E51)</f>
        <v>0.11674570168393503</v>
      </c>
    </row>
    <row r="14" spans="1:9">
      <c r="A14" s="1" t="s">
        <v>11</v>
      </c>
      <c r="H14" t="s">
        <v>24</v>
      </c>
      <c r="I14" s="3">
        <f>AVERAGE(E55:E61)</f>
        <v>0.10946759473159674</v>
      </c>
    </row>
    <row r="15" spans="1:9">
      <c r="A15" t="s">
        <v>2</v>
      </c>
      <c r="B15" t="s">
        <v>3</v>
      </c>
      <c r="C15" t="s">
        <v>4</v>
      </c>
      <c r="D15" t="s">
        <v>5</v>
      </c>
      <c r="E15" s="3" t="s">
        <v>12</v>
      </c>
    </row>
    <row r="16" spans="1:9">
      <c r="A16" t="s">
        <v>6</v>
      </c>
      <c r="B16">
        <v>1.1200000000000001</v>
      </c>
      <c r="C16">
        <v>0.89500000000000002</v>
      </c>
      <c r="D16">
        <f>C16-B16</f>
        <v>-0.22500000000000009</v>
      </c>
      <c r="E16" s="3">
        <f>(C16-B16)/ABS(B16)</f>
        <v>-0.20089285714285721</v>
      </c>
    </row>
    <row r="17" spans="1:5">
      <c r="A17" t="s">
        <v>7</v>
      </c>
      <c r="B17">
        <v>0.94</v>
      </c>
      <c r="C17">
        <v>1.1299999999999999</v>
      </c>
      <c r="D17">
        <f t="shared" ref="D17:D21" si="2">C17-B17</f>
        <v>0.18999999999999995</v>
      </c>
      <c r="E17" s="3">
        <f t="shared" ref="E17:E21" si="3">(C17-B17)/ABS(B17)</f>
        <v>0.20212765957446804</v>
      </c>
    </row>
    <row r="18" spans="1:5">
      <c r="A18" t="s">
        <v>8</v>
      </c>
      <c r="B18">
        <v>0.92</v>
      </c>
      <c r="C18">
        <v>0.94</v>
      </c>
      <c r="D18">
        <f t="shared" si="2"/>
        <v>1.9999999999999907E-2</v>
      </c>
      <c r="E18" s="3">
        <f t="shared" si="3"/>
        <v>2.1739130434782507E-2</v>
      </c>
    </row>
    <row r="19" spans="1:5">
      <c r="A19" t="s">
        <v>8</v>
      </c>
      <c r="B19">
        <v>0.95</v>
      </c>
      <c r="C19">
        <v>0.98</v>
      </c>
      <c r="D19">
        <f t="shared" si="2"/>
        <v>3.0000000000000027E-2</v>
      </c>
      <c r="E19" s="3">
        <f t="shared" si="3"/>
        <v>3.1578947368421081E-2</v>
      </c>
    </row>
    <row r="20" spans="1:5">
      <c r="A20" t="s">
        <v>10</v>
      </c>
      <c r="B20">
        <v>1.1100000000000001</v>
      </c>
      <c r="C20">
        <v>1.1200000000000001</v>
      </c>
      <c r="D20">
        <f t="shared" si="2"/>
        <v>1.0000000000000009E-2</v>
      </c>
      <c r="E20" s="3">
        <f t="shared" si="3"/>
        <v>9.0090090090090159E-3</v>
      </c>
    </row>
    <row r="21" spans="1:5">
      <c r="A21" t="s">
        <v>10</v>
      </c>
      <c r="B21">
        <v>1.22</v>
      </c>
      <c r="C21">
        <v>1.25</v>
      </c>
      <c r="D21">
        <f t="shared" si="2"/>
        <v>3.0000000000000027E-2</v>
      </c>
      <c r="E21" s="3">
        <f t="shared" si="3"/>
        <v>2.4590163934426253E-2</v>
      </c>
    </row>
    <row r="23" spans="1:5">
      <c r="A23" s="1" t="s">
        <v>14</v>
      </c>
    </row>
    <row r="24" spans="1:5">
      <c r="A24" t="s">
        <v>2</v>
      </c>
      <c r="B24" t="s">
        <v>3</v>
      </c>
      <c r="C24" t="s">
        <v>4</v>
      </c>
      <c r="D24" t="s">
        <v>5</v>
      </c>
      <c r="E24" s="3" t="s">
        <v>12</v>
      </c>
    </row>
    <row r="25" spans="1:5">
      <c r="A25" t="s">
        <v>6</v>
      </c>
      <c r="B25">
        <v>0.79</v>
      </c>
      <c r="C25">
        <v>0.78</v>
      </c>
      <c r="D25">
        <f>C25-B25</f>
        <v>-1.0000000000000009E-2</v>
      </c>
      <c r="E25" s="3">
        <f>(C25-B25)/ABS(B25)</f>
        <v>-1.2658227848101276E-2</v>
      </c>
    </row>
    <row r="26" spans="1:5">
      <c r="A26" t="s">
        <v>7</v>
      </c>
      <c r="B26">
        <v>0.94</v>
      </c>
      <c r="C26">
        <v>1.05</v>
      </c>
      <c r="D26">
        <f t="shared" ref="D26:D31" si="4">C26-B26</f>
        <v>0.1100000000000001</v>
      </c>
      <c r="E26" s="3">
        <f t="shared" ref="E26:E31" si="5">(C26-B26)/ABS(B26)</f>
        <v>0.11702127659574479</v>
      </c>
    </row>
    <row r="27" spans="1:5">
      <c r="A27" t="s">
        <v>8</v>
      </c>
      <c r="B27">
        <v>0.95</v>
      </c>
      <c r="C27">
        <v>1.03</v>
      </c>
      <c r="D27">
        <f t="shared" si="4"/>
        <v>8.0000000000000071E-2</v>
      </c>
      <c r="E27" s="3">
        <f t="shared" si="5"/>
        <v>8.4210526315789555E-2</v>
      </c>
    </row>
    <row r="28" spans="1:5">
      <c r="A28" t="s">
        <v>8</v>
      </c>
      <c r="B28">
        <v>0.86</v>
      </c>
      <c r="C28">
        <v>0.94</v>
      </c>
      <c r="D28">
        <f t="shared" si="4"/>
        <v>7.999999999999996E-2</v>
      </c>
      <c r="E28" s="3">
        <f t="shared" si="5"/>
        <v>9.3023255813953445E-2</v>
      </c>
    </row>
    <row r="29" spans="1:5">
      <c r="A29" t="s">
        <v>9</v>
      </c>
      <c r="B29">
        <v>1.07</v>
      </c>
      <c r="C29">
        <v>1.1599999999999999</v>
      </c>
      <c r="D29">
        <f t="shared" si="4"/>
        <v>8.9999999999999858E-2</v>
      </c>
      <c r="E29" s="3">
        <f t="shared" si="5"/>
        <v>8.4112149532710137E-2</v>
      </c>
    </row>
    <row r="30" spans="1:5">
      <c r="A30" s="2" t="s">
        <v>17</v>
      </c>
      <c r="B30">
        <v>0.96</v>
      </c>
      <c r="C30">
        <v>1.22</v>
      </c>
      <c r="D30">
        <f t="shared" si="4"/>
        <v>0.26</v>
      </c>
      <c r="E30" s="3">
        <f t="shared" si="5"/>
        <v>0.27083333333333337</v>
      </c>
    </row>
    <row r="31" spans="1:5">
      <c r="A31" t="s">
        <v>10</v>
      </c>
      <c r="B31">
        <v>1.18</v>
      </c>
      <c r="C31">
        <v>1.24</v>
      </c>
      <c r="D31">
        <f t="shared" si="4"/>
        <v>6.0000000000000053E-2</v>
      </c>
      <c r="E31" s="3">
        <f t="shared" si="5"/>
        <v>5.0847457627118689E-2</v>
      </c>
    </row>
    <row r="33" spans="1:5">
      <c r="A33" s="1" t="s">
        <v>13</v>
      </c>
    </row>
    <row r="34" spans="1:5">
      <c r="A34" t="s">
        <v>2</v>
      </c>
      <c r="B34" t="s">
        <v>3</v>
      </c>
      <c r="C34" t="s">
        <v>4</v>
      </c>
      <c r="D34" t="s">
        <v>5</v>
      </c>
      <c r="E34" s="3" t="s">
        <v>12</v>
      </c>
    </row>
    <row r="35" spans="1:5">
      <c r="A35" t="s">
        <v>6</v>
      </c>
      <c r="B35">
        <v>0.75</v>
      </c>
      <c r="C35">
        <v>0.71</v>
      </c>
      <c r="D35">
        <f>C35-B35</f>
        <v>-4.0000000000000036E-2</v>
      </c>
      <c r="E35" s="3">
        <f>(C35-B35)/ABS(B35)</f>
        <v>-5.3333333333333378E-2</v>
      </c>
    </row>
    <row r="36" spans="1:5">
      <c r="A36" t="s">
        <v>7</v>
      </c>
      <c r="B36">
        <v>1</v>
      </c>
      <c r="C36">
        <v>0.99</v>
      </c>
      <c r="D36">
        <f t="shared" ref="D36:D41" si="6">C36-B36</f>
        <v>-1.0000000000000009E-2</v>
      </c>
      <c r="E36" s="3">
        <f t="shared" ref="E36:E41" si="7">(C36-B36)/ABS(B36)</f>
        <v>-1.0000000000000009E-2</v>
      </c>
    </row>
    <row r="37" spans="1:5">
      <c r="A37" t="s">
        <v>8</v>
      </c>
      <c r="B37">
        <v>0.8</v>
      </c>
      <c r="C37">
        <v>0.96</v>
      </c>
      <c r="D37">
        <f t="shared" si="6"/>
        <v>0.15999999999999992</v>
      </c>
      <c r="E37" s="3">
        <f t="shared" si="7"/>
        <v>0.1999999999999999</v>
      </c>
    </row>
    <row r="38" spans="1:5">
      <c r="A38" t="s">
        <v>8</v>
      </c>
      <c r="B38">
        <v>0.75</v>
      </c>
      <c r="C38">
        <v>0.95</v>
      </c>
      <c r="D38">
        <f t="shared" si="6"/>
        <v>0.19999999999999996</v>
      </c>
      <c r="E38" s="3">
        <f t="shared" si="7"/>
        <v>0.26666666666666661</v>
      </c>
    </row>
    <row r="39" spans="1:5">
      <c r="A39" t="s">
        <v>9</v>
      </c>
      <c r="B39">
        <v>1.25</v>
      </c>
      <c r="C39">
        <v>1.1399999999999999</v>
      </c>
      <c r="D39">
        <f t="shared" si="6"/>
        <v>-0.1100000000000001</v>
      </c>
      <c r="E39" s="3">
        <f t="shared" si="7"/>
        <v>-8.8000000000000078E-2</v>
      </c>
    </row>
    <row r="40" spans="1:5">
      <c r="A40" t="s">
        <v>10</v>
      </c>
      <c r="B40">
        <v>1.0900000000000001</v>
      </c>
      <c r="C40">
        <v>1.26</v>
      </c>
      <c r="D40">
        <f t="shared" si="6"/>
        <v>0.16999999999999993</v>
      </c>
      <c r="E40" s="3">
        <f t="shared" si="7"/>
        <v>0.1559633027522935</v>
      </c>
    </row>
    <row r="41" spans="1:5">
      <c r="A41" t="s">
        <v>10</v>
      </c>
      <c r="B41">
        <v>1.21</v>
      </c>
      <c r="C41">
        <v>1.32</v>
      </c>
      <c r="D41">
        <f t="shared" si="6"/>
        <v>0.1100000000000001</v>
      </c>
      <c r="E41" s="3">
        <f t="shared" si="7"/>
        <v>9.0909090909090995E-2</v>
      </c>
    </row>
    <row r="43" spans="1:5">
      <c r="A43" s="1" t="s">
        <v>15</v>
      </c>
    </row>
    <row r="44" spans="1:5">
      <c r="A44" t="s">
        <v>2</v>
      </c>
      <c r="B44" t="s">
        <v>3</v>
      </c>
      <c r="C44" t="s">
        <v>4</v>
      </c>
      <c r="D44" t="s">
        <v>5</v>
      </c>
      <c r="E44" s="3" t="s">
        <v>12</v>
      </c>
    </row>
    <row r="45" spans="1:5">
      <c r="A45" t="s">
        <v>6</v>
      </c>
      <c r="B45">
        <v>0.88</v>
      </c>
      <c r="C45">
        <v>0.91</v>
      </c>
      <c r="D45">
        <f>C45-B45</f>
        <v>3.0000000000000027E-2</v>
      </c>
      <c r="E45" s="3">
        <f>(C45-B45)/ABS(B45)</f>
        <v>3.4090909090909123E-2</v>
      </c>
    </row>
    <row r="46" spans="1:5">
      <c r="A46" t="s">
        <v>7</v>
      </c>
      <c r="B46">
        <v>1.01</v>
      </c>
      <c r="C46">
        <v>0.87</v>
      </c>
      <c r="D46">
        <f t="shared" ref="D46:D51" si="8">C46-B46</f>
        <v>-0.14000000000000001</v>
      </c>
      <c r="E46" s="3">
        <f t="shared" ref="E46:E51" si="9">(C46-B46)/ABS(B46)</f>
        <v>-0.13861386138613863</v>
      </c>
    </row>
    <row r="47" spans="1:5">
      <c r="A47" t="s">
        <v>8</v>
      </c>
      <c r="B47">
        <v>0.78</v>
      </c>
      <c r="C47">
        <v>1.1200000000000001</v>
      </c>
      <c r="D47">
        <f t="shared" si="8"/>
        <v>0.34000000000000008</v>
      </c>
      <c r="E47" s="3">
        <f t="shared" si="9"/>
        <v>0.43589743589743596</v>
      </c>
    </row>
    <row r="48" spans="1:5">
      <c r="A48" t="s">
        <v>8</v>
      </c>
      <c r="B48">
        <v>0.79</v>
      </c>
      <c r="C48">
        <v>0.89</v>
      </c>
      <c r="D48">
        <f t="shared" si="8"/>
        <v>9.9999999999999978E-2</v>
      </c>
      <c r="E48" s="3">
        <f t="shared" si="9"/>
        <v>0.12658227848101261</v>
      </c>
    </row>
    <row r="49" spans="1:5">
      <c r="A49" t="s">
        <v>9</v>
      </c>
      <c r="B49">
        <v>1.1200000000000001</v>
      </c>
      <c r="C49">
        <v>1.1100000000000001</v>
      </c>
      <c r="D49">
        <f t="shared" si="8"/>
        <v>-1.0000000000000009E-2</v>
      </c>
      <c r="E49" s="3">
        <f t="shared" si="9"/>
        <v>-8.928571428571435E-3</v>
      </c>
    </row>
    <row r="50" spans="1:5">
      <c r="A50" t="s">
        <v>10</v>
      </c>
      <c r="B50">
        <v>1.08</v>
      </c>
      <c r="C50">
        <v>1.1599999999999999</v>
      </c>
      <c r="D50">
        <f t="shared" si="8"/>
        <v>7.9999999999999849E-2</v>
      </c>
      <c r="E50" s="3">
        <f t="shared" si="9"/>
        <v>7.4074074074073931E-2</v>
      </c>
    </row>
    <row r="51" spans="1:5">
      <c r="A51" t="s">
        <v>10</v>
      </c>
      <c r="B51">
        <v>1.02</v>
      </c>
      <c r="C51">
        <v>1.32</v>
      </c>
      <c r="D51">
        <f t="shared" si="8"/>
        <v>0.30000000000000004</v>
      </c>
      <c r="E51" s="3">
        <f t="shared" si="9"/>
        <v>0.29411764705882359</v>
      </c>
    </row>
    <row r="53" spans="1:5">
      <c r="A53" s="1" t="s">
        <v>16</v>
      </c>
    </row>
    <row r="54" spans="1:5">
      <c r="A54" t="s">
        <v>2</v>
      </c>
      <c r="B54" t="s">
        <v>3</v>
      </c>
      <c r="C54" t="s">
        <v>4</v>
      </c>
      <c r="D54" t="s">
        <v>5</v>
      </c>
      <c r="E54" s="3" t="s">
        <v>12</v>
      </c>
    </row>
    <row r="55" spans="1:5">
      <c r="A55" t="s">
        <v>6</v>
      </c>
      <c r="B55">
        <v>0.89</v>
      </c>
      <c r="C55">
        <v>0.63</v>
      </c>
      <c r="D55">
        <f>C55-B55</f>
        <v>-0.26</v>
      </c>
      <c r="E55" s="3">
        <f>(C55-B55)/ABS(B55)</f>
        <v>-0.29213483146067415</v>
      </c>
    </row>
    <row r="56" spans="1:5">
      <c r="A56" t="s">
        <v>7</v>
      </c>
      <c r="B56">
        <v>0.93</v>
      </c>
      <c r="C56">
        <v>0.89</v>
      </c>
      <c r="D56">
        <f t="shared" ref="D56:D61" si="10">C56-B56</f>
        <v>-4.0000000000000036E-2</v>
      </c>
      <c r="E56" s="3">
        <f t="shared" ref="E56:E61" si="11">(C56-B56)/ABS(B56)</f>
        <v>-4.3010752688172081E-2</v>
      </c>
    </row>
    <row r="57" spans="1:5">
      <c r="A57" t="s">
        <v>8</v>
      </c>
      <c r="B57">
        <v>0.88</v>
      </c>
      <c r="C57">
        <v>0.93</v>
      </c>
      <c r="D57">
        <f t="shared" si="10"/>
        <v>5.0000000000000044E-2</v>
      </c>
      <c r="E57" s="3">
        <f t="shared" si="11"/>
        <v>5.6818181818181872E-2</v>
      </c>
    </row>
    <row r="58" spans="1:5">
      <c r="A58" t="s">
        <v>8</v>
      </c>
      <c r="B58">
        <v>0.73</v>
      </c>
      <c r="C58">
        <v>0.92</v>
      </c>
      <c r="D58">
        <f t="shared" si="10"/>
        <v>0.19000000000000006</v>
      </c>
      <c r="E58" s="3">
        <f t="shared" si="11"/>
        <v>0.26027397260273982</v>
      </c>
    </row>
    <row r="59" spans="1:5">
      <c r="A59" t="s">
        <v>9</v>
      </c>
      <c r="B59">
        <v>1.08</v>
      </c>
      <c r="C59">
        <v>1.0900000000000001</v>
      </c>
      <c r="D59">
        <f t="shared" si="10"/>
        <v>1.0000000000000009E-2</v>
      </c>
      <c r="E59" s="3">
        <f t="shared" si="11"/>
        <v>9.2592592592592674E-3</v>
      </c>
    </row>
    <row r="60" spans="1:5">
      <c r="A60" t="s">
        <v>10</v>
      </c>
      <c r="B60">
        <v>1.1299999999999999</v>
      </c>
      <c r="C60">
        <v>1.77</v>
      </c>
      <c r="D60">
        <f t="shared" si="10"/>
        <v>0.64000000000000012</v>
      </c>
      <c r="E60" s="3">
        <f t="shared" si="11"/>
        <v>0.56637168141592942</v>
      </c>
    </row>
    <row r="61" spans="1:5">
      <c r="A61" t="s">
        <v>10</v>
      </c>
      <c r="B61">
        <v>1.1499999999999999</v>
      </c>
      <c r="C61">
        <v>1.39</v>
      </c>
      <c r="D61">
        <f t="shared" si="10"/>
        <v>0.24</v>
      </c>
      <c r="E61" s="3">
        <f t="shared" si="11"/>
        <v>0.20869565217391306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A18" workbookViewId="0">
      <selection activeCell="H10" sqref="H10"/>
    </sheetView>
  </sheetViews>
  <sheetFormatPr baseColWidth="10" defaultRowHeight="15" x14ac:dyDescent="0"/>
  <sheetData>
    <row r="1" spans="1:13">
      <c r="A1" s="4">
        <v>41203</v>
      </c>
      <c r="B1" s="4"/>
      <c r="C1" s="4"/>
    </row>
    <row r="3" spans="1:13">
      <c r="A3" t="s">
        <v>25</v>
      </c>
    </row>
    <row r="5" spans="1:13">
      <c r="A5" t="s">
        <v>26</v>
      </c>
      <c r="B5" t="s">
        <v>18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</row>
    <row r="6" spans="1:13">
      <c r="A6" t="s">
        <v>6</v>
      </c>
      <c r="B6" t="s">
        <v>34</v>
      </c>
      <c r="C6">
        <v>5</v>
      </c>
      <c r="D6">
        <v>37.5</v>
      </c>
      <c r="E6">
        <v>32</v>
      </c>
      <c r="F6">
        <v>2</v>
      </c>
      <c r="G6">
        <f>(E6:E48)-(F6:F48)</f>
        <v>30</v>
      </c>
      <c r="H6">
        <f>(G6/D6)</f>
        <v>0.8</v>
      </c>
      <c r="I6">
        <f>1-(H6/2.65)</f>
        <v>0.69811320754716977</v>
      </c>
      <c r="K6" t="s">
        <v>35</v>
      </c>
    </row>
    <row r="7" spans="1:13">
      <c r="A7" t="s">
        <v>7</v>
      </c>
      <c r="B7" t="s">
        <v>34</v>
      </c>
      <c r="C7">
        <v>5</v>
      </c>
      <c r="D7">
        <v>39</v>
      </c>
      <c r="E7">
        <v>38</v>
      </c>
      <c r="F7">
        <v>2</v>
      </c>
      <c r="G7">
        <f>(E7:E49)-(F7:F49)</f>
        <v>36</v>
      </c>
      <c r="H7">
        <f>(G7/D7)</f>
        <v>0.92307692307692313</v>
      </c>
      <c r="I7">
        <f>1-(H7/2.65)</f>
        <v>0.65166908563134973</v>
      </c>
      <c r="K7" s="5" t="s">
        <v>26</v>
      </c>
      <c r="L7" s="5" t="s">
        <v>36</v>
      </c>
    </row>
    <row r="8" spans="1:13">
      <c r="A8" t="s">
        <v>8</v>
      </c>
      <c r="B8" t="s">
        <v>34</v>
      </c>
      <c r="C8">
        <v>8</v>
      </c>
      <c r="D8">
        <v>43.9</v>
      </c>
      <c r="E8">
        <v>36</v>
      </c>
      <c r="F8">
        <v>2</v>
      </c>
      <c r="G8">
        <f>(E8:E50)-(F8:F50)</f>
        <v>34</v>
      </c>
      <c r="H8">
        <f>(G8/D8)</f>
        <v>0.7744874715261959</v>
      </c>
      <c r="I8">
        <f>1-(H8/2.65)</f>
        <v>0.70774057678256752</v>
      </c>
      <c r="K8">
        <v>1</v>
      </c>
      <c r="L8">
        <f>AVERAGE(H6:H11)</f>
        <v>0.9189422887024371</v>
      </c>
      <c r="M8" t="s">
        <v>6</v>
      </c>
    </row>
    <row r="9" spans="1:13">
      <c r="A9" t="s">
        <v>8</v>
      </c>
      <c r="B9" t="s">
        <v>34</v>
      </c>
      <c r="C9">
        <v>12</v>
      </c>
      <c r="D9">
        <v>49.4</v>
      </c>
      <c r="E9">
        <v>38</v>
      </c>
      <c r="F9">
        <v>2</v>
      </c>
      <c r="G9">
        <f>(E9:E51)-(F9:F51)</f>
        <v>36</v>
      </c>
      <c r="H9">
        <f>(G9/D9)</f>
        <v>0.72874493927125505</v>
      </c>
      <c r="I9">
        <f>1-(H9/2.65)</f>
        <v>0.72500190970896039</v>
      </c>
      <c r="K9">
        <v>2</v>
      </c>
      <c r="L9">
        <f>AVERAGE(H12:H17)</f>
        <v>1.0549824214689434</v>
      </c>
      <c r="M9" t="s">
        <v>7</v>
      </c>
    </row>
    <row r="10" spans="1:13">
      <c r="A10" t="s">
        <v>9</v>
      </c>
      <c r="B10" t="s">
        <v>34</v>
      </c>
      <c r="C10">
        <v>3</v>
      </c>
      <c r="D10">
        <v>41.6</v>
      </c>
      <c r="E10">
        <v>54</v>
      </c>
      <c r="F10">
        <v>2</v>
      </c>
      <c r="G10">
        <f>(E10:E52)-(F10:F52)</f>
        <v>52</v>
      </c>
      <c r="H10">
        <f>(G10/D10)</f>
        <v>1.25</v>
      </c>
      <c r="I10">
        <f>1-(H10/2.65)</f>
        <v>0.52830188679245282</v>
      </c>
      <c r="K10">
        <v>3</v>
      </c>
      <c r="L10">
        <f>AVERAGE(H18:H29)</f>
        <v>0.98400060141288181</v>
      </c>
      <c r="M10" t="s">
        <v>37</v>
      </c>
    </row>
    <row r="11" spans="1:13">
      <c r="A11" t="s">
        <v>10</v>
      </c>
      <c r="B11" t="s">
        <v>34</v>
      </c>
      <c r="C11">
        <v>2</v>
      </c>
      <c r="D11">
        <v>48.2</v>
      </c>
      <c r="E11">
        <v>52</v>
      </c>
      <c r="F11">
        <v>2</v>
      </c>
      <c r="G11">
        <f>(E11:E53)-(F11:F53)</f>
        <v>50</v>
      </c>
      <c r="H11">
        <f>(G11/D11)</f>
        <v>1.0373443983402488</v>
      </c>
      <c r="I11">
        <f>1-(H11/2.65)</f>
        <v>0.60854928364518912</v>
      </c>
      <c r="K11">
        <v>4</v>
      </c>
      <c r="L11">
        <f>AVERAGE(H30:H34)</f>
        <v>1.0207405627612947</v>
      </c>
      <c r="M11" t="s">
        <v>38</v>
      </c>
    </row>
    <row r="12" spans="1:13">
      <c r="A12" t="s">
        <v>10</v>
      </c>
      <c r="B12" t="s">
        <v>34</v>
      </c>
      <c r="C12">
        <v>4</v>
      </c>
      <c r="D12">
        <v>43.1</v>
      </c>
      <c r="E12">
        <v>48</v>
      </c>
      <c r="F12">
        <v>2</v>
      </c>
      <c r="G12">
        <f>(E12:E54)-(F12:F54)</f>
        <v>46</v>
      </c>
      <c r="H12">
        <f>(G12/D12)</f>
        <v>1.0672853828306264</v>
      </c>
      <c r="I12">
        <f>1-(H12/2.65)</f>
        <v>0.59725079893183908</v>
      </c>
      <c r="K12">
        <v>5</v>
      </c>
      <c r="L12">
        <f>AVERAGE(H35:H48)</f>
        <v>0.9628004416883662</v>
      </c>
      <c r="M12" t="s">
        <v>17</v>
      </c>
    </row>
    <row r="13" spans="1:13">
      <c r="A13" t="s">
        <v>10</v>
      </c>
      <c r="B13" t="s">
        <v>39</v>
      </c>
      <c r="C13">
        <v>12</v>
      </c>
      <c r="D13">
        <v>40.1</v>
      </c>
      <c r="E13">
        <v>44</v>
      </c>
      <c r="F13">
        <v>2</v>
      </c>
      <c r="G13">
        <f>(E13:E55)-(F13:F55)</f>
        <v>42</v>
      </c>
      <c r="H13">
        <f>(G13/D13)</f>
        <v>1.0473815461346634</v>
      </c>
      <c r="I13">
        <f>1-(H13/2.65)</f>
        <v>0.60476168070390057</v>
      </c>
    </row>
    <row r="14" spans="1:13">
      <c r="A14" t="s">
        <v>10</v>
      </c>
      <c r="B14" t="s">
        <v>39</v>
      </c>
      <c r="C14">
        <v>14</v>
      </c>
      <c r="D14">
        <v>43.9</v>
      </c>
      <c r="E14">
        <v>56</v>
      </c>
      <c r="F14">
        <v>2</v>
      </c>
      <c r="G14">
        <f>(E14:E56)-(F14:F56)</f>
        <v>54</v>
      </c>
      <c r="H14">
        <f>(G14/D14)</f>
        <v>1.2300683371298406</v>
      </c>
      <c r="I14">
        <f>1-(H14/2.65)</f>
        <v>0.53582326900760724</v>
      </c>
    </row>
    <row r="15" spans="1:13">
      <c r="A15" t="s">
        <v>6</v>
      </c>
      <c r="B15" t="s">
        <v>20</v>
      </c>
      <c r="C15">
        <v>1</v>
      </c>
      <c r="D15">
        <v>39.1</v>
      </c>
      <c r="E15">
        <v>46</v>
      </c>
      <c r="F15">
        <v>2</v>
      </c>
      <c r="G15">
        <f>(E15:E57)-(F15:F57)</f>
        <v>44</v>
      </c>
      <c r="H15">
        <f>(G15/D15)</f>
        <v>1.1253196930946292</v>
      </c>
      <c r="I15">
        <f>1-(H15/2.65)</f>
        <v>0.57535105920957386</v>
      </c>
      <c r="K15" t="s">
        <v>40</v>
      </c>
    </row>
    <row r="16" spans="1:13">
      <c r="A16" t="s">
        <v>7</v>
      </c>
      <c r="B16" t="s">
        <v>20</v>
      </c>
      <c r="C16">
        <v>3</v>
      </c>
      <c r="D16">
        <v>38.200000000000003</v>
      </c>
      <c r="E16">
        <v>38</v>
      </c>
      <c r="F16">
        <v>2</v>
      </c>
      <c r="G16">
        <f>(E16:E58)-(F16:F58)</f>
        <v>36</v>
      </c>
      <c r="H16">
        <f>(G16/D16)</f>
        <v>0.94240837696335067</v>
      </c>
      <c r="I16">
        <f>1-(H16/2.65)</f>
        <v>0.64437419737232049</v>
      </c>
      <c r="K16" s="5" t="s">
        <v>26</v>
      </c>
      <c r="L16" s="5" t="s">
        <v>41</v>
      </c>
    </row>
    <row r="17" spans="1:13">
      <c r="A17" t="s">
        <v>8</v>
      </c>
      <c r="B17" t="s">
        <v>20</v>
      </c>
      <c r="C17">
        <v>1</v>
      </c>
      <c r="D17">
        <v>43.6</v>
      </c>
      <c r="E17">
        <v>42</v>
      </c>
      <c r="F17">
        <v>2</v>
      </c>
      <c r="G17">
        <f>(E17:E59)-(F17:F59)</f>
        <v>40</v>
      </c>
      <c r="H17">
        <f>(G17/D17)</f>
        <v>0.9174311926605504</v>
      </c>
      <c r="I17">
        <f>1-(H17/2.65)</f>
        <v>0.65379954993941491</v>
      </c>
      <c r="K17">
        <v>1</v>
      </c>
      <c r="L17">
        <f>AVERAGE(I6:I11)</f>
        <v>0.65322932501794817</v>
      </c>
      <c r="M17" t="s">
        <v>6</v>
      </c>
    </row>
    <row r="18" spans="1:13">
      <c r="A18" t="s">
        <v>8</v>
      </c>
      <c r="B18" t="s">
        <v>20</v>
      </c>
      <c r="C18">
        <v>5</v>
      </c>
      <c r="D18">
        <v>35.799999999999997</v>
      </c>
      <c r="E18">
        <v>36</v>
      </c>
      <c r="F18">
        <v>2</v>
      </c>
      <c r="G18">
        <f>(E18:E60)-(F18:F60)</f>
        <v>34</v>
      </c>
      <c r="H18">
        <f>(G18/D18)</f>
        <v>0.94972067039106156</v>
      </c>
      <c r="I18">
        <f>1-(H18/2.65)</f>
        <v>0.64161484136186353</v>
      </c>
      <c r="K18">
        <v>2</v>
      </c>
      <c r="L18">
        <f>AVERAGE(I12:I17)</f>
        <v>0.60189342586077599</v>
      </c>
      <c r="M18" t="s">
        <v>7</v>
      </c>
    </row>
    <row r="19" spans="1:13">
      <c r="A19" t="s">
        <v>10</v>
      </c>
      <c r="B19" t="s">
        <v>20</v>
      </c>
      <c r="C19">
        <v>3</v>
      </c>
      <c r="D19">
        <v>50.1</v>
      </c>
      <c r="E19">
        <v>58</v>
      </c>
      <c r="F19">
        <v>2</v>
      </c>
      <c r="G19">
        <f>(E19:E61)-(F19:F61)</f>
        <v>56</v>
      </c>
      <c r="H19">
        <f>(G19/D19)</f>
        <v>1.1177644710578842</v>
      </c>
      <c r="I19">
        <f>1-(H19/2.65)</f>
        <v>0.57820208639325121</v>
      </c>
      <c r="K19">
        <v>3</v>
      </c>
      <c r="L19">
        <f>AVERAGE(I18:I29)</f>
        <v>0.62867901833476159</v>
      </c>
      <c r="M19" t="s">
        <v>37</v>
      </c>
    </row>
    <row r="20" spans="1:13">
      <c r="A20" t="s">
        <v>42</v>
      </c>
      <c r="B20" t="s">
        <v>20</v>
      </c>
      <c r="C20">
        <v>10</v>
      </c>
      <c r="D20">
        <v>39.299999999999997</v>
      </c>
      <c r="E20">
        <v>50</v>
      </c>
      <c r="F20">
        <v>2</v>
      </c>
      <c r="G20">
        <f>(E20:E62)-(F20:F62)</f>
        <v>48</v>
      </c>
      <c r="H20">
        <f>(G20/D20)</f>
        <v>1.2213740458015268</v>
      </c>
      <c r="I20">
        <f>1-(H20/2.65)</f>
        <v>0.53910413365980125</v>
      </c>
      <c r="K20">
        <v>4</v>
      </c>
      <c r="L20">
        <f>AVERAGE(I30:I34)</f>
        <v>0.61481488197686995</v>
      </c>
      <c r="M20" t="s">
        <v>38</v>
      </c>
    </row>
    <row r="21" spans="1:13">
      <c r="A21" t="s">
        <v>6</v>
      </c>
      <c r="B21" t="s">
        <v>21</v>
      </c>
      <c r="C21">
        <v>2</v>
      </c>
      <c r="D21">
        <v>37.9</v>
      </c>
      <c r="E21">
        <v>32</v>
      </c>
      <c r="F21">
        <v>2</v>
      </c>
      <c r="G21">
        <f>(E21:E63)-(F21:F63)</f>
        <v>30</v>
      </c>
      <c r="H21">
        <f>(G21/D21)</f>
        <v>0.79155672823219003</v>
      </c>
      <c r="I21">
        <f>1-(H21/2.65)</f>
        <v>0.70129934783690939</v>
      </c>
      <c r="K21">
        <v>5</v>
      </c>
      <c r="L21">
        <f>AVERAGE(I35:I48)</f>
        <v>0.63667907860816364</v>
      </c>
      <c r="M21" t="s">
        <v>17</v>
      </c>
    </row>
    <row r="22" spans="1:13">
      <c r="A22" t="s">
        <v>7</v>
      </c>
      <c r="B22" t="s">
        <v>21</v>
      </c>
      <c r="C22">
        <v>6</v>
      </c>
      <c r="D22">
        <v>40.299999999999997</v>
      </c>
      <c r="E22">
        <v>40</v>
      </c>
      <c r="F22">
        <v>2</v>
      </c>
      <c r="G22">
        <f>(E22:E64)-(F22:F64)</f>
        <v>38</v>
      </c>
      <c r="H22">
        <f>(G22/D22)</f>
        <v>0.94292803970223327</v>
      </c>
      <c r="I22">
        <f>1-(H22/2.65)</f>
        <v>0.64417809822557226</v>
      </c>
    </row>
    <row r="23" spans="1:13">
      <c r="A23" t="s">
        <v>8</v>
      </c>
      <c r="B23" t="s">
        <v>21</v>
      </c>
      <c r="C23">
        <v>3</v>
      </c>
      <c r="D23">
        <v>35.700000000000003</v>
      </c>
      <c r="E23">
        <v>36</v>
      </c>
      <c r="F23">
        <v>2</v>
      </c>
      <c r="G23">
        <f>(E23:E65)-(F23:F65)</f>
        <v>34</v>
      </c>
      <c r="H23">
        <f>(G23/D23)</f>
        <v>0.95238095238095233</v>
      </c>
      <c r="I23">
        <f>1-(H23/2.65)</f>
        <v>0.6406109613656783</v>
      </c>
    </row>
    <row r="24" spans="1:13">
      <c r="A24" t="s">
        <v>8</v>
      </c>
      <c r="B24" t="s">
        <v>21</v>
      </c>
      <c r="C24">
        <v>4</v>
      </c>
      <c r="D24">
        <v>41.8</v>
      </c>
      <c r="E24">
        <v>38</v>
      </c>
      <c r="F24">
        <v>2</v>
      </c>
      <c r="G24">
        <f>(E24:E66)-(F24:F66)</f>
        <v>36</v>
      </c>
      <c r="H24">
        <f>(G24/D24)</f>
        <v>0.86124401913875603</v>
      </c>
      <c r="I24">
        <f>1-(H24/2.65)</f>
        <v>0.67500225692877125</v>
      </c>
    </row>
    <row r="25" spans="1:13">
      <c r="A25" t="s">
        <v>9</v>
      </c>
      <c r="B25" t="s">
        <v>21</v>
      </c>
      <c r="C25">
        <v>5</v>
      </c>
      <c r="D25">
        <v>52.3</v>
      </c>
      <c r="E25">
        <v>58</v>
      </c>
      <c r="F25">
        <v>2</v>
      </c>
      <c r="G25">
        <f>(E25:E67)-(F25:F67)</f>
        <v>56</v>
      </c>
      <c r="H25">
        <f>(G25/D25)</f>
        <v>1.0707456978967496</v>
      </c>
      <c r="I25">
        <f>1-(H25/2.65)</f>
        <v>0.59594501966160385</v>
      </c>
    </row>
    <row r="26" spans="1:13">
      <c r="A26" s="2" t="s">
        <v>17</v>
      </c>
      <c r="B26" t="s">
        <v>21</v>
      </c>
      <c r="C26" s="6">
        <v>1</v>
      </c>
      <c r="D26">
        <v>43.8</v>
      </c>
      <c r="E26">
        <v>44</v>
      </c>
      <c r="F26">
        <v>2</v>
      </c>
      <c r="G26">
        <f>(E26:E68)-(F26:F68)</f>
        <v>42</v>
      </c>
      <c r="H26">
        <f>(G26/D26)</f>
        <v>0.95890410958904115</v>
      </c>
      <c r="I26">
        <f>1-(H26/2.65)</f>
        <v>0.63814939260790893</v>
      </c>
    </row>
    <row r="27" spans="1:13">
      <c r="A27" t="s">
        <v>10</v>
      </c>
      <c r="B27" t="s">
        <v>21</v>
      </c>
      <c r="C27">
        <v>11</v>
      </c>
      <c r="D27">
        <v>42.2</v>
      </c>
      <c r="E27">
        <v>52</v>
      </c>
      <c r="F27">
        <v>2</v>
      </c>
      <c r="G27">
        <f>(E27:E69)-(F27:F69)</f>
        <v>50</v>
      </c>
      <c r="H27">
        <f>(G27/D27)</f>
        <v>1.1848341232227488</v>
      </c>
      <c r="I27">
        <f>1-(H27/2.65)</f>
        <v>0.55289278368952877</v>
      </c>
    </row>
    <row r="28" spans="1:13">
      <c r="A28" t="s">
        <v>6</v>
      </c>
      <c r="B28" t="s">
        <v>22</v>
      </c>
      <c r="C28">
        <v>6</v>
      </c>
      <c r="D28">
        <v>39.799999999999997</v>
      </c>
      <c r="E28">
        <v>32</v>
      </c>
      <c r="F28">
        <v>2</v>
      </c>
      <c r="G28">
        <f>(E28:E70)-(F28:F70)</f>
        <v>30</v>
      </c>
      <c r="H28">
        <f>(G28/D28)</f>
        <v>0.75376884422110557</v>
      </c>
      <c r="I28">
        <f>1-(H28/2.65)</f>
        <v>0.71555892670901677</v>
      </c>
    </row>
    <row r="29" spans="1:13">
      <c r="A29" t="s">
        <v>7</v>
      </c>
      <c r="B29" t="s">
        <v>22</v>
      </c>
      <c r="C29">
        <v>1</v>
      </c>
      <c r="D29">
        <v>35.9</v>
      </c>
      <c r="E29">
        <v>38</v>
      </c>
      <c r="F29">
        <v>2</v>
      </c>
      <c r="G29">
        <f>(E29:E71)-(F29:F71)</f>
        <v>36</v>
      </c>
      <c r="H29">
        <f>(G29/D29)</f>
        <v>1.0027855153203342</v>
      </c>
      <c r="I29">
        <f>1-(H29/2.65)</f>
        <v>0.6215903715772324</v>
      </c>
    </row>
    <row r="30" spans="1:13">
      <c r="A30" t="s">
        <v>8</v>
      </c>
      <c r="B30" t="s">
        <v>22</v>
      </c>
      <c r="C30">
        <v>6</v>
      </c>
      <c r="D30">
        <v>49.7</v>
      </c>
      <c r="E30">
        <v>42</v>
      </c>
      <c r="F30">
        <v>2</v>
      </c>
      <c r="G30">
        <f>(E30:E72)-(F30:F72)</f>
        <v>40</v>
      </c>
      <c r="H30">
        <f>(G30/D30)</f>
        <v>0.80482897384305829</v>
      </c>
      <c r="I30">
        <f>1-(H30/2.65)</f>
        <v>0.69629095326677048</v>
      </c>
    </row>
    <row r="31" spans="1:13">
      <c r="A31" t="s">
        <v>8</v>
      </c>
      <c r="B31" t="s">
        <v>22</v>
      </c>
      <c r="C31">
        <v>11</v>
      </c>
      <c r="D31">
        <v>39.9</v>
      </c>
      <c r="E31">
        <v>32</v>
      </c>
      <c r="F31">
        <v>2</v>
      </c>
      <c r="G31">
        <f>(E31:E73)-(F31:F73)</f>
        <v>30</v>
      </c>
      <c r="H31">
        <f>(G31/D31)</f>
        <v>0.75187969924812037</v>
      </c>
      <c r="I31">
        <f>1-(H31/2.65)</f>
        <v>0.71627181160448283</v>
      </c>
    </row>
    <row r="32" spans="1:13">
      <c r="A32" t="s">
        <v>9</v>
      </c>
      <c r="B32" t="s">
        <v>22</v>
      </c>
      <c r="C32">
        <v>1</v>
      </c>
      <c r="D32">
        <v>40.1</v>
      </c>
      <c r="E32">
        <v>52</v>
      </c>
      <c r="F32">
        <v>2</v>
      </c>
      <c r="G32">
        <f>(E32:E74)-(F32:F74)</f>
        <v>50</v>
      </c>
      <c r="H32">
        <f>(G32/D32)</f>
        <v>1.2468827930174564</v>
      </c>
      <c r="I32">
        <f>1-(H32/2.65)</f>
        <v>0.5294781913141674</v>
      </c>
    </row>
    <row r="33" spans="1:9">
      <c r="A33" t="s">
        <v>10</v>
      </c>
      <c r="B33" t="s">
        <v>22</v>
      </c>
      <c r="C33">
        <v>5</v>
      </c>
      <c r="D33">
        <v>49.7</v>
      </c>
      <c r="E33">
        <v>56</v>
      </c>
      <c r="F33">
        <v>2</v>
      </c>
      <c r="G33">
        <f>(E33:E75)-(F33:F75)</f>
        <v>54</v>
      </c>
      <c r="H33">
        <f>(G33/D33)</f>
        <v>1.0865191146881288</v>
      </c>
      <c r="I33">
        <f>1-(H33/2.65)</f>
        <v>0.58999278691014001</v>
      </c>
    </row>
    <row r="34" spans="1:9">
      <c r="A34" t="s">
        <v>10</v>
      </c>
      <c r="B34" t="s">
        <v>22</v>
      </c>
      <c r="C34">
        <v>9</v>
      </c>
      <c r="D34">
        <v>41.2</v>
      </c>
      <c r="E34">
        <v>52</v>
      </c>
      <c r="F34">
        <v>2</v>
      </c>
      <c r="G34">
        <f>(E34:E76)-(F34:F76)</f>
        <v>50</v>
      </c>
      <c r="H34">
        <f>(G34/D34)</f>
        <v>1.2135922330097086</v>
      </c>
      <c r="I34">
        <f>1-(H34/2.65)</f>
        <v>0.54204066678878915</v>
      </c>
    </row>
    <row r="35" spans="1:9">
      <c r="A35" t="s">
        <v>6</v>
      </c>
      <c r="B35" t="s">
        <v>23</v>
      </c>
      <c r="C35">
        <v>3</v>
      </c>
      <c r="D35">
        <v>40.799999999999997</v>
      </c>
      <c r="E35">
        <v>38</v>
      </c>
      <c r="F35">
        <v>2</v>
      </c>
      <c r="G35">
        <f>(E35:E77)-(F35:F77)</f>
        <v>36</v>
      </c>
      <c r="H35">
        <f>(G35/D35)</f>
        <v>0.88235294117647067</v>
      </c>
      <c r="I35">
        <f>1-(H35/2.65)</f>
        <v>0.6670366259711431</v>
      </c>
    </row>
    <row r="36" spans="1:9">
      <c r="A36" t="s">
        <v>7</v>
      </c>
      <c r="B36" t="s">
        <v>23</v>
      </c>
      <c r="C36">
        <v>2</v>
      </c>
      <c r="D36">
        <v>39.6</v>
      </c>
      <c r="E36">
        <v>42</v>
      </c>
      <c r="F36">
        <v>2</v>
      </c>
      <c r="G36">
        <f>(E36:E78)-(F36:F78)</f>
        <v>40</v>
      </c>
      <c r="H36">
        <f>(G36/D36)</f>
        <v>1.0101010101010102</v>
      </c>
      <c r="I36">
        <f>1-(H36/2.65)</f>
        <v>0.61882980750905281</v>
      </c>
    </row>
    <row r="37" spans="1:9">
      <c r="A37" t="s">
        <v>8</v>
      </c>
      <c r="B37" t="s">
        <v>23</v>
      </c>
      <c r="C37">
        <v>7</v>
      </c>
      <c r="D37">
        <v>51.2</v>
      </c>
      <c r="E37">
        <v>42</v>
      </c>
      <c r="F37">
        <v>2</v>
      </c>
      <c r="G37">
        <f>(E37:E79)-(F37:F79)</f>
        <v>40</v>
      </c>
      <c r="H37">
        <f>(G37/D37)</f>
        <v>0.78125</v>
      </c>
      <c r="I37">
        <f>1-(H37/2.65)</f>
        <v>0.70518867924528306</v>
      </c>
    </row>
    <row r="38" spans="1:9">
      <c r="A38" t="s">
        <v>8</v>
      </c>
      <c r="B38" t="s">
        <v>23</v>
      </c>
      <c r="C38">
        <v>9</v>
      </c>
      <c r="D38">
        <v>50.7</v>
      </c>
      <c r="E38">
        <v>42</v>
      </c>
      <c r="F38">
        <v>2</v>
      </c>
      <c r="G38">
        <f>(E38:E80)-(F38:F80)</f>
        <v>40</v>
      </c>
      <c r="H38">
        <f>(G38/D38)</f>
        <v>0.78895463510848118</v>
      </c>
      <c r="I38">
        <f>1-(H38/2.65)</f>
        <v>0.70228126977038441</v>
      </c>
    </row>
    <row r="39" spans="1:9">
      <c r="A39" t="s">
        <v>9</v>
      </c>
      <c r="B39" t="s">
        <v>23</v>
      </c>
      <c r="C39">
        <v>2</v>
      </c>
      <c r="D39">
        <v>41.2</v>
      </c>
      <c r="E39">
        <v>48</v>
      </c>
      <c r="F39">
        <v>2</v>
      </c>
      <c r="G39">
        <f>(E39:E81)-(F39:F81)</f>
        <v>46</v>
      </c>
      <c r="H39">
        <f>(G39/D39)</f>
        <v>1.116504854368932</v>
      </c>
      <c r="I39">
        <f>1-(H39/2.65)</f>
        <v>0.57867741344568602</v>
      </c>
    </row>
    <row r="40" spans="1:9">
      <c r="A40" t="s">
        <v>10</v>
      </c>
      <c r="B40" t="s">
        <v>23</v>
      </c>
      <c r="C40">
        <v>7</v>
      </c>
      <c r="D40">
        <v>51.8</v>
      </c>
      <c r="E40">
        <v>58</v>
      </c>
      <c r="F40">
        <v>2</v>
      </c>
      <c r="G40">
        <f>(E40:E82)-(F40:F82)</f>
        <v>56</v>
      </c>
      <c r="H40">
        <f>(G40/D40)</f>
        <v>1.0810810810810811</v>
      </c>
      <c r="I40">
        <f>1-(H40/2.65)</f>
        <v>0.59204487506374293</v>
      </c>
    </row>
    <row r="41" spans="1:9">
      <c r="A41" t="s">
        <v>10</v>
      </c>
      <c r="B41" t="s">
        <v>23</v>
      </c>
      <c r="C41">
        <v>8</v>
      </c>
      <c r="D41">
        <v>51.1</v>
      </c>
      <c r="E41">
        <v>54</v>
      </c>
      <c r="F41">
        <v>2</v>
      </c>
      <c r="G41">
        <f>(E41:E83)-(F41:F83)</f>
        <v>52</v>
      </c>
      <c r="H41">
        <f>(G41/D41)</f>
        <v>1.0176125244618395</v>
      </c>
      <c r="I41">
        <f>1-(H41/2.65)</f>
        <v>0.61599527378798502</v>
      </c>
    </row>
    <row r="42" spans="1:9">
      <c r="A42" t="s">
        <v>6</v>
      </c>
      <c r="B42" t="s">
        <v>24</v>
      </c>
      <c r="C42">
        <v>4</v>
      </c>
      <c r="D42">
        <v>40.299999999999997</v>
      </c>
      <c r="E42">
        <v>38</v>
      </c>
      <c r="F42">
        <v>2</v>
      </c>
      <c r="G42">
        <f>(E42:E84)-(F42:F84)</f>
        <v>36</v>
      </c>
      <c r="H42">
        <f>(G42/D42)</f>
        <v>0.89330024813895792</v>
      </c>
      <c r="I42">
        <f>1-(H42/2.65)</f>
        <v>0.66290556674001588</v>
      </c>
    </row>
    <row r="43" spans="1:9">
      <c r="A43" t="s">
        <v>7</v>
      </c>
      <c r="B43" t="s">
        <v>24</v>
      </c>
      <c r="C43">
        <v>4</v>
      </c>
      <c r="D43">
        <v>38.799999999999997</v>
      </c>
      <c r="E43">
        <v>38</v>
      </c>
      <c r="F43">
        <v>2</v>
      </c>
      <c r="G43">
        <f>(E43:E85)-(F43:F85)</f>
        <v>36</v>
      </c>
      <c r="H43">
        <f>(G43/D43)</f>
        <v>0.92783505154639179</v>
      </c>
      <c r="I43">
        <f>1-(H43/2.65)</f>
        <v>0.64987356545419184</v>
      </c>
    </row>
    <row r="44" spans="1:9">
      <c r="A44" t="s">
        <v>8</v>
      </c>
      <c r="B44" t="s">
        <v>24</v>
      </c>
      <c r="C44">
        <v>2</v>
      </c>
      <c r="D44">
        <v>33.9</v>
      </c>
      <c r="E44">
        <v>32</v>
      </c>
      <c r="F44">
        <v>2</v>
      </c>
      <c r="G44">
        <f>(E44:E86)-(F44:F86)</f>
        <v>30</v>
      </c>
      <c r="H44">
        <f>(G44/D44)</f>
        <v>0.88495575221238942</v>
      </c>
      <c r="I44">
        <f>1-(H44/2.65)</f>
        <v>0.6660544331274002</v>
      </c>
    </row>
    <row r="45" spans="1:9">
      <c r="A45" t="s">
        <v>8</v>
      </c>
      <c r="B45" t="s">
        <v>24</v>
      </c>
      <c r="C45">
        <v>10</v>
      </c>
      <c r="D45">
        <v>43.6</v>
      </c>
      <c r="E45">
        <v>34</v>
      </c>
      <c r="F45">
        <v>2</v>
      </c>
      <c r="G45">
        <f>(E45:E87)-(F45:F87)</f>
        <v>32</v>
      </c>
      <c r="H45">
        <f>(G45/D45)</f>
        <v>0.7339449541284403</v>
      </c>
      <c r="I45">
        <f>1-(H45/2.65)</f>
        <v>0.72303963995153198</v>
      </c>
    </row>
    <row r="46" spans="1:9">
      <c r="A46" t="s">
        <v>9</v>
      </c>
      <c r="B46" t="s">
        <v>24</v>
      </c>
      <c r="C46">
        <v>4</v>
      </c>
      <c r="D46">
        <v>50</v>
      </c>
      <c r="E46">
        <v>56</v>
      </c>
      <c r="F46">
        <v>2</v>
      </c>
      <c r="G46">
        <f>(E46:E88)-(F46:F88)</f>
        <v>54</v>
      </c>
      <c r="H46">
        <f>(G46/D46)</f>
        <v>1.08</v>
      </c>
      <c r="I46">
        <f>1-(H46/2.65)</f>
        <v>0.59245283018867922</v>
      </c>
    </row>
    <row r="47" spans="1:9">
      <c r="A47" t="s">
        <v>10</v>
      </c>
      <c r="B47" t="s">
        <v>24</v>
      </c>
      <c r="C47">
        <v>6</v>
      </c>
      <c r="D47">
        <v>49.5</v>
      </c>
      <c r="E47">
        <v>58</v>
      </c>
      <c r="F47">
        <v>2</v>
      </c>
      <c r="G47">
        <f>(E47:E89)-(F47:F89)</f>
        <v>56</v>
      </c>
      <c r="H47">
        <f>(G47/D47)</f>
        <v>1.1313131313131313</v>
      </c>
      <c r="I47">
        <f>1-(H47/2.65)</f>
        <v>0.57308938441013912</v>
      </c>
    </row>
    <row r="48" spans="1:9">
      <c r="A48" t="s">
        <v>10</v>
      </c>
      <c r="B48" t="s">
        <v>24</v>
      </c>
      <c r="C48">
        <v>13</v>
      </c>
      <c r="D48">
        <v>40</v>
      </c>
      <c r="E48">
        <v>48</v>
      </c>
      <c r="F48">
        <v>2</v>
      </c>
      <c r="G48">
        <f>(E48:E90)-(F48:F90)</f>
        <v>46</v>
      </c>
      <c r="H48">
        <f>(G48/D48)</f>
        <v>1.1499999999999999</v>
      </c>
      <c r="I48">
        <f>1-(H48/2.65)</f>
        <v>0.5660377358490567</v>
      </c>
    </row>
    <row r="52" spans="7:8">
      <c r="G52" t="s">
        <v>44</v>
      </c>
      <c r="H52">
        <f>MIN(H6:H48)</f>
        <v>0.72874493927125505</v>
      </c>
    </row>
    <row r="53" spans="7:8">
      <c r="G53" t="s">
        <v>45</v>
      </c>
      <c r="H53">
        <f>MAX(H6:H48)</f>
        <v>1.25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6" workbookViewId="0">
      <selection activeCell="F53" sqref="F53"/>
    </sheetView>
  </sheetViews>
  <sheetFormatPr baseColWidth="10" defaultRowHeight="15" x14ac:dyDescent="0"/>
  <cols>
    <col min="6" max="6" width="15.33203125" customWidth="1"/>
    <col min="7" max="7" width="20.33203125" customWidth="1"/>
  </cols>
  <sheetData>
    <row r="1" spans="1:7">
      <c r="A1" s="4">
        <v>41557</v>
      </c>
      <c r="B1" s="4"/>
    </row>
    <row r="3" spans="1:7">
      <c r="A3" t="s">
        <v>43</v>
      </c>
    </row>
    <row r="5" spans="1:7">
      <c r="A5" t="s">
        <v>26</v>
      </c>
      <c r="B5" t="s">
        <v>18</v>
      </c>
      <c r="C5" t="s">
        <v>27</v>
      </c>
      <c r="D5" t="s">
        <v>28</v>
      </c>
      <c r="E5" t="s">
        <v>31</v>
      </c>
      <c r="F5" t="s">
        <v>32</v>
      </c>
      <c r="G5" t="s">
        <v>33</v>
      </c>
    </row>
    <row r="6" spans="1:7">
      <c r="A6" t="s">
        <v>6</v>
      </c>
      <c r="B6" t="s">
        <v>34</v>
      </c>
      <c r="C6">
        <v>5</v>
      </c>
      <c r="D6">
        <v>12.8</v>
      </c>
      <c r="E6">
        <v>8.5299999999999994</v>
      </c>
      <c r="F6">
        <f>E6/D6</f>
        <v>0.66640624999999987</v>
      </c>
      <c r="G6">
        <f>1-(F6/2.65)</f>
        <v>0.74852594339622647</v>
      </c>
    </row>
    <row r="7" spans="1:7">
      <c r="A7" t="s">
        <v>7</v>
      </c>
      <c r="B7" t="s">
        <v>34</v>
      </c>
      <c r="C7">
        <v>5</v>
      </c>
      <c r="D7">
        <v>25.9</v>
      </c>
      <c r="E7">
        <v>20.57</v>
      </c>
      <c r="F7">
        <f>E7/D7</f>
        <v>0.79420849420849426</v>
      </c>
      <c r="G7">
        <f>1-(F7/2.65)</f>
        <v>0.7002986814307568</v>
      </c>
    </row>
    <row r="8" spans="1:7">
      <c r="A8" t="s">
        <v>8</v>
      </c>
      <c r="B8" t="s">
        <v>34</v>
      </c>
      <c r="C8">
        <v>8</v>
      </c>
      <c r="D8">
        <v>43.9</v>
      </c>
      <c r="E8">
        <v>39.200000000000003</v>
      </c>
      <c r="F8">
        <f>E8/D8</f>
        <v>0.89293849658314361</v>
      </c>
      <c r="G8">
        <f>1-(F8/2.65)</f>
        <v>0.66304207676107785</v>
      </c>
    </row>
    <row r="9" spans="1:7">
      <c r="A9" t="s">
        <v>8</v>
      </c>
      <c r="B9" t="s">
        <v>34</v>
      </c>
      <c r="C9">
        <v>12</v>
      </c>
      <c r="D9">
        <v>37.6</v>
      </c>
      <c r="E9">
        <v>46.17</v>
      </c>
      <c r="F9">
        <f>E9/D9</f>
        <v>1.2279255319148936</v>
      </c>
      <c r="G9">
        <f>1-(F9/2.65)</f>
        <v>0.53663187474909679</v>
      </c>
    </row>
    <row r="10" spans="1:7">
      <c r="A10" t="s">
        <v>9</v>
      </c>
      <c r="B10" t="s">
        <v>34</v>
      </c>
      <c r="C10">
        <v>3</v>
      </c>
      <c r="D10">
        <v>38.700000000000003</v>
      </c>
      <c r="E10">
        <v>46.34</v>
      </c>
      <c r="F10">
        <f>E10/D10</f>
        <v>1.1974160206718347</v>
      </c>
      <c r="G10">
        <f>1-(F10/2.65)</f>
        <v>0.54814489785968501</v>
      </c>
    </row>
    <row r="11" spans="1:7">
      <c r="A11" t="s">
        <v>10</v>
      </c>
      <c r="B11" t="s">
        <v>34</v>
      </c>
      <c r="C11" s="6">
        <v>2</v>
      </c>
      <c r="D11">
        <v>44.3</v>
      </c>
      <c r="E11">
        <v>58.11</v>
      </c>
      <c r="F11">
        <f>E11/D11</f>
        <v>1.3117381489841988</v>
      </c>
      <c r="G11">
        <f>1-(F11/2.65)</f>
        <v>0.5050044720814344</v>
      </c>
    </row>
    <row r="12" spans="1:7">
      <c r="A12" t="s">
        <v>10</v>
      </c>
      <c r="B12" t="s">
        <v>34</v>
      </c>
      <c r="C12" s="6">
        <v>4</v>
      </c>
      <c r="D12">
        <v>42.3</v>
      </c>
      <c r="E12">
        <v>53.53</v>
      </c>
      <c r="F12">
        <f>E12/D12</f>
        <v>1.2654846335697401</v>
      </c>
      <c r="G12">
        <f>1-(F12/2.65)</f>
        <v>0.52245862884160754</v>
      </c>
    </row>
    <row r="13" spans="1:7">
      <c r="A13" t="s">
        <v>10</v>
      </c>
      <c r="B13" t="s">
        <v>39</v>
      </c>
      <c r="C13" s="6">
        <v>12</v>
      </c>
      <c r="D13">
        <v>28.2</v>
      </c>
      <c r="E13">
        <v>37.07</v>
      </c>
      <c r="F13">
        <f>E13/D13</f>
        <v>1.3145390070921987</v>
      </c>
      <c r="G13">
        <f>1-(F13/2.65)</f>
        <v>0.50394754449350987</v>
      </c>
    </row>
    <row r="14" spans="1:7">
      <c r="A14" t="s">
        <v>10</v>
      </c>
      <c r="B14" t="s">
        <v>39</v>
      </c>
      <c r="C14" s="6">
        <v>14</v>
      </c>
      <c r="D14">
        <v>35.700000000000003</v>
      </c>
      <c r="E14">
        <v>47.66</v>
      </c>
      <c r="F14">
        <f>E14/D14</f>
        <v>1.3350140056022406</v>
      </c>
      <c r="G14">
        <f>1-(F14/2.65)</f>
        <v>0.49622112996141865</v>
      </c>
    </row>
    <row r="15" spans="1:7">
      <c r="A15" t="s">
        <v>6</v>
      </c>
      <c r="B15" t="s">
        <v>20</v>
      </c>
      <c r="C15">
        <v>1</v>
      </c>
      <c r="D15">
        <v>14.6</v>
      </c>
      <c r="E15">
        <v>13.07</v>
      </c>
      <c r="F15">
        <f>E15/D15</f>
        <v>0.89520547945205486</v>
      </c>
      <c r="G15">
        <f>1-(F15/2.65)</f>
        <v>0.66218661152752645</v>
      </c>
    </row>
    <row r="16" spans="1:7">
      <c r="A16" t="s">
        <v>7</v>
      </c>
      <c r="B16" t="s">
        <v>20</v>
      </c>
      <c r="C16">
        <v>3</v>
      </c>
      <c r="D16">
        <v>21.7</v>
      </c>
      <c r="E16">
        <v>24.62</v>
      </c>
      <c r="F16">
        <f>E16/D16</f>
        <v>1.1345622119815668</v>
      </c>
      <c r="G16">
        <f>1-(F16/2.65)</f>
        <v>0.57186331623337106</v>
      </c>
    </row>
    <row r="17" spans="1:7">
      <c r="A17" t="s">
        <v>8</v>
      </c>
      <c r="B17" t="s">
        <v>20</v>
      </c>
      <c r="C17">
        <v>1</v>
      </c>
      <c r="D17">
        <v>41.4</v>
      </c>
      <c r="E17">
        <v>38.71</v>
      </c>
      <c r="F17">
        <f>E17/D17</f>
        <v>0.93502415458937205</v>
      </c>
      <c r="G17">
        <f>1-(F17/2.65)</f>
        <v>0.64716069638136897</v>
      </c>
    </row>
    <row r="18" spans="1:7">
      <c r="A18" t="s">
        <v>8</v>
      </c>
      <c r="B18" t="s">
        <v>20</v>
      </c>
      <c r="C18">
        <v>5</v>
      </c>
      <c r="D18">
        <v>39.9</v>
      </c>
      <c r="E18">
        <v>38.97</v>
      </c>
      <c r="F18">
        <f>E18/D18</f>
        <v>0.97669172932330828</v>
      </c>
      <c r="G18">
        <f>1-(F18/2.65)</f>
        <v>0.63143708327422332</v>
      </c>
    </row>
    <row r="19" spans="1:7">
      <c r="A19" t="s">
        <v>10</v>
      </c>
      <c r="B19" t="s">
        <v>20</v>
      </c>
      <c r="C19" s="6">
        <v>3</v>
      </c>
      <c r="D19">
        <v>47.4</v>
      </c>
      <c r="E19">
        <v>56.87</v>
      </c>
      <c r="F19">
        <f>E19/D19</f>
        <v>1.1997890295358649</v>
      </c>
      <c r="G19">
        <f>1-(F19/2.65)</f>
        <v>0.54724942281665467</v>
      </c>
    </row>
    <row r="20" spans="1:7">
      <c r="A20" t="s">
        <v>10</v>
      </c>
      <c r="B20" t="s">
        <v>20</v>
      </c>
      <c r="C20" s="6">
        <v>10</v>
      </c>
      <c r="D20">
        <v>40.799999999999997</v>
      </c>
      <c r="E20">
        <v>51.11</v>
      </c>
      <c r="F20">
        <f>E20/D20</f>
        <v>1.2526960784313725</v>
      </c>
      <c r="G20">
        <f>1-(F20/2.65)</f>
        <v>0.52728449870514238</v>
      </c>
    </row>
    <row r="21" spans="1:7">
      <c r="A21" t="s">
        <v>6</v>
      </c>
      <c r="B21" t="s">
        <v>21</v>
      </c>
      <c r="C21">
        <v>2</v>
      </c>
      <c r="D21">
        <v>19.8</v>
      </c>
      <c r="E21">
        <v>15.49</v>
      </c>
      <c r="F21">
        <f>E21/D21</f>
        <v>0.78232323232323231</v>
      </c>
      <c r="G21">
        <f>1-(F21/2.65)</f>
        <v>0.70478368591576146</v>
      </c>
    </row>
    <row r="22" spans="1:7">
      <c r="A22" t="s">
        <v>7</v>
      </c>
      <c r="B22" t="s">
        <v>21</v>
      </c>
      <c r="C22">
        <v>6</v>
      </c>
      <c r="D22">
        <v>23.8</v>
      </c>
      <c r="E22">
        <v>25.07</v>
      </c>
      <c r="F22">
        <f>E22/D22</f>
        <v>1.0533613445378152</v>
      </c>
      <c r="G22">
        <f>1-(F22/2.65)</f>
        <v>0.60250515300459806</v>
      </c>
    </row>
    <row r="23" spans="1:7">
      <c r="A23" t="s">
        <v>8</v>
      </c>
      <c r="B23" t="s">
        <v>21</v>
      </c>
      <c r="C23">
        <v>3</v>
      </c>
      <c r="D23">
        <v>43.5</v>
      </c>
      <c r="E23">
        <v>45.22</v>
      </c>
      <c r="F23">
        <f>E23/D23</f>
        <v>1.0395402298850573</v>
      </c>
      <c r="G23">
        <f>1-(F23/2.65)</f>
        <v>0.60772066796790281</v>
      </c>
    </row>
    <row r="24" spans="1:7">
      <c r="A24" t="s">
        <v>8</v>
      </c>
      <c r="B24" t="s">
        <v>21</v>
      </c>
      <c r="C24">
        <v>4</v>
      </c>
      <c r="D24">
        <v>53.8</v>
      </c>
      <c r="E24">
        <v>50.75</v>
      </c>
      <c r="F24">
        <f>E24/D24</f>
        <v>0.94330855018587367</v>
      </c>
      <c r="G24">
        <f>1-(F24/2.65)</f>
        <v>0.64403450936382123</v>
      </c>
    </row>
    <row r="25" spans="1:7">
      <c r="A25" t="s">
        <v>9</v>
      </c>
      <c r="B25" t="s">
        <v>21</v>
      </c>
      <c r="C25">
        <v>5</v>
      </c>
      <c r="D25">
        <v>30.5</v>
      </c>
      <c r="E25">
        <v>35.26</v>
      </c>
      <c r="F25">
        <f>E25/D25</f>
        <v>1.1560655737704917</v>
      </c>
      <c r="G25">
        <f>1-(F25/2.65)</f>
        <v>0.56374884008660686</v>
      </c>
    </row>
    <row r="26" spans="1:7">
      <c r="A26" s="2" t="s">
        <v>17</v>
      </c>
      <c r="B26" t="s">
        <v>21</v>
      </c>
      <c r="C26" s="6">
        <v>1</v>
      </c>
      <c r="D26">
        <v>42.1</v>
      </c>
      <c r="E26">
        <v>51.25</v>
      </c>
      <c r="F26">
        <f>E26/D26</f>
        <v>1.2173396674584323</v>
      </c>
      <c r="G26">
        <f>1-(F26/2.65)</f>
        <v>0.54062654058172366</v>
      </c>
    </row>
    <row r="27" spans="1:7">
      <c r="A27" t="s">
        <v>10</v>
      </c>
      <c r="B27" t="s">
        <v>21</v>
      </c>
      <c r="C27" s="6">
        <v>11</v>
      </c>
      <c r="D27">
        <v>41.6</v>
      </c>
      <c r="E27">
        <v>51.82</v>
      </c>
      <c r="F27">
        <f>E27/D27</f>
        <v>1.2456730769230768</v>
      </c>
      <c r="G27">
        <f>1-(F27/2.65)</f>
        <v>0.52993468795355592</v>
      </c>
    </row>
    <row r="28" spans="1:7">
      <c r="A28" t="s">
        <v>6</v>
      </c>
      <c r="B28" t="s">
        <v>22</v>
      </c>
      <c r="C28">
        <v>6</v>
      </c>
      <c r="D28">
        <v>15</v>
      </c>
      <c r="E28">
        <v>10.58</v>
      </c>
      <c r="F28">
        <f>E28/D28</f>
        <v>0.70533333333333337</v>
      </c>
      <c r="G28">
        <f>1-(F28/2.65)</f>
        <v>0.73383647798742135</v>
      </c>
    </row>
    <row r="29" spans="1:7">
      <c r="A29" t="s">
        <v>7</v>
      </c>
      <c r="B29" t="s">
        <v>22</v>
      </c>
      <c r="C29">
        <v>1</v>
      </c>
      <c r="D29">
        <v>19.8</v>
      </c>
      <c r="E29">
        <v>19.760000000000002</v>
      </c>
      <c r="F29">
        <f>E29/D29</f>
        <v>0.99797979797979808</v>
      </c>
      <c r="G29">
        <f>1-(F29/2.65)</f>
        <v>0.62340384981894403</v>
      </c>
    </row>
    <row r="30" spans="1:7">
      <c r="A30" t="s">
        <v>8</v>
      </c>
      <c r="B30" t="s">
        <v>22</v>
      </c>
      <c r="C30">
        <v>6</v>
      </c>
      <c r="D30">
        <v>42.4</v>
      </c>
      <c r="E30">
        <v>40.51</v>
      </c>
      <c r="F30">
        <f>E30/D30</f>
        <v>0.95542452830188673</v>
      </c>
      <c r="G30">
        <f>1-(F30/2.65)</f>
        <v>0.6394624421502314</v>
      </c>
    </row>
    <row r="31" spans="1:7">
      <c r="A31" t="s">
        <v>8</v>
      </c>
      <c r="B31" t="s">
        <v>22</v>
      </c>
      <c r="C31">
        <v>11</v>
      </c>
      <c r="D31">
        <v>40.1</v>
      </c>
      <c r="E31">
        <v>37.9</v>
      </c>
      <c r="F31">
        <f>E31/D31</f>
        <v>0.9451371571072319</v>
      </c>
      <c r="G31">
        <f>1-(F31/2.65)</f>
        <v>0.64334446901613895</v>
      </c>
    </row>
    <row r="32" spans="1:7">
      <c r="A32" t="s">
        <v>9</v>
      </c>
      <c r="B32" t="s">
        <v>22</v>
      </c>
      <c r="C32">
        <v>1</v>
      </c>
      <c r="D32">
        <v>37.700000000000003</v>
      </c>
      <c r="E32">
        <v>42.87</v>
      </c>
      <c r="F32">
        <f>E32/D32</f>
        <v>1.1371352785145887</v>
      </c>
      <c r="G32">
        <f>1-(F32/2.65)</f>
        <v>0.57089234773034381</v>
      </c>
    </row>
    <row r="33" spans="1:7">
      <c r="A33" t="s">
        <v>10</v>
      </c>
      <c r="B33" t="s">
        <v>22</v>
      </c>
      <c r="C33" s="6">
        <v>5</v>
      </c>
      <c r="D33">
        <v>28.2</v>
      </c>
      <c r="E33">
        <v>35.659999999999997</v>
      </c>
      <c r="F33">
        <f>E33/D33</f>
        <v>1.2645390070921985</v>
      </c>
      <c r="G33">
        <f>1-(F33/2.65)</f>
        <v>0.52281546902181186</v>
      </c>
    </row>
    <row r="34" spans="1:7">
      <c r="A34" t="s">
        <v>10</v>
      </c>
      <c r="B34" t="s">
        <v>22</v>
      </c>
      <c r="C34" s="6">
        <v>9</v>
      </c>
      <c r="D34">
        <v>41.4</v>
      </c>
      <c r="E34">
        <v>54.7</v>
      </c>
      <c r="F34">
        <f>E34/D34</f>
        <v>1.3212560386473431</v>
      </c>
      <c r="G34">
        <f>1-(F34/2.65)</f>
        <v>0.50141281560477613</v>
      </c>
    </row>
    <row r="35" spans="1:7">
      <c r="A35" t="s">
        <v>6</v>
      </c>
      <c r="B35" t="s">
        <v>23</v>
      </c>
      <c r="C35">
        <v>3</v>
      </c>
      <c r="D35">
        <v>21.8</v>
      </c>
      <c r="E35">
        <v>19.86</v>
      </c>
      <c r="F35">
        <f>E35/D35</f>
        <v>0.91100917431192652</v>
      </c>
      <c r="G35">
        <f>1-(F35/2.65)</f>
        <v>0.65622295308983902</v>
      </c>
    </row>
    <row r="36" spans="1:7">
      <c r="A36" t="s">
        <v>7</v>
      </c>
      <c r="B36" t="s">
        <v>23</v>
      </c>
      <c r="C36">
        <v>2</v>
      </c>
      <c r="D36">
        <v>28.1</v>
      </c>
      <c r="E36">
        <v>24.54</v>
      </c>
      <c r="F36">
        <f>E36/D36</f>
        <v>0.87330960854092521</v>
      </c>
      <c r="G36">
        <f>1-(F36/2.65)</f>
        <v>0.6704492043241792</v>
      </c>
    </row>
    <row r="37" spans="1:7">
      <c r="A37" t="s">
        <v>8</v>
      </c>
      <c r="B37" t="s">
        <v>23</v>
      </c>
      <c r="C37">
        <v>7</v>
      </c>
      <c r="D37">
        <v>43.2</v>
      </c>
      <c r="E37">
        <v>48.44</v>
      </c>
      <c r="F37">
        <f>E37/D37</f>
        <v>1.1212962962962962</v>
      </c>
      <c r="G37">
        <f>1-(F37/2.65)</f>
        <v>0.5768693221523411</v>
      </c>
    </row>
    <row r="38" spans="1:7">
      <c r="A38" t="s">
        <v>8</v>
      </c>
      <c r="B38" t="s">
        <v>23</v>
      </c>
      <c r="C38">
        <v>9</v>
      </c>
      <c r="D38">
        <v>56.5</v>
      </c>
      <c r="E38">
        <v>50.14</v>
      </c>
      <c r="F38">
        <f>E38/D38</f>
        <v>0.88743362831858408</v>
      </c>
      <c r="G38">
        <f>1-(F38/2.65)</f>
        <v>0.66511938554015693</v>
      </c>
    </row>
    <row r="39" spans="1:7">
      <c r="A39" t="s">
        <v>9</v>
      </c>
      <c r="B39" t="s">
        <v>23</v>
      </c>
      <c r="C39">
        <v>2</v>
      </c>
      <c r="D39">
        <v>31.2</v>
      </c>
      <c r="E39">
        <v>34.64</v>
      </c>
      <c r="F39">
        <f>E39/D39</f>
        <v>1.1102564102564103</v>
      </c>
      <c r="G39">
        <f>1-(F39/2.65)</f>
        <v>0.58103531688437338</v>
      </c>
    </row>
    <row r="40" spans="1:7">
      <c r="A40" t="s">
        <v>10</v>
      </c>
      <c r="B40" t="s">
        <v>23</v>
      </c>
      <c r="C40" s="6">
        <v>7</v>
      </c>
      <c r="D40">
        <v>49.8</v>
      </c>
      <c r="E40">
        <v>57.94</v>
      </c>
      <c r="F40">
        <f>E40/D40</f>
        <v>1.1634538152610443</v>
      </c>
      <c r="G40">
        <f>1-(F40/2.65)</f>
        <v>0.56096082442979456</v>
      </c>
    </row>
    <row r="41" spans="1:7">
      <c r="A41" t="s">
        <v>10</v>
      </c>
      <c r="B41" t="s">
        <v>23</v>
      </c>
      <c r="C41" s="6">
        <v>8</v>
      </c>
      <c r="D41">
        <v>44.6</v>
      </c>
      <c r="E41">
        <v>59.07</v>
      </c>
      <c r="F41">
        <f>E41/D41</f>
        <v>1.3244394618834081</v>
      </c>
      <c r="G41">
        <f>1-(F41/2.65)</f>
        <v>0.50021152381758183</v>
      </c>
    </row>
    <row r="42" spans="1:7">
      <c r="A42" t="s">
        <v>6</v>
      </c>
      <c r="B42" t="s">
        <v>24</v>
      </c>
      <c r="C42">
        <v>4</v>
      </c>
      <c r="D42">
        <v>19.7</v>
      </c>
      <c r="E42">
        <v>12.36</v>
      </c>
      <c r="F42">
        <f>E42/D42</f>
        <v>0.62741116751269033</v>
      </c>
      <c r="G42">
        <f>1-(F42/2.65)</f>
        <v>0.7632410688631357</v>
      </c>
    </row>
    <row r="43" spans="1:7">
      <c r="A43" t="s">
        <v>7</v>
      </c>
      <c r="B43" t="s">
        <v>24</v>
      </c>
      <c r="C43">
        <v>4</v>
      </c>
      <c r="D43">
        <v>21.5</v>
      </c>
      <c r="E43">
        <v>19.25</v>
      </c>
      <c r="F43">
        <f>E43/D43</f>
        <v>0.89534883720930236</v>
      </c>
      <c r="G43">
        <f>1-(F43/2.65)</f>
        <v>0.66213251426064068</v>
      </c>
    </row>
    <row r="44" spans="1:7">
      <c r="A44" t="s">
        <v>8</v>
      </c>
      <c r="B44" t="s">
        <v>24</v>
      </c>
      <c r="C44">
        <v>2</v>
      </c>
      <c r="D44">
        <v>43.9</v>
      </c>
      <c r="E44">
        <v>40.93</v>
      </c>
      <c r="F44">
        <f>E44/D44</f>
        <v>0.93234624145785883</v>
      </c>
      <c r="G44">
        <f>1-(F44/2.65)</f>
        <v>0.64817122963854379</v>
      </c>
    </row>
    <row r="45" spans="1:7">
      <c r="A45" t="s">
        <v>8</v>
      </c>
      <c r="B45" t="s">
        <v>24</v>
      </c>
      <c r="C45">
        <v>10</v>
      </c>
      <c r="D45">
        <v>49.3</v>
      </c>
      <c r="E45">
        <v>45.38</v>
      </c>
      <c r="F45">
        <f>E45/D45</f>
        <v>0.92048681541582156</v>
      </c>
      <c r="G45">
        <f>1-(F45/2.65)</f>
        <v>0.65264648474874654</v>
      </c>
    </row>
    <row r="46" spans="1:7">
      <c r="A46" t="s">
        <v>9</v>
      </c>
      <c r="B46" t="s">
        <v>24</v>
      </c>
      <c r="C46">
        <v>4</v>
      </c>
      <c r="D46">
        <v>38.1</v>
      </c>
      <c r="E46">
        <v>41.51</v>
      </c>
      <c r="F46">
        <f>E46/D46</f>
        <v>1.0895013123359578</v>
      </c>
      <c r="G46">
        <f>1-(F46/2.65)</f>
        <v>0.58886742930718572</v>
      </c>
    </row>
    <row r="47" spans="1:7">
      <c r="A47" t="s">
        <v>10</v>
      </c>
      <c r="B47" t="s">
        <v>24</v>
      </c>
      <c r="C47" s="6">
        <v>6</v>
      </c>
      <c r="D47">
        <v>23.7</v>
      </c>
      <c r="E47">
        <v>42.04</v>
      </c>
      <c r="F47">
        <f>E47/D47</f>
        <v>1.7738396624472574</v>
      </c>
      <c r="G47">
        <f>1-(F47/2.65)</f>
        <v>0.33062654247273304</v>
      </c>
    </row>
    <row r="48" spans="1:7">
      <c r="A48" t="s">
        <v>10</v>
      </c>
      <c r="B48" t="s">
        <v>24</v>
      </c>
      <c r="C48" s="6">
        <v>13</v>
      </c>
      <c r="D48">
        <v>31.9</v>
      </c>
      <c r="E48">
        <v>44.28</v>
      </c>
      <c r="F48">
        <f>E48/D48</f>
        <v>1.3880877742946709</v>
      </c>
      <c r="G48">
        <f>1-(F48/2.65)</f>
        <v>0.47619329271899213</v>
      </c>
    </row>
    <row r="51" spans="6:7">
      <c r="F51" t="s">
        <v>46</v>
      </c>
      <c r="G51">
        <f>MIN(F6:F48)</f>
        <v>0.62741116751269033</v>
      </c>
    </row>
    <row r="52" spans="6:7">
      <c r="F52" t="s">
        <v>45</v>
      </c>
      <c r="G52">
        <f>MAX(F6:F48)</f>
        <v>1.7738396624472574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Compiled data</vt:lpstr>
      <vt:lpstr>2012 Bulk density</vt:lpstr>
      <vt:lpstr>2013 Bulk density</vt:lpstr>
    </vt:vector>
  </TitlesOfParts>
  <Company>Stone's Throw Urban Farm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Liebman</dc:creator>
  <cp:lastModifiedBy>Alexander Liebman</cp:lastModifiedBy>
  <dcterms:created xsi:type="dcterms:W3CDTF">2013-12-03T14:44:30Z</dcterms:created>
  <dcterms:modified xsi:type="dcterms:W3CDTF">2013-12-03T19:37:41Z</dcterms:modified>
</cp:coreProperties>
</file>