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-90" windowWidth="15000" windowHeight="5520"/>
  </bookViews>
  <sheets>
    <sheet name="table 2" sheetId="2" r:id="rId1"/>
    <sheet name="table 1" sheetId="1" r:id="rId2"/>
  </sheets>
  <calcPr calcId="145621"/>
</workbook>
</file>

<file path=xl/calcChain.xml><?xml version="1.0" encoding="utf-8"?>
<calcChain xmlns="http://schemas.openxmlformats.org/spreadsheetml/2006/main">
  <c r="D4" i="2" l="1"/>
  <c r="D6" i="2" s="1"/>
  <c r="H33" i="2" l="1"/>
  <c r="G14" i="2"/>
  <c r="G15" i="2"/>
  <c r="G16" i="2"/>
  <c r="G17" i="2"/>
  <c r="G18" i="2"/>
  <c r="G12" i="2"/>
  <c r="G13" i="2"/>
  <c r="H32" i="2" l="1"/>
  <c r="I32" i="2" s="1"/>
  <c r="H17" i="2"/>
  <c r="I17" i="2" s="1"/>
  <c r="H35" i="2"/>
  <c r="I35" i="2" s="1"/>
  <c r="H13" i="2"/>
  <c r="I13" i="2" s="1"/>
  <c r="H26" i="2"/>
  <c r="I26" i="2" s="1"/>
  <c r="H22" i="2"/>
  <c r="I22" i="2" s="1"/>
  <c r="H38" i="2"/>
  <c r="I38" i="2" s="1"/>
  <c r="H18" i="2"/>
  <c r="I18" i="2" s="1"/>
  <c r="H14" i="2"/>
  <c r="I14" i="2" s="1"/>
  <c r="J14" i="2" s="1"/>
  <c r="L14" i="2" s="1"/>
  <c r="H27" i="2"/>
  <c r="I27" i="2" s="1"/>
  <c r="H23" i="2"/>
  <c r="I23" i="2" s="1"/>
  <c r="H36" i="2"/>
  <c r="I36" i="2" s="1"/>
  <c r="H16" i="2"/>
  <c r="I16" i="2" s="1"/>
  <c r="H25" i="2"/>
  <c r="I25" i="2" s="1"/>
  <c r="J25" i="2" s="1"/>
  <c r="L25" i="2" s="1"/>
  <c r="H34" i="2"/>
  <c r="I34" i="2" s="1"/>
  <c r="H12" i="2"/>
  <c r="I12" i="2" s="1"/>
  <c r="H15" i="2"/>
  <c r="I15" i="2" s="1"/>
  <c r="H28" i="2"/>
  <c r="I28" i="2" s="1"/>
  <c r="H24" i="2"/>
  <c r="I24" i="2" s="1"/>
  <c r="H37" i="2"/>
  <c r="I37" i="2" s="1"/>
  <c r="I33" i="2"/>
  <c r="G38" i="2"/>
  <c r="G28" i="2"/>
  <c r="G37" i="2"/>
  <c r="G27" i="2"/>
  <c r="G36" i="2"/>
  <c r="G26" i="2"/>
  <c r="G35" i="2"/>
  <c r="G25" i="2"/>
  <c r="G34" i="2"/>
  <c r="G24" i="2"/>
  <c r="G33" i="2"/>
  <c r="G23" i="2"/>
  <c r="G32" i="2"/>
  <c r="G22" i="2"/>
  <c r="J22" i="2" l="1"/>
  <c r="L22" i="2" s="1"/>
  <c r="J26" i="2"/>
  <c r="L26" i="2" s="1"/>
  <c r="J27" i="2"/>
  <c r="L27" i="2" s="1"/>
  <c r="J23" i="2"/>
  <c r="L23" i="2" s="1"/>
  <c r="J12" i="2"/>
  <c r="L12" i="2" s="1"/>
  <c r="J13" i="2"/>
  <c r="L13" i="2" s="1"/>
  <c r="J24" i="2"/>
  <c r="L24" i="2" s="1"/>
  <c r="J28" i="2"/>
  <c r="L28" i="2" s="1"/>
  <c r="J15" i="2"/>
  <c r="L15" i="2" s="1"/>
  <c r="J16" i="2"/>
  <c r="L16" i="2" s="1"/>
  <c r="J18" i="2"/>
  <c r="L18" i="2" s="1"/>
  <c r="J17" i="2"/>
  <c r="L17" i="2" s="1"/>
  <c r="J34" i="2"/>
  <c r="L34" i="2" s="1"/>
  <c r="J36" i="2"/>
  <c r="L36" i="2" s="1"/>
  <c r="J35" i="2"/>
  <c r="L35" i="2" s="1"/>
  <c r="J37" i="2"/>
  <c r="L37" i="2" s="1"/>
  <c r="J33" i="2"/>
  <c r="L33" i="2" s="1"/>
  <c r="J32" i="2"/>
  <c r="L32" i="2" s="1"/>
  <c r="J38" i="2"/>
  <c r="L38" i="2" s="1"/>
  <c r="L29" i="2" l="1"/>
  <c r="L19" i="2"/>
  <c r="L39" i="2"/>
  <c r="L42" i="2" l="1"/>
</calcChain>
</file>

<file path=xl/sharedStrings.xml><?xml version="1.0" encoding="utf-8"?>
<sst xmlns="http://schemas.openxmlformats.org/spreadsheetml/2006/main" count="146" uniqueCount="61">
  <si>
    <t>Tubing</t>
  </si>
  <si>
    <t>Name</t>
  </si>
  <si>
    <t>Installation</t>
  </si>
  <si>
    <t># of Taps</t>
  </si>
  <si>
    <t>Spout/Droplines Used in 2011</t>
  </si>
  <si>
    <t>2012 spout/dropline</t>
  </si>
  <si>
    <t>2013 spout/dropline</t>
  </si>
  <si>
    <t>Recore</t>
  </si>
  <si>
    <t>Homebush</t>
  </si>
  <si>
    <t>Louies</t>
  </si>
  <si>
    <t>Hatchery</t>
  </si>
  <si>
    <t>Oneil/Atwoods</t>
  </si>
  <si>
    <t xml:space="preserve"> 4 year old drop line with clear spouts</t>
  </si>
  <si>
    <t>South Woods</t>
  </si>
  <si>
    <t>Elwoods</t>
  </si>
  <si>
    <t>% of top performer</t>
  </si>
  <si>
    <t>1 year old dropline;CV1</t>
  </si>
  <si>
    <t xml:space="preserve">new dropline; CDL clear spout </t>
  </si>
  <si>
    <t>7 year old dropline; CV1</t>
  </si>
  <si>
    <t>new dropline; CV1</t>
  </si>
  <si>
    <t>1 year old dropline; CV1</t>
  </si>
  <si>
    <t>8 year old dropline; CV1</t>
  </si>
  <si>
    <t>new dropline; clear spout</t>
  </si>
  <si>
    <t>2 year old dropline; CV1</t>
  </si>
  <si>
    <t xml:space="preserve">1 year old dropline; CDL clear spout </t>
  </si>
  <si>
    <t xml:space="preserve">2 year old dropline; CV2 </t>
  </si>
  <si>
    <t>3 year old dropline; CV1</t>
  </si>
  <si>
    <t>1 year old dropline; clear spout</t>
  </si>
  <si>
    <t>2 year old dropline: CV1</t>
  </si>
  <si>
    <t>16 year old dropline; sanitary tip extension</t>
  </si>
  <si>
    <t>total potential revenues missed out on</t>
  </si>
  <si>
    <t>average price of bulk syrup</t>
  </si>
  <si>
    <t>average sugar content</t>
  </si>
  <si>
    <t>total 2013</t>
  </si>
  <si>
    <t>total 2012</t>
  </si>
  <si>
    <t>total 2011</t>
  </si>
  <si>
    <t>Sugarbush Name</t>
  </si>
  <si>
    <t>value of sap as finished syrup</t>
  </si>
  <si>
    <t>processing costs per gallon of syrup produced</t>
  </si>
  <si>
    <t>per gallon of syrup</t>
  </si>
  <si>
    <t>per gallon of sap collected</t>
  </si>
  <si>
    <t>per pound</t>
  </si>
  <si>
    <t>internal value of sap</t>
  </si>
  <si>
    <t>per gallon of sap</t>
  </si>
  <si>
    <t>brix</t>
  </si>
  <si>
    <t>dropline replacement</t>
  </si>
  <si>
    <t>cost of spout and/or</t>
  </si>
  <si>
    <t xml:space="preserve">2013 gallons </t>
  </si>
  <si>
    <t>of sap/tap</t>
  </si>
  <si>
    <t xml:space="preserve">2011 gallons </t>
  </si>
  <si>
    <t xml:space="preserve">2012 gallons </t>
  </si>
  <si>
    <t>sap volume as</t>
  </si>
  <si>
    <t xml:space="preserve">value of  </t>
  </si>
  <si>
    <t>sap produced</t>
  </si>
  <si>
    <t>per tap</t>
  </si>
  <si>
    <t>net profit</t>
  </si>
  <si>
    <t xml:space="preserve">potential profits not </t>
  </si>
  <si>
    <t>earned per tap</t>
  </si>
  <si>
    <t>Variables</t>
  </si>
  <si>
    <t xml:space="preserve">Table 2. Sap Production and Economic Analyses for Seven Sugarbushes between 2011-2013. </t>
  </si>
  <si>
    <t>Atwoods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</si>
</sst>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NewRomanPSMT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4" fillId="0" borderId="0" xfId="0" applyFont="1" applyFill="1"/>
    <xf numFmtId="0" fontId="3" fillId="0" borderId="0" xfId="0" applyFont="1" applyFill="1"/>
    <xf numFmtId="44" fontId="0" fillId="0" borderId="0" xfId="0" applyNumberFormat="1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44" fontId="3" fillId="0" borderId="0" xfId="2" applyFont="1" applyFill="1" applyAlignment="1">
      <alignment horizontal="center"/>
    </xf>
    <xf numFmtId="44" fontId="0" fillId="0" borderId="0" xfId="2" applyFont="1" applyAlignment="1">
      <alignment horizontal="center"/>
    </xf>
    <xf numFmtId="44" fontId="0" fillId="0" borderId="0" xfId="0" applyNumberFormat="1" applyAlignment="1">
      <alignment horizontal="center"/>
    </xf>
    <xf numFmtId="165" fontId="0" fillId="0" borderId="0" xfId="2" applyNumberFormat="1" applyFont="1"/>
    <xf numFmtId="165" fontId="0" fillId="0" borderId="0" xfId="0" applyNumberFormat="1"/>
    <xf numFmtId="165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7" fontId="5" fillId="0" borderId="0" xfId="2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9" fontId="5" fillId="0" borderId="0" xfId="1" applyFont="1" applyFill="1" applyAlignment="1">
      <alignment horizontal="center"/>
    </xf>
    <xf numFmtId="44" fontId="5" fillId="0" borderId="0" xfId="2" applyFont="1" applyFill="1" applyAlignment="1">
      <alignment horizontal="center"/>
    </xf>
    <xf numFmtId="44" fontId="5" fillId="0" borderId="0" xfId="2" applyFont="1" applyFill="1"/>
    <xf numFmtId="9" fontId="5" fillId="0" borderId="0" xfId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44" fontId="5" fillId="0" borderId="0" xfId="2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8" workbookViewId="0">
      <selection activeCell="N15" sqref="N15"/>
    </sheetView>
  </sheetViews>
  <sheetFormatPr defaultRowHeight="15"/>
  <cols>
    <col min="1" max="1" width="17.28515625" customWidth="1"/>
    <col min="2" max="2" width="12.28515625" style="10" customWidth="1"/>
    <col min="3" max="3" width="11" style="10" customWidth="1"/>
    <col min="4" max="4" width="37.5703125" customWidth="1"/>
    <col min="5" max="5" width="23" style="10" customWidth="1"/>
    <col min="6" max="6" width="13.5703125" style="10" bestFit="1" customWidth="1"/>
    <col min="7" max="7" width="19.7109375" style="10" bestFit="1" customWidth="1"/>
    <col min="8" max="8" width="13.7109375" style="10" bestFit="1" customWidth="1"/>
    <col min="9" max="9" width="9.7109375" bestFit="1" customWidth="1"/>
    <col min="10" max="10" width="20.42578125" style="10" bestFit="1" customWidth="1"/>
    <col min="11" max="11" width="19.5703125" style="10" hidden="1" customWidth="1"/>
    <col min="12" max="12" width="34.28515625" hidden="1" customWidth="1"/>
    <col min="13" max="13" width="16.28515625" hidden="1" customWidth="1"/>
    <col min="14" max="14" width="18.140625" bestFit="1" customWidth="1"/>
    <col min="15" max="15" width="30.42578125" bestFit="1" customWidth="1"/>
    <col min="16" max="16" width="16.28515625" bestFit="1" customWidth="1"/>
    <col min="17" max="17" width="18.140625" bestFit="1" customWidth="1"/>
  </cols>
  <sheetData>
    <row r="1" spans="1:15" s="8" customFormat="1" hidden="1">
      <c r="A1" s="9" t="s">
        <v>58</v>
      </c>
      <c r="B1" s="10"/>
      <c r="C1" s="10"/>
      <c r="E1" s="10"/>
      <c r="F1" s="10"/>
      <c r="G1" s="10"/>
      <c r="H1" s="10"/>
      <c r="J1" s="10"/>
      <c r="K1" s="10"/>
    </row>
    <row r="2" spans="1:15" s="8" customFormat="1" hidden="1">
      <c r="A2" s="8" t="s">
        <v>31</v>
      </c>
      <c r="B2" s="10"/>
      <c r="C2" s="10"/>
      <c r="D2" s="16">
        <v>2.65</v>
      </c>
      <c r="E2" s="8" t="s">
        <v>41</v>
      </c>
      <c r="F2" s="10"/>
      <c r="G2" s="10"/>
      <c r="H2" s="10"/>
      <c r="J2" s="10"/>
      <c r="K2" s="10"/>
    </row>
    <row r="3" spans="1:15" s="8" customFormat="1" hidden="1">
      <c r="A3" s="8" t="s">
        <v>32</v>
      </c>
      <c r="B3" s="14"/>
      <c r="C3" s="10"/>
      <c r="D3" s="8">
        <v>1.9</v>
      </c>
      <c r="E3" s="8" t="s">
        <v>44</v>
      </c>
      <c r="F3" s="10"/>
      <c r="G3" s="10"/>
      <c r="H3" s="10"/>
      <c r="J3" s="10"/>
      <c r="K3" s="10"/>
    </row>
    <row r="4" spans="1:15" s="8" customFormat="1" ht="15" hidden="1" customHeight="1">
      <c r="A4" s="8" t="s">
        <v>37</v>
      </c>
      <c r="B4" s="14"/>
      <c r="C4" s="10"/>
      <c r="D4" s="17">
        <f>((1/(87.1/$D$3))*11.1382)*$D$2</f>
        <v>0.64386724454649824</v>
      </c>
      <c r="E4" s="8" t="s">
        <v>43</v>
      </c>
      <c r="F4" s="10"/>
      <c r="G4" s="10"/>
      <c r="H4" s="10"/>
      <c r="J4" s="10"/>
      <c r="K4" s="10"/>
    </row>
    <row r="5" spans="1:15" s="8" customFormat="1" hidden="1">
      <c r="A5" s="8" t="s">
        <v>38</v>
      </c>
      <c r="B5" s="14"/>
      <c r="C5" s="10"/>
      <c r="D5" s="18">
        <v>6.5</v>
      </c>
      <c r="E5" s="8" t="s">
        <v>39</v>
      </c>
      <c r="F5" s="10"/>
      <c r="G5" s="10"/>
      <c r="H5" s="10"/>
      <c r="J5" s="10"/>
      <c r="K5" s="10"/>
    </row>
    <row r="6" spans="1:15" s="8" customFormat="1" hidden="1">
      <c r="A6" s="8" t="s">
        <v>42</v>
      </c>
      <c r="B6" s="14"/>
      <c r="C6" s="10"/>
      <c r="D6" s="17">
        <f>D4-(D5/(87.1/D3))</f>
        <v>0.50207619977037887</v>
      </c>
      <c r="E6" s="8" t="s">
        <v>40</v>
      </c>
      <c r="F6" s="10"/>
      <c r="G6" s="10"/>
      <c r="H6" s="10"/>
      <c r="J6" s="10"/>
      <c r="K6" s="10"/>
    </row>
    <row r="7" spans="1:15" s="8" customFormat="1" hidden="1">
      <c r="B7" s="14"/>
      <c r="C7" s="10"/>
      <c r="E7" s="10"/>
      <c r="F7" s="10"/>
      <c r="G7" s="10"/>
      <c r="H7" s="10"/>
      <c r="J7" s="10"/>
      <c r="K7" s="10"/>
    </row>
    <row r="8" spans="1:15" s="8" customFormat="1" ht="15.75">
      <c r="A8" s="19" t="s">
        <v>59</v>
      </c>
      <c r="B8" s="14"/>
      <c r="C8" s="10"/>
      <c r="E8" s="10"/>
      <c r="F8" s="10"/>
      <c r="G8" s="10"/>
      <c r="H8" s="10"/>
      <c r="J8" s="10"/>
      <c r="K8" s="10"/>
    </row>
    <row r="9" spans="1:15" s="8" customFormat="1">
      <c r="B9" s="10"/>
      <c r="C9" s="10"/>
      <c r="E9" s="10"/>
      <c r="F9" s="10"/>
      <c r="G9" s="10"/>
      <c r="H9" s="10"/>
      <c r="J9" s="10"/>
      <c r="K9" s="10"/>
    </row>
    <row r="10" spans="1:15" ht="15.75">
      <c r="A10" s="9"/>
      <c r="B10" s="29" t="s">
        <v>0</v>
      </c>
      <c r="C10" s="11"/>
      <c r="D10" s="9"/>
      <c r="E10" s="29" t="s">
        <v>46</v>
      </c>
      <c r="F10" s="29" t="s">
        <v>49</v>
      </c>
      <c r="G10" s="29" t="s">
        <v>51</v>
      </c>
      <c r="H10" s="29" t="s">
        <v>52</v>
      </c>
      <c r="I10" s="29" t="s">
        <v>55</v>
      </c>
      <c r="J10" s="31" t="s">
        <v>56</v>
      </c>
      <c r="K10" s="12"/>
      <c r="L10" s="1"/>
      <c r="M10" s="1"/>
      <c r="N10" s="1"/>
      <c r="O10" s="1"/>
    </row>
    <row r="11" spans="1:15" ht="15.75">
      <c r="A11" s="28" t="s">
        <v>36</v>
      </c>
      <c r="B11" s="29" t="s">
        <v>2</v>
      </c>
      <c r="C11" s="29" t="s">
        <v>3</v>
      </c>
      <c r="D11" s="30" t="s">
        <v>4</v>
      </c>
      <c r="E11" s="31" t="s">
        <v>45</v>
      </c>
      <c r="F11" s="29" t="s">
        <v>48</v>
      </c>
      <c r="G11" s="31" t="s">
        <v>15</v>
      </c>
      <c r="H11" s="31" t="s">
        <v>53</v>
      </c>
      <c r="I11" s="31" t="s">
        <v>54</v>
      </c>
      <c r="J11" s="31" t="s">
        <v>57</v>
      </c>
      <c r="K11" s="12"/>
      <c r="L11" s="4" t="s">
        <v>30</v>
      </c>
    </row>
    <row r="12" spans="1:15" ht="15.75">
      <c r="A12" s="19" t="s">
        <v>7</v>
      </c>
      <c r="B12" s="20">
        <v>1998</v>
      </c>
      <c r="C12" s="20">
        <v>3585</v>
      </c>
      <c r="D12" s="21" t="s">
        <v>17</v>
      </c>
      <c r="E12" s="22">
        <v>1.53</v>
      </c>
      <c r="F12" s="23">
        <v>19.399999999999999</v>
      </c>
      <c r="G12" s="24">
        <f>F12/$F$14</f>
        <v>0.87739421913487592</v>
      </c>
      <c r="H12" s="25">
        <f t="shared" ref="H12:H18" si="0">F12*$D$6</f>
        <v>9.7402782755453501</v>
      </c>
      <c r="I12" s="26">
        <f>H12-E12</f>
        <v>8.2102782755453507</v>
      </c>
      <c r="J12" s="25">
        <f t="shared" ref="J12:J18" si="1">I12-$I$14</f>
        <v>-2.5410921952441807</v>
      </c>
      <c r="K12" s="13"/>
      <c r="L12" s="7">
        <f t="shared" ref="L12:L18" si="2">J12*C12</f>
        <v>-9109.8155199503872</v>
      </c>
    </row>
    <row r="13" spans="1:15" ht="15.75">
      <c r="A13" s="19" t="s">
        <v>8</v>
      </c>
      <c r="B13" s="20">
        <v>1999</v>
      </c>
      <c r="C13" s="20">
        <v>1009</v>
      </c>
      <c r="D13" s="21" t="s">
        <v>17</v>
      </c>
      <c r="E13" s="22">
        <v>1.53</v>
      </c>
      <c r="F13" s="23">
        <v>22</v>
      </c>
      <c r="G13" s="24">
        <f>F13/$F$14</f>
        <v>0.99498313510140568</v>
      </c>
      <c r="H13" s="25">
        <f t="shared" si="0"/>
        <v>11.045676394948336</v>
      </c>
      <c r="I13" s="26">
        <f t="shared" ref="I13:I18" si="3">H13-E13</f>
        <v>9.5156763949483363</v>
      </c>
      <c r="J13" s="25">
        <f t="shared" si="1"/>
        <v>-1.2356940758411952</v>
      </c>
      <c r="K13" s="13"/>
      <c r="L13" s="7">
        <f t="shared" si="2"/>
        <v>-1246.8153225237659</v>
      </c>
    </row>
    <row r="14" spans="1:15" ht="15.75">
      <c r="A14" s="19" t="s">
        <v>9</v>
      </c>
      <c r="B14" s="20">
        <v>1999</v>
      </c>
      <c r="C14" s="20">
        <v>3459</v>
      </c>
      <c r="D14" s="21" t="s">
        <v>16</v>
      </c>
      <c r="E14" s="22">
        <v>0.35</v>
      </c>
      <c r="F14" s="23">
        <v>22.110927536231884</v>
      </c>
      <c r="G14" s="24">
        <f t="shared" ref="G14:G18" si="4">F14/$F$14</f>
        <v>1</v>
      </c>
      <c r="H14" s="25">
        <f t="shared" si="0"/>
        <v>11.101370470789531</v>
      </c>
      <c r="I14" s="26">
        <f t="shared" si="3"/>
        <v>10.751370470789531</v>
      </c>
      <c r="J14" s="25">
        <f>I14-$I$14</f>
        <v>0</v>
      </c>
      <c r="K14" s="13"/>
      <c r="L14" s="7">
        <f t="shared" si="2"/>
        <v>0</v>
      </c>
    </row>
    <row r="15" spans="1:15" ht="15.75">
      <c r="A15" s="19" t="s">
        <v>10</v>
      </c>
      <c r="B15" s="20">
        <v>1995</v>
      </c>
      <c r="C15" s="20">
        <v>3148</v>
      </c>
      <c r="D15" s="21" t="s">
        <v>29</v>
      </c>
      <c r="E15" s="22">
        <v>0.18</v>
      </c>
      <c r="F15" s="23">
        <v>14</v>
      </c>
      <c r="G15" s="24">
        <f t="shared" si="4"/>
        <v>0.63317108597362182</v>
      </c>
      <c r="H15" s="25">
        <f t="shared" si="0"/>
        <v>7.0290667967853047</v>
      </c>
      <c r="I15" s="26">
        <f t="shared" si="3"/>
        <v>6.8490667967853049</v>
      </c>
      <c r="J15" s="25">
        <f t="shared" si="1"/>
        <v>-3.9023036740042265</v>
      </c>
      <c r="K15" s="13"/>
      <c r="L15" s="7">
        <f t="shared" si="2"/>
        <v>-12284.451965765305</v>
      </c>
    </row>
    <row r="16" spans="1:15" ht="15.75">
      <c r="A16" s="19" t="s">
        <v>60</v>
      </c>
      <c r="B16" s="20">
        <v>2007</v>
      </c>
      <c r="C16" s="20">
        <v>2303</v>
      </c>
      <c r="D16" s="21" t="s">
        <v>12</v>
      </c>
      <c r="E16" s="22">
        <v>0.18</v>
      </c>
      <c r="F16" s="23">
        <v>21</v>
      </c>
      <c r="G16" s="24">
        <f t="shared" si="4"/>
        <v>0.94975662896043267</v>
      </c>
      <c r="H16" s="25">
        <f t="shared" si="0"/>
        <v>10.543600195177957</v>
      </c>
      <c r="I16" s="26">
        <f t="shared" si="3"/>
        <v>10.363600195177957</v>
      </c>
      <c r="J16" s="25">
        <f t="shared" si="1"/>
        <v>-0.38777027561157418</v>
      </c>
      <c r="K16" s="13"/>
      <c r="L16" s="7">
        <f t="shared" si="2"/>
        <v>-893.03494473345529</v>
      </c>
    </row>
    <row r="17" spans="1:13" ht="15.75">
      <c r="A17" s="19" t="s">
        <v>13</v>
      </c>
      <c r="B17" s="20">
        <v>1999</v>
      </c>
      <c r="C17" s="20">
        <v>2371</v>
      </c>
      <c r="D17" s="21" t="s">
        <v>18</v>
      </c>
      <c r="E17" s="22">
        <v>0.35</v>
      </c>
      <c r="F17" s="23">
        <v>19.7</v>
      </c>
      <c r="G17" s="24">
        <f t="shared" si="4"/>
        <v>0.89096217097716779</v>
      </c>
      <c r="H17" s="25">
        <f t="shared" si="0"/>
        <v>9.8909011354764633</v>
      </c>
      <c r="I17" s="26">
        <f t="shared" si="3"/>
        <v>9.5409011354764637</v>
      </c>
      <c r="J17" s="25">
        <f t="shared" si="1"/>
        <v>-1.2104693353130678</v>
      </c>
      <c r="K17" s="13"/>
      <c r="L17" s="7">
        <f t="shared" si="2"/>
        <v>-2870.0227940272839</v>
      </c>
    </row>
    <row r="18" spans="1:13" ht="15.75">
      <c r="A18" s="19" t="s">
        <v>14</v>
      </c>
      <c r="B18" s="20">
        <v>2011</v>
      </c>
      <c r="C18" s="20">
        <v>3660</v>
      </c>
      <c r="D18" s="21" t="s">
        <v>19</v>
      </c>
      <c r="E18" s="22">
        <v>1.7</v>
      </c>
      <c r="F18" s="23">
        <v>19.899999999999999</v>
      </c>
      <c r="G18" s="24">
        <f t="shared" si="4"/>
        <v>0.90000747220536237</v>
      </c>
      <c r="H18" s="25">
        <f t="shared" si="0"/>
        <v>9.9913163754305394</v>
      </c>
      <c r="I18" s="26">
        <f t="shared" si="3"/>
        <v>8.2913163754305401</v>
      </c>
      <c r="J18" s="25">
        <f t="shared" si="1"/>
        <v>-2.4600540953589913</v>
      </c>
      <c r="K18" s="13"/>
      <c r="L18" s="7">
        <f t="shared" si="2"/>
        <v>-9003.7979890139086</v>
      </c>
    </row>
    <row r="19" spans="1:13" ht="15.75">
      <c r="A19" s="19"/>
      <c r="B19" s="20"/>
      <c r="C19" s="20"/>
      <c r="D19" s="19"/>
      <c r="E19" s="20"/>
      <c r="F19" s="20"/>
      <c r="G19" s="20"/>
      <c r="H19" s="20"/>
      <c r="I19" s="19"/>
      <c r="J19" s="20"/>
      <c r="L19" s="7">
        <f>SUM(L12:L18)</f>
        <v>-35407.93853601411</v>
      </c>
      <c r="M19" t="s">
        <v>35</v>
      </c>
    </row>
    <row r="20" spans="1:13" s="8" customFormat="1" ht="15.75">
      <c r="A20" s="19"/>
      <c r="B20" s="29" t="s">
        <v>0</v>
      </c>
      <c r="C20" s="20"/>
      <c r="D20" s="19"/>
      <c r="E20" s="29" t="s">
        <v>46</v>
      </c>
      <c r="F20" s="29" t="s">
        <v>50</v>
      </c>
      <c r="G20" s="29" t="s">
        <v>51</v>
      </c>
      <c r="H20" s="29" t="s">
        <v>52</v>
      </c>
      <c r="I20" s="29" t="s">
        <v>55</v>
      </c>
      <c r="J20" s="31" t="s">
        <v>56</v>
      </c>
      <c r="K20" s="12"/>
      <c r="L20" s="7"/>
    </row>
    <row r="21" spans="1:13" ht="15.75">
      <c r="A21" s="28" t="s">
        <v>36</v>
      </c>
      <c r="B21" s="29" t="s">
        <v>2</v>
      </c>
      <c r="C21" s="29" t="s">
        <v>3</v>
      </c>
      <c r="D21" s="28" t="s">
        <v>5</v>
      </c>
      <c r="E21" s="31" t="s">
        <v>45</v>
      </c>
      <c r="F21" s="29" t="s">
        <v>48</v>
      </c>
      <c r="G21" s="31" t="s">
        <v>15</v>
      </c>
      <c r="H21" s="31" t="s">
        <v>53</v>
      </c>
      <c r="I21" s="31" t="s">
        <v>54</v>
      </c>
      <c r="J21" s="31" t="s">
        <v>57</v>
      </c>
      <c r="K21" s="12"/>
      <c r="L21" s="4" t="s">
        <v>30</v>
      </c>
    </row>
    <row r="22" spans="1:13" ht="15.75">
      <c r="A22" s="19" t="s">
        <v>7</v>
      </c>
      <c r="B22" s="20">
        <v>1998</v>
      </c>
      <c r="C22" s="20">
        <v>3585</v>
      </c>
      <c r="D22" s="19" t="s">
        <v>24</v>
      </c>
      <c r="E22" s="22">
        <v>0.18</v>
      </c>
      <c r="F22" s="20">
        <v>18.2</v>
      </c>
      <c r="G22" s="27">
        <f t="shared" ref="G22:G28" si="5">F22/$F$25</f>
        <v>0.90099009900990101</v>
      </c>
      <c r="H22" s="25">
        <f t="shared" ref="H22:H28" si="6">F22*$D$6</f>
        <v>9.1377868358208953</v>
      </c>
      <c r="I22" s="32">
        <f>H22-E22</f>
        <v>8.9577868358208956</v>
      </c>
      <c r="J22" s="33">
        <f>I22-$I$25</f>
        <v>0.34584760045924234</v>
      </c>
      <c r="K22" s="15"/>
      <c r="L22" s="7">
        <f t="shared" ref="L22:L27" si="7">J22*C22</f>
        <v>1239.8636476463837</v>
      </c>
    </row>
    <row r="23" spans="1:13" ht="15.75">
      <c r="A23" s="19" t="s">
        <v>8</v>
      </c>
      <c r="B23" s="20">
        <v>1999</v>
      </c>
      <c r="C23" s="20">
        <v>1009</v>
      </c>
      <c r="D23" s="19" t="s">
        <v>24</v>
      </c>
      <c r="E23" s="22">
        <v>0.18</v>
      </c>
      <c r="F23" s="20">
        <v>16</v>
      </c>
      <c r="G23" s="27">
        <f t="shared" si="5"/>
        <v>0.79207920792079212</v>
      </c>
      <c r="H23" s="25">
        <f t="shared" si="6"/>
        <v>8.033219196326062</v>
      </c>
      <c r="I23" s="32">
        <f t="shared" ref="I23:I28" si="8">H23-E23</f>
        <v>7.8532191963260622</v>
      </c>
      <c r="J23" s="33">
        <f t="shared" ref="J23:J28" si="9">I23-$I$25</f>
        <v>-0.75872003903559104</v>
      </c>
      <c r="K23" s="15"/>
      <c r="L23" s="7">
        <f t="shared" si="7"/>
        <v>-765.54851938691138</v>
      </c>
    </row>
    <row r="24" spans="1:13" ht="15.75">
      <c r="A24" s="19" t="s">
        <v>9</v>
      </c>
      <c r="B24" s="20">
        <v>1999</v>
      </c>
      <c r="C24" s="20">
        <v>3459</v>
      </c>
      <c r="D24" s="19" t="s">
        <v>23</v>
      </c>
      <c r="E24" s="22">
        <v>0.35</v>
      </c>
      <c r="F24" s="20">
        <v>16.600000000000001</v>
      </c>
      <c r="G24" s="27">
        <f t="shared" si="5"/>
        <v>0.82178217821782185</v>
      </c>
      <c r="H24" s="25">
        <f t="shared" si="6"/>
        <v>8.3344649161882902</v>
      </c>
      <c r="I24" s="32">
        <f t="shared" si="8"/>
        <v>7.9844649161882906</v>
      </c>
      <c r="J24" s="33">
        <f t="shared" si="9"/>
        <v>-0.62747431917336272</v>
      </c>
      <c r="K24" s="15"/>
      <c r="L24" s="7">
        <f t="shared" si="7"/>
        <v>-2170.4336700206618</v>
      </c>
    </row>
    <row r="25" spans="1:13" ht="15.75">
      <c r="A25" s="19" t="s">
        <v>10</v>
      </c>
      <c r="B25" s="20">
        <v>1995</v>
      </c>
      <c r="C25" s="20">
        <v>3148</v>
      </c>
      <c r="D25" s="19" t="s">
        <v>22</v>
      </c>
      <c r="E25" s="22">
        <v>1.53</v>
      </c>
      <c r="F25" s="20">
        <v>20.2</v>
      </c>
      <c r="G25" s="27">
        <f t="shared" si="5"/>
        <v>1</v>
      </c>
      <c r="H25" s="25">
        <f t="shared" si="6"/>
        <v>10.141939235361653</v>
      </c>
      <c r="I25" s="32">
        <f t="shared" si="8"/>
        <v>8.6119392353616533</v>
      </c>
      <c r="J25" s="33">
        <f t="shared" si="9"/>
        <v>0</v>
      </c>
      <c r="K25" s="15"/>
      <c r="L25" s="7">
        <f t="shared" si="7"/>
        <v>0</v>
      </c>
    </row>
    <row r="26" spans="1:13" ht="15.75">
      <c r="A26" s="19" t="s">
        <v>60</v>
      </c>
      <c r="B26" s="20">
        <v>2007</v>
      </c>
      <c r="C26" s="20">
        <v>2303</v>
      </c>
      <c r="D26" s="19" t="s">
        <v>22</v>
      </c>
      <c r="E26" s="22">
        <v>1.53</v>
      </c>
      <c r="F26" s="20">
        <v>14.7</v>
      </c>
      <c r="G26" s="27">
        <f t="shared" si="5"/>
        <v>0.7277227722772277</v>
      </c>
      <c r="H26" s="25">
        <f t="shared" si="6"/>
        <v>7.3805201366245692</v>
      </c>
      <c r="I26" s="32">
        <f t="shared" si="8"/>
        <v>5.8505201366245689</v>
      </c>
      <c r="J26" s="33">
        <f t="shared" si="9"/>
        <v>-2.7614190987370844</v>
      </c>
      <c r="K26" s="15"/>
      <c r="L26" s="7">
        <f t="shared" si="7"/>
        <v>-6359.5481843915049</v>
      </c>
    </row>
    <row r="27" spans="1:13" ht="15.75">
      <c r="A27" s="19" t="s">
        <v>13</v>
      </c>
      <c r="B27" s="20">
        <v>1999</v>
      </c>
      <c r="C27" s="20">
        <v>2371</v>
      </c>
      <c r="D27" s="19" t="s">
        <v>21</v>
      </c>
      <c r="E27" s="22">
        <v>0.35</v>
      </c>
      <c r="F27" s="20">
        <v>16.2</v>
      </c>
      <c r="G27" s="27">
        <f t="shared" si="5"/>
        <v>0.80198019801980203</v>
      </c>
      <c r="H27" s="25">
        <f t="shared" si="6"/>
        <v>8.133634436280138</v>
      </c>
      <c r="I27" s="32">
        <f t="shared" si="8"/>
        <v>7.7836344362801384</v>
      </c>
      <c r="J27" s="33">
        <f t="shared" si="9"/>
        <v>-0.82830479908151489</v>
      </c>
      <c r="K27" s="15"/>
      <c r="L27" s="7">
        <f t="shared" si="7"/>
        <v>-1963.9106786222717</v>
      </c>
    </row>
    <row r="28" spans="1:13" ht="15.75">
      <c r="A28" s="19" t="s">
        <v>14</v>
      </c>
      <c r="B28" s="20">
        <v>2011</v>
      </c>
      <c r="C28" s="20">
        <v>3660</v>
      </c>
      <c r="D28" s="19" t="s">
        <v>20</v>
      </c>
      <c r="E28" s="22">
        <v>0.35</v>
      </c>
      <c r="F28" s="20">
        <v>11.8</v>
      </c>
      <c r="G28" s="27">
        <f t="shared" si="5"/>
        <v>0.58415841584158423</v>
      </c>
      <c r="H28" s="25">
        <f t="shared" si="6"/>
        <v>5.9244991572904713</v>
      </c>
      <c r="I28" s="32">
        <f t="shared" si="8"/>
        <v>5.5744991572904716</v>
      </c>
      <c r="J28" s="33">
        <f t="shared" si="9"/>
        <v>-3.0374400780711817</v>
      </c>
      <c r="K28" s="15"/>
      <c r="L28" s="7">
        <f>J28*C28</f>
        <v>-11117.030685740525</v>
      </c>
    </row>
    <row r="29" spans="1:13" ht="15.75">
      <c r="A29" s="19"/>
      <c r="B29" s="20"/>
      <c r="C29" s="20"/>
      <c r="D29" s="19"/>
      <c r="E29" s="20"/>
      <c r="F29" s="20"/>
      <c r="G29" s="20"/>
      <c r="H29" s="20"/>
      <c r="I29" s="19"/>
      <c r="J29" s="20"/>
      <c r="L29" s="7">
        <f>SUM(L22:L28)</f>
        <v>-21136.608090515489</v>
      </c>
      <c r="M29" t="s">
        <v>34</v>
      </c>
    </row>
    <row r="30" spans="1:13" ht="15.75">
      <c r="A30" s="19"/>
      <c r="B30" s="29" t="s">
        <v>0</v>
      </c>
      <c r="C30" s="20"/>
      <c r="D30" s="19"/>
      <c r="E30" s="29" t="s">
        <v>46</v>
      </c>
      <c r="F30" s="29" t="s">
        <v>47</v>
      </c>
      <c r="G30" s="29" t="s">
        <v>51</v>
      </c>
      <c r="H30" s="29" t="s">
        <v>52</v>
      </c>
      <c r="I30" s="29" t="s">
        <v>55</v>
      </c>
      <c r="J30" s="31" t="s">
        <v>56</v>
      </c>
      <c r="K30" s="12"/>
    </row>
    <row r="31" spans="1:13" ht="15.75">
      <c r="A31" s="28" t="s">
        <v>36</v>
      </c>
      <c r="B31" s="29" t="s">
        <v>2</v>
      </c>
      <c r="C31" s="29" t="s">
        <v>3</v>
      </c>
      <c r="D31" s="28" t="s">
        <v>6</v>
      </c>
      <c r="E31" s="31" t="s">
        <v>45</v>
      </c>
      <c r="F31" s="29" t="s">
        <v>48</v>
      </c>
      <c r="G31" s="31" t="s">
        <v>15</v>
      </c>
      <c r="H31" s="31" t="s">
        <v>53</v>
      </c>
      <c r="I31" s="31" t="s">
        <v>54</v>
      </c>
      <c r="J31" s="31" t="s">
        <v>57</v>
      </c>
      <c r="K31" s="12"/>
      <c r="L31" s="4" t="s">
        <v>30</v>
      </c>
    </row>
    <row r="32" spans="1:13" ht="15.75">
      <c r="A32" s="19" t="s">
        <v>7</v>
      </c>
      <c r="B32" s="20">
        <v>1998</v>
      </c>
      <c r="C32" s="20">
        <v>3585</v>
      </c>
      <c r="D32" s="19" t="s">
        <v>25</v>
      </c>
      <c r="E32" s="34">
        <v>0.35</v>
      </c>
      <c r="F32" s="20">
        <v>16</v>
      </c>
      <c r="G32" s="27">
        <f t="shared" ref="G32:G38" si="10">F32/$F$37</f>
        <v>0.61776061776061775</v>
      </c>
      <c r="H32" s="25">
        <f t="shared" ref="H32:H38" si="11">F32*$D$6</f>
        <v>8.033219196326062</v>
      </c>
      <c r="I32" s="35">
        <f>H32-E32</f>
        <v>7.6832191963260623</v>
      </c>
      <c r="J32" s="33">
        <f>I32-$I$37</f>
        <v>-3.7905543777267496</v>
      </c>
      <c r="K32" s="15"/>
      <c r="L32" s="7">
        <f>J32*C32</f>
        <v>-13589.137444150398</v>
      </c>
    </row>
    <row r="33" spans="1:13" ht="15.75">
      <c r="A33" s="19" t="s">
        <v>8</v>
      </c>
      <c r="B33" s="20">
        <v>1999</v>
      </c>
      <c r="C33" s="20">
        <v>1009</v>
      </c>
      <c r="D33" s="19" t="s">
        <v>25</v>
      </c>
      <c r="E33" s="34">
        <v>0.35</v>
      </c>
      <c r="F33" s="20">
        <v>15.4</v>
      </c>
      <c r="G33" s="27">
        <f t="shared" si="10"/>
        <v>0.59459459459459463</v>
      </c>
      <c r="H33" s="25">
        <f t="shared" si="11"/>
        <v>7.7319734764638346</v>
      </c>
      <c r="I33" s="35">
        <f t="shared" ref="I33:I38" si="12">H33-E33</f>
        <v>7.3819734764638349</v>
      </c>
      <c r="J33" s="33">
        <f t="shared" ref="J33:J38" si="13">I33-$I$37</f>
        <v>-4.091800097588977</v>
      </c>
      <c r="K33" s="15"/>
      <c r="L33" s="7">
        <f t="shared" ref="L33:L38" si="14">J33*C33</f>
        <v>-4128.6262984672776</v>
      </c>
    </row>
    <row r="34" spans="1:13" ht="15.75">
      <c r="A34" s="19" t="s">
        <v>9</v>
      </c>
      <c r="B34" s="20">
        <v>1999</v>
      </c>
      <c r="C34" s="20">
        <v>3459</v>
      </c>
      <c r="D34" s="19" t="s">
        <v>26</v>
      </c>
      <c r="E34" s="34">
        <v>0.35</v>
      </c>
      <c r="F34" s="20">
        <v>20.8</v>
      </c>
      <c r="G34" s="27">
        <f t="shared" si="10"/>
        <v>0.80308880308880315</v>
      </c>
      <c r="H34" s="25">
        <f t="shared" si="11"/>
        <v>10.443184955223881</v>
      </c>
      <c r="I34" s="35">
        <f t="shared" si="12"/>
        <v>10.093184955223881</v>
      </c>
      <c r="J34" s="33">
        <f t="shared" si="13"/>
        <v>-1.3805886188289307</v>
      </c>
      <c r="K34" s="15"/>
      <c r="L34" s="7">
        <f t="shared" si="14"/>
        <v>-4775.4560325292714</v>
      </c>
    </row>
    <row r="35" spans="1:13" ht="15.75">
      <c r="A35" s="19" t="s">
        <v>10</v>
      </c>
      <c r="B35" s="20">
        <v>1995</v>
      </c>
      <c r="C35" s="20">
        <v>3148</v>
      </c>
      <c r="D35" s="19" t="s">
        <v>27</v>
      </c>
      <c r="E35" s="34">
        <v>0.18</v>
      </c>
      <c r="F35" s="20">
        <v>20.8</v>
      </c>
      <c r="G35" s="27">
        <f t="shared" si="10"/>
        <v>0.80308880308880315</v>
      </c>
      <c r="H35" s="25">
        <f t="shared" si="11"/>
        <v>10.443184955223881</v>
      </c>
      <c r="I35" s="35">
        <f t="shared" si="12"/>
        <v>10.263184955223881</v>
      </c>
      <c r="J35" s="33">
        <f t="shared" si="13"/>
        <v>-1.2105886188289308</v>
      </c>
      <c r="K35" s="15"/>
      <c r="L35" s="7">
        <f t="shared" si="14"/>
        <v>-3810.932972073474</v>
      </c>
    </row>
    <row r="36" spans="1:13" ht="15.75">
      <c r="A36" s="19" t="s">
        <v>60</v>
      </c>
      <c r="B36" s="20">
        <v>2007</v>
      </c>
      <c r="C36" s="20">
        <v>2303</v>
      </c>
      <c r="D36" s="19" t="s">
        <v>27</v>
      </c>
      <c r="E36" s="34">
        <v>0.18</v>
      </c>
      <c r="F36" s="20">
        <v>23.9</v>
      </c>
      <c r="G36" s="27">
        <f t="shared" si="10"/>
        <v>0.92277992277992282</v>
      </c>
      <c r="H36" s="25">
        <f t="shared" si="11"/>
        <v>11.999621174512054</v>
      </c>
      <c r="I36" s="35">
        <f t="shared" si="12"/>
        <v>11.819621174512054</v>
      </c>
      <c r="J36" s="33">
        <f t="shared" si="13"/>
        <v>0.34584760045924234</v>
      </c>
      <c r="K36" s="15"/>
      <c r="L36" s="7">
        <f t="shared" si="14"/>
        <v>796.48702385763511</v>
      </c>
    </row>
    <row r="37" spans="1:13" ht="15.75">
      <c r="A37" s="19" t="s">
        <v>13</v>
      </c>
      <c r="B37" s="20">
        <v>1999</v>
      </c>
      <c r="C37" s="20">
        <v>2371</v>
      </c>
      <c r="D37" s="19" t="s">
        <v>22</v>
      </c>
      <c r="E37" s="34">
        <v>1.53</v>
      </c>
      <c r="F37" s="20">
        <v>25.9</v>
      </c>
      <c r="G37" s="27">
        <f t="shared" si="10"/>
        <v>1</v>
      </c>
      <c r="H37" s="25">
        <f t="shared" si="11"/>
        <v>13.003773574052811</v>
      </c>
      <c r="I37" s="35">
        <f t="shared" si="12"/>
        <v>11.473773574052812</v>
      </c>
      <c r="J37" s="33">
        <f t="shared" si="13"/>
        <v>0</v>
      </c>
      <c r="K37" s="15"/>
      <c r="L37" s="7">
        <f t="shared" si="14"/>
        <v>0</v>
      </c>
    </row>
    <row r="38" spans="1:13" ht="15.75">
      <c r="A38" s="19" t="s">
        <v>14</v>
      </c>
      <c r="B38" s="20">
        <v>2011</v>
      </c>
      <c r="C38" s="20">
        <v>3660</v>
      </c>
      <c r="D38" s="19" t="s">
        <v>28</v>
      </c>
      <c r="E38" s="34">
        <v>0.35</v>
      </c>
      <c r="F38" s="20">
        <v>18.399999999999999</v>
      </c>
      <c r="G38" s="27">
        <f t="shared" si="10"/>
        <v>0.71042471042471045</v>
      </c>
      <c r="H38" s="25">
        <f t="shared" si="11"/>
        <v>9.2382020757749697</v>
      </c>
      <c r="I38" s="35">
        <f t="shared" si="12"/>
        <v>8.88820207577497</v>
      </c>
      <c r="J38" s="33">
        <f t="shared" si="13"/>
        <v>-2.5855714982778419</v>
      </c>
      <c r="K38" s="15"/>
      <c r="L38" s="7">
        <f t="shared" si="14"/>
        <v>-9463.1916836969012</v>
      </c>
    </row>
    <row r="39" spans="1:13" ht="15.75">
      <c r="A39" s="19"/>
      <c r="B39" s="20"/>
      <c r="C39" s="20"/>
      <c r="D39" s="19"/>
      <c r="E39" s="20"/>
      <c r="F39" s="20"/>
      <c r="G39" s="20"/>
      <c r="H39" s="20"/>
      <c r="I39" s="19"/>
      <c r="J39" s="20"/>
      <c r="L39" s="7">
        <f>SUM(L32:L38)</f>
        <v>-34970.857407059681</v>
      </c>
      <c r="M39" t="s">
        <v>33</v>
      </c>
    </row>
    <row r="42" spans="1:13">
      <c r="L42" s="7">
        <f>L39+L29+L19</f>
        <v>-91515.404033589279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21" sqref="C21"/>
    </sheetView>
  </sheetViews>
  <sheetFormatPr defaultRowHeight="15"/>
  <cols>
    <col min="1" max="1" width="15" bestFit="1" customWidth="1"/>
    <col min="2" max="2" width="11" customWidth="1"/>
    <col min="3" max="3" width="8.7109375" customWidth="1"/>
    <col min="4" max="4" width="41.5703125" bestFit="1" customWidth="1"/>
    <col min="5" max="5" width="34.28515625" bestFit="1" customWidth="1"/>
    <col min="6" max="6" width="30.42578125" bestFit="1" customWidth="1"/>
  </cols>
  <sheetData>
    <row r="1" spans="1:6">
      <c r="A1" s="1"/>
      <c r="B1" s="1" t="s">
        <v>0</v>
      </c>
      <c r="C1" s="1"/>
      <c r="D1" s="1"/>
      <c r="E1" s="1"/>
      <c r="F1" s="1"/>
    </row>
    <row r="2" spans="1:6">
      <c r="A2" s="1" t="s">
        <v>1</v>
      </c>
      <c r="B2" s="1" t="s">
        <v>2</v>
      </c>
      <c r="C2" s="1" t="s">
        <v>3</v>
      </c>
      <c r="D2" s="4" t="s">
        <v>4</v>
      </c>
      <c r="E2" s="1" t="s">
        <v>5</v>
      </c>
      <c r="F2" s="1" t="s">
        <v>6</v>
      </c>
    </row>
    <row r="3" spans="1:6" ht="15.75">
      <c r="A3" s="2" t="s">
        <v>7</v>
      </c>
      <c r="B3" s="2">
        <v>1998</v>
      </c>
      <c r="C3" s="2">
        <v>3500</v>
      </c>
      <c r="D3" s="5" t="s">
        <v>17</v>
      </c>
      <c r="E3" s="3" t="s">
        <v>24</v>
      </c>
      <c r="F3" s="3" t="s">
        <v>25</v>
      </c>
    </row>
    <row r="4" spans="1:6" ht="15.75">
      <c r="A4" s="2" t="s">
        <v>8</v>
      </c>
      <c r="B4" s="2">
        <v>1999</v>
      </c>
      <c r="C4" s="2">
        <v>1000</v>
      </c>
      <c r="D4" s="5" t="s">
        <v>17</v>
      </c>
      <c r="E4" s="3" t="s">
        <v>24</v>
      </c>
      <c r="F4" s="3" t="s">
        <v>25</v>
      </c>
    </row>
    <row r="5" spans="1:6" ht="15.75">
      <c r="A5" s="2" t="s">
        <v>9</v>
      </c>
      <c r="B5" s="2">
        <v>1999</v>
      </c>
      <c r="C5" s="2">
        <v>3450</v>
      </c>
      <c r="D5" s="6" t="s">
        <v>16</v>
      </c>
      <c r="E5" s="2" t="s">
        <v>23</v>
      </c>
      <c r="F5" s="2" t="s">
        <v>26</v>
      </c>
    </row>
    <row r="6" spans="1:6" ht="15.75">
      <c r="A6" s="2" t="s">
        <v>10</v>
      </c>
      <c r="B6" s="2">
        <v>1995</v>
      </c>
      <c r="C6" s="2">
        <v>3000</v>
      </c>
      <c r="D6" s="6" t="s">
        <v>29</v>
      </c>
      <c r="E6" s="2" t="s">
        <v>22</v>
      </c>
      <c r="F6" s="2" t="s">
        <v>27</v>
      </c>
    </row>
    <row r="7" spans="1:6" ht="15.75">
      <c r="A7" s="2" t="s">
        <v>11</v>
      </c>
      <c r="B7" s="2">
        <v>2007</v>
      </c>
      <c r="C7" s="2">
        <v>2500</v>
      </c>
      <c r="D7" s="6" t="s">
        <v>12</v>
      </c>
      <c r="E7" s="2" t="s">
        <v>22</v>
      </c>
      <c r="F7" s="2" t="s">
        <v>27</v>
      </c>
    </row>
    <row r="8" spans="1:6" ht="15.75">
      <c r="A8" s="2" t="s">
        <v>13</v>
      </c>
      <c r="B8" s="2">
        <v>1999</v>
      </c>
      <c r="C8" s="2">
        <v>2000</v>
      </c>
      <c r="D8" s="6" t="s">
        <v>18</v>
      </c>
      <c r="E8" s="2" t="s">
        <v>21</v>
      </c>
      <c r="F8" s="2" t="s">
        <v>22</v>
      </c>
    </row>
    <row r="9" spans="1:6" ht="15.75">
      <c r="A9" s="2" t="s">
        <v>14</v>
      </c>
      <c r="B9" s="2">
        <v>2011</v>
      </c>
      <c r="C9" s="2">
        <v>3400</v>
      </c>
      <c r="D9" s="6" t="s">
        <v>19</v>
      </c>
      <c r="E9" s="2" t="s">
        <v>20</v>
      </c>
      <c r="F9" s="2" t="s">
        <v>28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2</vt:lpstr>
      <vt:lpstr>table 1</vt:lpstr>
    </vt:vector>
  </TitlesOfParts>
  <Company>Cornell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Kristina</cp:lastModifiedBy>
  <dcterms:created xsi:type="dcterms:W3CDTF">2013-09-16T01:16:04Z</dcterms:created>
  <dcterms:modified xsi:type="dcterms:W3CDTF">2013-12-17T16:38:40Z</dcterms:modified>
</cp:coreProperties>
</file>