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saveExternalLinkValues="0" codeName="ThisWorkbook" defaultThemeVersion="153222"/>
  <mc:AlternateContent xmlns:mc="http://schemas.openxmlformats.org/markup-compatibility/2006">
    <mc:Choice Requires="x15">
      <x15ac:absPath xmlns:x15ac="http://schemas.microsoft.com/office/spreadsheetml/2010/11/ac" url="C:\Users\swilner\Box Sync\My Documents\ag programs\2018\web tools\"/>
    </mc:Choice>
  </mc:AlternateContent>
  <workbookProtection workbookAlgorithmName="SHA-512" workbookHashValue="9pOwwYFJFMQEOX14Q2K1sPi22dvHhC1olZBZvpRb7NNEoZ6Y5Dx0vRAX57Hk12aruRsBGXFTJsl/laxrfaWcXQ==" workbookSaltValue="1WBsclCNFcgQUoRS6U4lHg==" workbookSpinCount="100000" lockStructure="1"/>
  <bookViews>
    <workbookView xWindow="0" yWindow="0" windowWidth="28800" windowHeight="13020" tabRatio="775"/>
  </bookViews>
  <sheets>
    <sheet name="Instructions" sheetId="1" r:id="rId1"/>
    <sheet name="1. Owner Draws" sheetId="2" r:id="rId2"/>
    <sheet name="2. Labor Hours &amp; Cost" sheetId="3" r:id="rId3"/>
    <sheet name="3. Cash Flow " sheetId="4" r:id="rId4"/>
    <sheet name="4. Jan 1 Balance Sheet" sheetId="5" r:id="rId5"/>
    <sheet name="5. Dec 31 Balance Sheet" sheetId="6" r:id="rId6"/>
    <sheet name="6. Income Statement" sheetId="7" r:id="rId7"/>
    <sheet name="7. Benchmark Analysis" sheetId="8" r:id="rId8"/>
  </sheets>
  <definedNames>
    <definedName name="AssetValuation">'4. Jan 1 Balance Sheet'!$D$100:$D$102</definedName>
    <definedName name="ExpDescription">Instructions!$E$101:$E$102</definedName>
    <definedName name="LegalStructure">Instructions!$E$105:$E$110</definedName>
    <definedName name="_xlnm.Print_Area" localSheetId="1">'1. Owner Draws'!$B$1:$O$44</definedName>
    <definedName name="_xlnm.Print_Area" localSheetId="2">'2. Labor Hours &amp; Cost'!$B$1:$P$51</definedName>
    <definedName name="_xlnm.Print_Area" localSheetId="3">'3. Cash Flow '!$B$2:$O$117</definedName>
    <definedName name="_xlnm.Print_Area" localSheetId="4">'4. Jan 1 Balance Sheet'!$B$1:$J$66</definedName>
    <definedName name="_xlnm.Print_Area" localSheetId="5">'5. Dec 31 Balance Sheet'!$B$1:$J$66</definedName>
    <definedName name="_xlnm.Print_Area" localSheetId="6">'6. Income Statement'!$B$1:$G$69</definedName>
    <definedName name="_xlnm.Print_Area" localSheetId="7">'7. Benchmark Analysis'!$B$1:$M$104</definedName>
    <definedName name="_xlnm.Print_Area" localSheetId="0">Instructions!$B$2:$I$66</definedName>
    <definedName name="type">Instructions!$G$22</definedName>
    <definedName name="Z_43CE57EE_3237_4C30_842A_5141E827D2A3_.wvu.PrintArea" localSheetId="1" hidden="1">'1. Owner Draws'!$B$2:$O$40</definedName>
    <definedName name="Z_43CE57EE_3237_4C30_842A_5141E827D2A3_.wvu.PrintArea" localSheetId="2" hidden="1">'2. Labor Hours &amp; Cost'!$B$2:$P$47</definedName>
    <definedName name="Z_43CE57EE_3237_4C30_842A_5141E827D2A3_.wvu.PrintArea" localSheetId="3" hidden="1">'3. Cash Flow '!$B$2:$O$109</definedName>
    <definedName name="Z_43CE57EE_3237_4C30_842A_5141E827D2A3_.wvu.PrintArea" localSheetId="4" hidden="1">'4. Jan 1 Balance Sheet'!$B$2:$J$58</definedName>
    <definedName name="Z_43CE57EE_3237_4C30_842A_5141E827D2A3_.wvu.PrintArea" localSheetId="5" hidden="1">'5. Dec 31 Balance Sheet'!$B$2:$J$58</definedName>
    <definedName name="Z_43CE57EE_3237_4C30_842A_5141E827D2A3_.wvu.PrintArea" localSheetId="6" hidden="1">'6. Income Statement'!$A$1:$H$62</definedName>
    <definedName name="Z_43CE57EE_3237_4C30_842A_5141E827D2A3_.wvu.PrintArea" localSheetId="7" hidden="1">'7. Benchmark Analysis'!$A$1:$N$53</definedName>
    <definedName name="Z_43CE57EE_3237_4C30_842A_5141E827D2A3_.wvu.PrintArea" localSheetId="0" hidden="1">Instructions!$A$1:$J$58</definedName>
  </definedNames>
  <calcPr calcId="162913"/>
  <customWorkbookViews>
    <customWorkbookView name="Sciabarrasi, Mike - Personal View" guid="{43CE57EE-3237-4C30-842A-5141E827D2A3}" mergeInterval="0" personalView="1" maximized="1" xWindow="1912" yWindow="-8" windowWidth="1936" windowHeight="1096"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1" i="8" l="1"/>
  <c r="B23" i="7" l="1"/>
  <c r="B24" i="7"/>
  <c r="B11" i="7"/>
  <c r="B12" i="7"/>
  <c r="B13" i="7"/>
  <c r="B14" i="7"/>
  <c r="B15" i="7"/>
  <c r="B16" i="7"/>
  <c r="B17" i="7"/>
  <c r="B18" i="7"/>
  <c r="B19" i="7"/>
  <c r="B20" i="7"/>
  <c r="B21" i="7"/>
  <c r="B22" i="7"/>
  <c r="O10" i="4"/>
  <c r="C11" i="7" s="1"/>
  <c r="O13" i="4"/>
  <c r="C14" i="7" s="1"/>
  <c r="O15" i="4"/>
  <c r="C16" i="7" s="1"/>
  <c r="O22" i="4"/>
  <c r="C23" i="7" s="1"/>
  <c r="B47" i="3" l="1"/>
  <c r="B43" i="3"/>
  <c r="E33" i="3"/>
  <c r="F33" i="3"/>
  <c r="G33" i="3"/>
  <c r="N33" i="3"/>
  <c r="O33" i="3"/>
  <c r="D33" i="3"/>
  <c r="B42" i="3"/>
  <c r="B37" i="3"/>
  <c r="G40" i="7" l="1"/>
  <c r="O34" i="2" l="1"/>
  <c r="B16" i="3" l="1"/>
  <c r="B21" i="3"/>
  <c r="M95" i="8"/>
  <c r="M89" i="8"/>
  <c r="M86" i="8"/>
  <c r="M85" i="8"/>
  <c r="D86" i="8"/>
  <c r="D32" i="6" l="1"/>
  <c r="C32" i="6"/>
  <c r="B32" i="6"/>
  <c r="D20" i="6"/>
  <c r="D20" i="5"/>
  <c r="C32" i="5"/>
  <c r="D32" i="5"/>
  <c r="B32" i="5"/>
  <c r="C29" i="7"/>
  <c r="E39" i="7"/>
  <c r="F39" i="7"/>
  <c r="E38" i="7"/>
  <c r="F38" i="7"/>
  <c r="B29" i="7"/>
  <c r="E37" i="7"/>
  <c r="F37" i="7"/>
  <c r="B28" i="7"/>
  <c r="B24" i="6"/>
  <c r="B20" i="6"/>
  <c r="B16" i="6"/>
  <c r="B12" i="6"/>
  <c r="B24" i="5"/>
  <c r="B20" i="5"/>
  <c r="B16" i="5"/>
  <c r="B12" i="5"/>
  <c r="H8" i="8"/>
  <c r="D9" i="8"/>
  <c r="B58" i="7" l="1"/>
  <c r="G34" i="7" l="1"/>
  <c r="E15" i="7" l="1"/>
  <c r="E16" i="7"/>
  <c r="E17" i="7"/>
  <c r="E18" i="7"/>
  <c r="E19" i="7"/>
  <c r="E20" i="7"/>
  <c r="E21" i="7"/>
  <c r="E22" i="7"/>
  <c r="E23" i="7"/>
  <c r="E24" i="7"/>
  <c r="E14" i="7"/>
  <c r="E12" i="7"/>
  <c r="E13" i="7"/>
  <c r="B10" i="7"/>
  <c r="B53" i="7"/>
  <c r="B54" i="7"/>
  <c r="B52" i="7"/>
  <c r="B50" i="7"/>
  <c r="B38" i="7"/>
  <c r="B39" i="7"/>
  <c r="B51" i="7"/>
  <c r="B41" i="7"/>
  <c r="B42" i="7"/>
  <c r="B43" i="7"/>
  <c r="B44" i="7"/>
  <c r="B45" i="7"/>
  <c r="B46" i="7"/>
  <c r="B47" i="7"/>
  <c r="B48" i="7"/>
  <c r="B49" i="7"/>
  <c r="B40" i="7"/>
  <c r="J33" i="3" l="1"/>
  <c r="M33" i="3"/>
  <c r="H33" i="3"/>
  <c r="G44" i="3"/>
  <c r="D24" i="4"/>
  <c r="E24" i="4"/>
  <c r="F24" i="4"/>
  <c r="G24" i="4"/>
  <c r="H24" i="4"/>
  <c r="I24" i="4"/>
  <c r="J24" i="4"/>
  <c r="K24" i="4"/>
  <c r="L24" i="4"/>
  <c r="M24" i="4"/>
  <c r="N24" i="4"/>
  <c r="C24" i="4"/>
  <c r="K33" i="3" l="1"/>
  <c r="I33" i="3"/>
  <c r="L33" i="3"/>
  <c r="D5" i="6"/>
  <c r="D5" i="5"/>
  <c r="C5" i="2"/>
  <c r="C4" i="2"/>
  <c r="P33" i="3" l="1"/>
  <c r="B46" i="4"/>
  <c r="E11" i="7" s="1"/>
  <c r="B26" i="4"/>
  <c r="B37" i="7" s="1"/>
  <c r="P31" i="3"/>
  <c r="B29" i="3"/>
  <c r="E45" i="3"/>
  <c r="F45" i="3"/>
  <c r="G45" i="3"/>
  <c r="H45" i="3"/>
  <c r="I45" i="3"/>
  <c r="J45" i="3"/>
  <c r="K45" i="3"/>
  <c r="L45" i="3"/>
  <c r="M45" i="3"/>
  <c r="N45" i="3"/>
  <c r="O45" i="3"/>
  <c r="D45" i="3"/>
  <c r="B45" i="3"/>
  <c r="P45" i="3" l="1"/>
  <c r="H6" i="8"/>
  <c r="H7" i="8"/>
  <c r="B40" i="2"/>
  <c r="B75" i="4" s="1"/>
  <c r="B39" i="2"/>
  <c r="B37" i="2"/>
  <c r="B38" i="2"/>
  <c r="B8" i="2"/>
  <c r="C6" i="7" l="1"/>
  <c r="D8" i="8"/>
  <c r="E25" i="7" l="1"/>
  <c r="E9" i="7"/>
  <c r="B35" i="7"/>
  <c r="B55" i="7"/>
  <c r="B60" i="4"/>
  <c r="O48" i="4"/>
  <c r="G13" i="7" s="1"/>
  <c r="O51" i="4"/>
  <c r="G16" i="7" s="1"/>
  <c r="O52" i="4"/>
  <c r="G17" i="7" s="1"/>
  <c r="O53" i="4"/>
  <c r="G18" i="7" s="1"/>
  <c r="O54" i="4"/>
  <c r="G19" i="7" s="1"/>
  <c r="O55" i="4"/>
  <c r="G20" i="7" s="1"/>
  <c r="O56" i="4"/>
  <c r="G21" i="7" s="1"/>
  <c r="O57" i="4"/>
  <c r="G22" i="7" s="1"/>
  <c r="O58" i="4"/>
  <c r="G23" i="7" s="1"/>
  <c r="O59" i="4"/>
  <c r="G24" i="7" s="1"/>
  <c r="B45" i="4"/>
  <c r="B44" i="4"/>
  <c r="B25" i="4"/>
  <c r="B24" i="3"/>
  <c r="O38" i="2" l="1"/>
  <c r="D87" i="8" s="1"/>
  <c r="C10" i="8" l="1"/>
  <c r="D7" i="8" s="1"/>
  <c r="C6" i="6"/>
  <c r="O108" i="4" l="1"/>
  <c r="G44" i="7" l="1"/>
  <c r="G43" i="7"/>
  <c r="G42" i="7"/>
  <c r="G41" i="7"/>
  <c r="D75" i="4" l="1"/>
  <c r="E75" i="4"/>
  <c r="F75" i="4"/>
  <c r="G75" i="4"/>
  <c r="H75" i="4"/>
  <c r="I75" i="4"/>
  <c r="J75" i="4"/>
  <c r="K75" i="4"/>
  <c r="L75" i="4"/>
  <c r="M75" i="4"/>
  <c r="N75" i="4"/>
  <c r="C75" i="4"/>
  <c r="O40" i="2"/>
  <c r="C27" i="7" l="1"/>
  <c r="J54" i="6"/>
  <c r="E46" i="6"/>
  <c r="E45" i="6"/>
  <c r="E44" i="6"/>
  <c r="J41" i="6"/>
  <c r="E35" i="6"/>
  <c r="E34" i="6"/>
  <c r="E33" i="6"/>
  <c r="J30" i="6"/>
  <c r="E27" i="6"/>
  <c r="E26" i="6"/>
  <c r="E25" i="6"/>
  <c r="E23" i="6"/>
  <c r="E22" i="6"/>
  <c r="E21" i="6"/>
  <c r="E19" i="6"/>
  <c r="E18" i="6"/>
  <c r="E17" i="6"/>
  <c r="E15" i="6"/>
  <c r="E14" i="6"/>
  <c r="E13" i="6"/>
  <c r="C4" i="6"/>
  <c r="J54" i="5"/>
  <c r="E45" i="5"/>
  <c r="E46" i="5"/>
  <c r="E44" i="5"/>
  <c r="J41" i="5"/>
  <c r="E34" i="5"/>
  <c r="E35" i="5"/>
  <c r="E33" i="5"/>
  <c r="E41" i="6" l="1"/>
  <c r="E30" i="6"/>
  <c r="G15" i="8" s="1"/>
  <c r="E54" i="6"/>
  <c r="J56" i="6"/>
  <c r="E54" i="5"/>
  <c r="E41" i="5"/>
  <c r="J30" i="5"/>
  <c r="E26" i="5"/>
  <c r="E27" i="5"/>
  <c r="E25" i="5"/>
  <c r="E23" i="5"/>
  <c r="E22" i="5"/>
  <c r="E21" i="5"/>
  <c r="E18" i="5"/>
  <c r="E19" i="5"/>
  <c r="E17" i="5"/>
  <c r="E14" i="5"/>
  <c r="E15" i="5"/>
  <c r="E13" i="5"/>
  <c r="C5" i="8"/>
  <c r="C5" i="7"/>
  <c r="C4" i="7"/>
  <c r="C4" i="5"/>
  <c r="C4" i="4"/>
  <c r="G38" i="7" l="1"/>
  <c r="G37" i="7"/>
  <c r="G14" i="8"/>
  <c r="E58" i="6"/>
  <c r="J57" i="6" s="1"/>
  <c r="C28" i="7"/>
  <c r="J56" i="5"/>
  <c r="G39" i="7"/>
  <c r="E30" i="5"/>
  <c r="E15" i="8" s="1"/>
  <c r="C4" i="3"/>
  <c r="C6" i="8"/>
  <c r="C5" i="3"/>
  <c r="C5" i="4"/>
  <c r="G22" i="8" l="1"/>
  <c r="G46" i="7"/>
  <c r="E14" i="8"/>
  <c r="G20" i="8"/>
  <c r="G21" i="8"/>
  <c r="C31" i="7"/>
  <c r="J58" i="6"/>
  <c r="E58" i="5"/>
  <c r="H78" i="4"/>
  <c r="I78" i="4"/>
  <c r="J78" i="4"/>
  <c r="K78" i="4"/>
  <c r="O101" i="4"/>
  <c r="O102" i="4"/>
  <c r="O103" i="4"/>
  <c r="O100" i="4"/>
  <c r="O95" i="4"/>
  <c r="O96" i="4"/>
  <c r="O97" i="4"/>
  <c r="O94" i="4"/>
  <c r="O92" i="4"/>
  <c r="O87" i="4"/>
  <c r="O88" i="4"/>
  <c r="O89" i="4"/>
  <c r="O86" i="4"/>
  <c r="O81" i="4"/>
  <c r="O82" i="4"/>
  <c r="O83" i="4"/>
  <c r="O80" i="4"/>
  <c r="O76" i="4"/>
  <c r="O77" i="4"/>
  <c r="O68" i="4"/>
  <c r="O69" i="4"/>
  <c r="O70" i="4"/>
  <c r="O71" i="4"/>
  <c r="O72" i="4"/>
  <c r="O67" i="4"/>
  <c r="O47" i="4"/>
  <c r="G12" i="7" s="1"/>
  <c r="O49" i="4"/>
  <c r="G14" i="7" s="1"/>
  <c r="O50" i="4"/>
  <c r="G15" i="7" s="1"/>
  <c r="O30" i="4"/>
  <c r="C41" i="7" s="1"/>
  <c r="O31" i="4"/>
  <c r="C42" i="7" s="1"/>
  <c r="O32" i="4"/>
  <c r="C43" i="7" s="1"/>
  <c r="O33" i="4"/>
  <c r="C44" i="7" s="1"/>
  <c r="O34" i="4"/>
  <c r="C45" i="7" s="1"/>
  <c r="O35" i="4"/>
  <c r="C46" i="7" s="1"/>
  <c r="O36" i="4"/>
  <c r="C47" i="7" s="1"/>
  <c r="O37" i="4"/>
  <c r="C48" i="7" s="1"/>
  <c r="O38" i="4"/>
  <c r="C49" i="7" s="1"/>
  <c r="O39" i="4"/>
  <c r="C50" i="7" s="1"/>
  <c r="O27" i="4"/>
  <c r="C38" i="7" s="1"/>
  <c r="O28" i="4"/>
  <c r="C39" i="7" s="1"/>
  <c r="O40" i="4"/>
  <c r="C51" i="7" s="1"/>
  <c r="O41" i="4"/>
  <c r="C52" i="7" s="1"/>
  <c r="O42" i="4"/>
  <c r="C53" i="7" s="1"/>
  <c r="O43" i="4"/>
  <c r="C54" i="7" s="1"/>
  <c r="O29" i="4"/>
  <c r="C40" i="7" s="1"/>
  <c r="O11" i="4"/>
  <c r="C12" i="7" s="1"/>
  <c r="O12" i="4"/>
  <c r="C13" i="7" s="1"/>
  <c r="O14" i="4"/>
  <c r="C15" i="7" s="1"/>
  <c r="O16" i="4"/>
  <c r="C17" i="7" s="1"/>
  <c r="O17" i="4"/>
  <c r="C18" i="7" s="1"/>
  <c r="O18" i="4"/>
  <c r="C19" i="7" s="1"/>
  <c r="O19" i="4"/>
  <c r="C20" i="7" s="1"/>
  <c r="O20" i="4"/>
  <c r="C21" i="7" s="1"/>
  <c r="O21" i="4"/>
  <c r="C22" i="7" s="1"/>
  <c r="O23" i="4"/>
  <c r="C24" i="7" s="1"/>
  <c r="O9" i="4"/>
  <c r="C10" i="7" s="1"/>
  <c r="N104" i="4"/>
  <c r="M104" i="4"/>
  <c r="L104" i="4"/>
  <c r="K104" i="4"/>
  <c r="J104" i="4"/>
  <c r="I104" i="4"/>
  <c r="H104" i="4"/>
  <c r="G104" i="4"/>
  <c r="F104" i="4"/>
  <c r="E104" i="4"/>
  <c r="D104" i="4"/>
  <c r="N98" i="4"/>
  <c r="M98" i="4"/>
  <c r="L98" i="4"/>
  <c r="K98" i="4"/>
  <c r="J98" i="4"/>
  <c r="I98" i="4"/>
  <c r="H98" i="4"/>
  <c r="G98" i="4"/>
  <c r="F98" i="4"/>
  <c r="E98" i="4"/>
  <c r="D98" i="4"/>
  <c r="N90" i="4"/>
  <c r="M90" i="4"/>
  <c r="L90" i="4"/>
  <c r="K90" i="4"/>
  <c r="J90" i="4"/>
  <c r="I90" i="4"/>
  <c r="H90" i="4"/>
  <c r="G90" i="4"/>
  <c r="F90" i="4"/>
  <c r="E90" i="4"/>
  <c r="D90" i="4"/>
  <c r="N84" i="4"/>
  <c r="M84" i="4"/>
  <c r="L84" i="4"/>
  <c r="K84" i="4"/>
  <c r="J84" i="4"/>
  <c r="I84" i="4"/>
  <c r="H84" i="4"/>
  <c r="G84" i="4"/>
  <c r="F84" i="4"/>
  <c r="E84" i="4"/>
  <c r="D84" i="4"/>
  <c r="N78" i="4"/>
  <c r="M78" i="4"/>
  <c r="L78" i="4"/>
  <c r="G78" i="4"/>
  <c r="F78" i="4"/>
  <c r="E78" i="4"/>
  <c r="D78" i="4"/>
  <c r="N73" i="4"/>
  <c r="M73" i="4"/>
  <c r="L73" i="4"/>
  <c r="K73" i="4"/>
  <c r="J73" i="4"/>
  <c r="I73" i="4"/>
  <c r="H73" i="4"/>
  <c r="G73" i="4"/>
  <c r="F73" i="4"/>
  <c r="E73" i="4"/>
  <c r="D73" i="4"/>
  <c r="C104" i="4"/>
  <c r="C98" i="4"/>
  <c r="C90" i="4"/>
  <c r="C84" i="4"/>
  <c r="C78" i="4"/>
  <c r="C73" i="4"/>
  <c r="C37" i="2"/>
  <c r="C39" i="2" s="1"/>
  <c r="M92" i="8" l="1"/>
  <c r="D95" i="8"/>
  <c r="C25" i="7"/>
  <c r="E20" i="8"/>
  <c r="O24" i="4"/>
  <c r="J57" i="5"/>
  <c r="O75" i="4"/>
  <c r="O78" i="4" s="1"/>
  <c r="M98" i="8" s="1"/>
  <c r="O90" i="4"/>
  <c r="D89" i="8" s="1"/>
  <c r="O104" i="4"/>
  <c r="D100" i="8" s="1"/>
  <c r="O84" i="4"/>
  <c r="D98" i="8" s="1"/>
  <c r="O98" i="4"/>
  <c r="D90" i="8" s="1"/>
  <c r="O73" i="4"/>
  <c r="E22" i="8" l="1"/>
  <c r="M100" i="8"/>
  <c r="F39" i="8"/>
  <c r="M93" i="8"/>
  <c r="M94" i="8" s="1"/>
  <c r="D99" i="8"/>
  <c r="E21" i="8"/>
  <c r="J58" i="5"/>
  <c r="P30" i="3"/>
  <c r="O32" i="2"/>
  <c r="O13" i="2"/>
  <c r="O14" i="2"/>
  <c r="O15" i="2"/>
  <c r="O16" i="2"/>
  <c r="O17" i="2"/>
  <c r="O18" i="2"/>
  <c r="O19" i="2"/>
  <c r="O20" i="2"/>
  <c r="O21" i="2"/>
  <c r="O22" i="2"/>
  <c r="O23" i="2"/>
  <c r="O24" i="2"/>
  <c r="O25" i="2"/>
  <c r="O26" i="2"/>
  <c r="O27" i="2"/>
  <c r="O28" i="2"/>
  <c r="O29" i="2"/>
  <c r="O30" i="2"/>
  <c r="O31" i="2"/>
  <c r="O33" i="2"/>
  <c r="O35" i="2"/>
  <c r="O36" i="2"/>
  <c r="O10" i="2"/>
  <c r="O9" i="2"/>
  <c r="E44" i="3"/>
  <c r="F44" i="3"/>
  <c r="H44" i="3"/>
  <c r="I44" i="3"/>
  <c r="J44" i="3"/>
  <c r="K44" i="3"/>
  <c r="L44" i="3"/>
  <c r="M44" i="3"/>
  <c r="N44" i="3"/>
  <c r="O44" i="3"/>
  <c r="D44" i="3"/>
  <c r="B46" i="3"/>
  <c r="B44" i="3"/>
  <c r="B39" i="3"/>
  <c r="B40" i="3"/>
  <c r="B41" i="3"/>
  <c r="B38" i="3"/>
  <c r="P44" i="3" l="1"/>
  <c r="P26" i="3"/>
  <c r="P27" i="3"/>
  <c r="P28" i="3"/>
  <c r="P32" i="3"/>
  <c r="P25" i="3"/>
  <c r="D21" i="3"/>
  <c r="E21" i="3"/>
  <c r="F21" i="3"/>
  <c r="G21" i="3"/>
  <c r="H21" i="3"/>
  <c r="I21" i="3"/>
  <c r="J21" i="3"/>
  <c r="K21" i="3"/>
  <c r="L21" i="3"/>
  <c r="M21" i="3"/>
  <c r="N21" i="3"/>
  <c r="O21" i="3"/>
  <c r="P20" i="3"/>
  <c r="P19" i="3"/>
  <c r="P18" i="3"/>
  <c r="P17" i="3"/>
  <c r="E39" i="3"/>
  <c r="F39" i="3"/>
  <c r="G39" i="3"/>
  <c r="H39" i="3"/>
  <c r="I39" i="3"/>
  <c r="J39" i="3"/>
  <c r="K39" i="3"/>
  <c r="L39" i="3"/>
  <c r="M39" i="3"/>
  <c r="N39" i="3"/>
  <c r="O39" i="3"/>
  <c r="E40" i="3"/>
  <c r="F40" i="3"/>
  <c r="G40" i="3"/>
  <c r="H40" i="3"/>
  <c r="I40" i="3"/>
  <c r="J40" i="3"/>
  <c r="K40" i="3"/>
  <c r="L40" i="3"/>
  <c r="M40" i="3"/>
  <c r="N40" i="3"/>
  <c r="O40" i="3"/>
  <c r="E41" i="3"/>
  <c r="F41" i="3"/>
  <c r="G41" i="3"/>
  <c r="H41" i="3"/>
  <c r="I41" i="3"/>
  <c r="J41" i="3"/>
  <c r="K41" i="3"/>
  <c r="L41" i="3"/>
  <c r="M41" i="3"/>
  <c r="N41" i="3"/>
  <c r="O41" i="3"/>
  <c r="E46" i="3"/>
  <c r="F46" i="3"/>
  <c r="G46" i="3"/>
  <c r="H46" i="3"/>
  <c r="I46" i="3"/>
  <c r="J46" i="3"/>
  <c r="K46" i="3"/>
  <c r="K47" i="3" s="1"/>
  <c r="J46" i="4" s="1"/>
  <c r="L46" i="3"/>
  <c r="M46" i="3"/>
  <c r="N46" i="3"/>
  <c r="O46" i="3"/>
  <c r="O47" i="3" s="1"/>
  <c r="N46" i="4" s="1"/>
  <c r="D39" i="3"/>
  <c r="D40" i="3"/>
  <c r="D41" i="3"/>
  <c r="D46" i="3"/>
  <c r="D47" i="3" s="1"/>
  <c r="C46" i="4" s="1"/>
  <c r="E38" i="3"/>
  <c r="F38" i="3"/>
  <c r="G38" i="3"/>
  <c r="H38" i="3"/>
  <c r="I38" i="3"/>
  <c r="J38" i="3"/>
  <c r="K38" i="3"/>
  <c r="L38" i="3"/>
  <c r="M38" i="3"/>
  <c r="N38" i="3"/>
  <c r="O38" i="3"/>
  <c r="D38" i="3"/>
  <c r="P11" i="3"/>
  <c r="P12" i="3"/>
  <c r="P13" i="3"/>
  <c r="P14" i="3"/>
  <c r="P10" i="3"/>
  <c r="E15" i="3"/>
  <c r="F15" i="3"/>
  <c r="G15" i="3"/>
  <c r="H15" i="3"/>
  <c r="I15" i="3"/>
  <c r="J15" i="3"/>
  <c r="K15" i="3"/>
  <c r="L15" i="3"/>
  <c r="M15" i="3"/>
  <c r="N15" i="3"/>
  <c r="O15" i="3"/>
  <c r="D15" i="3"/>
  <c r="I42" i="3" l="1"/>
  <c r="H42" i="3"/>
  <c r="J47" i="3"/>
  <c r="I46" i="4" s="1"/>
  <c r="I60" i="4" s="1"/>
  <c r="N60" i="4"/>
  <c r="J60" i="4"/>
  <c r="J42" i="3"/>
  <c r="E47" i="3"/>
  <c r="D46" i="4" s="1"/>
  <c r="N42" i="3"/>
  <c r="F42" i="3"/>
  <c r="I47" i="3"/>
  <c r="H46" i="4" s="1"/>
  <c r="H60" i="4" s="1"/>
  <c r="N47" i="3"/>
  <c r="M46" i="4" s="1"/>
  <c r="M60" i="4" s="1"/>
  <c r="H47" i="3"/>
  <c r="G46" i="4" s="1"/>
  <c r="G60" i="4" s="1"/>
  <c r="L42" i="3"/>
  <c r="M47" i="3"/>
  <c r="L46" i="4" s="1"/>
  <c r="L60" i="4" s="1"/>
  <c r="L47" i="3"/>
  <c r="K46" i="4" s="1"/>
  <c r="K60" i="4" s="1"/>
  <c r="D42" i="3"/>
  <c r="O42" i="3"/>
  <c r="G42" i="3"/>
  <c r="M42" i="3"/>
  <c r="E42" i="3"/>
  <c r="K42" i="3"/>
  <c r="F47" i="3"/>
  <c r="E46" i="4" s="1"/>
  <c r="E60" i="4" s="1"/>
  <c r="G47" i="3"/>
  <c r="F46" i="4" s="1"/>
  <c r="F60" i="4" s="1"/>
  <c r="N22" i="3"/>
  <c r="N34" i="3" s="1"/>
  <c r="F22" i="3"/>
  <c r="F34" i="3" s="1"/>
  <c r="M22" i="3"/>
  <c r="M34" i="3" s="1"/>
  <c r="I22" i="3"/>
  <c r="I34" i="3" s="1"/>
  <c r="H22" i="3"/>
  <c r="H34" i="3" s="1"/>
  <c r="G22" i="3"/>
  <c r="G34" i="3" s="1"/>
  <c r="E22" i="3"/>
  <c r="E34" i="3" s="1"/>
  <c r="L22" i="3"/>
  <c r="L34" i="3" s="1"/>
  <c r="C60" i="4"/>
  <c r="K22" i="3"/>
  <c r="K34" i="3" s="1"/>
  <c r="J22" i="3"/>
  <c r="J34" i="3" s="1"/>
  <c r="O22" i="3"/>
  <c r="O34" i="3" s="1"/>
  <c r="D22" i="3"/>
  <c r="D34" i="3" s="1"/>
  <c r="P39" i="3"/>
  <c r="P38" i="3"/>
  <c r="P40" i="3"/>
  <c r="P46" i="3"/>
  <c r="P47" i="3" s="1"/>
  <c r="P41" i="3"/>
  <c r="P21" i="3"/>
  <c r="P15" i="3"/>
  <c r="N37" i="2"/>
  <c r="N39" i="2" s="1"/>
  <c r="M37" i="2"/>
  <c r="M39" i="2" s="1"/>
  <c r="L37" i="2"/>
  <c r="L39" i="2" s="1"/>
  <c r="K37" i="2"/>
  <c r="K39" i="2" s="1"/>
  <c r="J37" i="2"/>
  <c r="J39" i="2" s="1"/>
  <c r="I37" i="2"/>
  <c r="I39" i="2" s="1"/>
  <c r="H37" i="2"/>
  <c r="H39" i="2" s="1"/>
  <c r="G37" i="2"/>
  <c r="G39" i="2" s="1"/>
  <c r="F37" i="2"/>
  <c r="F39" i="2" s="1"/>
  <c r="E37" i="2"/>
  <c r="E39" i="2" s="1"/>
  <c r="D37" i="2"/>
  <c r="D39" i="2" s="1"/>
  <c r="O12" i="2"/>
  <c r="O11" i="2"/>
  <c r="M103" i="8" l="1"/>
  <c r="M102" i="8"/>
  <c r="L26" i="4"/>
  <c r="F26" i="4"/>
  <c r="C26" i="4"/>
  <c r="M26" i="4"/>
  <c r="I26" i="4"/>
  <c r="J26" i="4"/>
  <c r="K26" i="4"/>
  <c r="D26" i="4"/>
  <c r="D44" i="4" s="1"/>
  <c r="G26" i="4"/>
  <c r="N26" i="4"/>
  <c r="E26" i="4"/>
  <c r="H26" i="4"/>
  <c r="H44" i="4" s="1"/>
  <c r="O46" i="4"/>
  <c r="O60" i="4" s="1"/>
  <c r="D60" i="4"/>
  <c r="P42" i="3"/>
  <c r="O39" i="2"/>
  <c r="P22" i="3"/>
  <c r="P34" i="3" s="1"/>
  <c r="O37" i="2"/>
  <c r="D94" i="8" s="1"/>
  <c r="M44" i="4" l="1"/>
  <c r="M62" i="4" s="1"/>
  <c r="M64" i="4" s="1"/>
  <c r="M106" i="4" s="1"/>
  <c r="C44" i="4"/>
  <c r="C62" i="4" s="1"/>
  <c r="C64" i="4" s="1"/>
  <c r="C106" i="4" s="1"/>
  <c r="C109" i="4" s="1"/>
  <c r="D108" i="4" s="1"/>
  <c r="N44" i="4"/>
  <c r="N62" i="4" s="1"/>
  <c r="N64" i="4" s="1"/>
  <c r="N106" i="4" s="1"/>
  <c r="F44" i="4"/>
  <c r="F62" i="4" s="1"/>
  <c r="F64" i="4" s="1"/>
  <c r="F106" i="4" s="1"/>
  <c r="E44" i="4"/>
  <c r="E62" i="4" s="1"/>
  <c r="E64" i="4" s="1"/>
  <c r="E106" i="4" s="1"/>
  <c r="G44" i="4"/>
  <c r="G62" i="4" s="1"/>
  <c r="G64" i="4" s="1"/>
  <c r="G106" i="4" s="1"/>
  <c r="L44" i="4"/>
  <c r="L62" i="4" s="1"/>
  <c r="L64" i="4" s="1"/>
  <c r="L106" i="4" s="1"/>
  <c r="J44" i="4"/>
  <c r="J62" i="4" s="1"/>
  <c r="J64" i="4" s="1"/>
  <c r="J106" i="4" s="1"/>
  <c r="I44" i="4"/>
  <c r="I62" i="4" s="1"/>
  <c r="I64" i="4" s="1"/>
  <c r="I106" i="4" s="1"/>
  <c r="K44" i="4"/>
  <c r="K62" i="4" s="1"/>
  <c r="K64" i="4" s="1"/>
  <c r="K106" i="4" s="1"/>
  <c r="O26" i="4"/>
  <c r="H62" i="4"/>
  <c r="H64" i="4" s="1"/>
  <c r="H106" i="4" s="1"/>
  <c r="D62" i="4"/>
  <c r="D64" i="4" s="1"/>
  <c r="D106" i="4" s="1"/>
  <c r="G11" i="7"/>
  <c r="G25" i="7" s="1"/>
  <c r="D109" i="4" l="1"/>
  <c r="E108" i="4" s="1"/>
  <c r="E109" i="4" s="1"/>
  <c r="F108" i="4" s="1"/>
  <c r="F109" i="4" s="1"/>
  <c r="G108" i="4" s="1"/>
  <c r="G109" i="4" s="1"/>
  <c r="H108" i="4" s="1"/>
  <c r="H109" i="4" s="1"/>
  <c r="I108" i="4" s="1"/>
  <c r="I109" i="4" s="1"/>
  <c r="J108" i="4" s="1"/>
  <c r="J109" i="4" s="1"/>
  <c r="K108" i="4" s="1"/>
  <c r="K109" i="4" s="1"/>
  <c r="L108" i="4" s="1"/>
  <c r="L109" i="4" s="1"/>
  <c r="M108" i="4" s="1"/>
  <c r="M109" i="4" s="1"/>
  <c r="N108" i="4" s="1"/>
  <c r="N109" i="4" s="1"/>
  <c r="C37" i="7"/>
  <c r="O44" i="4"/>
  <c r="O62" i="4" s="1"/>
  <c r="O64" i="4" s="1"/>
  <c r="O106" i="4" s="1"/>
  <c r="O109" i="4" s="1"/>
  <c r="C55" i="7" l="1"/>
  <c r="D93" i="8"/>
  <c r="M88" i="8"/>
  <c r="G48" i="7" l="1"/>
  <c r="D96" i="8"/>
  <c r="D101" i="8" s="1"/>
  <c r="G54" i="7" l="1"/>
  <c r="D88" i="8"/>
  <c r="D91" i="8" s="1"/>
  <c r="C33" i="7"/>
  <c r="C58" i="7" l="1"/>
  <c r="F26" i="8" s="1"/>
  <c r="G58" i="7"/>
  <c r="F29" i="8" s="1"/>
  <c r="F47" i="8"/>
  <c r="F50" i="8"/>
  <c r="F51" i="8"/>
  <c r="G16" i="8"/>
  <c r="F48" i="8"/>
  <c r="E16" i="8"/>
  <c r="F46" i="8"/>
  <c r="F49" i="8"/>
  <c r="F27" i="8" l="1"/>
  <c r="F28" i="8"/>
  <c r="M97" i="8"/>
  <c r="M99" i="8" s="1"/>
  <c r="F30" i="8" l="1"/>
  <c r="F31" i="8" s="1"/>
  <c r="F37" i="8"/>
  <c r="F32" i="8"/>
  <c r="F33" i="8" s="1"/>
  <c r="F41" i="8" l="1"/>
  <c r="F42" i="8"/>
</calcChain>
</file>

<file path=xl/sharedStrings.xml><?xml version="1.0" encoding="utf-8"?>
<sst xmlns="http://schemas.openxmlformats.org/spreadsheetml/2006/main" count="490" uniqueCount="305">
  <si>
    <t>January</t>
  </si>
  <si>
    <t>February</t>
  </si>
  <si>
    <t>March</t>
  </si>
  <si>
    <t>April</t>
  </si>
  <si>
    <t>May</t>
  </si>
  <si>
    <t>June</t>
  </si>
  <si>
    <t>July</t>
  </si>
  <si>
    <t>August</t>
  </si>
  <si>
    <t>September</t>
  </si>
  <si>
    <t>October</t>
  </si>
  <si>
    <t>November</t>
  </si>
  <si>
    <t>December</t>
  </si>
  <si>
    <t>TOTAL</t>
  </si>
  <si>
    <t>Name</t>
  </si>
  <si>
    <t>Item</t>
  </si>
  <si>
    <t>Other</t>
  </si>
  <si>
    <t>Hired Labor Cost</t>
  </si>
  <si>
    <t>Electricity (non-farm)</t>
  </si>
  <si>
    <t>Heat (non-farm)</t>
  </si>
  <si>
    <t>Food &amp; groceries</t>
  </si>
  <si>
    <t>Meals eaten out</t>
  </si>
  <si>
    <t>Home furnishings</t>
  </si>
  <si>
    <t xml:space="preserve">Home repairs &amp; maintenance </t>
  </si>
  <si>
    <t>Home property taxes</t>
  </si>
  <si>
    <t>Medical &amp; dental out-of-pocket costs</t>
  </si>
  <si>
    <t>Medical &amp; dental insurance</t>
  </si>
  <si>
    <t>Phone service</t>
  </si>
  <si>
    <t>Cable TV &amp; internet service</t>
  </si>
  <si>
    <t xml:space="preserve">Clothing </t>
  </si>
  <si>
    <t>Contributions &amp; donations</t>
  </si>
  <si>
    <t>Life insurance</t>
  </si>
  <si>
    <t>Entertainment &amp; recreation</t>
  </si>
  <si>
    <t>Home rent or mortgage payments</t>
  </si>
  <si>
    <t xml:space="preserve">Home or apartment insurance </t>
  </si>
  <si>
    <t>Personal credit card payments</t>
  </si>
  <si>
    <t>Education &amp; self-improvement</t>
  </si>
  <si>
    <t>Year</t>
  </si>
  <si>
    <t>Cash Receipts</t>
  </si>
  <si>
    <t>Total Cash Expenses (excluding interest)</t>
  </si>
  <si>
    <t>Cash Receipts Minus Cash Expenses</t>
  </si>
  <si>
    <t>Capital Purchases</t>
  </si>
  <si>
    <t>Total Capital Purchases</t>
  </si>
  <si>
    <t>Capital Sales</t>
  </si>
  <si>
    <t xml:space="preserve">Total Capital Sales </t>
  </si>
  <si>
    <t>New Loans</t>
  </si>
  <si>
    <t>Working capital</t>
  </si>
  <si>
    <t>Total New Loans</t>
  </si>
  <si>
    <t>Total Payments New Loans</t>
  </si>
  <si>
    <t>Net Cash Flow</t>
  </si>
  <si>
    <t>Total Existing Debt  Payments</t>
  </si>
  <si>
    <t>LABOR NEEDS &amp; COST ESTIMATES</t>
  </si>
  <si>
    <t>Personal &amp; hair care</t>
  </si>
  <si>
    <t>Auto &amp; pickup repairs (non-farm)</t>
  </si>
  <si>
    <t>Auto &amp; pickup insurance &amp; reg (non-farm)</t>
  </si>
  <si>
    <t>Auto &amp; pickup fuel (non-farm)</t>
  </si>
  <si>
    <t>Auto &amp; pickup loan/lease payments (non-farm)</t>
  </si>
  <si>
    <t>Products Sold and Other Cash Income (list by product, market, and/or other meaningful category) :</t>
  </si>
  <si>
    <t>INCOME STATEMENT</t>
  </si>
  <si>
    <t>Farm Assets</t>
  </si>
  <si>
    <t>Cash &amp; checking accounts</t>
  </si>
  <si>
    <t>Accounts receivable</t>
  </si>
  <si>
    <t>Quantity</t>
  </si>
  <si>
    <t>Value/unit</t>
  </si>
  <si>
    <t>Current Liabilties</t>
  </si>
  <si>
    <t>Prepaid expenses</t>
  </si>
  <si>
    <t>Farm Liabilities</t>
  </si>
  <si>
    <t>Current loans (production loans)</t>
  </si>
  <si>
    <t>Accrued interest (unpaid interest)</t>
  </si>
  <si>
    <t xml:space="preserve">Principal due within 12 months on intermediate loans </t>
  </si>
  <si>
    <t xml:space="preserve">Principal due within 12 months on long-tern loans </t>
  </si>
  <si>
    <t>Total Current Assets</t>
  </si>
  <si>
    <t>Other current liabilities</t>
  </si>
  <si>
    <t>Total Current Laibilities</t>
  </si>
  <si>
    <t>Current Assets</t>
  </si>
  <si>
    <t>Intermediate Assets</t>
  </si>
  <si>
    <t>Intermediate Liabilties</t>
  </si>
  <si>
    <t>Asset Valuation</t>
  </si>
  <si>
    <t>Other accrued expense</t>
  </si>
  <si>
    <t>Date</t>
  </si>
  <si>
    <t>BEGINNING BALANCE SHEET</t>
  </si>
  <si>
    <t>ENDING BALANCE SHEET</t>
  </si>
  <si>
    <t>Machinery</t>
  </si>
  <si>
    <t>Equipment</t>
  </si>
  <si>
    <t>Titled vehicles</t>
  </si>
  <si>
    <t>Other current assets</t>
  </si>
  <si>
    <t>Other intermediate assets</t>
  </si>
  <si>
    <t>Total Intermediate Assets</t>
  </si>
  <si>
    <t>Intermediate loans (principal due beyond next 12 months)</t>
  </si>
  <si>
    <t>Other intermediate liabilities</t>
  </si>
  <si>
    <t>Long Term Assets</t>
  </si>
  <si>
    <t>Long Term Liabilities</t>
  </si>
  <si>
    <t>Farm land</t>
  </si>
  <si>
    <t>Farm buildings &amp; improvements</t>
  </si>
  <si>
    <t>Other long term assets</t>
  </si>
  <si>
    <t>Total Long Term Assets</t>
  </si>
  <si>
    <t>Acres</t>
  </si>
  <si>
    <t>Value/acre</t>
  </si>
  <si>
    <t>Long term loans (principal due beyond next 12 months)</t>
  </si>
  <si>
    <t>Other long term liabilties</t>
  </si>
  <si>
    <t>Total Long Term Liabilties</t>
  </si>
  <si>
    <t>Total Farm Assets</t>
  </si>
  <si>
    <t>Total Farm Liabilties</t>
  </si>
  <si>
    <t>Farm Net Worth</t>
  </si>
  <si>
    <t>Total Farm Liabilities + Farm Net Worth</t>
  </si>
  <si>
    <t>Accounts payable (owed to vendors, suppliers, etc)</t>
  </si>
  <si>
    <t>Total Depreciation</t>
  </si>
  <si>
    <t>Change in accounts receivable</t>
  </si>
  <si>
    <t>Change in prepaid expenses</t>
  </si>
  <si>
    <t>Change in accrued interest</t>
  </si>
  <si>
    <t>Change in other accrued expense</t>
  </si>
  <si>
    <t>Change in vendor/supplier accounts payable</t>
  </si>
  <si>
    <t>Accrual Adjustments to Cash Expenses</t>
  </si>
  <si>
    <t>Total Accrual Adjustments to Cash Receipts</t>
  </si>
  <si>
    <t>Total Accrual Adjustments to Cash Expenses</t>
  </si>
  <si>
    <t>Farm Profit: Total Receipts minus Total Expenses</t>
  </si>
  <si>
    <t>Products Sold and Other Cash Income</t>
  </si>
  <si>
    <t>Depreciation (annual charge associated with asset's cost &amp; useful life)</t>
  </si>
  <si>
    <t>Beginning Cash-on-hand</t>
  </si>
  <si>
    <t xml:space="preserve">Ending Cash-on-hand </t>
  </si>
  <si>
    <t>Buildings &amp; improvements</t>
  </si>
  <si>
    <t>BENCHMARK ANALYSIS (Farm Financial Scorecard)</t>
  </si>
  <si>
    <t>Liquidity</t>
  </si>
  <si>
    <t>Solvency</t>
  </si>
  <si>
    <t>Current ratio</t>
  </si>
  <si>
    <t>Working capital to gross revenues</t>
  </si>
  <si>
    <t>Farm debt to asset ratio</t>
  </si>
  <si>
    <t>Farm equity to asset ratio</t>
  </si>
  <si>
    <t>Profitability</t>
  </si>
  <si>
    <t>Rate of return on farm assets</t>
  </si>
  <si>
    <t>Rate of return on farm equity</t>
  </si>
  <si>
    <t>Net farm income (accounting profit)</t>
  </si>
  <si>
    <t xml:space="preserve">Percent gross profit </t>
  </si>
  <si>
    <t>Repayment Capacity</t>
  </si>
  <si>
    <t>Capital debt repayment capacity</t>
  </si>
  <si>
    <t>Capital debt replacement margin</t>
  </si>
  <si>
    <t>Term debt coverage ratio</t>
  </si>
  <si>
    <t>Financial Efficiency</t>
  </si>
  <si>
    <t>Percent  profit margin</t>
  </si>
  <si>
    <t>Gross profit (gross margin)</t>
  </si>
  <si>
    <t>Asset turnover ratio</t>
  </si>
  <si>
    <t>Operating expense ratio</t>
  </si>
  <si>
    <t>Interest expense ratio</t>
  </si>
  <si>
    <t>Additional Information Needed for Complete Analysis</t>
  </si>
  <si>
    <t>Farm Calculations</t>
  </si>
  <si>
    <t>Guidelines</t>
  </si>
  <si>
    <t xml:space="preserve"> Vulnerable</t>
  </si>
  <si>
    <t>Depreciation expense ratio</t>
  </si>
  <si>
    <t>`</t>
  </si>
  <si>
    <t xml:space="preserve">Strong    </t>
  </si>
  <si>
    <t>Dec. 31</t>
  </si>
  <si>
    <t>Jan. 1</t>
  </si>
  <si>
    <t xml:space="preserve">Net farm income = Farm accounting profit </t>
  </si>
  <si>
    <r>
      <t>Surplus Hired Labo</t>
    </r>
    <r>
      <rPr>
        <b/>
        <sz val="11"/>
        <rFont val="Calibri"/>
        <family val="2"/>
        <scheme val="minor"/>
      </rPr>
      <t xml:space="preserve">r (or Unmet Labor Needs) </t>
    </r>
  </si>
  <si>
    <t>Capital debt repayment capacity = Net farm income + depreciation + net nonfarm income - family living &amp; income taxes + interest on term loans</t>
  </si>
  <si>
    <t>Capital debt replacement margin = Capital debt repayment capacity - scheduled principal &amp; interest on term loans</t>
  </si>
  <si>
    <t>Farm debt to equity ratio = Total farm liabilties / Farm net worth</t>
  </si>
  <si>
    <t>Current ratio = Total current assets / Total current liabilities</t>
  </si>
  <si>
    <t>Working capital = Total current assets - Total current liabilties</t>
  </si>
  <si>
    <t>Working capital to gross revenues = Average of beginning and ending working capital / Total receipts</t>
  </si>
  <si>
    <t>Farm debt to asset ratio = Total farm liabilities / Total farm assets</t>
  </si>
  <si>
    <t>Farm equity to asset ratio = Farm net worth / Total farm assets</t>
  </si>
  <si>
    <t>Percent gross profit = Gross profit / Total receipts</t>
  </si>
  <si>
    <t>Percent profit margin = Net farm income / Total receipts</t>
  </si>
  <si>
    <t>Term debt coverage ratio = Capital debt replacement capacity / Scheduled principal &amp; interest on term loans</t>
  </si>
  <si>
    <t>Depreciation expense ratio = Depreciation expenses / Total farm receipts</t>
  </si>
  <si>
    <t>Interest expense ratio = Interest expenses / Total farm receipts</t>
  </si>
  <si>
    <t>Gross profit = Total receipts - Total variable expenses</t>
  </si>
  <si>
    <t>Operating expense ratio = (Total farm expenses - interest - depreciation) / Total farm receipts</t>
  </si>
  <si>
    <t>Exiting Debt Payments (principal &amp; interest)</t>
  </si>
  <si>
    <t>Payments on New Loans (principal &amp; interest)</t>
  </si>
  <si>
    <t>Production loans, suppliers, vendors</t>
  </si>
  <si>
    <t>MONTHLY &amp; ANNUAL CASH FLOW</t>
  </si>
  <si>
    <t>Hours</t>
  </si>
  <si>
    <t>Variable &amp; Fixed Expenses</t>
  </si>
  <si>
    <t>Direct &amp; Indirect Expenses</t>
  </si>
  <si>
    <t>Sole Proprietorship</t>
  </si>
  <si>
    <t>Partnership</t>
  </si>
  <si>
    <t>Select Preference for Farm Expense Classification</t>
  </si>
  <si>
    <t>Single Member LLC</t>
  </si>
  <si>
    <t>Multi-Member LLC</t>
  </si>
  <si>
    <t>Hourly Wage</t>
  </si>
  <si>
    <t>Hired Labor Needed (hours)</t>
  </si>
  <si>
    <t>Total Labor Needed (hours)</t>
  </si>
  <si>
    <t>Click 1 on upper left hand corner of worksheet to hide estimates of labor needed and supplied by owner operator.</t>
  </si>
  <si>
    <t>Click 2 on upper left hand corner of worksheet to show estimates of labor needed and supplied by owner operator.</t>
  </si>
  <si>
    <t>Click 1 on upper left hand corner of worksheet to hide family living expense calculations.</t>
  </si>
  <si>
    <t>Click 2 on upper left hand corner of worksheet to show family living expense calculations.</t>
  </si>
  <si>
    <t>Click 1 on upper left hand corner of worksheet to hide specific cash flow entries.</t>
  </si>
  <si>
    <t>Click 2 on upper left hand corner of worksheet to show and make specific cash flow entries.</t>
  </si>
  <si>
    <t>Click 1 on upper left hand corner of worksheet to hide specific asset and liability entries.</t>
  </si>
  <si>
    <t>Cost Basis</t>
  </si>
  <si>
    <t>Click 2 on upper left hand corner of worksheet to show specific asset and liability entries.</t>
  </si>
  <si>
    <t>Benchmark</t>
  </si>
  <si>
    <t>Total Receipts (incl. accrual adjustments)</t>
  </si>
  <si>
    <t>Total Expenses (incl. depreciation plus accrual adj.)</t>
  </si>
  <si>
    <t>Hired labor payroll taxes (employer share)</t>
  </si>
  <si>
    <t>Hired labor benefits</t>
  </si>
  <si>
    <t>Business Type</t>
  </si>
  <si>
    <t>FAMILY LIVING EXPENSES AND OWNER DRAWS</t>
  </si>
  <si>
    <t>Owner Draws</t>
  </si>
  <si>
    <t>Corporation</t>
  </si>
  <si>
    <t>Labor expense ratio = Hired labor wages and benefits(both variable and fixed) / Total farm receipts</t>
  </si>
  <si>
    <t>Total Owner Draws</t>
  </si>
  <si>
    <t>Owner Cash Tranfers Into Business</t>
  </si>
  <si>
    <t>1. Owner Draws</t>
  </si>
  <si>
    <t>2. Labor Hours &amp; Cost</t>
  </si>
  <si>
    <t>3. Cash Flow</t>
  </si>
  <si>
    <t>4. &amp; 5. Balance Sheets</t>
  </si>
  <si>
    <t>6. Income Statement</t>
  </si>
  <si>
    <t>Dollar returns to farm assets = Net farm income + interest expense - value of operator labor and management</t>
  </si>
  <si>
    <t>Dollar returns to farm equity = Net farm profit - Value of operator's labor and management</t>
  </si>
  <si>
    <t>Dollar returns to farm assets</t>
  </si>
  <si>
    <t>Dollar returns to farm equity</t>
  </si>
  <si>
    <t>Rate of return on farm assets = Dollar return to farm assets/ Total farm asset values</t>
  </si>
  <si>
    <t>Rate of return on farm equity = Dollar returns to farm equity / Farm net worth</t>
  </si>
  <si>
    <t>Asset turnover ratio =  Total farm receipts / Total farm asset values</t>
  </si>
  <si>
    <t>General Instructions</t>
  </si>
  <si>
    <t>Worksheet Specific Instructions</t>
  </si>
  <si>
    <t>Farm Name</t>
  </si>
  <si>
    <t xml:space="preserve">Dec. 31, </t>
  </si>
  <si>
    <t xml:space="preserve">Jan. 1, </t>
  </si>
  <si>
    <t>Units</t>
  </si>
  <si>
    <t>This worksheet does not need to be completed if you do not hire labor.</t>
  </si>
  <si>
    <t>Market Value</t>
  </si>
  <si>
    <t>7. Benchmark Analysis</t>
  </si>
  <si>
    <t>Labor Needed (list by product, market, etc.)</t>
  </si>
  <si>
    <t>Scheduled Principal &amp; Interest on Term Loans</t>
  </si>
  <si>
    <t>Confirmed P &amp; I on Term Loans</t>
  </si>
  <si>
    <t>Term Loan P &amp; I From Cash Flow</t>
  </si>
  <si>
    <t>Formulas used to calculate benchmarks:</t>
  </si>
  <si>
    <t>A specific employee or group/type of employee may be entered in the descriptions.</t>
  </si>
  <si>
    <t xml:space="preserve"> </t>
  </si>
  <si>
    <t>Accrued payroll &amp; unpaid payroll taxes</t>
  </si>
  <si>
    <t>Farm debt to equity ratio</t>
  </si>
  <si>
    <t>Select Best Description of Farm Type</t>
  </si>
  <si>
    <t>Farm Cash Receipts minus Cash Expenses</t>
  </si>
  <si>
    <t>Field Crops, Livestock</t>
  </si>
  <si>
    <t>Fruit, Vegetable, Hort.</t>
  </si>
  <si>
    <t>Legal Structure</t>
  </si>
  <si>
    <t xml:space="preserve">Total labor hours </t>
  </si>
  <si>
    <t>Labor expense ratio (hired labor)</t>
  </si>
  <si>
    <t>Gross receipts per hour of labor (total labor)</t>
  </si>
  <si>
    <t>Gross receipts per hour of labor = Total farm receipts / Total labor hours</t>
  </si>
  <si>
    <t>Dairy</t>
  </si>
  <si>
    <r>
      <t>When "</t>
    </r>
    <r>
      <rPr>
        <b/>
        <sz val="10"/>
        <color theme="1"/>
        <rFont val="Calibri"/>
        <family val="2"/>
        <scheme val="minor"/>
      </rPr>
      <t>INSUF</t>
    </r>
    <r>
      <rPr>
        <sz val="10"/>
        <color theme="1"/>
        <rFont val="Calibri"/>
        <family val="2"/>
        <scheme val="minor"/>
      </rPr>
      <t>" appears in place of a benchmark calculation, then information needed to calculate the benchmark was insufficient or missing.</t>
    </r>
  </si>
  <si>
    <t xml:space="preserve">As with all worksheets, user entries are made in the blue shaded cells. The descriptions of specific income and expense items can be changed and will be carried over to the income statement on worksheet 6 as appropriate. Also most descriptions of loan activities, capital purchases, and capital sales are entered at the discretion of the user. Be certain to enter a beginning cash-on-hand cell in C104.  If ending cash-on-hand is negative in any month, then cash inflows are inadequate to cover cash outflows. This may be corrected by borrowing funds, reducing purchases , transferring cash in to the business, or reducing draws for the month. </t>
  </si>
  <si>
    <r>
      <t xml:space="preserve">Most additional information needed to complete the benchmark analysis is on the upper right hand side of the worksheet. Information needed may depend on the business legal structure. If "Not Applicable" appears, no entry is required. Scheduled  principal and interest on term loans under </t>
    </r>
    <r>
      <rPr>
        <i/>
        <sz val="11"/>
        <color theme="1"/>
        <rFont val="Calibri"/>
        <family val="2"/>
        <scheme val="minor"/>
      </rPr>
      <t xml:space="preserve">farm calculations </t>
    </r>
    <r>
      <rPr>
        <sz val="11"/>
        <color theme="1"/>
        <rFont val="Calibri"/>
        <family val="2"/>
        <scheme val="minor"/>
      </rPr>
      <t xml:space="preserve">should be confirmed. </t>
    </r>
  </si>
  <si>
    <t>Consistency Checks</t>
  </si>
  <si>
    <t>Net nonfarm income</t>
  </si>
  <si>
    <t xml:space="preserve">Cash farm receipts </t>
  </si>
  <si>
    <t>Capital asset sales</t>
  </si>
  <si>
    <t>New loans</t>
  </si>
  <si>
    <t>Cash Inflows</t>
  </si>
  <si>
    <t>Cash outflows</t>
  </si>
  <si>
    <t>Beginning cash-on-hand</t>
  </si>
  <si>
    <t>Ending cash-on-hand</t>
  </si>
  <si>
    <t>Beginning cash-on-hand, cash flow</t>
  </si>
  <si>
    <t>Ending cash-on-hand, cash flow</t>
  </si>
  <si>
    <t>Family living expenses</t>
  </si>
  <si>
    <t>Other personal draws</t>
  </si>
  <si>
    <t>Capital asset purchases</t>
  </si>
  <si>
    <t>Cash farm expenses (excluding interest)</t>
  </si>
  <si>
    <t>Total Cash Inflows</t>
  </si>
  <si>
    <t>Total Cash Outflows</t>
  </si>
  <si>
    <t>Beginning balance on intermediate &amp; long term loans</t>
  </si>
  <si>
    <t>Ending balance on intermediate &amp; long term loans</t>
  </si>
  <si>
    <t>Calculated approximate ending balance</t>
  </si>
  <si>
    <t>Cash &amp; checking accounts on beginning balance sheet</t>
  </si>
  <si>
    <t>Cash &amp; checking accounts on ending balance sheet 31</t>
  </si>
  <si>
    <t>Operator, family &amp; hired labor hours from workheet 2</t>
  </si>
  <si>
    <t>Reported total labor hours on workheet 7</t>
  </si>
  <si>
    <t>Principal payments on intermediate &amp; long term loans</t>
  </si>
  <si>
    <t>Retained earnings</t>
  </si>
  <si>
    <t xml:space="preserve">New intermediate &amp; long term term loans </t>
  </si>
  <si>
    <t>Start by identifying the method of asset evaluation you intend to use; for most farm situations, market value is generally preferred to cost basis. Describe specific assets and liabilities in the spaces provided. If assets are entered at market value, be careful not to make significant changes in real estate values from Jan. 1 to Dec. 31 unless there were sales or purchases (losses or major improvements) of real estate assets. Note farm type selected above will influence decriptions under current and intermediate assets.</t>
  </si>
  <si>
    <t>Payments on new loans</t>
  </si>
  <si>
    <t>P&amp;I pymts on existing debt</t>
  </si>
  <si>
    <t>Accounting profit</t>
  </si>
  <si>
    <t>Change in net worth from balance sheets</t>
  </si>
  <si>
    <t>Owners' draws less cash transfers in to business</t>
  </si>
  <si>
    <t>"Labor Needed" (rows 10-14) and "Unpaid Labor Supplied by Operator and Family" (rows 17-20) are optional entries. Hide estimates if not needed by unprotecting sheet and clicking 1 in upper left hand corner.</t>
  </si>
  <si>
    <t xml:space="preserve">Family living expenses do not apply to multi-member LLCs, partnerships or coporations. Enter members' draws for multi-member LLCs and partners' draws for partnerships in row 40. </t>
  </si>
  <si>
    <t>Draws entered on row 40 will be carried over to the cash flow worksheet.</t>
  </si>
  <si>
    <t>Total receipts minus total variable (or direct) expenses equals Gross margin (or Gross profit). Total variable (or direct) expenses equals variable (or direct) cash expenses adjusted for changes in supplies, feed, resale items, prepaid expenses, and vendor/supplier accounts.</t>
  </si>
  <si>
    <t>Cash receipts minus all cash expenses equals net cash from farm operations.</t>
  </si>
  <si>
    <t>Change in accrued wages &amp; withheld taxes payable</t>
  </si>
  <si>
    <t>Farm profit (accounting profit) equals total receipts minus all charges except those associated with a proprietor's (members' or partners') labor and management responsibilities and those attributable to owner's equity. Also referred to as Net farm income.</t>
  </si>
  <si>
    <t>Notes:</t>
  </si>
  <si>
    <t>Farm land, buldings and improvements are owned by the operator and rented to the Farm LLC under a net lease agreement.</t>
  </si>
  <si>
    <t>M. Sciabarrasi, Emeritus Extension Specialist</t>
  </si>
  <si>
    <t>UNH Cooperative Extension</t>
  </si>
  <si>
    <t>This material is based upon work supported by USDA Risk Management Agency and USDA/NIFA under Award Number 2015-49200-24225.</t>
  </si>
  <si>
    <t>Cash receipts and expenses are carried over from the cash flow worksheet, while most accrual adjustments are derived from applicable beginning and ending balance sheet entries under current assets and current liabilities. Complete the statement by entering interest expenses, depreciation charges, and any unidentified or missing accrual adjustments.</t>
  </si>
  <si>
    <t>Total Hired Labor Hours</t>
  </si>
  <si>
    <t>Family living expense calculations and net nonfarm income are applicable to sole proprietorships and single member LLCs. Hide calculations for family living expenses by unprotecting sheet and clicking 1 in upper left hand corner.</t>
  </si>
  <si>
    <r>
      <t xml:space="preserve">These worksheets are designed to be completed in sequence, 1 through 7, since information entered on earlier sheets is often carried over to later ones. Cells shaded in blue are unlocked and will accept user input when "Protect Sheet" under the "Review" tab  is enabled. Cells shaded in green and yellow are locked and contain descriptive text, calculations or information derived from earlier worksheets. The user cannot input information in green or yellow shaded cells when a worksheet is protected. Worksheet protection ensures the integrity of calculations and formats. Several worksheets contain the numbers 1 and 2 enclosed in small boxes in the upper left hand corner. These work as "tabs" for hiding or expanding rows </t>
    </r>
    <r>
      <rPr>
        <i/>
        <sz val="11"/>
        <color theme="1"/>
        <rFont val="Calibri"/>
        <family val="2"/>
        <scheme val="minor"/>
      </rPr>
      <t>only</t>
    </r>
    <r>
      <rPr>
        <sz val="11"/>
        <color theme="1"/>
        <rFont val="Calibri"/>
        <family val="2"/>
        <scheme val="minor"/>
      </rPr>
      <t xml:space="preserve"> when the worksheet is unprotected.</t>
    </r>
  </si>
  <si>
    <t>This worksheet includes an optional section for comparing total labor needed with labor supplied by the owner operator and unpaid family members. The difference is an estimate hours of hired labor needed. These calculations may be hidden by clicking the 1 in the upper left hand corner.  Only the monthly hired labor cost calculations are transferred to the cash flow.</t>
  </si>
  <si>
    <t>This worksheet may be used to list and sum family living expenses. Total family living expenses subtracted from net nonfarm income equals the owner's draw needed from the farm for a given month. Using these calculations as reference, enter actual or anticipated monthly draws in row 40 to be carried over to the cash flow sheet. Family living calculations may be hidden by clicking on the 1 in worksheet's upper left hand corner. Family living expenses are applicable to a sole proprietorship or single member LLC.  Entries carried over to the cash flow for a multi-member LLC and partnership are shown as members' and partners' draws, respectively. Corporations do not report owner draws.</t>
  </si>
  <si>
    <t>Guidelines are based on "Farm Financial Scorecard" published by the Center for Farm Financial Management, University of Minnesota.</t>
  </si>
  <si>
    <t>The University of New Hampshire Cooperative Extension programs and policies are consistent with pertinent Federal and State laws and regulations on non-discrimination regarding race, color, religion, gender, age, national origin, sexual orientation, disability, veteran status, or marital status. UNH, U.S. Dept. of Agriculture, and New Hampshire counties cooperating.</t>
  </si>
  <si>
    <t>Identify Farm Business Legal Structure</t>
  </si>
  <si>
    <t>Using this workbook, you agree to accept personal responsibility for the information entered and results shown. If you have questions or wish to report potential errors, please contact a member of the Agricultural Business Management Program at UNH Cooperative Extension.</t>
  </si>
  <si>
    <t>Before entering farm data, save this workbook, then reopen it. Identify the farm name and year below; select a preference for farm expense classification; identify the farm business' legal structure; and, select the best description of farm type. Options for expense classification, legal structure and primary farm type appear in the respective drop down boxes. Before printing, preview the output. Save the completed workbook using a brief name for the analysis.</t>
  </si>
  <si>
    <t>S. Wilner, Field Specialist</t>
  </si>
  <si>
    <t>UNH Farm Financial Management Reports and Analysis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</si>
</sst>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00"/>
    <numFmt numFmtId="166" formatCode="&quot;$&quot;#,##0"/>
    <numFmt numFmtId="167" formatCode="&quot;$&quot;#,##0;[Red]&quot;$&quot;#,##0"/>
    <numFmt numFmtId="168" formatCode="0.0"/>
    <numFmt numFmtId="169" formatCode="0.0%"/>
  </numFmts>
  <fonts count="26"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b/>
      <sz val="11"/>
      <color theme="1"/>
      <name val="Calibri"/>
      <family val="2"/>
      <scheme val="minor"/>
    </font>
    <font>
      <b/>
      <sz val="12"/>
      <color theme="1"/>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sz val="10"/>
      <color theme="1"/>
      <name val="Calibri"/>
      <family val="2"/>
      <scheme val="minor"/>
    </font>
    <font>
      <sz val="11"/>
      <color rgb="FFFF0000"/>
      <name val="Calibri"/>
      <family val="2"/>
      <scheme val="minor"/>
    </font>
    <font>
      <i/>
      <sz val="10"/>
      <color theme="1"/>
      <name val="Calibri"/>
      <family val="2"/>
      <scheme val="minor"/>
    </font>
    <font>
      <sz val="11"/>
      <color theme="9" tint="0.79998168889431442"/>
      <name val="Calibri"/>
      <family val="2"/>
      <scheme val="minor"/>
    </font>
    <font>
      <b/>
      <sz val="10"/>
      <color theme="1"/>
      <name val="Calibri"/>
      <family val="2"/>
      <scheme val="minor"/>
    </font>
    <font>
      <b/>
      <sz val="14"/>
      <color theme="1"/>
      <name val="Calibri"/>
      <family val="2"/>
      <scheme val="minor"/>
    </font>
    <font>
      <i/>
      <sz val="11"/>
      <name val="Calibri"/>
      <family val="2"/>
      <scheme val="minor"/>
    </font>
    <font>
      <sz val="12"/>
      <name val="Calibri"/>
      <family val="2"/>
      <scheme val="minor"/>
    </font>
    <font>
      <b/>
      <u/>
      <sz val="12"/>
      <color theme="1"/>
      <name val="Calibri"/>
      <family val="2"/>
      <scheme val="minor"/>
    </font>
    <font>
      <b/>
      <sz val="12"/>
      <color rgb="FFFF0000"/>
      <name val="Calibri"/>
      <family val="2"/>
      <scheme val="minor"/>
    </font>
    <font>
      <i/>
      <sz val="11"/>
      <color theme="1"/>
      <name val="Calibri"/>
      <family val="2"/>
      <scheme val="minor"/>
    </font>
    <font>
      <b/>
      <sz val="10"/>
      <name val="Calibri"/>
      <family val="2"/>
      <scheme val="minor"/>
    </font>
    <font>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E1"/>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10">
    <xf numFmtId="0" fontId="0" fillId="0" borderId="0"/>
    <xf numFmtId="44" fontId="1" fillId="0" borderId="0" applyFont="0" applyFill="0" applyBorder="0" applyAlignment="0" applyProtection="0"/>
    <xf numFmtId="0" fontId="2" fillId="0" borderId="0"/>
    <xf numFmtId="0" fontId="8" fillId="6" borderId="16" applyNumberFormat="0" applyAlignment="0" applyProtection="0"/>
    <xf numFmtId="0" fontId="9" fillId="7" borderId="16" applyNumberFormat="0" applyAlignment="0" applyProtection="0"/>
    <xf numFmtId="0" fontId="10" fillId="8" borderId="17" applyNumberFormat="0" applyAlignment="0" applyProtection="0"/>
    <xf numFmtId="0" fontId="1" fillId="9" borderId="18" applyNumberFormat="0" applyFont="0" applyAlignment="0" applyProtection="0"/>
    <xf numFmtId="0" fontId="1" fillId="10" borderId="0" applyNumberFormat="0" applyBorder="0" applyAlignment="0" applyProtection="0"/>
    <xf numFmtId="0" fontId="11" fillId="11" borderId="0" applyNumberFormat="0" applyBorder="0" applyAlignment="0" applyProtection="0"/>
    <xf numFmtId="9" fontId="1" fillId="0" borderId="0" applyFont="0" applyFill="0" applyBorder="0" applyAlignment="0" applyProtection="0"/>
  </cellStyleXfs>
  <cellXfs count="500">
    <xf numFmtId="0" fontId="0" fillId="0" borderId="0" xfId="0"/>
    <xf numFmtId="166" fontId="3" fillId="4" borderId="1" xfId="0" applyNumberFormat="1" applyFont="1" applyFill="1" applyBorder="1" applyAlignment="1" applyProtection="1">
      <alignment horizontal="right" vertical="center"/>
      <protection locked="0"/>
    </xf>
    <xf numFmtId="0" fontId="0" fillId="3" borderId="0" xfId="0" applyFill="1" applyBorder="1" applyProtection="1"/>
    <xf numFmtId="0" fontId="0" fillId="2" borderId="0" xfId="0" applyFill="1" applyBorder="1" applyProtection="1"/>
    <xf numFmtId="0" fontId="6" fillId="3" borderId="0" xfId="0" applyFont="1" applyFill="1" applyBorder="1" applyProtection="1"/>
    <xf numFmtId="0" fontId="3" fillId="3" borderId="0" xfId="2" applyFont="1" applyFill="1" applyBorder="1" applyAlignment="1" applyProtection="1">
      <alignment horizontal="left" vertical="top"/>
    </xf>
    <xf numFmtId="0" fontId="3" fillId="3" borderId="0" xfId="2" applyFont="1" applyFill="1" applyBorder="1" applyAlignment="1" applyProtection="1">
      <alignment horizontal="left"/>
    </xf>
    <xf numFmtId="0" fontId="4" fillId="3" borderId="0" xfId="2" applyFont="1" applyFill="1" applyBorder="1" applyAlignment="1" applyProtection="1">
      <alignment horizontal="left" wrapText="1"/>
    </xf>
    <xf numFmtId="164" fontId="4" fillId="3" borderId="0" xfId="0" applyNumberFormat="1" applyFont="1" applyFill="1" applyBorder="1" applyAlignment="1" applyProtection="1">
      <alignment horizontal="right" wrapText="1"/>
    </xf>
    <xf numFmtId="3" fontId="0" fillId="3" borderId="1" xfId="0" applyNumberFormat="1" applyFill="1" applyBorder="1" applyAlignment="1" applyProtection="1">
      <alignment horizontal="right" vertical="center"/>
    </xf>
    <xf numFmtId="0" fontId="0" fillId="3" borderId="0" xfId="0" applyNumberFormat="1" applyFill="1" applyBorder="1" applyAlignment="1" applyProtection="1">
      <alignment horizontal="left" vertical="center" indent="1"/>
    </xf>
    <xf numFmtId="0" fontId="0" fillId="3" borderId="0" xfId="0" applyFill="1" applyBorder="1" applyAlignment="1" applyProtection="1">
      <alignment horizontal="right" vertical="center"/>
    </xf>
    <xf numFmtId="0" fontId="0" fillId="3" borderId="1" xfId="0" applyNumberFormat="1" applyFill="1" applyBorder="1" applyAlignment="1" applyProtection="1">
      <alignment horizontal="left" vertical="center" indent="1"/>
    </xf>
    <xf numFmtId="166" fontId="0" fillId="3" borderId="1" xfId="0" applyNumberFormat="1" applyFill="1" applyBorder="1" applyAlignment="1" applyProtection="1">
      <alignment horizontal="right" vertical="center"/>
    </xf>
    <xf numFmtId="3" fontId="0" fillId="4" borderId="1" xfId="0" applyNumberFormat="1" applyFill="1" applyBorder="1" applyAlignment="1" applyProtection="1">
      <alignment horizontal="right" vertical="center"/>
      <protection locked="0"/>
    </xf>
    <xf numFmtId="165" fontId="0" fillId="4" borderId="1" xfId="0" applyNumberFormat="1" applyFill="1" applyBorder="1" applyAlignment="1" applyProtection="1">
      <alignment horizontal="center" vertical="center"/>
      <protection locked="0"/>
    </xf>
    <xf numFmtId="0" fontId="0" fillId="3" borderId="8" xfId="0" applyNumberFormat="1" applyFill="1" applyBorder="1" applyAlignment="1" applyProtection="1">
      <alignment horizontal="left" vertical="center" indent="1"/>
    </xf>
    <xf numFmtId="0" fontId="0" fillId="3" borderId="9" xfId="0" applyFill="1" applyBorder="1" applyAlignment="1" applyProtection="1">
      <alignment horizontal="right" vertical="center"/>
    </xf>
    <xf numFmtId="0" fontId="0" fillId="3" borderId="0" xfId="0" applyFont="1" applyFill="1" applyProtection="1"/>
    <xf numFmtId="164" fontId="5" fillId="3" borderId="0" xfId="0" applyNumberFormat="1" applyFont="1" applyFill="1" applyBorder="1" applyAlignment="1" applyProtection="1">
      <alignment horizontal="left"/>
    </xf>
    <xf numFmtId="0" fontId="4" fillId="3" borderId="0" xfId="2" applyFont="1" applyFill="1" applyBorder="1" applyAlignment="1" applyProtection="1">
      <alignment vertical="center"/>
    </xf>
    <xf numFmtId="0" fontId="4" fillId="3" borderId="0" xfId="2" applyFont="1" applyFill="1" applyBorder="1" applyAlignment="1" applyProtection="1">
      <alignment horizontal="center" vertical="top" wrapText="1"/>
    </xf>
    <xf numFmtId="0" fontId="4" fillId="3" borderId="0" xfId="2" applyFont="1" applyFill="1" applyBorder="1" applyAlignment="1" applyProtection="1">
      <alignment horizontal="left" vertical="top" wrapText="1"/>
    </xf>
    <xf numFmtId="0" fontId="0" fillId="3" borderId="0" xfId="0" applyFont="1" applyFill="1" applyBorder="1" applyProtection="1"/>
    <xf numFmtId="164" fontId="5" fillId="3" borderId="0" xfId="0" applyNumberFormat="1" applyFont="1" applyFill="1" applyBorder="1" applyAlignment="1" applyProtection="1">
      <alignment horizontal="left" vertical="center"/>
    </xf>
    <xf numFmtId="0" fontId="5" fillId="3" borderId="0" xfId="0" applyNumberFormat="1" applyFont="1" applyFill="1" applyBorder="1" applyAlignment="1" applyProtection="1">
      <alignment horizontal="left" vertical="center"/>
    </xf>
    <xf numFmtId="164" fontId="3" fillId="3" borderId="4" xfId="1" applyNumberFormat="1" applyFont="1" applyFill="1" applyBorder="1" applyAlignment="1" applyProtection="1">
      <alignment horizontal="right" vertical="top"/>
    </xf>
    <xf numFmtId="0" fontId="0" fillId="3" borderId="5" xfId="0" applyFill="1" applyBorder="1" applyAlignment="1" applyProtection="1">
      <alignment horizontal="right" vertical="center"/>
    </xf>
    <xf numFmtId="0" fontId="0" fillId="3" borderId="6" xfId="0" applyFill="1" applyBorder="1" applyAlignment="1" applyProtection="1">
      <alignment horizontal="right" vertical="center"/>
    </xf>
    <xf numFmtId="0" fontId="0" fillId="3" borderId="2" xfId="0" applyFill="1" applyBorder="1" applyAlignment="1" applyProtection="1">
      <alignment horizontal="right" vertical="center"/>
    </xf>
    <xf numFmtId="3" fontId="0" fillId="4" borderId="4" xfId="0" applyNumberFormat="1" applyFill="1" applyBorder="1" applyAlignment="1" applyProtection="1">
      <alignment horizontal="right" vertical="center"/>
      <protection locked="0"/>
    </xf>
    <xf numFmtId="3" fontId="0" fillId="3" borderId="4" xfId="0" applyNumberFormat="1" applyFill="1" applyBorder="1" applyAlignment="1" applyProtection="1">
      <alignment horizontal="right" vertical="center"/>
    </xf>
    <xf numFmtId="0" fontId="0" fillId="3" borderId="5" xfId="0" applyFill="1" applyBorder="1" applyProtection="1"/>
    <xf numFmtId="0" fontId="0" fillId="3" borderId="6" xfId="0" applyFill="1" applyBorder="1" applyProtection="1"/>
    <xf numFmtId="0" fontId="0" fillId="3" borderId="2" xfId="0" applyFill="1" applyBorder="1" applyProtection="1"/>
    <xf numFmtId="3" fontId="0" fillId="3" borderId="10" xfId="0" applyNumberFormat="1" applyFill="1" applyBorder="1" applyAlignment="1" applyProtection="1">
      <alignment horizontal="right" vertical="center"/>
    </xf>
    <xf numFmtId="166" fontId="4" fillId="3" borderId="1" xfId="1" applyNumberFormat="1" applyFont="1" applyFill="1" applyBorder="1" applyAlignment="1" applyProtection="1">
      <alignment horizontal="right" vertical="center"/>
    </xf>
    <xf numFmtId="164" fontId="3" fillId="3" borderId="0" xfId="1" applyNumberFormat="1" applyFont="1" applyFill="1" applyBorder="1" applyAlignment="1" applyProtection="1">
      <alignment horizontal="center"/>
    </xf>
    <xf numFmtId="0" fontId="3" fillId="3" borderId="11" xfId="0" applyFont="1" applyFill="1" applyBorder="1" applyAlignment="1" applyProtection="1">
      <alignment horizontal="left"/>
    </xf>
    <xf numFmtId="164" fontId="3" fillId="3" borderId="11" xfId="1" applyNumberFormat="1" applyFont="1" applyFill="1" applyBorder="1" applyAlignment="1" applyProtection="1">
      <alignment horizontal="center"/>
    </xf>
    <xf numFmtId="0" fontId="6" fillId="3" borderId="0" xfId="0" applyFont="1" applyFill="1" applyProtection="1"/>
    <xf numFmtId="166" fontId="3" fillId="3" borderId="1" xfId="1" applyNumberFormat="1" applyFont="1" applyFill="1" applyBorder="1" applyAlignment="1" applyProtection="1">
      <alignment horizontal="right" vertical="center"/>
    </xf>
    <xf numFmtId="166" fontId="3" fillId="3" borderId="0" xfId="1" applyNumberFormat="1" applyFont="1" applyFill="1" applyBorder="1" applyAlignment="1" applyProtection="1">
      <alignment horizontal="right" vertical="center"/>
    </xf>
    <xf numFmtId="166" fontId="4" fillId="3" borderId="0" xfId="1" applyNumberFormat="1" applyFont="1" applyFill="1" applyBorder="1" applyAlignment="1" applyProtection="1">
      <alignment horizontal="right" vertical="center"/>
    </xf>
    <xf numFmtId="166" fontId="3" fillId="3" borderId="0" xfId="1" applyNumberFormat="1" applyFont="1" applyFill="1" applyBorder="1" applyAlignment="1" applyProtection="1">
      <alignment horizontal="center" vertical="center"/>
    </xf>
    <xf numFmtId="166" fontId="4" fillId="3" borderId="0" xfId="1" applyNumberFormat="1" applyFont="1" applyFill="1" applyBorder="1" applyAlignment="1" applyProtection="1">
      <alignment horizontal="center" vertical="center"/>
    </xf>
    <xf numFmtId="0" fontId="0" fillId="3" borderId="9" xfId="0" applyFont="1" applyFill="1" applyBorder="1" applyProtection="1"/>
    <xf numFmtId="166" fontId="4" fillId="3" borderId="3" xfId="1" applyNumberFormat="1" applyFont="1" applyFill="1" applyBorder="1" applyAlignment="1" applyProtection="1">
      <alignment horizontal="right" vertical="center"/>
    </xf>
    <xf numFmtId="166" fontId="3" fillId="3" borderId="4" xfId="1" applyNumberFormat="1" applyFont="1" applyFill="1" applyBorder="1" applyAlignment="1" applyProtection="1">
      <alignment horizontal="right" vertical="center"/>
    </xf>
    <xf numFmtId="166" fontId="3" fillId="3" borderId="6" xfId="1" applyNumberFormat="1" applyFont="1" applyFill="1" applyBorder="1" applyAlignment="1" applyProtection="1">
      <alignment horizontal="right" vertical="center"/>
    </xf>
    <xf numFmtId="166" fontId="3" fillId="3" borderId="2" xfId="1" applyNumberFormat="1" applyFont="1" applyFill="1" applyBorder="1" applyAlignment="1" applyProtection="1">
      <alignment horizontal="right" vertical="center"/>
    </xf>
    <xf numFmtId="166" fontId="3" fillId="3" borderId="13" xfId="1" applyNumberFormat="1" applyFont="1" applyFill="1" applyBorder="1" applyAlignment="1" applyProtection="1">
      <alignment horizontal="right" vertical="center"/>
    </xf>
    <xf numFmtId="166" fontId="3" fillId="3" borderId="14" xfId="1" applyNumberFormat="1" applyFont="1" applyFill="1" applyBorder="1" applyAlignment="1" applyProtection="1">
      <alignment horizontal="right" vertical="center"/>
    </xf>
    <xf numFmtId="166" fontId="4" fillId="3" borderId="6" xfId="1" applyNumberFormat="1" applyFont="1" applyFill="1" applyBorder="1" applyAlignment="1" applyProtection="1">
      <alignment horizontal="right" vertical="center"/>
    </xf>
    <xf numFmtId="166" fontId="4" fillId="3" borderId="2" xfId="1" applyNumberFormat="1" applyFont="1" applyFill="1" applyBorder="1" applyAlignment="1" applyProtection="1">
      <alignment horizontal="right" vertical="center"/>
    </xf>
    <xf numFmtId="166" fontId="4" fillId="3" borderId="11" xfId="1" applyNumberFormat="1" applyFont="1" applyFill="1" applyBorder="1" applyAlignment="1" applyProtection="1">
      <alignment horizontal="right" vertical="center"/>
    </xf>
    <xf numFmtId="166" fontId="4" fillId="3" borderId="12" xfId="1" applyNumberFormat="1" applyFont="1" applyFill="1" applyBorder="1" applyAlignment="1" applyProtection="1">
      <alignment horizontal="right" vertical="center"/>
    </xf>
    <xf numFmtId="166" fontId="3" fillId="3" borderId="13" xfId="1" applyNumberFormat="1" applyFont="1" applyFill="1" applyBorder="1" applyAlignment="1" applyProtection="1">
      <alignment horizontal="center" vertical="center"/>
    </xf>
    <xf numFmtId="166" fontId="3" fillId="3" borderId="14" xfId="1" applyNumberFormat="1" applyFont="1" applyFill="1" applyBorder="1" applyAlignment="1" applyProtection="1">
      <alignment horizontal="center" vertical="center"/>
    </xf>
    <xf numFmtId="166" fontId="3" fillId="3" borderId="6" xfId="1" applyNumberFormat="1" applyFont="1" applyFill="1" applyBorder="1" applyAlignment="1" applyProtection="1">
      <alignment horizontal="center" vertical="center"/>
    </xf>
    <xf numFmtId="166" fontId="3" fillId="3" borderId="2" xfId="1" applyNumberFormat="1" applyFont="1" applyFill="1" applyBorder="1" applyAlignment="1" applyProtection="1">
      <alignment horizontal="center" vertical="center"/>
    </xf>
    <xf numFmtId="166" fontId="4" fillId="3" borderId="11" xfId="1" applyNumberFormat="1" applyFont="1" applyFill="1" applyBorder="1" applyAlignment="1" applyProtection="1">
      <alignment horizontal="center" vertical="center"/>
    </xf>
    <xf numFmtId="166" fontId="4" fillId="3" borderId="12" xfId="1" applyNumberFormat="1" applyFont="1" applyFill="1" applyBorder="1" applyAlignment="1" applyProtection="1">
      <alignment horizontal="center" vertical="center"/>
    </xf>
    <xf numFmtId="0" fontId="0" fillId="2" borderId="0" xfId="0" applyFont="1" applyFill="1" applyProtection="1"/>
    <xf numFmtId="0" fontId="0" fillId="2" borderId="0" xfId="0" applyFont="1" applyFill="1" applyBorder="1" applyProtection="1"/>
    <xf numFmtId="0" fontId="6" fillId="2" borderId="0" xfId="0" applyFont="1" applyFill="1" applyProtection="1"/>
    <xf numFmtId="166" fontId="3" fillId="4" borderId="1" xfId="1" applyNumberFormat="1" applyFont="1" applyFill="1" applyBorder="1" applyAlignment="1" applyProtection="1">
      <alignment horizontal="right" vertical="center"/>
      <protection locked="0"/>
    </xf>
    <xf numFmtId="166" fontId="3" fillId="4" borderId="4" xfId="1" applyNumberFormat="1" applyFont="1" applyFill="1" applyBorder="1" applyAlignment="1" applyProtection="1">
      <alignment horizontal="right" vertical="center"/>
      <protection locked="0"/>
    </xf>
    <xf numFmtId="166" fontId="3" fillId="5" borderId="1" xfId="1" applyNumberFormat="1" applyFont="1" applyFill="1" applyBorder="1" applyAlignment="1" applyProtection="1">
      <alignment horizontal="right" vertical="center"/>
    </xf>
    <xf numFmtId="166" fontId="3" fillId="5" borderId="4" xfId="1" applyNumberFormat="1" applyFont="1" applyFill="1" applyBorder="1" applyAlignment="1" applyProtection="1">
      <alignment horizontal="right" vertical="center"/>
    </xf>
    <xf numFmtId="166" fontId="3" fillId="5" borderId="15" xfId="1" applyNumberFormat="1" applyFont="1" applyFill="1" applyBorder="1" applyAlignment="1" applyProtection="1">
      <alignment horizontal="right" vertical="center"/>
    </xf>
    <xf numFmtId="0" fontId="7" fillId="3" borderId="0" xfId="0" applyFont="1" applyFill="1" applyBorder="1" applyProtection="1"/>
    <xf numFmtId="0" fontId="5" fillId="3" borderId="0" xfId="0" applyNumberFormat="1" applyFont="1" applyFill="1" applyBorder="1" applyAlignment="1" applyProtection="1"/>
    <xf numFmtId="0" fontId="6" fillId="3" borderId="0" xfId="0" applyNumberFormat="1" applyFont="1" applyFill="1" applyBorder="1" applyAlignment="1" applyProtection="1">
      <alignment vertical="center"/>
    </xf>
    <xf numFmtId="0" fontId="0" fillId="3" borderId="0" xfId="0" applyFill="1" applyProtection="1"/>
    <xf numFmtId="0" fontId="0" fillId="2" borderId="0" xfId="0" applyFill="1" applyProtection="1"/>
    <xf numFmtId="0" fontId="5" fillId="3" borderId="0" xfId="0" applyNumberFormat="1" applyFont="1" applyFill="1" applyBorder="1" applyAlignment="1" applyProtection="1">
      <alignment horizontal="left" vertical="center" indent="1"/>
    </xf>
    <xf numFmtId="167" fontId="0" fillId="3" borderId="1" xfId="0" applyNumberFormat="1" applyFill="1" applyBorder="1" applyProtection="1"/>
    <xf numFmtId="0" fontId="0" fillId="3" borderId="1" xfId="0" applyFill="1" applyBorder="1" applyProtection="1"/>
    <xf numFmtId="167" fontId="6" fillId="3" borderId="1" xfId="0" applyNumberFormat="1" applyFont="1" applyFill="1" applyBorder="1" applyProtection="1"/>
    <xf numFmtId="0" fontId="0" fillId="3" borderId="7" xfId="0" applyFill="1" applyBorder="1" applyProtection="1"/>
    <xf numFmtId="167" fontId="0" fillId="4" borderId="1" xfId="0" applyNumberFormat="1" applyFill="1" applyBorder="1" applyProtection="1">
      <protection locked="0"/>
    </xf>
    <xf numFmtId="0" fontId="0" fillId="3" borderId="10" xfId="0" applyFill="1" applyBorder="1" applyProtection="1"/>
    <xf numFmtId="167" fontId="6" fillId="3" borderId="5" xfId="0" applyNumberFormat="1" applyFont="1" applyFill="1" applyBorder="1" applyProtection="1"/>
    <xf numFmtId="0" fontId="0" fillId="3" borderId="1" xfId="0" applyFill="1" applyBorder="1" applyAlignment="1" applyProtection="1">
      <alignment horizontal="left" indent="1"/>
    </xf>
    <xf numFmtId="0" fontId="0" fillId="4" borderId="1" xfId="0" applyFill="1" applyBorder="1" applyAlignment="1" applyProtection="1">
      <alignment horizontal="left" indent="1"/>
      <protection locked="0"/>
    </xf>
    <xf numFmtId="0" fontId="0" fillId="4" borderId="5" xfId="0" applyFill="1" applyBorder="1" applyProtection="1"/>
    <xf numFmtId="0" fontId="0" fillId="4" borderId="0" xfId="0" applyFill="1" applyBorder="1" applyProtection="1"/>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3" fillId="12" borderId="3" xfId="2" applyFont="1" applyFill="1" applyBorder="1" applyAlignment="1" applyProtection="1">
      <alignment horizontal="center" vertical="center"/>
    </xf>
    <xf numFmtId="0" fontId="3" fillId="12" borderId="1" xfId="2" applyFont="1" applyFill="1" applyBorder="1" applyAlignment="1" applyProtection="1">
      <alignment horizontal="center" vertical="center"/>
    </xf>
    <xf numFmtId="0" fontId="6" fillId="12" borderId="5" xfId="0" applyFont="1" applyFill="1" applyBorder="1" applyAlignment="1" applyProtection="1">
      <alignment horizontal="left" indent="1"/>
    </xf>
    <xf numFmtId="0" fontId="0" fillId="12" borderId="6" xfId="0" applyFill="1" applyBorder="1" applyAlignment="1" applyProtection="1">
      <alignment horizontal="left" indent="1"/>
    </xf>
    <xf numFmtId="0" fontId="0" fillId="12" borderId="6" xfId="0" applyFill="1" applyBorder="1" applyProtection="1"/>
    <xf numFmtId="0" fontId="0" fillId="12" borderId="10" xfId="0" applyFill="1" applyBorder="1" applyProtection="1"/>
    <xf numFmtId="0" fontId="6" fillId="12" borderId="6" xfId="0" applyFont="1" applyFill="1" applyBorder="1" applyProtection="1"/>
    <xf numFmtId="0" fontId="0" fillId="12" borderId="2" xfId="0" applyFill="1" applyBorder="1" applyProtection="1"/>
    <xf numFmtId="0" fontId="0" fillId="12" borderId="5" xfId="0" applyFill="1" applyBorder="1" applyProtection="1"/>
    <xf numFmtId="0" fontId="7" fillId="12" borderId="10" xfId="0" applyFont="1" applyFill="1" applyBorder="1" applyAlignment="1" applyProtection="1">
      <alignment horizontal="left" indent="1"/>
    </xf>
    <xf numFmtId="0" fontId="12" fillId="12" borderId="11" xfId="0" applyFont="1" applyFill="1" applyBorder="1" applyProtection="1"/>
    <xf numFmtId="0" fontId="7" fillId="12" borderId="11" xfId="0" applyFont="1" applyFill="1" applyBorder="1" applyProtection="1"/>
    <xf numFmtId="0" fontId="0" fillId="12" borderId="11" xfId="0" applyFill="1" applyBorder="1" applyProtection="1"/>
    <xf numFmtId="0" fontId="0" fillId="12" borderId="12" xfId="0" applyFill="1" applyBorder="1" applyProtection="1"/>
    <xf numFmtId="0" fontId="5" fillId="12" borderId="1" xfId="0" applyNumberFormat="1" applyFont="1" applyFill="1" applyBorder="1" applyAlignment="1" applyProtection="1">
      <alignment horizontal="left" vertical="center" indent="1"/>
    </xf>
    <xf numFmtId="167" fontId="0" fillId="3" borderId="5" xfId="0" applyNumberFormat="1" applyFill="1" applyBorder="1" applyProtection="1"/>
    <xf numFmtId="0" fontId="0" fillId="3" borderId="2" xfId="0" applyFill="1" applyBorder="1" applyAlignment="1" applyProtection="1">
      <alignment vertical="center"/>
    </xf>
    <xf numFmtId="0" fontId="2" fillId="3" borderId="5" xfId="2" applyFill="1" applyBorder="1" applyProtection="1"/>
    <xf numFmtId="167" fontId="0" fillId="4" borderId="5" xfId="0" applyNumberFormat="1" applyFill="1" applyBorder="1" applyProtection="1">
      <protection locked="0"/>
    </xf>
    <xf numFmtId="0" fontId="0" fillId="4" borderId="1" xfId="0" applyFill="1" applyBorder="1" applyProtection="1">
      <protection locked="0"/>
    </xf>
    <xf numFmtId="166" fontId="11" fillId="4" borderId="1" xfId="8" applyNumberFormat="1" applyFill="1" applyBorder="1" applyAlignment="1" applyProtection="1">
      <alignment horizontal="right" vertical="center"/>
      <protection locked="0"/>
    </xf>
    <xf numFmtId="0" fontId="12" fillId="3" borderId="5" xfId="0" applyFont="1" applyFill="1" applyBorder="1" applyProtection="1"/>
    <xf numFmtId="167" fontId="7" fillId="3" borderId="1" xfId="0" applyNumberFormat="1" applyFont="1" applyFill="1" applyBorder="1" applyProtection="1"/>
    <xf numFmtId="0" fontId="12" fillId="3" borderId="1" xfId="0" applyFont="1" applyFill="1" applyBorder="1" applyProtection="1"/>
    <xf numFmtId="6" fontId="0" fillId="4" borderId="1" xfId="0" applyNumberFormat="1" applyFill="1" applyBorder="1" applyProtection="1">
      <protection locked="0"/>
    </xf>
    <xf numFmtId="166" fontId="4" fillId="4" borderId="1" xfId="1" applyNumberFormat="1" applyFont="1" applyFill="1" applyBorder="1" applyAlignment="1" applyProtection="1">
      <alignment horizontal="right" vertical="center"/>
      <protection locked="0"/>
    </xf>
    <xf numFmtId="166" fontId="4" fillId="4" borderId="4" xfId="1" applyNumberFormat="1" applyFont="1" applyFill="1" applyBorder="1" applyAlignment="1" applyProtection="1">
      <alignment horizontal="right" vertical="center"/>
      <protection locked="0"/>
    </xf>
    <xf numFmtId="0" fontId="0" fillId="3" borderId="0" xfId="0" applyFill="1" applyAlignment="1" applyProtection="1">
      <alignment horizontal="center"/>
    </xf>
    <xf numFmtId="0" fontId="0" fillId="2" borderId="0" xfId="0" applyFill="1" applyAlignment="1" applyProtection="1">
      <alignment horizontal="center"/>
    </xf>
    <xf numFmtId="0" fontId="0" fillId="3" borderId="0" xfId="0" applyNumberFormat="1" applyFill="1" applyProtection="1"/>
    <xf numFmtId="0" fontId="14" fillId="13" borderId="7" xfId="0" applyFont="1" applyFill="1" applyBorder="1" applyAlignment="1" applyProtection="1">
      <alignment vertical="center"/>
    </xf>
    <xf numFmtId="0" fontId="0" fillId="14" borderId="13" xfId="0" applyFill="1" applyBorder="1" applyAlignment="1" applyProtection="1">
      <alignment vertical="center"/>
    </xf>
    <xf numFmtId="0" fontId="0" fillId="15" borderId="14" xfId="0" applyFill="1" applyBorder="1" applyAlignment="1" applyProtection="1">
      <alignment vertical="center"/>
    </xf>
    <xf numFmtId="0" fontId="0" fillId="3" borderId="8" xfId="0" applyFill="1" applyBorder="1" applyAlignment="1" applyProtection="1">
      <alignment vertical="center"/>
    </xf>
    <xf numFmtId="0" fontId="0" fillId="3" borderId="0" xfId="0" applyFill="1" applyBorder="1" applyAlignment="1" applyProtection="1">
      <alignment vertical="center"/>
    </xf>
    <xf numFmtId="0" fontId="0" fillId="3" borderId="9" xfId="0" applyFill="1" applyBorder="1" applyAlignment="1" applyProtection="1">
      <alignment vertical="center"/>
    </xf>
    <xf numFmtId="9" fontId="0" fillId="3" borderId="13" xfId="9" applyFont="1" applyFill="1" applyBorder="1" applyAlignment="1" applyProtection="1">
      <alignment horizontal="center" vertical="center"/>
    </xf>
    <xf numFmtId="2" fontId="0" fillId="3" borderId="13" xfId="0" applyNumberFormat="1" applyFill="1" applyBorder="1" applyAlignment="1" applyProtection="1">
      <alignment horizontal="center" vertical="center"/>
    </xf>
    <xf numFmtId="9" fontId="0" fillId="3" borderId="0" xfId="0" applyNumberFormat="1" applyFill="1" applyBorder="1" applyAlignment="1" applyProtection="1">
      <alignment horizontal="center" vertical="center"/>
    </xf>
    <xf numFmtId="0" fontId="5" fillId="3" borderId="0" xfId="0" applyNumberFormat="1" applyFont="1" applyFill="1" applyBorder="1" applyAlignment="1" applyProtection="1">
      <alignment vertical="center"/>
    </xf>
    <xf numFmtId="49" fontId="5" fillId="3" borderId="0" xfId="0" applyNumberFormat="1"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0" fontId="14" fillId="13" borderId="5" xfId="0" applyFont="1" applyFill="1" applyBorder="1" applyAlignment="1" applyProtection="1">
      <alignment vertical="center"/>
    </xf>
    <xf numFmtId="168" fontId="0" fillId="3" borderId="6" xfId="0" applyNumberFormat="1" applyFill="1" applyBorder="1" applyAlignment="1" applyProtection="1">
      <alignment horizontal="center" vertical="center"/>
    </xf>
    <xf numFmtId="0" fontId="0" fillId="14" borderId="6" xfId="0" applyFill="1" applyBorder="1" applyAlignment="1" applyProtection="1">
      <alignment vertical="center"/>
    </xf>
    <xf numFmtId="0" fontId="0" fillId="15" borderId="2" xfId="0" applyFill="1" applyBorder="1" applyAlignment="1" applyProtection="1">
      <alignment vertical="center"/>
    </xf>
    <xf numFmtId="168" fontId="0" fillId="3" borderId="1" xfId="0" applyNumberFormat="1" applyFill="1" applyBorder="1" applyAlignment="1" applyProtection="1">
      <alignment horizontal="center" vertical="center"/>
    </xf>
    <xf numFmtId="6" fontId="0" fillId="3" borderId="1" xfId="0" applyNumberFormat="1" applyFill="1" applyBorder="1" applyAlignment="1" applyProtection="1">
      <alignment horizontal="center" vertical="center"/>
    </xf>
    <xf numFmtId="6" fontId="0" fillId="4" borderId="1" xfId="0" applyNumberFormat="1" applyFill="1" applyBorder="1" applyAlignment="1" applyProtection="1">
      <alignment horizontal="right" vertical="center"/>
      <protection locked="0"/>
    </xf>
    <xf numFmtId="0" fontId="16" fillId="3" borderId="0" xfId="0" applyFont="1" applyFill="1" applyProtection="1"/>
    <xf numFmtId="0" fontId="16" fillId="3" borderId="0" xfId="0" applyFont="1" applyFill="1" applyBorder="1" applyProtection="1"/>
    <xf numFmtId="0" fontId="6" fillId="3" borderId="0" xfId="0" applyFont="1" applyFill="1" applyBorder="1" applyAlignment="1" applyProtection="1">
      <alignment horizontal="left" vertical="center" indent="1"/>
    </xf>
    <xf numFmtId="6" fontId="0" fillId="3" borderId="0" xfId="0" applyNumberFormat="1" applyFill="1" applyBorder="1" applyAlignment="1" applyProtection="1">
      <alignment horizontal="right" vertical="center"/>
    </xf>
    <xf numFmtId="0" fontId="0" fillId="2" borderId="13" xfId="0" applyFill="1" applyBorder="1" applyProtection="1"/>
    <xf numFmtId="0" fontId="13" fillId="2" borderId="13" xfId="0" applyFont="1" applyFill="1" applyBorder="1" applyProtection="1"/>
    <xf numFmtId="0" fontId="13" fillId="2" borderId="13" xfId="0" applyFont="1" applyFill="1" applyBorder="1" applyAlignment="1" applyProtection="1">
      <alignment horizontal="center"/>
    </xf>
    <xf numFmtId="0" fontId="13" fillId="2" borderId="0" xfId="0" applyFont="1" applyFill="1" applyBorder="1" applyProtection="1"/>
    <xf numFmtId="0" fontId="13" fillId="2" borderId="0" xfId="0" applyFont="1" applyFill="1" applyProtection="1"/>
    <xf numFmtId="0" fontId="13" fillId="2" borderId="0" xfId="0" applyFont="1" applyFill="1" applyAlignment="1" applyProtection="1">
      <alignment horizontal="center"/>
    </xf>
    <xf numFmtId="2" fontId="0" fillId="3" borderId="1" xfId="0" applyNumberFormat="1" applyFill="1" applyBorder="1" applyAlignment="1" applyProtection="1">
      <alignment horizontal="center" vertical="center"/>
    </xf>
    <xf numFmtId="0" fontId="13" fillId="2" borderId="0" xfId="0" applyFont="1" applyFill="1" applyAlignment="1" applyProtection="1">
      <alignment horizontal="left" vertical="center" indent="1"/>
    </xf>
    <xf numFmtId="0" fontId="17" fillId="2" borderId="0" xfId="0" applyFont="1" applyFill="1" applyBorder="1" applyAlignment="1" applyProtection="1">
      <alignment vertical="center"/>
    </xf>
    <xf numFmtId="0" fontId="13" fillId="2" borderId="0" xfId="0" applyFont="1" applyFill="1" applyBorder="1" applyAlignment="1" applyProtection="1">
      <alignment horizontal="center"/>
    </xf>
    <xf numFmtId="0" fontId="0" fillId="2" borderId="0" xfId="0" applyFill="1" applyBorder="1" applyAlignment="1" applyProtection="1">
      <alignment horizontal="center"/>
    </xf>
    <xf numFmtId="166" fontId="3" fillId="4" borderId="4" xfId="0" applyNumberFormat="1" applyFont="1" applyFill="1" applyBorder="1" applyAlignment="1" applyProtection="1">
      <alignment horizontal="right" vertical="center"/>
      <protection locked="0"/>
    </xf>
    <xf numFmtId="164" fontId="5" fillId="12" borderId="1" xfId="0" applyNumberFormat="1" applyFont="1" applyFill="1" applyBorder="1" applyAlignment="1" applyProtection="1">
      <alignment horizontal="left" vertical="center" indent="1"/>
    </xf>
    <xf numFmtId="166" fontId="1" fillId="4" borderId="1" xfId="7" applyNumberFormat="1" applyFill="1" applyBorder="1" applyAlignment="1" applyProtection="1">
      <alignment horizontal="right" vertical="center"/>
      <protection locked="0"/>
    </xf>
    <xf numFmtId="0" fontId="0" fillId="3" borderId="13" xfId="0" applyFill="1" applyBorder="1" applyProtection="1"/>
    <xf numFmtId="0" fontId="7" fillId="3" borderId="8" xfId="0" applyFont="1" applyFill="1" applyBorder="1" applyAlignment="1" applyProtection="1">
      <alignment vertical="center"/>
    </xf>
    <xf numFmtId="0" fontId="7" fillId="3" borderId="0" xfId="0" applyFont="1" applyFill="1" applyBorder="1" applyAlignment="1" applyProtection="1">
      <alignment horizontal="center" vertical="top" wrapText="1"/>
    </xf>
    <xf numFmtId="0" fontId="6" fillId="3" borderId="9" xfId="0" applyFont="1" applyFill="1" applyBorder="1" applyAlignment="1" applyProtection="1">
      <alignment horizontal="right" vertical="center"/>
    </xf>
    <xf numFmtId="0" fontId="6" fillId="3" borderId="9" xfId="0" applyFont="1" applyFill="1" applyBorder="1" applyAlignment="1" applyProtection="1">
      <alignment vertical="center"/>
    </xf>
    <xf numFmtId="0" fontId="6" fillId="3" borderId="8" xfId="0" applyFont="1" applyFill="1" applyBorder="1" applyAlignment="1" applyProtection="1">
      <alignment vertical="center"/>
    </xf>
    <xf numFmtId="0" fontId="6" fillId="3" borderId="7" xfId="0" applyFont="1" applyFill="1" applyBorder="1" applyAlignment="1" applyProtection="1">
      <alignment vertical="center"/>
    </xf>
    <xf numFmtId="0" fontId="4" fillId="12" borderId="1" xfId="2" applyNumberFormat="1" applyFont="1" applyFill="1" applyBorder="1" applyAlignment="1" applyProtection="1">
      <alignment horizontal="left" vertical="center" indent="1"/>
    </xf>
    <xf numFmtId="0" fontId="4" fillId="3" borderId="4" xfId="0" applyFont="1" applyFill="1" applyBorder="1" applyAlignment="1" applyProtection="1">
      <alignment horizontal="left" vertical="center" indent="1"/>
    </xf>
    <xf numFmtId="0" fontId="3" fillId="4" borderId="1" xfId="0" applyFont="1" applyFill="1" applyBorder="1" applyAlignment="1" applyProtection="1">
      <alignment horizontal="left" vertical="center" indent="1"/>
      <protection locked="0"/>
    </xf>
    <xf numFmtId="0" fontId="4" fillId="3" borderId="1" xfId="0" applyFont="1" applyFill="1" applyBorder="1" applyAlignment="1" applyProtection="1">
      <alignment horizontal="left" vertical="center" indent="1"/>
    </xf>
    <xf numFmtId="0" fontId="3" fillId="4" borderId="4" xfId="0" applyFont="1" applyFill="1" applyBorder="1" applyAlignment="1" applyProtection="1">
      <alignment horizontal="left" vertical="center" indent="1"/>
      <protection locked="0"/>
    </xf>
    <xf numFmtId="0" fontId="3" fillId="5" borderId="1" xfId="0" applyFont="1" applyFill="1" applyBorder="1" applyAlignment="1" applyProtection="1">
      <alignment horizontal="left" vertical="center" indent="1"/>
    </xf>
    <xf numFmtId="0" fontId="4" fillId="3" borderId="3" xfId="0" applyFont="1" applyFill="1" applyBorder="1" applyAlignment="1" applyProtection="1">
      <alignment horizontal="left" vertical="center" indent="1"/>
    </xf>
    <xf numFmtId="0" fontId="3" fillId="5" borderId="4" xfId="0" applyFont="1" applyFill="1" applyBorder="1" applyAlignment="1" applyProtection="1">
      <alignment horizontal="left" vertical="center" indent="1"/>
    </xf>
    <xf numFmtId="0" fontId="4" fillId="3" borderId="15" xfId="0" applyFont="1" applyFill="1" applyBorder="1" applyAlignment="1" applyProtection="1">
      <alignment horizontal="left" vertical="center" indent="1"/>
    </xf>
    <xf numFmtId="0" fontId="4" fillId="3" borderId="10" xfId="0" applyFont="1" applyFill="1" applyBorder="1" applyAlignment="1" applyProtection="1">
      <alignment horizontal="left" vertical="center" indent="1"/>
    </xf>
    <xf numFmtId="0" fontId="4" fillId="3" borderId="7" xfId="0" applyFont="1" applyFill="1" applyBorder="1" applyAlignment="1" applyProtection="1">
      <alignment horizontal="left" vertical="center" indent="1"/>
    </xf>
    <xf numFmtId="0" fontId="3" fillId="5" borderId="15" xfId="0" applyFont="1" applyFill="1" applyBorder="1" applyAlignment="1" applyProtection="1">
      <alignment horizontal="left" vertical="center" indent="1"/>
    </xf>
    <xf numFmtId="0" fontId="3" fillId="4" borderId="3" xfId="0" applyFont="1" applyFill="1" applyBorder="1" applyAlignment="1" applyProtection="1">
      <alignment horizontal="left" vertical="center" indent="1"/>
      <protection locked="0"/>
    </xf>
    <xf numFmtId="0" fontId="3" fillId="4" borderId="15" xfId="0" applyFont="1" applyFill="1" applyBorder="1" applyAlignment="1" applyProtection="1">
      <alignment horizontal="left" vertical="center" indent="1"/>
      <protection locked="0"/>
    </xf>
    <xf numFmtId="0" fontId="3" fillId="3" borderId="15" xfId="0" applyFont="1" applyFill="1" applyBorder="1" applyAlignment="1" applyProtection="1">
      <alignment horizontal="left" vertical="center" indent="1"/>
    </xf>
    <xf numFmtId="0" fontId="4" fillId="12" borderId="1" xfId="0" applyFont="1" applyFill="1" applyBorder="1" applyAlignment="1" applyProtection="1">
      <alignment horizontal="left" vertical="center" indent="1"/>
    </xf>
    <xf numFmtId="6" fontId="0" fillId="4" borderId="4" xfId="0" applyNumberFormat="1" applyFill="1" applyBorder="1" applyProtection="1">
      <protection locked="0"/>
    </xf>
    <xf numFmtId="0" fontId="4" fillId="3" borderId="2" xfId="0" applyFont="1" applyFill="1" applyBorder="1" applyAlignment="1" applyProtection="1">
      <alignment vertical="center"/>
    </xf>
    <xf numFmtId="0" fontId="5" fillId="5" borderId="6" xfId="0" applyNumberFormat="1" applyFont="1" applyFill="1" applyBorder="1" applyAlignment="1" applyProtection="1">
      <alignment horizontal="left" vertical="center" indent="1"/>
    </xf>
    <xf numFmtId="0" fontId="5" fillId="5" borderId="2" xfId="0" applyNumberFormat="1" applyFont="1" applyFill="1" applyBorder="1" applyAlignment="1" applyProtection="1">
      <alignment horizontal="left" vertical="center" indent="1"/>
    </xf>
    <xf numFmtId="6" fontId="0" fillId="4" borderId="4" xfId="0" applyNumberFormat="1" applyFill="1" applyBorder="1" applyAlignment="1" applyProtection="1">
      <alignment horizontal="right" vertical="center"/>
      <protection locked="0"/>
    </xf>
    <xf numFmtId="0" fontId="6" fillId="3" borderId="2" xfId="0" applyNumberFormat="1" applyFont="1" applyFill="1" applyBorder="1" applyAlignment="1" applyProtection="1">
      <alignment vertical="center"/>
    </xf>
    <xf numFmtId="0" fontId="12" fillId="3" borderId="0" xfId="0" applyFont="1" applyFill="1" applyAlignment="1" applyProtection="1">
      <alignment vertical="center"/>
    </xf>
    <xf numFmtId="0" fontId="12" fillId="2" borderId="0" xfId="0" applyFont="1" applyFill="1" applyAlignment="1" applyProtection="1">
      <alignment vertical="center"/>
    </xf>
    <xf numFmtId="0" fontId="12" fillId="2" borderId="0" xfId="0" applyFont="1" applyFill="1" applyAlignment="1" applyProtection="1">
      <alignment horizontal="left" vertical="center" indent="1"/>
    </xf>
    <xf numFmtId="0" fontId="14" fillId="3" borderId="7" xfId="0" applyFont="1" applyFill="1" applyBorder="1" applyAlignment="1" applyProtection="1">
      <alignment vertical="center"/>
    </xf>
    <xf numFmtId="0" fontId="0" fillId="3" borderId="13" xfId="0" applyFill="1" applyBorder="1" applyAlignment="1" applyProtection="1">
      <alignment vertical="center"/>
    </xf>
    <xf numFmtId="0" fontId="0" fillId="3" borderId="14" xfId="0" applyFill="1" applyBorder="1" applyAlignment="1" applyProtection="1">
      <alignment vertical="center"/>
    </xf>
    <xf numFmtId="0" fontId="18" fillId="3" borderId="0" xfId="0" applyFont="1" applyFill="1" applyAlignment="1" applyProtection="1">
      <alignment vertical="center"/>
    </xf>
    <xf numFmtId="0" fontId="7" fillId="3" borderId="0" xfId="0" applyNumberFormat="1" applyFont="1" applyFill="1" applyBorder="1" applyAlignment="1" applyProtection="1">
      <alignment vertical="center"/>
    </xf>
    <xf numFmtId="0" fontId="12" fillId="3" borderId="1" xfId="0" applyNumberFormat="1" applyFont="1" applyFill="1" applyBorder="1" applyAlignment="1" applyProtection="1">
      <alignment horizontal="left" vertical="center" indent="1"/>
    </xf>
    <xf numFmtId="0" fontId="12" fillId="5" borderId="4" xfId="0" applyNumberFormat="1" applyFont="1" applyFill="1" applyBorder="1" applyAlignment="1" applyProtection="1">
      <alignment horizontal="left" vertical="center" indent="1"/>
    </xf>
    <xf numFmtId="0" fontId="5" fillId="3" borderId="10" xfId="0" applyNumberFormat="1" applyFont="1" applyFill="1" applyBorder="1" applyAlignment="1" applyProtection="1">
      <alignment vertical="center"/>
    </xf>
    <xf numFmtId="0" fontId="5" fillId="3" borderId="11" xfId="0" applyNumberFormat="1" applyFont="1" applyFill="1" applyBorder="1" applyAlignment="1" applyProtection="1">
      <alignment vertical="center"/>
    </xf>
    <xf numFmtId="1" fontId="20" fillId="5" borderId="5" xfId="0" applyNumberFormat="1" applyFont="1" applyFill="1" applyBorder="1" applyAlignment="1" applyProtection="1">
      <alignment horizontal="left" vertical="center" indent="1"/>
    </xf>
    <xf numFmtId="0" fontId="12" fillId="4" borderId="3" xfId="0" applyFont="1" applyFill="1" applyBorder="1" applyAlignment="1" applyProtection="1">
      <alignment horizontal="left" vertical="center"/>
      <protection locked="0"/>
    </xf>
    <xf numFmtId="0" fontId="19" fillId="3" borderId="0" xfId="2" applyFont="1" applyFill="1" applyBorder="1" applyAlignment="1" applyProtection="1">
      <alignment horizontal="left"/>
    </xf>
    <xf numFmtId="1" fontId="20" fillId="5" borderId="4" xfId="0" quotePrefix="1" applyNumberFormat="1" applyFont="1" applyFill="1" applyBorder="1" applyAlignment="1" applyProtection="1">
      <alignment horizontal="left" vertical="center" indent="1"/>
    </xf>
    <xf numFmtId="1" fontId="20" fillId="3" borderId="8" xfId="0" applyNumberFormat="1" applyFont="1" applyFill="1" applyBorder="1" applyAlignment="1" applyProtection="1">
      <alignment vertical="center"/>
    </xf>
    <xf numFmtId="1" fontId="20" fillId="3" borderId="0" xfId="0" applyNumberFormat="1" applyFont="1" applyFill="1" applyBorder="1" applyAlignment="1" applyProtection="1">
      <alignment vertical="center"/>
    </xf>
    <xf numFmtId="0" fontId="4" fillId="12" borderId="3" xfId="2" applyFont="1" applyFill="1" applyBorder="1" applyAlignment="1" applyProtection="1">
      <alignment horizontal="left" vertical="center" indent="1"/>
    </xf>
    <xf numFmtId="0" fontId="4" fillId="3" borderId="5" xfId="2" applyFont="1" applyFill="1" applyBorder="1" applyAlignment="1" applyProtection="1">
      <alignment horizontal="left" vertical="center" indent="1"/>
    </xf>
    <xf numFmtId="0" fontId="3" fillId="3" borderId="6" xfId="2" applyFont="1" applyFill="1" applyBorder="1" applyAlignment="1" applyProtection="1">
      <alignment horizontal="center" vertical="center"/>
    </xf>
    <xf numFmtId="0" fontId="3" fillId="3" borderId="2" xfId="2" applyFont="1" applyFill="1" applyBorder="1" applyAlignment="1" applyProtection="1">
      <alignment horizontal="center" vertical="center"/>
    </xf>
    <xf numFmtId="0" fontId="3" fillId="3" borderId="4" xfId="2" applyFont="1" applyFill="1" applyBorder="1" applyAlignment="1" applyProtection="1">
      <alignment horizontal="left" vertical="center" indent="1"/>
    </xf>
    <xf numFmtId="166" fontId="3" fillId="3" borderId="4" xfId="0" applyNumberFormat="1" applyFont="1" applyFill="1" applyBorder="1" applyAlignment="1" applyProtection="1">
      <alignment horizontal="right" vertical="center"/>
    </xf>
    <xf numFmtId="0" fontId="3" fillId="3" borderId="1" xfId="2" applyFont="1" applyFill="1" applyBorder="1" applyAlignment="1" applyProtection="1">
      <alignment horizontal="left" vertical="center" indent="1"/>
    </xf>
    <xf numFmtId="166" fontId="3" fillId="3" borderId="1" xfId="0" applyNumberFormat="1" applyFont="1" applyFill="1" applyBorder="1" applyAlignment="1" applyProtection="1">
      <alignment horizontal="right" vertical="center"/>
    </xf>
    <xf numFmtId="166" fontId="0" fillId="3" borderId="1" xfId="0" applyNumberFormat="1" applyFont="1" applyFill="1" applyBorder="1" applyProtection="1"/>
    <xf numFmtId="166" fontId="0" fillId="4" borderId="1" xfId="0" applyNumberFormat="1" applyFont="1" applyFill="1" applyBorder="1" applyProtection="1">
      <protection locked="0"/>
    </xf>
    <xf numFmtId="0" fontId="0" fillId="0" borderId="0" xfId="0" applyProtection="1"/>
    <xf numFmtId="49" fontId="20" fillId="5" borderId="5" xfId="0" quotePrefix="1" applyNumberFormat="1" applyFont="1" applyFill="1" applyBorder="1" applyAlignment="1" applyProtection="1">
      <alignment horizontal="right" vertical="center"/>
    </xf>
    <xf numFmtId="0" fontId="20" fillId="5" borderId="2"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vertical="center"/>
    </xf>
    <xf numFmtId="49" fontId="5" fillId="3" borderId="0" xfId="0" applyNumberFormat="1" applyFont="1" applyFill="1" applyBorder="1" applyAlignment="1" applyProtection="1">
      <alignment horizontal="left" vertical="center" indent="1"/>
    </xf>
    <xf numFmtId="49" fontId="20" fillId="5" borderId="7" xfId="0" quotePrefix="1" applyNumberFormat="1" applyFont="1" applyFill="1" applyBorder="1" applyAlignment="1" applyProtection="1">
      <alignment horizontal="right" vertical="center"/>
    </xf>
    <xf numFmtId="49" fontId="20" fillId="3" borderId="8" xfId="0" applyNumberFormat="1" applyFont="1" applyFill="1" applyBorder="1" applyAlignment="1" applyProtection="1">
      <alignment vertical="center"/>
    </xf>
    <xf numFmtId="0" fontId="0" fillId="3" borderId="15" xfId="0" applyFill="1" applyBorder="1" applyProtection="1"/>
    <xf numFmtId="6" fontId="0" fillId="5" borderId="1" xfId="0" applyNumberFormat="1" applyFill="1" applyBorder="1" applyAlignment="1" applyProtection="1">
      <alignment horizontal="right" vertical="center"/>
    </xf>
    <xf numFmtId="6" fontId="0" fillId="5" borderId="1" xfId="0" applyNumberFormat="1" applyFill="1" applyBorder="1" applyProtection="1"/>
    <xf numFmtId="6" fontId="0" fillId="3" borderId="0" xfId="0" applyNumberFormat="1" applyFill="1" applyProtection="1"/>
    <xf numFmtId="6" fontId="6" fillId="12" borderId="1" xfId="0" applyNumberFormat="1" applyFont="1" applyFill="1" applyBorder="1" applyAlignment="1" applyProtection="1">
      <alignment horizontal="right" vertical="center"/>
    </xf>
    <xf numFmtId="0" fontId="0" fillId="5" borderId="1" xfId="0" applyFill="1" applyBorder="1" applyAlignment="1" applyProtection="1">
      <alignment horizontal="left" vertical="center" indent="1"/>
    </xf>
    <xf numFmtId="6" fontId="0" fillId="3" borderId="1" xfId="0" applyNumberFormat="1" applyFill="1" applyBorder="1" applyAlignment="1" applyProtection="1">
      <alignment vertical="center"/>
    </xf>
    <xf numFmtId="6" fontId="6" fillId="12" borderId="1" xfId="0" applyNumberFormat="1" applyFont="1" applyFill="1" applyBorder="1" applyProtection="1"/>
    <xf numFmtId="6" fontId="6" fillId="3" borderId="1" xfId="0" applyNumberFormat="1" applyFont="1" applyFill="1" applyBorder="1" applyAlignment="1" applyProtection="1">
      <alignment vertical="center"/>
    </xf>
    <xf numFmtId="6" fontId="0" fillId="3" borderId="2" xfId="0" applyNumberFormat="1" applyFill="1" applyBorder="1" applyAlignment="1" applyProtection="1">
      <alignment horizontal="left" indent="1"/>
    </xf>
    <xf numFmtId="6" fontId="6" fillId="3" borderId="1" xfId="0" applyNumberFormat="1" applyFont="1" applyFill="1" applyBorder="1" applyProtection="1"/>
    <xf numFmtId="6" fontId="0" fillId="3" borderId="4" xfId="0" applyNumberFormat="1" applyFill="1" applyBorder="1" applyProtection="1"/>
    <xf numFmtId="6" fontId="0" fillId="3" borderId="1" xfId="0" applyNumberFormat="1" applyFill="1" applyBorder="1" applyProtection="1"/>
    <xf numFmtId="6" fontId="0" fillId="4" borderId="1" xfId="0" applyNumberFormat="1" applyFill="1" applyBorder="1" applyAlignment="1" applyProtection="1">
      <alignment vertical="center"/>
      <protection locked="0"/>
    </xf>
    <xf numFmtId="0" fontId="6" fillId="3" borderId="8" xfId="0" applyFont="1" applyFill="1" applyBorder="1" applyAlignment="1" applyProtection="1">
      <alignment horizontal="left" vertical="center" indent="2"/>
    </xf>
    <xf numFmtId="6" fontId="4" fillId="3" borderId="1" xfId="1" applyNumberFormat="1" applyFont="1" applyFill="1" applyBorder="1" applyAlignment="1" applyProtection="1">
      <alignment horizontal="right" vertical="center"/>
    </xf>
    <xf numFmtId="6" fontId="0" fillId="2" borderId="0" xfId="0" applyNumberFormat="1" applyFill="1" applyProtection="1"/>
    <xf numFmtId="38" fontId="0" fillId="3" borderId="1" xfId="0" applyNumberFormat="1" applyFill="1" applyBorder="1" applyAlignment="1" applyProtection="1">
      <alignment horizontal="right" vertical="center"/>
    </xf>
    <xf numFmtId="6" fontId="4" fillId="3" borderId="3" xfId="1" applyNumberFormat="1" applyFont="1" applyFill="1" applyBorder="1" applyAlignment="1" applyProtection="1">
      <alignment horizontal="right" vertical="center"/>
    </xf>
    <xf numFmtId="6" fontId="4" fillId="3" borderId="15" xfId="1" applyNumberFormat="1" applyFont="1" applyFill="1" applyBorder="1" applyAlignment="1" applyProtection="1">
      <alignment horizontal="right" vertical="center"/>
    </xf>
    <xf numFmtId="3" fontId="0" fillId="4" borderId="1" xfId="0" applyNumberFormat="1" applyFill="1" applyBorder="1" applyAlignment="1" applyProtection="1">
      <alignment vertical="center"/>
      <protection locked="0"/>
    </xf>
    <xf numFmtId="165" fontId="0" fillId="4" borderId="1" xfId="0" applyNumberFormat="1" applyFill="1" applyBorder="1" applyAlignment="1" applyProtection="1">
      <alignment vertical="center"/>
      <protection locked="0"/>
    </xf>
    <xf numFmtId="166" fontId="0" fillId="4" borderId="1" xfId="0" applyNumberFormat="1" applyFill="1" applyBorder="1" applyProtection="1">
      <protection locked="0"/>
    </xf>
    <xf numFmtId="3" fontId="0" fillId="4" borderId="1" xfId="0" applyNumberFormat="1" applyFill="1" applyBorder="1" applyProtection="1">
      <protection locked="0"/>
    </xf>
    <xf numFmtId="166" fontId="3" fillId="4" borderId="15" xfId="1" applyNumberFormat="1" applyFont="1" applyFill="1" applyBorder="1" applyAlignment="1" applyProtection="1">
      <alignment horizontal="right" vertical="center"/>
      <protection locked="0"/>
    </xf>
    <xf numFmtId="166" fontId="3" fillId="4" borderId="3" xfId="1" applyNumberFormat="1" applyFont="1" applyFill="1" applyBorder="1" applyAlignment="1" applyProtection="1">
      <alignment horizontal="right" vertical="center"/>
      <protection locked="0"/>
    </xf>
    <xf numFmtId="8" fontId="0" fillId="2" borderId="0" xfId="0" applyNumberFormat="1" applyFont="1" applyFill="1" applyProtection="1"/>
    <xf numFmtId="169" fontId="0" fillId="3" borderId="1" xfId="0" applyNumberFormat="1" applyFill="1" applyBorder="1" applyAlignment="1" applyProtection="1">
      <alignment horizontal="center" vertical="center"/>
    </xf>
    <xf numFmtId="0" fontId="6" fillId="12" borderId="1" xfId="0" applyNumberFormat="1" applyFont="1" applyFill="1" applyBorder="1" applyAlignment="1" applyProtection="1">
      <alignment horizontal="left" vertical="center" indent="1"/>
    </xf>
    <xf numFmtId="0" fontId="15" fillId="3" borderId="0" xfId="0" quotePrefix="1" applyFont="1" applyFill="1" applyBorder="1" applyAlignment="1" applyProtection="1">
      <alignment vertical="top" wrapText="1"/>
    </xf>
    <xf numFmtId="6" fontId="7" fillId="12" borderId="21" xfId="0" applyNumberFormat="1" applyFont="1" applyFill="1" applyBorder="1" applyAlignment="1" applyProtection="1">
      <alignment vertical="center"/>
    </xf>
    <xf numFmtId="0" fontId="6" fillId="12" borderId="19" xfId="0" applyFont="1" applyFill="1" applyBorder="1" applyAlignment="1" applyProtection="1">
      <alignment horizontal="left" vertical="center" indent="1"/>
    </xf>
    <xf numFmtId="6" fontId="6" fillId="12" borderId="21" xfId="0" applyNumberFormat="1" applyFont="1" applyFill="1" applyBorder="1" applyAlignment="1" applyProtection="1">
      <alignment vertical="center"/>
    </xf>
    <xf numFmtId="0" fontId="6" fillId="12" borderId="22" xfId="0" applyNumberFormat="1" applyFont="1" applyFill="1" applyBorder="1" applyAlignment="1" applyProtection="1">
      <alignment horizontal="left" vertical="center" indent="1"/>
    </xf>
    <xf numFmtId="0" fontId="6" fillId="12" borderId="23" xfId="0" applyNumberFormat="1" applyFont="1" applyFill="1" applyBorder="1" applyAlignment="1" applyProtection="1">
      <alignment horizontal="left" vertical="center" indent="1"/>
    </xf>
    <xf numFmtId="166" fontId="4" fillId="3" borderId="13" xfId="1" applyNumberFormat="1" applyFont="1" applyFill="1" applyBorder="1" applyAlignment="1" applyProtection="1">
      <alignment horizontal="right" vertical="center"/>
    </xf>
    <xf numFmtId="166" fontId="4" fillId="3" borderId="14" xfId="1" applyNumberFormat="1" applyFont="1" applyFill="1" applyBorder="1" applyAlignment="1" applyProtection="1">
      <alignment horizontal="right" vertical="center"/>
    </xf>
    <xf numFmtId="3" fontId="0" fillId="4" borderId="1" xfId="0" applyNumberFormat="1" applyFill="1" applyBorder="1" applyAlignment="1" applyProtection="1">
      <alignment horizontal="right" vertical="center" indent="1"/>
      <protection locked="0"/>
    </xf>
    <xf numFmtId="0" fontId="13" fillId="2" borderId="0" xfId="0" applyFont="1" applyFill="1" applyBorder="1" applyAlignment="1" applyProtection="1">
      <alignment horizontal="left" vertical="center" indent="1"/>
    </xf>
    <xf numFmtId="166" fontId="0" fillId="2" borderId="0" xfId="0" applyNumberFormat="1" applyFont="1" applyFill="1" applyProtection="1"/>
    <xf numFmtId="166" fontId="0" fillId="2" borderId="0" xfId="0" applyNumberFormat="1" applyFill="1" applyBorder="1" applyProtection="1"/>
    <xf numFmtId="0" fontId="0" fillId="3" borderId="0" xfId="0" applyFill="1" applyAlignment="1" applyProtection="1">
      <alignment horizontal="left" vertical="center" indent="1"/>
    </xf>
    <xf numFmtId="0" fontId="0" fillId="3" borderId="0" xfId="0" applyFont="1" applyFill="1" applyAlignment="1" applyProtection="1">
      <alignment horizontal="left" vertical="center" indent="1"/>
    </xf>
    <xf numFmtId="0" fontId="0" fillId="3" borderId="0" xfId="0" applyFill="1" applyBorder="1" applyAlignment="1" applyProtection="1">
      <alignment horizontal="left" vertical="center" indent="1"/>
    </xf>
    <xf numFmtId="0" fontId="12" fillId="3" borderId="0" xfId="0" applyFont="1" applyFill="1" applyAlignment="1" applyProtection="1">
      <alignment vertical="top"/>
    </xf>
    <xf numFmtId="0" fontId="18" fillId="2" borderId="0" xfId="0" applyFont="1" applyFill="1" applyAlignment="1" applyProtection="1">
      <alignment vertical="center"/>
    </xf>
    <xf numFmtId="0" fontId="22" fillId="3" borderId="0" xfId="0" applyFont="1" applyFill="1" applyAlignment="1" applyProtection="1">
      <alignment vertical="center"/>
    </xf>
    <xf numFmtId="0" fontId="18" fillId="3" borderId="0" xfId="0" applyFont="1" applyFill="1" applyAlignment="1" applyProtection="1">
      <alignment horizontal="left" vertical="center" indent="1"/>
    </xf>
    <xf numFmtId="0" fontId="12" fillId="3" borderId="0" xfId="0" applyFont="1" applyFill="1" applyAlignment="1" applyProtection="1">
      <alignment horizontal="left" vertical="top" indent="1"/>
    </xf>
    <xf numFmtId="0" fontId="12" fillId="3" borderId="13" xfId="0" applyFont="1" applyFill="1" applyBorder="1" applyAlignment="1" applyProtection="1">
      <alignment vertical="center"/>
    </xf>
    <xf numFmtId="0" fontId="6" fillId="12" borderId="19" xfId="0" applyNumberFormat="1" applyFont="1" applyFill="1" applyBorder="1" applyAlignment="1" applyProtection="1">
      <alignment horizontal="left" vertical="center" indent="1"/>
    </xf>
    <xf numFmtId="0" fontId="6" fillId="3" borderId="3" xfId="0" applyNumberFormat="1" applyFont="1" applyFill="1" applyBorder="1" applyAlignment="1" applyProtection="1">
      <alignment horizontal="left" vertical="center" indent="1"/>
    </xf>
    <xf numFmtId="0" fontId="6" fillId="3" borderId="3" xfId="0" applyNumberFormat="1" applyFont="1" applyFill="1" applyBorder="1" applyAlignment="1" applyProtection="1">
      <alignment horizontal="center" vertical="center"/>
    </xf>
    <xf numFmtId="0" fontId="0" fillId="3" borderId="4" xfId="0" applyNumberFormat="1" applyFill="1" applyBorder="1" applyAlignment="1" applyProtection="1">
      <alignment horizontal="left" vertical="center" indent="1"/>
    </xf>
    <xf numFmtId="165" fontId="0" fillId="4" borderId="4" xfId="0" applyNumberFormat="1" applyFill="1" applyBorder="1" applyAlignment="1" applyProtection="1">
      <alignment horizontal="center" vertical="center"/>
      <protection locked="0"/>
    </xf>
    <xf numFmtId="166" fontId="0" fillId="3" borderId="4" xfId="0" applyNumberFormat="1" applyFill="1" applyBorder="1" applyAlignment="1" applyProtection="1">
      <alignment horizontal="right" vertical="center"/>
    </xf>
    <xf numFmtId="0" fontId="6" fillId="3" borderId="6" xfId="0" applyNumberFormat="1" applyFont="1" applyFill="1" applyBorder="1" applyAlignment="1" applyProtection="1">
      <alignment horizontal="center" vertical="center"/>
    </xf>
    <xf numFmtId="3" fontId="0" fillId="3" borderId="3" xfId="0" applyNumberFormat="1" applyFill="1" applyBorder="1" applyAlignment="1" applyProtection="1">
      <alignment horizontal="right" vertical="center"/>
    </xf>
    <xf numFmtId="0" fontId="6" fillId="3" borderId="13" xfId="0" applyNumberFormat="1" applyFont="1" applyFill="1" applyBorder="1" applyAlignment="1" applyProtection="1">
      <alignment horizontal="left" vertical="center" indent="1"/>
    </xf>
    <xf numFmtId="0" fontId="0" fillId="3" borderId="7" xfId="0" applyFill="1" applyBorder="1" applyAlignment="1" applyProtection="1">
      <alignment horizontal="right" vertical="center"/>
    </xf>
    <xf numFmtId="0" fontId="0" fillId="3" borderId="13" xfId="0" applyFill="1" applyBorder="1" applyAlignment="1" applyProtection="1">
      <alignment horizontal="right" vertical="center"/>
    </xf>
    <xf numFmtId="0" fontId="0" fillId="3" borderId="14" xfId="0" applyFill="1" applyBorder="1" applyAlignment="1" applyProtection="1">
      <alignment horizontal="right" vertical="center"/>
    </xf>
    <xf numFmtId="0" fontId="3" fillId="4" borderId="1" xfId="2" applyFont="1" applyFill="1" applyBorder="1" applyAlignment="1" applyProtection="1">
      <alignment horizontal="left" vertical="center" indent="1"/>
      <protection locked="0"/>
    </xf>
    <xf numFmtId="0" fontId="0" fillId="3" borderId="0" xfId="0" applyFill="1" applyBorder="1" applyAlignment="1" applyProtection="1">
      <alignment vertical="top" wrapText="1"/>
    </xf>
    <xf numFmtId="0" fontId="3" fillId="2" borderId="0" xfId="0" applyFont="1" applyFill="1" applyProtection="1"/>
    <xf numFmtId="0" fontId="3" fillId="2" borderId="0" xfId="0" applyFont="1" applyFill="1" applyAlignment="1" applyProtection="1">
      <alignment horizontal="center"/>
    </xf>
    <xf numFmtId="0" fontId="24" fillId="2" borderId="0" xfId="0" applyFont="1" applyFill="1" applyProtection="1"/>
    <xf numFmtId="0" fontId="25" fillId="2" borderId="0" xfId="0" applyFont="1" applyFill="1" applyProtection="1"/>
    <xf numFmtId="0" fontId="25" fillId="2" borderId="0" xfId="0" applyFont="1" applyFill="1" applyAlignment="1" applyProtection="1">
      <alignment horizontal="center"/>
    </xf>
    <xf numFmtId="166" fontId="25" fillId="2" borderId="0" xfId="0" applyNumberFormat="1" applyFont="1" applyFill="1" applyProtection="1"/>
    <xf numFmtId="2" fontId="25" fillId="2" borderId="0" xfId="0" applyNumberFormat="1" applyFont="1" applyFill="1" applyAlignment="1" applyProtection="1">
      <alignment horizontal="left" indent="1"/>
    </xf>
    <xf numFmtId="166" fontId="25" fillId="2" borderId="13" xfId="0" applyNumberFormat="1" applyFont="1" applyFill="1" applyBorder="1" applyProtection="1"/>
    <xf numFmtId="6" fontId="25" fillId="2" borderId="0" xfId="0" applyNumberFormat="1" applyFont="1" applyFill="1" applyProtection="1"/>
    <xf numFmtId="6" fontId="25" fillId="2" borderId="0" xfId="0" applyNumberFormat="1" applyFont="1" applyFill="1" applyBorder="1" applyProtection="1"/>
    <xf numFmtId="6" fontId="25" fillId="2" borderId="13" xfId="0" applyNumberFormat="1" applyFont="1" applyFill="1" applyBorder="1" applyProtection="1"/>
    <xf numFmtId="3" fontId="25" fillId="2" borderId="0" xfId="0" applyNumberFormat="1" applyFont="1" applyFill="1" applyProtection="1"/>
    <xf numFmtId="0" fontId="3" fillId="2" borderId="13" xfId="0" applyFont="1" applyFill="1" applyBorder="1" applyProtection="1"/>
    <xf numFmtId="0" fontId="3" fillId="2" borderId="13" xfId="0" applyFont="1" applyFill="1" applyBorder="1" applyAlignment="1" applyProtection="1">
      <alignment horizontal="center"/>
    </xf>
    <xf numFmtId="0" fontId="21" fillId="3" borderId="10" xfId="0" applyFont="1" applyFill="1" applyBorder="1" applyAlignment="1" applyProtection="1">
      <alignment horizontal="left" vertical="center" indent="1"/>
    </xf>
    <xf numFmtId="0" fontId="21" fillId="3" borderId="11" xfId="0" applyFont="1" applyFill="1" applyBorder="1" applyAlignment="1" applyProtection="1">
      <alignment horizontal="left" vertical="center" indent="1"/>
    </xf>
    <xf numFmtId="0" fontId="12" fillId="3" borderId="11" xfId="0" applyFont="1" applyFill="1" applyBorder="1" applyAlignment="1" applyProtection="1">
      <alignment vertical="center"/>
    </xf>
    <xf numFmtId="0" fontId="12" fillId="3" borderId="12" xfId="0" applyFont="1" applyFill="1" applyBorder="1" applyAlignment="1" applyProtection="1">
      <alignment vertical="center"/>
    </xf>
    <xf numFmtId="0" fontId="0" fillId="3" borderId="8" xfId="0" applyFont="1" applyFill="1" applyBorder="1" applyAlignment="1" applyProtection="1">
      <alignment vertical="top"/>
    </xf>
    <xf numFmtId="0" fontId="0" fillId="3" borderId="0" xfId="0" applyFont="1" applyFill="1" applyBorder="1" applyAlignment="1" applyProtection="1">
      <alignment vertical="top"/>
    </xf>
    <xf numFmtId="0" fontId="0" fillId="3" borderId="9" xfId="0" applyFont="1" applyFill="1" applyBorder="1" applyAlignment="1" applyProtection="1">
      <alignment vertical="top"/>
    </xf>
    <xf numFmtId="0" fontId="7" fillId="3" borderId="0" xfId="0" applyFont="1" applyFill="1" applyBorder="1" applyAlignment="1" applyProtection="1">
      <alignment horizontal="left" vertical="center" indent="3"/>
    </xf>
    <xf numFmtId="0" fontId="12" fillId="3" borderId="0" xfId="0" applyFont="1" applyFill="1" applyBorder="1" applyAlignment="1" applyProtection="1">
      <alignment vertical="center"/>
    </xf>
    <xf numFmtId="0" fontId="12" fillId="3" borderId="9" xfId="0" applyFont="1" applyFill="1" applyBorder="1" applyAlignment="1" applyProtection="1">
      <alignment horizontal="left" vertical="top" wrapText="1" indent="1"/>
    </xf>
    <xf numFmtId="0" fontId="12" fillId="3" borderId="8" xfId="0" applyFont="1" applyFill="1" applyBorder="1" applyAlignment="1" applyProtection="1">
      <alignment horizontal="left" vertical="top" wrapText="1" indent="1"/>
    </xf>
    <xf numFmtId="0" fontId="12" fillId="3" borderId="0" xfId="0" applyFont="1" applyFill="1" applyBorder="1" applyAlignment="1" applyProtection="1">
      <alignment horizontal="left" vertical="top" wrapText="1" indent="1"/>
    </xf>
    <xf numFmtId="0" fontId="21" fillId="3" borderId="8" xfId="0" applyFont="1" applyFill="1" applyBorder="1" applyAlignment="1" applyProtection="1">
      <alignment horizontal="left" vertical="center" indent="1"/>
    </xf>
    <xf numFmtId="0" fontId="21" fillId="3" borderId="0" xfId="0" applyFont="1" applyFill="1" applyBorder="1" applyAlignment="1" applyProtection="1">
      <alignment horizontal="left" vertical="center" indent="1"/>
    </xf>
    <xf numFmtId="0" fontId="12" fillId="3" borderId="9" xfId="0" applyFont="1" applyFill="1" applyBorder="1" applyAlignment="1" applyProtection="1">
      <alignment vertical="center"/>
    </xf>
    <xf numFmtId="0" fontId="12" fillId="3" borderId="7" xfId="0" applyFont="1" applyFill="1" applyBorder="1" applyAlignment="1" applyProtection="1">
      <alignment vertical="center"/>
    </xf>
    <xf numFmtId="0" fontId="13" fillId="3" borderId="8" xfId="0" applyFont="1" applyFill="1" applyBorder="1" applyAlignment="1" applyProtection="1">
      <alignment horizontal="left" vertical="top" indent="1"/>
    </xf>
    <xf numFmtId="0" fontId="13" fillId="3" borderId="0" xfId="0" applyFont="1" applyFill="1" applyBorder="1" applyAlignment="1" applyProtection="1">
      <alignment horizontal="left" vertical="top" indent="1"/>
    </xf>
    <xf numFmtId="0" fontId="13" fillId="3" borderId="9" xfId="0" applyFont="1" applyFill="1" applyBorder="1" applyAlignment="1" applyProtection="1">
      <alignment horizontal="left" vertical="top" indent="1"/>
    </xf>
    <xf numFmtId="0" fontId="12" fillId="3" borderId="8" xfId="0" applyFont="1" applyFill="1" applyBorder="1" applyAlignment="1" applyProtection="1">
      <alignment vertical="top" wrapText="1"/>
    </xf>
    <xf numFmtId="0" fontId="12" fillId="3" borderId="0" xfId="0" applyFont="1" applyFill="1" applyBorder="1" applyAlignment="1" applyProtection="1">
      <alignment vertical="top" wrapText="1"/>
    </xf>
    <xf numFmtId="0" fontId="12" fillId="3" borderId="9" xfId="0" applyFont="1" applyFill="1" applyBorder="1" applyAlignment="1" applyProtection="1">
      <alignment vertical="top" wrapText="1"/>
    </xf>
    <xf numFmtId="0" fontId="12" fillId="3" borderId="8" xfId="0" applyFont="1" applyFill="1" applyBorder="1" applyAlignment="1" applyProtection="1">
      <alignment vertical="center"/>
    </xf>
    <xf numFmtId="0" fontId="12" fillId="3" borderId="14" xfId="0" applyFont="1" applyFill="1" applyBorder="1" applyAlignment="1" applyProtection="1">
      <alignment vertical="center"/>
    </xf>
    <xf numFmtId="0" fontId="6" fillId="12" borderId="19" xfId="0" applyNumberFormat="1" applyFont="1" applyFill="1" applyBorder="1" applyAlignment="1" applyProtection="1">
      <alignment vertical="center"/>
    </xf>
    <xf numFmtId="0" fontId="6" fillId="12" borderId="20" xfId="0" applyNumberFormat="1" applyFont="1" applyFill="1" applyBorder="1" applyAlignment="1" applyProtection="1">
      <alignment vertical="center"/>
    </xf>
    <xf numFmtId="0" fontId="15" fillId="3" borderId="0" xfId="0" applyFont="1" applyFill="1" applyBorder="1" applyAlignment="1" applyProtection="1">
      <alignment vertical="top"/>
    </xf>
    <xf numFmtId="0" fontId="15" fillId="3" borderId="24" xfId="0" applyFont="1" applyFill="1" applyBorder="1" applyAlignment="1" applyProtection="1">
      <alignment vertical="top"/>
    </xf>
    <xf numFmtId="0" fontId="3" fillId="3" borderId="0" xfId="0" applyFont="1" applyFill="1" applyBorder="1" applyAlignment="1" applyProtection="1">
      <alignment horizontal="left" vertical="center" indent="1"/>
    </xf>
    <xf numFmtId="0" fontId="22" fillId="3" borderId="0" xfId="0" applyFont="1" applyFill="1" applyAlignment="1" applyProtection="1">
      <alignment horizontal="center" vertical="center"/>
    </xf>
    <xf numFmtId="0" fontId="7" fillId="3" borderId="8" xfId="0" applyFont="1" applyFill="1" applyBorder="1" applyAlignment="1" applyProtection="1">
      <alignment horizontal="left" vertical="center" indent="1"/>
    </xf>
    <xf numFmtId="0" fontId="7" fillId="3" borderId="0" xfId="0" applyFont="1" applyFill="1" applyBorder="1" applyAlignment="1" applyProtection="1">
      <alignment horizontal="left" vertical="center" indent="1"/>
    </xf>
    <xf numFmtId="0" fontId="6" fillId="3" borderId="5" xfId="0" applyNumberFormat="1" applyFont="1" applyFill="1" applyBorder="1" applyAlignment="1" applyProtection="1">
      <alignment horizontal="left" vertical="center" indent="1"/>
    </xf>
    <xf numFmtId="0" fontId="6" fillId="3" borderId="7" xfId="0" applyNumberFormat="1" applyFont="1" applyFill="1" applyBorder="1" applyAlignment="1" applyProtection="1">
      <alignment horizontal="left" vertical="center" indent="1"/>
    </xf>
    <xf numFmtId="1" fontId="20" fillId="5" borderId="1" xfId="0" applyNumberFormat="1" applyFont="1" applyFill="1" applyBorder="1" applyAlignment="1" applyProtection="1">
      <alignment horizontal="left" vertical="center" indent="1"/>
    </xf>
    <xf numFmtId="0" fontId="0" fillId="4" borderId="5" xfId="0" applyFill="1" applyBorder="1" applyAlignment="1" applyProtection="1">
      <alignment horizontal="left" vertical="center" indent="1"/>
      <protection locked="0"/>
    </xf>
    <xf numFmtId="0" fontId="0" fillId="4" borderId="2" xfId="0" applyFill="1" applyBorder="1" applyAlignment="1" applyProtection="1">
      <alignment horizontal="left" vertical="center" indent="1"/>
      <protection locked="0"/>
    </xf>
    <xf numFmtId="0" fontId="6" fillId="3" borderId="6" xfId="0" applyFont="1" applyFill="1" applyBorder="1" applyAlignment="1" applyProtection="1">
      <alignment horizontal="left" vertical="center"/>
    </xf>
    <xf numFmtId="0" fontId="0" fillId="3" borderId="11" xfId="0" applyFill="1" applyBorder="1" applyAlignment="1" applyProtection="1">
      <alignment horizontal="left" vertical="center"/>
    </xf>
    <xf numFmtId="0" fontId="0" fillId="4" borderId="1" xfId="0" applyFill="1" applyBorder="1" applyAlignment="1" applyProtection="1">
      <alignment horizontal="left" vertical="center" indent="1"/>
      <protection locked="0"/>
    </xf>
    <xf numFmtId="0" fontId="0" fillId="3" borderId="1" xfId="0" applyFill="1" applyBorder="1" applyAlignment="1" applyProtection="1">
      <alignment horizontal="left" vertical="center" indent="1"/>
    </xf>
    <xf numFmtId="0" fontId="6" fillId="3" borderId="5" xfId="0" applyFont="1" applyFill="1" applyBorder="1" applyAlignment="1" applyProtection="1">
      <alignment horizontal="left" vertical="center" indent="1"/>
    </xf>
    <xf numFmtId="0" fontId="6" fillId="3" borderId="6" xfId="0" applyFont="1" applyFill="1" applyBorder="1" applyAlignment="1" applyProtection="1">
      <alignment horizontal="left" vertical="center" indent="1"/>
    </xf>
    <xf numFmtId="0" fontId="6" fillId="3" borderId="2" xfId="0" applyFont="1" applyFill="1" applyBorder="1" applyAlignment="1" applyProtection="1">
      <alignment horizontal="left" vertical="center" indent="1"/>
    </xf>
    <xf numFmtId="0" fontId="6" fillId="3" borderId="1" xfId="0" applyFont="1" applyFill="1" applyBorder="1" applyAlignment="1" applyProtection="1">
      <alignment horizontal="left" vertical="center" indent="1"/>
    </xf>
    <xf numFmtId="0" fontId="0" fillId="3" borderId="2" xfId="0" applyFill="1" applyBorder="1" applyAlignment="1" applyProtection="1">
      <alignment horizontal="left" vertical="center"/>
    </xf>
    <xf numFmtId="0" fontId="6" fillId="3" borderId="1"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0" fillId="5" borderId="5" xfId="0" applyFill="1" applyBorder="1" applyAlignment="1" applyProtection="1">
      <alignment horizontal="left" vertical="center" indent="1"/>
    </xf>
    <xf numFmtId="0" fontId="0" fillId="5" borderId="2" xfId="0" applyFill="1" applyBorder="1" applyAlignment="1" applyProtection="1">
      <alignment horizontal="left" vertical="center" indent="1"/>
    </xf>
    <xf numFmtId="0" fontId="4" fillId="3" borderId="5" xfId="0" applyFont="1" applyFill="1" applyBorder="1" applyAlignment="1" applyProtection="1">
      <alignment horizontal="left" vertical="center" indent="1"/>
    </xf>
    <xf numFmtId="0" fontId="0" fillId="3" borderId="0" xfId="0" applyFill="1" applyBorder="1" applyAlignment="1" applyProtection="1">
      <alignment horizontal="center" vertical="center"/>
    </xf>
    <xf numFmtId="0" fontId="22" fillId="3" borderId="0" xfId="0" applyFont="1" applyFill="1" applyAlignment="1" applyProtection="1">
      <alignment horizontal="center" vertical="center"/>
    </xf>
    <xf numFmtId="0" fontId="25" fillId="3" borderId="0" xfId="0" applyFont="1" applyFill="1" applyAlignment="1" applyProtection="1">
      <alignment horizontal="left" vertical="center" wrapText="1" indent="1"/>
    </xf>
    <xf numFmtId="0" fontId="0" fillId="3" borderId="8" xfId="0" applyFont="1" applyFill="1" applyBorder="1" applyAlignment="1" applyProtection="1">
      <alignment horizontal="left" vertical="top" wrapText="1" indent="1"/>
    </xf>
    <xf numFmtId="0" fontId="0" fillId="3" borderId="0" xfId="0" applyFont="1" applyFill="1" applyBorder="1" applyAlignment="1" applyProtection="1">
      <alignment horizontal="left" vertical="top" wrapText="1" indent="1"/>
    </xf>
    <xf numFmtId="0" fontId="0" fillId="3" borderId="9" xfId="0" applyFont="1" applyFill="1" applyBorder="1" applyAlignment="1" applyProtection="1">
      <alignment horizontal="left" vertical="top" wrapText="1" indent="1"/>
    </xf>
    <xf numFmtId="0" fontId="12" fillId="4" borderId="5" xfId="0" applyFont="1" applyFill="1" applyBorder="1" applyAlignment="1" applyProtection="1">
      <alignment horizontal="left" vertical="center" indent="1"/>
      <protection locked="0"/>
    </xf>
    <xf numFmtId="0" fontId="12" fillId="4" borderId="6" xfId="0" applyFont="1" applyFill="1" applyBorder="1" applyAlignment="1" applyProtection="1">
      <alignment horizontal="left" vertical="center" indent="1"/>
      <protection locked="0"/>
    </xf>
    <xf numFmtId="0" fontId="12" fillId="4" borderId="2" xfId="0" applyFont="1" applyFill="1" applyBorder="1" applyAlignment="1" applyProtection="1">
      <alignment horizontal="left" vertical="center" indent="1"/>
      <protection locked="0"/>
    </xf>
    <xf numFmtId="0" fontId="6" fillId="3" borderId="0" xfId="0" applyFont="1" applyFill="1" applyBorder="1" applyAlignment="1" applyProtection="1">
      <alignment horizontal="left" vertical="top" wrapText="1" indent="1"/>
    </xf>
    <xf numFmtId="0" fontId="6" fillId="3" borderId="9" xfId="0" applyFont="1" applyFill="1" applyBorder="1" applyAlignment="1" applyProtection="1">
      <alignment horizontal="left" vertical="top" wrapText="1" indent="1"/>
    </xf>
    <xf numFmtId="0" fontId="6" fillId="3" borderId="8" xfId="0" applyFont="1" applyFill="1" applyBorder="1" applyAlignment="1" applyProtection="1">
      <alignment horizontal="left" vertical="top" wrapText="1" indent="1"/>
    </xf>
    <xf numFmtId="0" fontId="12" fillId="4" borderId="10" xfId="0" applyFont="1" applyFill="1" applyBorder="1" applyAlignment="1" applyProtection="1">
      <alignment horizontal="left" vertical="center"/>
      <protection locked="0"/>
    </xf>
    <xf numFmtId="0" fontId="12" fillId="4" borderId="12"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indent="1"/>
    </xf>
    <xf numFmtId="0" fontId="7" fillId="3" borderId="0" xfId="0" applyFont="1" applyFill="1" applyBorder="1" applyAlignment="1" applyProtection="1">
      <alignment horizontal="left" vertical="center" indent="1"/>
    </xf>
    <xf numFmtId="0" fontId="7" fillId="3" borderId="9" xfId="0" applyFont="1" applyFill="1" applyBorder="1" applyAlignment="1" applyProtection="1">
      <alignment horizontal="left" vertical="center" indent="1"/>
    </xf>
    <xf numFmtId="0" fontId="0" fillId="3" borderId="10" xfId="0" applyFont="1" applyFill="1" applyBorder="1" applyAlignment="1" applyProtection="1">
      <alignment horizontal="left" vertical="top" wrapText="1" indent="1"/>
    </xf>
    <xf numFmtId="0" fontId="0" fillId="3" borderId="11" xfId="0" applyFont="1" applyFill="1" applyBorder="1" applyAlignment="1" applyProtection="1">
      <alignment horizontal="left" vertical="top" wrapText="1" indent="1"/>
    </xf>
    <xf numFmtId="0" fontId="0" fillId="3" borderId="12" xfId="0" applyFont="1" applyFill="1" applyBorder="1" applyAlignment="1" applyProtection="1">
      <alignment horizontal="left" vertical="top" wrapText="1" indent="1"/>
    </xf>
    <xf numFmtId="0" fontId="0" fillId="3" borderId="7" xfId="0" applyFont="1" applyFill="1" applyBorder="1" applyAlignment="1" applyProtection="1">
      <alignment horizontal="left" vertical="top" wrapText="1" indent="1"/>
    </xf>
    <xf numFmtId="0" fontId="0" fillId="3" borderId="13" xfId="0" applyFont="1" applyFill="1" applyBorder="1" applyAlignment="1" applyProtection="1">
      <alignment horizontal="left" vertical="top" wrapText="1" indent="1"/>
    </xf>
    <xf numFmtId="0" fontId="0" fillId="3" borderId="14" xfId="0" applyFont="1" applyFill="1" applyBorder="1" applyAlignment="1" applyProtection="1">
      <alignment horizontal="left" vertical="top" wrapText="1" indent="1"/>
    </xf>
    <xf numFmtId="0" fontId="20" fillId="5" borderId="1" xfId="0" applyNumberFormat="1" applyFont="1" applyFill="1" applyBorder="1" applyAlignment="1" applyProtection="1">
      <alignment horizontal="left" vertical="center" indent="1"/>
    </xf>
    <xf numFmtId="0" fontId="0" fillId="4" borderId="1" xfId="0" applyNumberFormat="1" applyFill="1" applyBorder="1" applyAlignment="1" applyProtection="1">
      <alignment horizontal="left" vertical="center" indent="1"/>
      <protection locked="0"/>
    </xf>
    <xf numFmtId="0" fontId="4" fillId="3" borderId="4" xfId="0" applyNumberFormat="1" applyFont="1" applyFill="1" applyBorder="1" applyAlignment="1" applyProtection="1">
      <alignment horizontal="left" vertical="center" indent="1"/>
    </xf>
    <xf numFmtId="0" fontId="6" fillId="3" borderId="7" xfId="0" applyNumberFormat="1" applyFont="1" applyFill="1" applyBorder="1" applyAlignment="1" applyProtection="1">
      <alignment horizontal="left" vertical="center" indent="1"/>
    </xf>
    <xf numFmtId="0" fontId="20" fillId="5" borderId="1" xfId="0" applyNumberFormat="1" applyFont="1" applyFill="1" applyBorder="1" applyAlignment="1" applyProtection="1">
      <alignment horizontal="left" indent="1"/>
    </xf>
    <xf numFmtId="0" fontId="4" fillId="3" borderId="1" xfId="0" applyNumberFormat="1" applyFont="1" applyFill="1" applyBorder="1" applyAlignment="1" applyProtection="1">
      <alignment horizontal="left" vertical="center" indent="1"/>
    </xf>
    <xf numFmtId="0" fontId="6" fillId="3" borderId="5" xfId="0" applyNumberFormat="1" applyFont="1" applyFill="1" applyBorder="1" applyAlignment="1" applyProtection="1">
      <alignment horizontal="left" vertical="center" indent="1"/>
    </xf>
    <xf numFmtId="0" fontId="6" fillId="3" borderId="1" xfId="0" applyNumberFormat="1" applyFont="1" applyFill="1" applyBorder="1" applyAlignment="1" applyProtection="1">
      <alignment horizontal="left" vertical="center" indent="1"/>
    </xf>
    <xf numFmtId="0" fontId="6" fillId="3" borderId="2" xfId="0" applyNumberFormat="1" applyFont="1" applyFill="1" applyBorder="1" applyAlignment="1" applyProtection="1">
      <alignment horizontal="left" vertical="center" indent="1"/>
    </xf>
    <xf numFmtId="0" fontId="4" fillId="12" borderId="5" xfId="2" applyNumberFormat="1" applyFont="1" applyFill="1" applyBorder="1" applyAlignment="1" applyProtection="1">
      <alignment horizontal="left" vertical="center" indent="1"/>
    </xf>
    <xf numFmtId="0" fontId="4" fillId="12" borderId="2" xfId="2" applyNumberFormat="1" applyFont="1" applyFill="1" applyBorder="1" applyAlignment="1" applyProtection="1">
      <alignment horizontal="left" vertical="center" indent="1"/>
    </xf>
    <xf numFmtId="0" fontId="0" fillId="4" borderId="5" xfId="0" applyNumberFormat="1" applyFill="1" applyBorder="1" applyAlignment="1" applyProtection="1">
      <alignment horizontal="left" vertical="center" indent="1"/>
      <protection locked="0"/>
    </xf>
    <xf numFmtId="0" fontId="0" fillId="4" borderId="2" xfId="0" applyNumberFormat="1" applyFill="1" applyBorder="1" applyAlignment="1" applyProtection="1">
      <alignment horizontal="left" vertical="center" indent="1"/>
      <protection locked="0"/>
    </xf>
    <xf numFmtId="0" fontId="6" fillId="3" borderId="10" xfId="0" applyNumberFormat="1" applyFont="1" applyFill="1" applyBorder="1" applyAlignment="1" applyProtection="1">
      <alignment horizontal="left" vertical="center" indent="1"/>
    </xf>
    <xf numFmtId="0" fontId="6" fillId="3" borderId="11" xfId="0" applyNumberFormat="1" applyFont="1" applyFill="1" applyBorder="1" applyAlignment="1" applyProtection="1">
      <alignment horizontal="left" vertical="center" indent="1"/>
    </xf>
    <xf numFmtId="1" fontId="20" fillId="5" borderId="1" xfId="0" applyNumberFormat="1" applyFont="1" applyFill="1" applyBorder="1" applyAlignment="1" applyProtection="1">
      <alignment horizontal="left" vertical="center" indent="1"/>
    </xf>
    <xf numFmtId="0" fontId="0" fillId="4" borderId="10" xfId="0" applyFont="1" applyFill="1" applyBorder="1" applyAlignment="1" applyProtection="1">
      <alignment horizontal="left" vertical="top" wrapText="1" indent="1"/>
      <protection locked="0"/>
    </xf>
    <xf numFmtId="0" fontId="0" fillId="4" borderId="11" xfId="0" applyFont="1" applyFill="1" applyBorder="1" applyAlignment="1" applyProtection="1">
      <alignment horizontal="left" vertical="top" wrapText="1" indent="1"/>
      <protection locked="0"/>
    </xf>
    <xf numFmtId="0" fontId="0" fillId="4" borderId="12" xfId="0" applyFont="1" applyFill="1" applyBorder="1" applyAlignment="1" applyProtection="1">
      <alignment horizontal="left" vertical="top" wrapText="1" indent="1"/>
      <protection locked="0"/>
    </xf>
    <xf numFmtId="0" fontId="0" fillId="4" borderId="8" xfId="0" applyFont="1" applyFill="1" applyBorder="1" applyAlignment="1" applyProtection="1">
      <alignment horizontal="left" vertical="top" wrapText="1" indent="1"/>
      <protection locked="0"/>
    </xf>
    <xf numFmtId="0" fontId="0" fillId="4" borderId="0" xfId="0" applyFont="1" applyFill="1" applyBorder="1" applyAlignment="1" applyProtection="1">
      <alignment horizontal="left" vertical="top" wrapText="1" indent="1"/>
      <protection locked="0"/>
    </xf>
    <xf numFmtId="0" fontId="0" fillId="4" borderId="9" xfId="0" applyFont="1" applyFill="1" applyBorder="1" applyAlignment="1" applyProtection="1">
      <alignment horizontal="left" vertical="top" wrapText="1" indent="1"/>
      <protection locked="0"/>
    </xf>
    <xf numFmtId="0" fontId="0" fillId="4" borderId="7" xfId="0" applyFont="1" applyFill="1" applyBorder="1" applyAlignment="1" applyProtection="1">
      <alignment horizontal="left" vertical="top" wrapText="1" indent="1"/>
      <protection locked="0"/>
    </xf>
    <xf numFmtId="0" fontId="0" fillId="4" borderId="13" xfId="0" applyFont="1" applyFill="1" applyBorder="1" applyAlignment="1" applyProtection="1">
      <alignment horizontal="left" vertical="top" wrapText="1" indent="1"/>
      <protection locked="0"/>
    </xf>
    <xf numFmtId="0" fontId="0" fillId="4" borderId="14" xfId="0" applyFont="1" applyFill="1" applyBorder="1" applyAlignment="1" applyProtection="1">
      <alignment horizontal="left" vertical="top" wrapText="1" indent="1"/>
      <protection locked="0"/>
    </xf>
    <xf numFmtId="0" fontId="0" fillId="3" borderId="1" xfId="0"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7" fillId="3" borderId="1" xfId="0" applyFont="1" applyFill="1" applyBorder="1" applyAlignment="1" applyProtection="1">
      <alignment horizontal="left" vertical="center" indent="1"/>
    </xf>
    <xf numFmtId="0" fontId="6" fillId="3" borderId="2" xfId="0" applyFont="1" applyFill="1" applyBorder="1" applyAlignment="1" applyProtection="1">
      <alignment horizontal="left" vertical="center"/>
    </xf>
    <xf numFmtId="0" fontId="6" fillId="3" borderId="1" xfId="0" applyFont="1" applyFill="1" applyBorder="1" applyAlignment="1" applyProtection="1">
      <alignment horizontal="left" vertical="center"/>
    </xf>
    <xf numFmtId="0" fontId="0" fillId="3" borderId="2" xfId="0" applyFill="1" applyBorder="1" applyAlignment="1" applyProtection="1">
      <alignment horizontal="left"/>
    </xf>
    <xf numFmtId="0" fontId="0" fillId="3" borderId="1" xfId="0" applyFill="1" applyBorder="1" applyAlignment="1" applyProtection="1">
      <alignment horizontal="left"/>
    </xf>
    <xf numFmtId="0" fontId="0" fillId="3" borderId="2" xfId="0" applyFill="1" applyBorder="1" applyAlignment="1" applyProtection="1">
      <alignment horizontal="left" vertical="center"/>
    </xf>
    <xf numFmtId="0" fontId="0" fillId="3" borderId="2" xfId="0" applyFill="1" applyBorder="1" applyAlignment="1" applyProtection="1">
      <alignment horizontal="center" vertical="center"/>
    </xf>
    <xf numFmtId="0" fontId="0" fillId="3" borderId="1" xfId="0" applyFill="1" applyBorder="1" applyAlignment="1" applyProtection="1">
      <alignment horizontal="center" vertical="center"/>
    </xf>
    <xf numFmtId="0" fontId="6" fillId="3" borderId="1" xfId="0" applyFont="1" applyFill="1" applyBorder="1" applyAlignment="1" applyProtection="1">
      <alignment horizontal="left" vertical="center" indent="1"/>
    </xf>
    <xf numFmtId="0" fontId="0" fillId="4" borderId="5" xfId="0" applyFill="1" applyBorder="1" applyAlignment="1" applyProtection="1">
      <alignment horizontal="left" vertical="center" indent="1"/>
      <protection locked="0"/>
    </xf>
    <xf numFmtId="0" fontId="0" fillId="4" borderId="6" xfId="0" applyFill="1" applyBorder="1" applyAlignment="1" applyProtection="1">
      <alignment horizontal="left" vertical="center" indent="1"/>
      <protection locked="0"/>
    </xf>
    <xf numFmtId="0" fontId="0" fillId="4" borderId="2" xfId="0" applyFill="1" applyBorder="1" applyAlignment="1" applyProtection="1">
      <alignment horizontal="left" vertical="center" indent="1"/>
      <protection locked="0"/>
    </xf>
    <xf numFmtId="0" fontId="6" fillId="12" borderId="1" xfId="0" applyFont="1" applyFill="1" applyBorder="1" applyAlignment="1" applyProtection="1">
      <alignment horizontal="left" vertical="center" indent="1"/>
    </xf>
    <xf numFmtId="0" fontId="6" fillId="12" borderId="5" xfId="0" applyFont="1" applyFill="1" applyBorder="1" applyAlignment="1" applyProtection="1">
      <alignment horizontal="left" vertical="center" indent="1"/>
    </xf>
    <xf numFmtId="0" fontId="6" fillId="12" borderId="2" xfId="0" applyFont="1" applyFill="1" applyBorder="1" applyAlignment="1" applyProtection="1">
      <alignment horizontal="left" vertical="center"/>
    </xf>
    <xf numFmtId="0" fontId="6" fillId="12" borderId="1" xfId="0" applyFont="1" applyFill="1" applyBorder="1" applyAlignment="1" applyProtection="1">
      <alignment horizontal="left" vertical="center"/>
    </xf>
    <xf numFmtId="0" fontId="0" fillId="3" borderId="1" xfId="0" applyFill="1" applyBorder="1" applyAlignment="1" applyProtection="1">
      <alignment horizontal="left" vertical="center" indent="1"/>
    </xf>
    <xf numFmtId="0" fontId="0" fillId="4" borderId="1" xfId="0" applyFill="1" applyBorder="1" applyAlignment="1" applyProtection="1">
      <alignment horizontal="left" vertical="center" indent="1"/>
      <protection locked="0"/>
    </xf>
    <xf numFmtId="0" fontId="0" fillId="4" borderId="2"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12" fillId="4" borderId="1" xfId="0" applyFont="1" applyFill="1" applyBorder="1" applyAlignment="1" applyProtection="1">
      <alignment horizontal="left" vertical="center" indent="3"/>
      <protection locked="0"/>
    </xf>
    <xf numFmtId="0" fontId="6" fillId="3" borderId="5" xfId="0" applyFont="1" applyFill="1" applyBorder="1" applyAlignment="1" applyProtection="1">
      <alignment horizontal="left" vertical="center" indent="1"/>
    </xf>
    <xf numFmtId="0" fontId="6" fillId="3" borderId="6" xfId="0" applyFont="1" applyFill="1" applyBorder="1" applyAlignment="1" applyProtection="1">
      <alignment horizontal="left" vertical="center" indent="1"/>
    </xf>
    <xf numFmtId="0" fontId="6" fillId="3" borderId="2" xfId="0" applyFont="1" applyFill="1" applyBorder="1" applyAlignment="1" applyProtection="1">
      <alignment horizontal="left" vertical="center" indent="1"/>
    </xf>
    <xf numFmtId="0" fontId="0" fillId="3" borderId="5" xfId="0" applyFill="1" applyBorder="1" applyAlignment="1" applyProtection="1">
      <alignment horizontal="left" vertical="center" indent="1"/>
    </xf>
    <xf numFmtId="0" fontId="0" fillId="3" borderId="6" xfId="0" applyFill="1" applyBorder="1" applyAlignment="1" applyProtection="1">
      <alignment horizontal="left" vertical="center" indent="1"/>
    </xf>
    <xf numFmtId="0" fontId="0" fillId="3" borderId="2" xfId="0" applyFill="1" applyBorder="1" applyAlignment="1" applyProtection="1">
      <alignment horizontal="left" vertical="center" indent="1"/>
    </xf>
    <xf numFmtId="0" fontId="0" fillId="3" borderId="11" xfId="0" applyFill="1" applyBorder="1" applyAlignment="1" applyProtection="1">
      <alignment horizontal="left" vertical="center"/>
    </xf>
    <xf numFmtId="0" fontId="0" fillId="3" borderId="12" xfId="0" applyFill="1" applyBorder="1" applyAlignment="1" applyProtection="1">
      <alignment horizontal="left" vertical="center"/>
    </xf>
    <xf numFmtId="0" fontId="0" fillId="4" borderId="11"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10" xfId="0" applyFill="1" applyBorder="1" applyAlignment="1" applyProtection="1">
      <alignment horizontal="left" vertical="top" wrapText="1" indent="1"/>
      <protection locked="0"/>
    </xf>
    <xf numFmtId="0" fontId="0" fillId="4" borderId="11" xfId="0" applyFill="1" applyBorder="1" applyAlignment="1" applyProtection="1">
      <alignment horizontal="left" vertical="top" wrapText="1" indent="1"/>
      <protection locked="0"/>
    </xf>
    <xf numFmtId="0" fontId="0" fillId="4" borderId="12" xfId="0" applyFill="1" applyBorder="1" applyAlignment="1" applyProtection="1">
      <alignment horizontal="left" vertical="top" wrapText="1" indent="1"/>
      <protection locked="0"/>
    </xf>
    <xf numFmtId="0" fontId="0" fillId="4" borderId="8" xfId="0" applyFill="1" applyBorder="1" applyAlignment="1" applyProtection="1">
      <alignment horizontal="left" vertical="top" wrapText="1" indent="1"/>
      <protection locked="0"/>
    </xf>
    <xf numFmtId="0" fontId="0" fillId="4" borderId="0" xfId="0" applyFill="1" applyBorder="1" applyAlignment="1" applyProtection="1">
      <alignment horizontal="left" vertical="top" wrapText="1" indent="1"/>
      <protection locked="0"/>
    </xf>
    <xf numFmtId="0" fontId="0" fillId="4" borderId="9" xfId="0" applyFill="1" applyBorder="1" applyAlignment="1" applyProtection="1">
      <alignment horizontal="left" vertical="top" wrapText="1" indent="1"/>
      <protection locked="0"/>
    </xf>
    <xf numFmtId="0" fontId="0" fillId="4" borderId="7" xfId="0" applyFill="1" applyBorder="1" applyAlignment="1" applyProtection="1">
      <alignment horizontal="left" vertical="top" wrapText="1" indent="1"/>
      <protection locked="0"/>
    </xf>
    <xf numFmtId="0" fontId="0" fillId="4" borderId="13" xfId="0" applyFill="1" applyBorder="1" applyAlignment="1" applyProtection="1">
      <alignment horizontal="left" vertical="top" wrapText="1" indent="1"/>
      <protection locked="0"/>
    </xf>
    <xf numFmtId="0" fontId="0" fillId="4" borderId="14" xfId="0" applyFill="1" applyBorder="1" applyAlignment="1" applyProtection="1">
      <alignment horizontal="left" vertical="top" wrapText="1" indent="1"/>
      <protection locked="0"/>
    </xf>
    <xf numFmtId="0" fontId="6" fillId="3" borderId="6" xfId="0" applyFont="1" applyFill="1" applyBorder="1" applyAlignment="1" applyProtection="1">
      <alignment horizontal="left" vertical="center"/>
    </xf>
    <xf numFmtId="0" fontId="0" fillId="0" borderId="11" xfId="0" applyBorder="1" applyAlignment="1" applyProtection="1">
      <alignment horizontal="left" vertical="top" wrapText="1" indent="1"/>
      <protection locked="0"/>
    </xf>
    <xf numFmtId="0" fontId="0" fillId="0" borderId="12" xfId="0" applyBorder="1" applyAlignment="1" applyProtection="1">
      <alignment horizontal="left" vertical="top" wrapText="1" indent="1"/>
      <protection locked="0"/>
    </xf>
    <xf numFmtId="0" fontId="0" fillId="0" borderId="8" xfId="0" applyBorder="1" applyAlignment="1" applyProtection="1">
      <alignment horizontal="left" vertical="top" wrapText="1" indent="1"/>
      <protection locked="0"/>
    </xf>
    <xf numFmtId="0" fontId="0" fillId="0" borderId="0" xfId="0" applyBorder="1" applyAlignment="1" applyProtection="1">
      <alignment horizontal="left" vertical="top" wrapText="1" indent="1"/>
      <protection locked="0"/>
    </xf>
    <xf numFmtId="0" fontId="0" fillId="0" borderId="9" xfId="0" applyBorder="1"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0" fillId="0" borderId="13" xfId="0" applyBorder="1" applyAlignment="1" applyProtection="1">
      <alignment horizontal="left" vertical="top" wrapText="1" indent="1"/>
      <protection locked="0"/>
    </xf>
    <xf numFmtId="0" fontId="0" fillId="0" borderId="14" xfId="0" applyBorder="1" applyAlignment="1" applyProtection="1">
      <alignment horizontal="left" vertical="top" wrapText="1" indent="1"/>
      <protection locked="0"/>
    </xf>
    <xf numFmtId="0" fontId="12" fillId="5" borderId="1" xfId="0" applyFont="1" applyFill="1" applyBorder="1" applyAlignment="1" applyProtection="1">
      <alignment horizontal="left" vertical="center" indent="3"/>
    </xf>
    <xf numFmtId="0" fontId="3" fillId="4" borderId="5" xfId="0" applyFont="1" applyFill="1" applyBorder="1" applyAlignment="1" applyProtection="1">
      <alignment horizontal="left" vertical="center" indent="1"/>
      <protection locked="0"/>
    </xf>
    <xf numFmtId="0" fontId="3" fillId="4" borderId="2" xfId="0" applyFont="1" applyFill="1" applyBorder="1" applyAlignment="1" applyProtection="1">
      <alignment horizontal="left" vertical="center" indent="1"/>
      <protection locked="0"/>
    </xf>
    <xf numFmtId="0" fontId="3" fillId="5" borderId="5" xfId="0" applyFont="1" applyFill="1" applyBorder="1" applyAlignment="1" applyProtection="1">
      <alignment horizontal="left" vertical="center" indent="1"/>
    </xf>
    <xf numFmtId="0" fontId="3" fillId="5" borderId="2" xfId="0" applyFont="1" applyFill="1" applyBorder="1" applyAlignment="1" applyProtection="1">
      <alignment horizontal="left" vertical="center" indent="1"/>
    </xf>
    <xf numFmtId="0" fontId="4" fillId="3" borderId="5" xfId="0" applyFont="1" applyFill="1" applyBorder="1" applyAlignment="1" applyProtection="1">
      <alignment horizontal="left" vertical="center" indent="1"/>
    </xf>
    <xf numFmtId="0" fontId="4" fillId="3" borderId="2" xfId="0" applyFont="1" applyFill="1" applyBorder="1" applyAlignment="1" applyProtection="1">
      <alignment horizontal="left" vertical="center" indent="1"/>
    </xf>
    <xf numFmtId="0" fontId="6" fillId="12" borderId="10" xfId="0" applyFont="1" applyFill="1" applyBorder="1" applyAlignment="1" applyProtection="1">
      <alignment horizontal="left" vertical="center" indent="1"/>
    </xf>
    <xf numFmtId="0" fontId="6" fillId="12" borderId="12" xfId="0" applyFont="1" applyFill="1" applyBorder="1" applyAlignment="1" applyProtection="1">
      <alignment horizontal="left" vertical="center" indent="1"/>
    </xf>
    <xf numFmtId="0" fontId="6" fillId="12" borderId="11" xfId="0" applyFont="1" applyFill="1" applyBorder="1" applyAlignment="1" applyProtection="1">
      <alignment horizontal="left" vertical="center" indent="1"/>
    </xf>
    <xf numFmtId="0" fontId="6" fillId="3" borderId="6" xfId="0" applyNumberFormat="1" applyFont="1" applyFill="1" applyBorder="1" applyAlignment="1" applyProtection="1">
      <alignment horizontal="left" vertical="center" indent="1"/>
    </xf>
    <xf numFmtId="0" fontId="0" fillId="0" borderId="0" xfId="0" applyAlignment="1" applyProtection="1">
      <alignment horizontal="left" vertical="top" wrapText="1" indent="1"/>
      <protection locked="0"/>
    </xf>
    <xf numFmtId="0" fontId="15" fillId="3" borderId="24" xfId="0" quotePrefix="1" applyFont="1" applyFill="1" applyBorder="1" applyAlignment="1" applyProtection="1">
      <alignment horizontal="left" vertical="top" wrapText="1"/>
    </xf>
    <xf numFmtId="0" fontId="15" fillId="3" borderId="0" xfId="0" quotePrefix="1" applyFont="1" applyFill="1" applyBorder="1" applyAlignment="1" applyProtection="1">
      <alignment horizontal="left" vertical="top" wrapText="1"/>
    </xf>
    <xf numFmtId="0" fontId="15" fillId="3" borderId="24"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0" fillId="5" borderId="5" xfId="0" applyFill="1" applyBorder="1" applyAlignment="1" applyProtection="1">
      <alignment horizontal="left" vertical="center" indent="1"/>
    </xf>
    <xf numFmtId="0" fontId="0" fillId="5" borderId="2" xfId="0" applyFill="1" applyBorder="1" applyAlignment="1" applyProtection="1">
      <alignment horizontal="left" vertical="center" indent="1"/>
    </xf>
    <xf numFmtId="0" fontId="6" fillId="12" borderId="5" xfId="0" applyNumberFormat="1" applyFont="1" applyFill="1" applyBorder="1" applyAlignment="1" applyProtection="1">
      <alignment horizontal="left" vertical="center" indent="1"/>
    </xf>
    <xf numFmtId="0" fontId="6" fillId="12" borderId="2" xfId="0" applyNumberFormat="1" applyFont="1" applyFill="1" applyBorder="1" applyAlignment="1" applyProtection="1">
      <alignment horizontal="left" vertical="center" indent="1"/>
    </xf>
    <xf numFmtId="0" fontId="6" fillId="12" borderId="6" xfId="0" applyFont="1" applyFill="1" applyBorder="1" applyAlignment="1" applyProtection="1">
      <alignment horizontal="left" vertical="center" indent="1"/>
    </xf>
    <xf numFmtId="0" fontId="6" fillId="12" borderId="2" xfId="0" applyFont="1" applyFill="1" applyBorder="1" applyAlignment="1" applyProtection="1">
      <alignment horizontal="left" vertical="center" indent="1"/>
    </xf>
    <xf numFmtId="169" fontId="0" fillId="3" borderId="5" xfId="0" applyNumberFormat="1" applyFill="1" applyBorder="1" applyAlignment="1" applyProtection="1">
      <alignment horizontal="center" vertical="center"/>
    </xf>
    <xf numFmtId="169" fontId="0" fillId="3" borderId="2" xfId="0" applyNumberFormat="1" applyFill="1" applyBorder="1" applyAlignment="1" applyProtection="1">
      <alignment horizontal="center" vertical="center"/>
    </xf>
    <xf numFmtId="6" fontId="0" fillId="3" borderId="5" xfId="0" applyNumberFormat="1" applyFill="1" applyBorder="1" applyAlignment="1" applyProtection="1">
      <alignment horizontal="center" vertical="center"/>
    </xf>
    <xf numFmtId="6" fontId="0" fillId="3" borderId="2" xfId="0" applyNumberFormat="1" applyFill="1" applyBorder="1" applyAlignment="1" applyProtection="1">
      <alignment horizontal="center" vertical="center"/>
    </xf>
    <xf numFmtId="2" fontId="0" fillId="3" borderId="5" xfId="0" applyNumberFormat="1" applyFill="1" applyBorder="1" applyAlignment="1" applyProtection="1">
      <alignment horizontal="center" vertical="center"/>
    </xf>
    <xf numFmtId="2" fontId="0" fillId="3" borderId="2" xfId="0" applyNumberFormat="1" applyFill="1" applyBorder="1" applyAlignment="1" applyProtection="1">
      <alignment horizontal="center" vertical="center"/>
    </xf>
    <xf numFmtId="0" fontId="12" fillId="5" borderId="5" xfId="0" applyNumberFormat="1" applyFont="1" applyFill="1" applyBorder="1" applyAlignment="1" applyProtection="1">
      <alignment horizontal="left" vertical="center" indent="1"/>
    </xf>
    <xf numFmtId="0" fontId="12" fillId="5" borderId="2" xfId="0" applyNumberFormat="1" applyFont="1" applyFill="1" applyBorder="1" applyAlignment="1" applyProtection="1">
      <alignment horizontal="left" vertical="center" indent="1"/>
    </xf>
    <xf numFmtId="0" fontId="7" fillId="12" borderId="6" xfId="0" applyFont="1" applyFill="1" applyBorder="1" applyAlignment="1" applyProtection="1">
      <alignment horizontal="center" vertical="center"/>
    </xf>
    <xf numFmtId="0" fontId="7" fillId="12" borderId="2" xfId="0" applyFont="1" applyFill="1" applyBorder="1" applyAlignment="1" applyProtection="1">
      <alignment horizontal="center" vertical="center"/>
    </xf>
    <xf numFmtId="0" fontId="7" fillId="12" borderId="5" xfId="0" applyFont="1" applyFill="1" applyBorder="1" applyAlignment="1" applyProtection="1">
      <alignment horizontal="left" vertical="center" indent="1"/>
    </xf>
    <xf numFmtId="0" fontId="7" fillId="12" borderId="2" xfId="0" applyFont="1" applyFill="1" applyBorder="1" applyAlignment="1" applyProtection="1">
      <alignment horizontal="left" vertical="center" indent="1"/>
    </xf>
    <xf numFmtId="2" fontId="25" fillId="2" borderId="0" xfId="0" applyNumberFormat="1" applyFont="1" applyFill="1" applyAlignment="1" applyProtection="1">
      <alignment horizontal="left" vertical="top" wrapText="1" indent="1"/>
    </xf>
    <xf numFmtId="165" fontId="0" fillId="3" borderId="5" xfId="0" applyNumberFormat="1" applyFill="1" applyBorder="1" applyAlignment="1" applyProtection="1">
      <alignment horizontal="center" vertical="center"/>
    </xf>
    <xf numFmtId="165" fontId="0" fillId="3" borderId="2" xfId="0" applyNumberFormat="1" applyFill="1" applyBorder="1" applyAlignment="1" applyProtection="1">
      <alignment horizontal="center" vertical="center"/>
    </xf>
    <xf numFmtId="0" fontId="7" fillId="12" borderId="5" xfId="0" applyNumberFormat="1" applyFont="1" applyFill="1" applyBorder="1" applyAlignment="1" applyProtection="1">
      <alignment horizontal="center" vertical="center"/>
    </xf>
    <xf numFmtId="0" fontId="7" fillId="12" borderId="6" xfId="0" applyNumberFormat="1" applyFont="1" applyFill="1" applyBorder="1" applyAlignment="1" applyProtection="1">
      <alignment horizontal="center" vertical="center"/>
    </xf>
    <xf numFmtId="0" fontId="7" fillId="12" borderId="2" xfId="0" applyNumberFormat="1" applyFont="1" applyFill="1" applyBorder="1" applyAlignment="1" applyProtection="1">
      <alignment horizontal="center" vertical="center"/>
    </xf>
    <xf numFmtId="1" fontId="6" fillId="3" borderId="0" xfId="0" applyNumberFormat="1" applyFont="1" applyFill="1" applyBorder="1" applyAlignment="1" applyProtection="1">
      <alignment horizontal="center" vertical="center"/>
    </xf>
    <xf numFmtId="0" fontId="7" fillId="12" borderId="5" xfId="0" applyFont="1" applyFill="1" applyBorder="1" applyAlignment="1" applyProtection="1">
      <alignment horizontal="left" vertical="center"/>
    </xf>
    <xf numFmtId="0" fontId="7" fillId="12" borderId="6" xfId="0" applyFont="1" applyFill="1" applyBorder="1" applyAlignment="1" applyProtection="1">
      <alignment horizontal="left" vertical="center"/>
    </xf>
    <xf numFmtId="0" fontId="0" fillId="3" borderId="0" xfId="0" applyFill="1" applyBorder="1" applyAlignment="1" applyProtection="1">
      <alignment horizontal="center" vertical="center"/>
    </xf>
    <xf numFmtId="6" fontId="0" fillId="4" borderId="5" xfId="0" applyNumberFormat="1" applyFill="1" applyBorder="1" applyAlignment="1" applyProtection="1">
      <alignment horizontal="center" vertical="center"/>
      <protection locked="0"/>
    </xf>
    <xf numFmtId="6" fontId="0" fillId="4" borderId="2" xfId="0" applyNumberFormat="1" applyFill="1" applyBorder="1" applyAlignment="1" applyProtection="1">
      <alignment horizontal="center" vertical="center"/>
      <protection locked="0"/>
    </xf>
  </cellXfs>
  <cellStyles count="10">
    <cellStyle name="20% - Accent1" xfId="7" builtinId="30"/>
    <cellStyle name="Accent3" xfId="8" builtinId="37"/>
    <cellStyle name="Calculation" xfId="4" builtinId="22" hidden="1"/>
    <cellStyle name="Check Cell" xfId="5" builtinId="23" hidden="1"/>
    <cellStyle name="Currency" xfId="1" builtinId="4"/>
    <cellStyle name="Input" xfId="3" builtinId="20" hidden="1"/>
    <cellStyle name="Normal" xfId="0" builtinId="0"/>
    <cellStyle name="Normal 2" xfId="2"/>
    <cellStyle name="Note" xfId="6" builtinId="10" hidden="1"/>
    <cellStyle name="Percent" xfId="9" builtinId="5"/>
  </cellStyles>
  <dxfs count="0"/>
  <tableStyles count="0" defaultTableStyle="TableStyleMedium2" defaultPivotStyle="PivotStyleLight16"/>
  <colors>
    <mruColors>
      <color rgb="FFE3E9F5"/>
      <color rgb="FFFFFFE1"/>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867991</xdr:colOff>
      <xdr:row>1</xdr:row>
      <xdr:rowOff>63499</xdr:rowOff>
    </xdr:from>
    <xdr:to>
      <xdr:col>8</xdr:col>
      <xdr:colOff>1037216</xdr:colOff>
      <xdr:row>3</xdr:row>
      <xdr:rowOff>92075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4915"/>
        <a:stretch/>
      </xdr:blipFill>
      <xdr:spPr>
        <a:xfrm>
          <a:off x="5382841" y="260349"/>
          <a:ext cx="3045775" cy="460376"/>
        </a:xfrm>
        <a:prstGeom prst="rect">
          <a:avLst/>
        </a:prstGeom>
        <a:ln>
          <a:solidFill>
            <a:schemeClr val="tx1"/>
          </a:solidFill>
        </a:ln>
      </xdr:spPr>
    </xdr:pic>
    <xdr:clientData/>
  </xdr:twoCellAnchor>
  <xdr:twoCellAnchor editAs="oneCell">
    <xdr:from>
      <xdr:col>4</xdr:col>
      <xdr:colOff>666751</xdr:colOff>
      <xdr:row>59</xdr:row>
      <xdr:rowOff>79217</xdr:rowOff>
    </xdr:from>
    <xdr:to>
      <xdr:col>8</xdr:col>
      <xdr:colOff>200026</xdr:colOff>
      <xdr:row>62</xdr:row>
      <xdr:rowOff>81733</xdr:rowOff>
    </xdr:to>
    <xdr:pic>
      <xdr:nvPicPr>
        <xdr:cNvPr id="6" name="Picture 5"/>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05"/>
        <a:stretch/>
      </xdr:blipFill>
      <xdr:spPr bwMode="auto">
        <a:xfrm>
          <a:off x="4124326" y="11013917"/>
          <a:ext cx="3124200" cy="602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342901</xdr:colOff>
      <xdr:row>59</xdr:row>
      <xdr:rowOff>118575</xdr:rowOff>
    </xdr:from>
    <xdr:to>
      <xdr:col>2</xdr:col>
      <xdr:colOff>819150</xdr:colOff>
      <xdr:row>62</xdr:row>
      <xdr:rowOff>42375</xdr:rowOff>
    </xdr:to>
    <xdr:pic>
      <xdr:nvPicPr>
        <xdr:cNvPr id="9" name="Picture 8"/>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7910"/>
        <a:stretch/>
      </xdr:blipFill>
      <xdr:spPr>
        <a:xfrm>
          <a:off x="657226" y="11053275"/>
          <a:ext cx="1523999"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692150</xdr:colOff>
      <xdr:row>0</xdr:row>
      <xdr:rowOff>142875</xdr:rowOff>
    </xdr:from>
    <xdr:to>
      <xdr:col>14</xdr:col>
      <xdr:colOff>754031</xdr:colOff>
      <xdr:row>2</xdr:row>
      <xdr:rowOff>152401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11239500" y="142875"/>
          <a:ext cx="2309781" cy="403226"/>
        </a:xfrm>
        <a:prstGeom prst="rect">
          <a:avLst/>
        </a:prstGeom>
        <a:ln w="63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685800</xdr:colOff>
      <xdr:row>1</xdr:row>
      <xdr:rowOff>9525</xdr:rowOff>
    </xdr:from>
    <xdr:to>
      <xdr:col>15</xdr:col>
      <xdr:colOff>747681</xdr:colOff>
      <xdr:row>3</xdr:row>
      <xdr:rowOff>28576</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10191750" y="200025"/>
          <a:ext cx="2205006" cy="409576"/>
        </a:xfrm>
        <a:prstGeom prst="rect">
          <a:avLst/>
        </a:prstGeom>
        <a:ln w="635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19050</xdr:colOff>
      <xdr:row>1</xdr:row>
      <xdr:rowOff>19050</xdr:rowOff>
    </xdr:from>
    <xdr:to>
      <xdr:col>14</xdr:col>
      <xdr:colOff>795306</xdr:colOff>
      <xdr:row>3</xdr:row>
      <xdr:rowOff>38101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10258425" y="219075"/>
          <a:ext cx="2205006" cy="409576"/>
        </a:xfrm>
        <a:prstGeom prst="rect">
          <a:avLst/>
        </a:prstGeom>
        <a:ln w="6350">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228600</xdr:colOff>
      <xdr:row>0</xdr:row>
      <xdr:rowOff>142875</xdr:rowOff>
    </xdr:from>
    <xdr:to>
      <xdr:col>9</xdr:col>
      <xdr:colOff>738156</xdr:colOff>
      <xdr:row>2</xdr:row>
      <xdr:rowOff>152401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7562850" y="142875"/>
          <a:ext cx="2205006" cy="409576"/>
        </a:xfrm>
        <a:prstGeom prst="rect">
          <a:avLst/>
        </a:prstGeom>
        <a:ln w="6350">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219075</xdr:colOff>
      <xdr:row>0</xdr:row>
      <xdr:rowOff>133350</xdr:rowOff>
    </xdr:from>
    <xdr:to>
      <xdr:col>9</xdr:col>
      <xdr:colOff>728631</xdr:colOff>
      <xdr:row>2</xdr:row>
      <xdr:rowOff>142876</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7553325" y="133350"/>
          <a:ext cx="2205006" cy="409576"/>
        </a:xfrm>
        <a:prstGeom prst="rect">
          <a:avLst/>
        </a:prstGeom>
        <a:ln w="6350">
          <a:solidFill>
            <a:schemeClr val="tx1"/>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1228725</xdr:colOff>
      <xdr:row>1</xdr:row>
      <xdr:rowOff>66675</xdr:rowOff>
    </xdr:from>
    <xdr:to>
      <xdr:col>6</xdr:col>
      <xdr:colOff>719106</xdr:colOff>
      <xdr:row>3</xdr:row>
      <xdr:rowOff>85726</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6934200" y="266700"/>
          <a:ext cx="2205006" cy="409576"/>
        </a:xfrm>
        <a:prstGeom prst="rect">
          <a:avLst/>
        </a:prstGeom>
        <a:ln w="6350">
          <a:solidFill>
            <a:schemeClr val="tx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6350</xdr:rowOff>
    </xdr:from>
    <xdr:to>
      <xdr:col>12</xdr:col>
      <xdr:colOff>766731</xdr:colOff>
      <xdr:row>3</xdr:row>
      <xdr:rowOff>25401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561"/>
        <a:stretch/>
      </xdr:blipFill>
      <xdr:spPr>
        <a:xfrm>
          <a:off x="5661025" y="203200"/>
          <a:ext cx="2281206" cy="400051"/>
        </a:xfrm>
        <a:prstGeom prst="rect">
          <a:avLst/>
        </a:prstGeom>
        <a:ln w="63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14"/>
  <sheetViews>
    <sheetView tabSelected="1" workbookViewId="0">
      <selection activeCell="C19" sqref="C19:E19"/>
    </sheetView>
  </sheetViews>
  <sheetFormatPr defaultColWidth="9.140625" defaultRowHeight="15.75" x14ac:dyDescent="0.25"/>
  <cols>
    <col min="1" max="1" width="4.7109375" style="188" customWidth="1"/>
    <col min="2" max="4" width="15.7109375" style="188" customWidth="1"/>
    <col min="5" max="6" width="12.7109375" style="188" customWidth="1"/>
    <col min="7" max="7" width="15.7109375" style="188" customWidth="1"/>
    <col min="8" max="8" width="12.7109375" style="188" customWidth="1"/>
    <col min="9" max="9" width="15.7109375" style="188" customWidth="1"/>
    <col min="10" max="10" width="4.7109375" style="188" customWidth="1"/>
    <col min="11" max="16384" width="9.140625" style="188"/>
  </cols>
  <sheetData>
    <row r="1" spans="1:11" x14ac:dyDescent="0.25">
      <c r="A1" s="187"/>
      <c r="B1" s="187"/>
      <c r="C1" s="352"/>
      <c r="D1" s="352"/>
      <c r="E1" s="352"/>
      <c r="F1" s="352"/>
      <c r="G1" s="352"/>
      <c r="H1" s="268"/>
      <c r="I1" s="268"/>
      <c r="J1" s="187"/>
    </row>
    <row r="2" spans="1:11" ht="18.75" x14ac:dyDescent="0.25">
      <c r="A2" s="187"/>
      <c r="B2" s="269" t="s">
        <v>304</v>
      </c>
      <c r="C2" s="187"/>
      <c r="D2" s="187"/>
      <c r="E2" s="187"/>
      <c r="F2" s="193"/>
      <c r="G2" s="193"/>
      <c r="H2" s="193"/>
      <c r="I2" s="193"/>
      <c r="J2" s="193"/>
      <c r="K2" s="267"/>
    </row>
    <row r="3" spans="1:11" ht="15.75" customHeight="1" x14ac:dyDescent="0.25">
      <c r="A3" s="187"/>
      <c r="B3" s="270" t="s">
        <v>289</v>
      </c>
      <c r="C3" s="187"/>
      <c r="D3" s="187"/>
      <c r="E3" s="187"/>
      <c r="F3" s="266"/>
      <c r="G3" s="266"/>
      <c r="H3" s="266"/>
      <c r="I3" s="266"/>
      <c r="J3" s="187"/>
    </row>
    <row r="4" spans="1:11" ht="15.75" customHeight="1" x14ac:dyDescent="0.25">
      <c r="A4" s="187"/>
      <c r="B4" s="270" t="s">
        <v>303</v>
      </c>
      <c r="C4" s="187"/>
      <c r="D4" s="187"/>
      <c r="E4" s="187"/>
      <c r="F4" s="266"/>
      <c r="G4" s="266"/>
      <c r="H4" s="266"/>
      <c r="I4" s="266"/>
      <c r="J4" s="187"/>
    </row>
    <row r="5" spans="1:11" x14ac:dyDescent="0.25">
      <c r="A5" s="187"/>
      <c r="B5" s="270" t="s">
        <v>290</v>
      </c>
      <c r="C5" s="187"/>
      <c r="D5" s="187"/>
      <c r="E5" s="266"/>
      <c r="F5" s="266"/>
      <c r="G5" s="266"/>
      <c r="H5" s="266"/>
      <c r="I5" s="266"/>
      <c r="J5" s="187"/>
    </row>
    <row r="6" spans="1:11" ht="9.9499999999999993" customHeight="1" x14ac:dyDescent="0.25">
      <c r="A6" s="187"/>
      <c r="B6" s="270"/>
      <c r="C6" s="187"/>
      <c r="D6" s="187"/>
      <c r="E6" s="266"/>
      <c r="F6" s="266"/>
      <c r="G6" s="266"/>
      <c r="H6" s="266"/>
      <c r="I6" s="266"/>
      <c r="J6" s="187"/>
    </row>
    <row r="7" spans="1:11" x14ac:dyDescent="0.25">
      <c r="A7" s="187"/>
      <c r="B7" s="300" t="s">
        <v>216</v>
      </c>
      <c r="C7" s="301"/>
      <c r="D7" s="302"/>
      <c r="E7" s="302"/>
      <c r="F7" s="302"/>
      <c r="G7" s="302"/>
      <c r="H7" s="302"/>
      <c r="I7" s="303"/>
      <c r="J7" s="187"/>
    </row>
    <row r="8" spans="1:11" ht="15.75" customHeight="1" x14ac:dyDescent="0.25">
      <c r="A8" s="187"/>
      <c r="B8" s="354" t="s">
        <v>295</v>
      </c>
      <c r="C8" s="355"/>
      <c r="D8" s="355"/>
      <c r="E8" s="355"/>
      <c r="F8" s="355"/>
      <c r="G8" s="355"/>
      <c r="H8" s="355"/>
      <c r="I8" s="356"/>
      <c r="J8" s="187"/>
    </row>
    <row r="9" spans="1:11" x14ac:dyDescent="0.25">
      <c r="A9" s="187"/>
      <c r="B9" s="354"/>
      <c r="C9" s="355"/>
      <c r="D9" s="355"/>
      <c r="E9" s="355"/>
      <c r="F9" s="355"/>
      <c r="G9" s="355"/>
      <c r="H9" s="355"/>
      <c r="I9" s="356"/>
      <c r="J9" s="187"/>
    </row>
    <row r="10" spans="1:11" x14ac:dyDescent="0.25">
      <c r="A10" s="187"/>
      <c r="B10" s="354"/>
      <c r="C10" s="355"/>
      <c r="D10" s="355"/>
      <c r="E10" s="355"/>
      <c r="F10" s="355"/>
      <c r="G10" s="355"/>
      <c r="H10" s="355"/>
      <c r="I10" s="356"/>
      <c r="J10" s="187"/>
    </row>
    <row r="11" spans="1:11" x14ac:dyDescent="0.25">
      <c r="A11" s="187"/>
      <c r="B11" s="354"/>
      <c r="C11" s="355"/>
      <c r="D11" s="355"/>
      <c r="E11" s="355"/>
      <c r="F11" s="355"/>
      <c r="G11" s="355"/>
      <c r="H11" s="355"/>
      <c r="I11" s="356"/>
      <c r="J11" s="187"/>
    </row>
    <row r="12" spans="1:11" x14ac:dyDescent="0.25">
      <c r="A12" s="187"/>
      <c r="B12" s="354"/>
      <c r="C12" s="355"/>
      <c r="D12" s="355"/>
      <c r="E12" s="355"/>
      <c r="F12" s="355"/>
      <c r="G12" s="355"/>
      <c r="H12" s="355"/>
      <c r="I12" s="356"/>
      <c r="J12" s="187"/>
    </row>
    <row r="13" spans="1:11" x14ac:dyDescent="0.25">
      <c r="A13" s="187"/>
      <c r="B13" s="354"/>
      <c r="C13" s="355"/>
      <c r="D13" s="355"/>
      <c r="E13" s="355"/>
      <c r="F13" s="355"/>
      <c r="G13" s="355"/>
      <c r="H13" s="355"/>
      <c r="I13" s="356"/>
      <c r="J13" s="187"/>
    </row>
    <row r="14" spans="1:11" ht="15.75" customHeight="1" x14ac:dyDescent="0.25">
      <c r="A14" s="187"/>
      <c r="B14" s="354" t="s">
        <v>302</v>
      </c>
      <c r="C14" s="355"/>
      <c r="D14" s="355"/>
      <c r="E14" s="355"/>
      <c r="F14" s="355"/>
      <c r="G14" s="355"/>
      <c r="H14" s="355"/>
      <c r="I14" s="356"/>
      <c r="J14" s="187"/>
    </row>
    <row r="15" spans="1:11" ht="15.75" customHeight="1" x14ac:dyDescent="0.25">
      <c r="A15" s="187"/>
      <c r="B15" s="354"/>
      <c r="C15" s="355"/>
      <c r="D15" s="355"/>
      <c r="E15" s="355"/>
      <c r="F15" s="355"/>
      <c r="G15" s="355"/>
      <c r="H15" s="355"/>
      <c r="I15" s="356"/>
      <c r="J15" s="187"/>
    </row>
    <row r="16" spans="1:11" x14ac:dyDescent="0.25">
      <c r="A16" s="187"/>
      <c r="B16" s="354"/>
      <c r="C16" s="355"/>
      <c r="D16" s="355"/>
      <c r="E16" s="355"/>
      <c r="F16" s="355"/>
      <c r="G16" s="355"/>
      <c r="H16" s="355"/>
      <c r="I16" s="356"/>
      <c r="J16" s="187"/>
    </row>
    <row r="17" spans="1:10" x14ac:dyDescent="0.25">
      <c r="A17" s="187"/>
      <c r="B17" s="354"/>
      <c r="C17" s="355"/>
      <c r="D17" s="355"/>
      <c r="E17" s="355"/>
      <c r="F17" s="355"/>
      <c r="G17" s="355"/>
      <c r="H17" s="355"/>
      <c r="I17" s="356"/>
      <c r="J17" s="187"/>
    </row>
    <row r="18" spans="1:10" x14ac:dyDescent="0.25">
      <c r="A18" s="187"/>
      <c r="B18" s="304"/>
      <c r="C18" s="305"/>
      <c r="D18" s="305"/>
      <c r="E18" s="305"/>
      <c r="F18" s="305"/>
      <c r="G18" s="305"/>
      <c r="H18" s="305"/>
      <c r="I18" s="306"/>
      <c r="J18" s="187"/>
    </row>
    <row r="19" spans="1:10" x14ac:dyDescent="0.25">
      <c r="A19" s="187"/>
      <c r="B19" s="330" t="s">
        <v>218</v>
      </c>
      <c r="C19" s="357" t="s">
        <v>231</v>
      </c>
      <c r="D19" s="358"/>
      <c r="E19" s="359"/>
      <c r="F19" s="307" t="s">
        <v>36</v>
      </c>
      <c r="G19" s="200" t="s">
        <v>231</v>
      </c>
      <c r="H19" s="308"/>
      <c r="I19" s="309"/>
      <c r="J19" s="187"/>
    </row>
    <row r="20" spans="1:10" x14ac:dyDescent="0.25">
      <c r="A20" s="187"/>
      <c r="B20" s="367" t="s">
        <v>177</v>
      </c>
      <c r="C20" s="368"/>
      <c r="D20" s="368"/>
      <c r="E20" s="368"/>
      <c r="F20" s="369"/>
      <c r="G20" s="363" t="s">
        <v>173</v>
      </c>
      <c r="H20" s="364"/>
      <c r="I20" s="309"/>
      <c r="J20" s="187"/>
    </row>
    <row r="21" spans="1:10" x14ac:dyDescent="0.25">
      <c r="A21" s="187"/>
      <c r="B21" s="367" t="s">
        <v>300</v>
      </c>
      <c r="C21" s="368"/>
      <c r="D21" s="368"/>
      <c r="E21" s="368"/>
      <c r="F21" s="369"/>
      <c r="G21" s="365" t="s">
        <v>175</v>
      </c>
      <c r="H21" s="366"/>
      <c r="I21" s="309"/>
      <c r="J21" s="187"/>
    </row>
    <row r="22" spans="1:10" x14ac:dyDescent="0.25">
      <c r="A22" s="187"/>
      <c r="B22" s="367" t="s">
        <v>234</v>
      </c>
      <c r="C22" s="368"/>
      <c r="D22" s="368"/>
      <c r="E22" s="368"/>
      <c r="F22" s="369"/>
      <c r="G22" s="365" t="s">
        <v>237</v>
      </c>
      <c r="H22" s="366"/>
      <c r="I22" s="309"/>
      <c r="J22" s="187"/>
    </row>
    <row r="23" spans="1:10" x14ac:dyDescent="0.25">
      <c r="A23" s="187"/>
      <c r="B23" s="310"/>
      <c r="C23" s="311"/>
      <c r="D23" s="311"/>
      <c r="E23" s="311"/>
      <c r="F23" s="311"/>
      <c r="G23" s="311"/>
      <c r="H23" s="311"/>
      <c r="I23" s="309"/>
      <c r="J23" s="187"/>
    </row>
    <row r="24" spans="1:10" x14ac:dyDescent="0.25">
      <c r="A24" s="187"/>
      <c r="B24" s="312" t="s">
        <v>217</v>
      </c>
      <c r="C24" s="313"/>
      <c r="D24" s="308"/>
      <c r="E24" s="308"/>
      <c r="F24" s="308"/>
      <c r="G24" s="308"/>
      <c r="H24" s="308"/>
      <c r="I24" s="314"/>
      <c r="J24" s="187"/>
    </row>
    <row r="25" spans="1:10" x14ac:dyDescent="0.25">
      <c r="A25" s="187"/>
      <c r="B25" s="330" t="s">
        <v>204</v>
      </c>
      <c r="C25" s="331"/>
      <c r="D25" s="308"/>
      <c r="E25" s="308"/>
      <c r="F25" s="308"/>
      <c r="G25" s="308"/>
      <c r="H25" s="308"/>
      <c r="I25" s="314"/>
      <c r="J25" s="187"/>
    </row>
    <row r="26" spans="1:10" ht="15.75" customHeight="1" x14ac:dyDescent="0.25">
      <c r="A26" s="187"/>
      <c r="B26" s="354" t="s">
        <v>297</v>
      </c>
      <c r="C26" s="355"/>
      <c r="D26" s="355"/>
      <c r="E26" s="355"/>
      <c r="F26" s="355"/>
      <c r="G26" s="355"/>
      <c r="H26" s="355"/>
      <c r="I26" s="356"/>
      <c r="J26" s="187"/>
    </row>
    <row r="27" spans="1:10" x14ac:dyDescent="0.25">
      <c r="A27" s="187"/>
      <c r="B27" s="354"/>
      <c r="C27" s="355"/>
      <c r="D27" s="355"/>
      <c r="E27" s="355"/>
      <c r="F27" s="355"/>
      <c r="G27" s="355"/>
      <c r="H27" s="355"/>
      <c r="I27" s="356"/>
      <c r="J27" s="187"/>
    </row>
    <row r="28" spans="1:10" x14ac:dyDescent="0.25">
      <c r="A28" s="187"/>
      <c r="B28" s="354"/>
      <c r="C28" s="355"/>
      <c r="D28" s="355"/>
      <c r="E28" s="355"/>
      <c r="F28" s="355"/>
      <c r="G28" s="355"/>
      <c r="H28" s="355"/>
      <c r="I28" s="356"/>
      <c r="J28" s="187"/>
    </row>
    <row r="29" spans="1:10" x14ac:dyDescent="0.25">
      <c r="A29" s="187"/>
      <c r="B29" s="354"/>
      <c r="C29" s="355"/>
      <c r="D29" s="355"/>
      <c r="E29" s="355"/>
      <c r="F29" s="355"/>
      <c r="G29" s="355"/>
      <c r="H29" s="355"/>
      <c r="I29" s="356"/>
      <c r="J29" s="187"/>
    </row>
    <row r="30" spans="1:10" x14ac:dyDescent="0.25">
      <c r="A30" s="187"/>
      <c r="B30" s="354"/>
      <c r="C30" s="355"/>
      <c r="D30" s="355"/>
      <c r="E30" s="355"/>
      <c r="F30" s="355"/>
      <c r="G30" s="355"/>
      <c r="H30" s="355"/>
      <c r="I30" s="356"/>
      <c r="J30" s="187"/>
    </row>
    <row r="31" spans="1:10" x14ac:dyDescent="0.25">
      <c r="A31" s="187"/>
      <c r="B31" s="354"/>
      <c r="C31" s="355"/>
      <c r="D31" s="355"/>
      <c r="E31" s="355"/>
      <c r="F31" s="355"/>
      <c r="G31" s="355"/>
      <c r="H31" s="355"/>
      <c r="I31" s="356"/>
      <c r="J31" s="187"/>
    </row>
    <row r="32" spans="1:10" x14ac:dyDescent="0.25">
      <c r="A32" s="187"/>
      <c r="B32" s="330" t="s">
        <v>205</v>
      </c>
      <c r="C32" s="331"/>
      <c r="D32" s="308"/>
      <c r="E32" s="308"/>
      <c r="F32" s="308"/>
      <c r="G32" s="308"/>
      <c r="H32" s="308"/>
      <c r="I32" s="314"/>
      <c r="J32" s="187"/>
    </row>
    <row r="33" spans="1:10" x14ac:dyDescent="0.25">
      <c r="A33" s="187"/>
      <c r="B33" s="354" t="s">
        <v>296</v>
      </c>
      <c r="C33" s="355"/>
      <c r="D33" s="360"/>
      <c r="E33" s="360"/>
      <c r="F33" s="360"/>
      <c r="G33" s="360"/>
      <c r="H33" s="360"/>
      <c r="I33" s="361"/>
      <c r="J33" s="187"/>
    </row>
    <row r="34" spans="1:10" x14ac:dyDescent="0.25">
      <c r="A34" s="187"/>
      <c r="B34" s="362"/>
      <c r="C34" s="360"/>
      <c r="D34" s="360"/>
      <c r="E34" s="360"/>
      <c r="F34" s="360"/>
      <c r="G34" s="360"/>
      <c r="H34" s="360"/>
      <c r="I34" s="361"/>
      <c r="J34" s="187"/>
    </row>
    <row r="35" spans="1:10" x14ac:dyDescent="0.25">
      <c r="A35" s="187"/>
      <c r="B35" s="362"/>
      <c r="C35" s="360"/>
      <c r="D35" s="360"/>
      <c r="E35" s="360"/>
      <c r="F35" s="360"/>
      <c r="G35" s="360"/>
      <c r="H35" s="360"/>
      <c r="I35" s="361"/>
      <c r="J35" s="187"/>
    </row>
    <row r="36" spans="1:10" x14ac:dyDescent="0.25">
      <c r="A36" s="187"/>
      <c r="B36" s="330" t="s">
        <v>206</v>
      </c>
      <c r="C36" s="331"/>
      <c r="D36" s="308"/>
      <c r="E36" s="308"/>
      <c r="F36" s="308"/>
      <c r="G36" s="308"/>
      <c r="H36" s="308"/>
      <c r="I36" s="314"/>
      <c r="J36" s="187"/>
    </row>
    <row r="37" spans="1:10" x14ac:dyDescent="0.25">
      <c r="A37" s="187"/>
      <c r="B37" s="354" t="s">
        <v>245</v>
      </c>
      <c r="C37" s="355"/>
      <c r="D37" s="360"/>
      <c r="E37" s="360"/>
      <c r="F37" s="360"/>
      <c r="G37" s="360"/>
      <c r="H37" s="360"/>
      <c r="I37" s="361"/>
      <c r="J37" s="187"/>
    </row>
    <row r="38" spans="1:10" x14ac:dyDescent="0.25">
      <c r="A38" s="187"/>
      <c r="B38" s="354"/>
      <c r="C38" s="355"/>
      <c r="D38" s="360"/>
      <c r="E38" s="360"/>
      <c r="F38" s="360"/>
      <c r="G38" s="360"/>
      <c r="H38" s="360"/>
      <c r="I38" s="361"/>
      <c r="J38" s="187"/>
    </row>
    <row r="39" spans="1:10" x14ac:dyDescent="0.25">
      <c r="A39" s="187"/>
      <c r="B39" s="354"/>
      <c r="C39" s="355"/>
      <c r="D39" s="360"/>
      <c r="E39" s="360"/>
      <c r="F39" s="360"/>
      <c r="G39" s="360"/>
      <c r="H39" s="360"/>
      <c r="I39" s="361"/>
      <c r="J39" s="187"/>
    </row>
    <row r="40" spans="1:10" x14ac:dyDescent="0.25">
      <c r="A40" s="187"/>
      <c r="B40" s="354"/>
      <c r="C40" s="355"/>
      <c r="D40" s="360"/>
      <c r="E40" s="360"/>
      <c r="F40" s="360"/>
      <c r="G40" s="360"/>
      <c r="H40" s="360"/>
      <c r="I40" s="361"/>
      <c r="J40" s="187"/>
    </row>
    <row r="41" spans="1:10" x14ac:dyDescent="0.25">
      <c r="A41" s="187"/>
      <c r="B41" s="354"/>
      <c r="C41" s="355"/>
      <c r="D41" s="360"/>
      <c r="E41" s="360"/>
      <c r="F41" s="360"/>
      <c r="G41" s="360"/>
      <c r="H41" s="360"/>
      <c r="I41" s="361"/>
      <c r="J41" s="187"/>
    </row>
    <row r="42" spans="1:10" x14ac:dyDescent="0.25">
      <c r="A42" s="187"/>
      <c r="B42" s="330" t="s">
        <v>207</v>
      </c>
      <c r="C42" s="331"/>
      <c r="D42" s="308"/>
      <c r="E42" s="308"/>
      <c r="F42" s="308"/>
      <c r="G42" s="308"/>
      <c r="H42" s="308"/>
      <c r="I42" s="314"/>
      <c r="J42" s="187"/>
    </row>
    <row r="43" spans="1:10" x14ac:dyDescent="0.25">
      <c r="A43" s="187"/>
      <c r="B43" s="354" t="s">
        <v>274</v>
      </c>
      <c r="C43" s="355"/>
      <c r="D43" s="360"/>
      <c r="E43" s="360"/>
      <c r="F43" s="360"/>
      <c r="G43" s="360"/>
      <c r="H43" s="360"/>
      <c r="I43" s="361"/>
      <c r="J43" s="187"/>
    </row>
    <row r="44" spans="1:10" x14ac:dyDescent="0.25">
      <c r="A44" s="187"/>
      <c r="B44" s="362"/>
      <c r="C44" s="360"/>
      <c r="D44" s="360"/>
      <c r="E44" s="360"/>
      <c r="F44" s="360"/>
      <c r="G44" s="360"/>
      <c r="H44" s="360"/>
      <c r="I44" s="361"/>
      <c r="J44" s="187"/>
    </row>
    <row r="45" spans="1:10" x14ac:dyDescent="0.25">
      <c r="A45" s="187"/>
      <c r="B45" s="362"/>
      <c r="C45" s="360"/>
      <c r="D45" s="360"/>
      <c r="E45" s="360"/>
      <c r="F45" s="360"/>
      <c r="G45" s="360"/>
      <c r="H45" s="360"/>
      <c r="I45" s="361"/>
      <c r="J45" s="187"/>
    </row>
    <row r="46" spans="1:10" x14ac:dyDescent="0.25">
      <c r="A46" s="187"/>
      <c r="B46" s="362"/>
      <c r="C46" s="360"/>
      <c r="D46" s="360"/>
      <c r="E46" s="360"/>
      <c r="F46" s="360"/>
      <c r="G46" s="360"/>
      <c r="H46" s="360"/>
      <c r="I46" s="361"/>
      <c r="J46" s="187"/>
    </row>
    <row r="47" spans="1:10" x14ac:dyDescent="0.25">
      <c r="A47" s="187"/>
      <c r="B47" s="362"/>
      <c r="C47" s="360"/>
      <c r="D47" s="360"/>
      <c r="E47" s="360"/>
      <c r="F47" s="360"/>
      <c r="G47" s="360"/>
      <c r="H47" s="360"/>
      <c r="I47" s="361"/>
      <c r="J47" s="187"/>
    </row>
    <row r="48" spans="1:10" x14ac:dyDescent="0.25">
      <c r="A48" s="187"/>
      <c r="B48" s="330" t="s">
        <v>208</v>
      </c>
      <c r="C48" s="331"/>
      <c r="D48" s="308"/>
      <c r="E48" s="308"/>
      <c r="F48" s="308"/>
      <c r="G48" s="308"/>
      <c r="H48" s="308"/>
      <c r="I48" s="314"/>
      <c r="J48" s="187"/>
    </row>
    <row r="49" spans="1:10" x14ac:dyDescent="0.25">
      <c r="A49" s="187"/>
      <c r="B49" s="354" t="s">
        <v>292</v>
      </c>
      <c r="C49" s="355"/>
      <c r="D49" s="355"/>
      <c r="E49" s="355"/>
      <c r="F49" s="355"/>
      <c r="G49" s="355"/>
      <c r="H49" s="355"/>
      <c r="I49" s="356"/>
      <c r="J49" s="187"/>
    </row>
    <row r="50" spans="1:10" x14ac:dyDescent="0.25">
      <c r="A50" s="187"/>
      <c r="B50" s="354"/>
      <c r="C50" s="355"/>
      <c r="D50" s="355"/>
      <c r="E50" s="355"/>
      <c r="F50" s="355"/>
      <c r="G50" s="355"/>
      <c r="H50" s="355"/>
      <c r="I50" s="356"/>
      <c r="J50" s="187"/>
    </row>
    <row r="51" spans="1:10" x14ac:dyDescent="0.25">
      <c r="A51" s="187"/>
      <c r="B51" s="354"/>
      <c r="C51" s="355"/>
      <c r="D51" s="355"/>
      <c r="E51" s="355"/>
      <c r="F51" s="355"/>
      <c r="G51" s="355"/>
      <c r="H51" s="355"/>
      <c r="I51" s="356"/>
      <c r="J51" s="187"/>
    </row>
    <row r="52" spans="1:10" x14ac:dyDescent="0.25">
      <c r="A52" s="187"/>
      <c r="B52" s="330" t="s">
        <v>224</v>
      </c>
      <c r="C52" s="331"/>
      <c r="D52" s="308"/>
      <c r="E52" s="308"/>
      <c r="F52" s="308"/>
      <c r="G52" s="308"/>
      <c r="H52" s="308"/>
      <c r="I52" s="314"/>
      <c r="J52" s="187"/>
    </row>
    <row r="53" spans="1:10" x14ac:dyDescent="0.25">
      <c r="A53" s="187"/>
      <c r="B53" s="354" t="s">
        <v>246</v>
      </c>
      <c r="C53" s="355"/>
      <c r="D53" s="355"/>
      <c r="E53" s="355"/>
      <c r="F53" s="355"/>
      <c r="G53" s="355"/>
      <c r="H53" s="355"/>
      <c r="I53" s="356"/>
      <c r="J53" s="187"/>
    </row>
    <row r="54" spans="1:10" x14ac:dyDescent="0.25">
      <c r="A54" s="187"/>
      <c r="B54" s="354"/>
      <c r="C54" s="355"/>
      <c r="D54" s="355"/>
      <c r="E54" s="355"/>
      <c r="F54" s="355"/>
      <c r="G54" s="355"/>
      <c r="H54" s="355"/>
      <c r="I54" s="356"/>
      <c r="J54" s="187"/>
    </row>
    <row r="55" spans="1:10" x14ac:dyDescent="0.25">
      <c r="A55" s="187"/>
      <c r="B55" s="354"/>
      <c r="C55" s="355"/>
      <c r="D55" s="355"/>
      <c r="E55" s="355"/>
      <c r="F55" s="355"/>
      <c r="G55" s="355"/>
      <c r="H55" s="355"/>
      <c r="I55" s="356"/>
      <c r="J55" s="187"/>
    </row>
    <row r="56" spans="1:10" x14ac:dyDescent="0.25">
      <c r="A56" s="187"/>
      <c r="B56" s="370" t="s">
        <v>301</v>
      </c>
      <c r="C56" s="371"/>
      <c r="D56" s="371"/>
      <c r="E56" s="371"/>
      <c r="F56" s="371"/>
      <c r="G56" s="371"/>
      <c r="H56" s="371"/>
      <c r="I56" s="372"/>
      <c r="J56" s="187"/>
    </row>
    <row r="57" spans="1:10" x14ac:dyDescent="0.25">
      <c r="A57" s="187"/>
      <c r="B57" s="354"/>
      <c r="C57" s="355"/>
      <c r="D57" s="355"/>
      <c r="E57" s="355"/>
      <c r="F57" s="355"/>
      <c r="G57" s="355"/>
      <c r="H57" s="355"/>
      <c r="I57" s="356"/>
      <c r="J57" s="187"/>
    </row>
    <row r="58" spans="1:10" ht="14.1" customHeight="1" x14ac:dyDescent="0.25">
      <c r="A58" s="187"/>
      <c r="B58" s="373"/>
      <c r="C58" s="374"/>
      <c r="D58" s="374"/>
      <c r="E58" s="374"/>
      <c r="F58" s="374"/>
      <c r="G58" s="374"/>
      <c r="H58" s="374"/>
      <c r="I58" s="375"/>
      <c r="J58" s="187"/>
    </row>
    <row r="59" spans="1:10" ht="15.75" customHeight="1" x14ac:dyDescent="0.25">
      <c r="A59" s="187"/>
      <c r="B59" s="316" t="s">
        <v>291</v>
      </c>
      <c r="C59" s="317"/>
      <c r="D59" s="317"/>
      <c r="E59" s="317"/>
      <c r="F59" s="317"/>
      <c r="G59" s="317"/>
      <c r="H59" s="317"/>
      <c r="I59" s="318"/>
      <c r="J59" s="187"/>
    </row>
    <row r="60" spans="1:10" ht="15.75" customHeight="1" x14ac:dyDescent="0.25">
      <c r="A60" s="187"/>
      <c r="B60" s="316"/>
      <c r="C60" s="317"/>
      <c r="D60" s="317"/>
      <c r="E60" s="317"/>
      <c r="F60" s="317"/>
      <c r="G60" s="317"/>
      <c r="H60" s="317"/>
      <c r="I60" s="318"/>
      <c r="J60" s="187"/>
    </row>
    <row r="61" spans="1:10" ht="15.75" customHeight="1" x14ac:dyDescent="0.25">
      <c r="A61" s="187"/>
      <c r="B61" s="319"/>
      <c r="C61" s="320"/>
      <c r="D61" s="320"/>
      <c r="E61" s="320"/>
      <c r="F61" s="320"/>
      <c r="G61" s="320"/>
      <c r="H61" s="320"/>
      <c r="I61" s="321"/>
      <c r="J61" s="187"/>
    </row>
    <row r="62" spans="1:10" x14ac:dyDescent="0.25">
      <c r="A62" s="187"/>
      <c r="B62" s="322"/>
      <c r="C62" s="308"/>
      <c r="D62" s="308"/>
      <c r="E62" s="308"/>
      <c r="F62" s="308"/>
      <c r="G62" s="308"/>
      <c r="H62" s="308"/>
      <c r="I62" s="314"/>
      <c r="J62" s="187"/>
    </row>
    <row r="63" spans="1:10" x14ac:dyDescent="0.25">
      <c r="A63" s="187"/>
      <c r="B63" s="315"/>
      <c r="C63" s="271"/>
      <c r="D63" s="271"/>
      <c r="E63" s="271"/>
      <c r="F63" s="271"/>
      <c r="G63" s="271"/>
      <c r="H63" s="271"/>
      <c r="I63" s="323"/>
      <c r="J63" s="187"/>
    </row>
    <row r="64" spans="1:10" x14ac:dyDescent="0.25">
      <c r="A64" s="187"/>
      <c r="B64" s="353" t="s">
        <v>299</v>
      </c>
      <c r="C64" s="353"/>
      <c r="D64" s="353"/>
      <c r="E64" s="353"/>
      <c r="F64" s="353"/>
      <c r="G64" s="353"/>
      <c r="H64" s="353"/>
      <c r="I64" s="353"/>
      <c r="J64" s="187"/>
    </row>
    <row r="65" spans="1:10" x14ac:dyDescent="0.25">
      <c r="A65" s="187"/>
      <c r="B65" s="353"/>
      <c r="C65" s="353"/>
      <c r="D65" s="353"/>
      <c r="E65" s="353"/>
      <c r="F65" s="353"/>
      <c r="G65" s="353"/>
      <c r="H65" s="353"/>
      <c r="I65" s="353"/>
      <c r="J65" s="187"/>
    </row>
    <row r="66" spans="1:10" x14ac:dyDescent="0.25">
      <c r="A66" s="187"/>
      <c r="B66" s="353"/>
      <c r="C66" s="353"/>
      <c r="D66" s="353"/>
      <c r="E66" s="353"/>
      <c r="F66" s="353"/>
      <c r="G66" s="353"/>
      <c r="H66" s="353"/>
      <c r="I66" s="353"/>
      <c r="J66" s="187"/>
    </row>
    <row r="101" spans="5:6" x14ac:dyDescent="0.25">
      <c r="E101" s="189" t="s">
        <v>173</v>
      </c>
      <c r="F101" s="189"/>
    </row>
    <row r="102" spans="5:6" x14ac:dyDescent="0.25">
      <c r="E102" s="189" t="s">
        <v>174</v>
      </c>
      <c r="F102" s="189"/>
    </row>
    <row r="103" spans="5:6" x14ac:dyDescent="0.25">
      <c r="E103" s="189"/>
      <c r="F103" s="189"/>
    </row>
    <row r="104" spans="5:6" x14ac:dyDescent="0.25">
      <c r="E104" s="189"/>
      <c r="F104" s="189"/>
    </row>
    <row r="105" spans="5:6" x14ac:dyDescent="0.25">
      <c r="E105" s="189" t="s">
        <v>175</v>
      </c>
      <c r="F105" s="189"/>
    </row>
    <row r="106" spans="5:6" x14ac:dyDescent="0.25">
      <c r="E106" s="189" t="s">
        <v>178</v>
      </c>
      <c r="F106" s="189"/>
    </row>
    <row r="107" spans="5:6" x14ac:dyDescent="0.25">
      <c r="E107" s="189" t="s">
        <v>179</v>
      </c>
      <c r="F107" s="189"/>
    </row>
    <row r="108" spans="5:6" x14ac:dyDescent="0.25">
      <c r="E108" s="189" t="s">
        <v>176</v>
      </c>
      <c r="F108" s="189"/>
    </row>
    <row r="109" spans="5:6" x14ac:dyDescent="0.25">
      <c r="E109" s="189" t="s">
        <v>200</v>
      </c>
      <c r="F109" s="189"/>
    </row>
    <row r="110" spans="5:6" x14ac:dyDescent="0.25">
      <c r="E110" s="189" t="s">
        <v>15</v>
      </c>
      <c r="F110" s="189"/>
    </row>
    <row r="112" spans="5:6" x14ac:dyDescent="0.25">
      <c r="E112" s="189" t="s">
        <v>237</v>
      </c>
    </row>
    <row r="113" spans="5:5" x14ac:dyDescent="0.25">
      <c r="E113" s="189" t="s">
        <v>236</v>
      </c>
    </row>
    <row r="114" spans="5:5" x14ac:dyDescent="0.25">
      <c r="E114" s="189" t="s">
        <v>243</v>
      </c>
    </row>
  </sheetData>
  <sheetProtection sheet="1" objects="1" scenarios="1" formatCells="0"/>
  <dataConsolidate/>
  <customSheetViews>
    <customSheetView guid="{43CE57EE-3237-4C30-842A-5141E827D2A3}" showPageBreaks="1" printArea="1">
      <selection activeCell="C16" sqref="C16:E16"/>
      <pageMargins left="0.2" right="0.2" top="0.25" bottom="0.25" header="0.3" footer="0.3"/>
      <printOptions horizontalCentered="1"/>
      <pageSetup orientation="portrait" r:id="rId1"/>
    </customSheetView>
  </customSheetViews>
  <mergeCells count="18">
    <mergeCell ref="G22:H22"/>
    <mergeCell ref="B56:I58"/>
    <mergeCell ref="C1:G1"/>
    <mergeCell ref="B64:I66"/>
    <mergeCell ref="B14:I17"/>
    <mergeCell ref="B8:I13"/>
    <mergeCell ref="C19:E19"/>
    <mergeCell ref="B49:I51"/>
    <mergeCell ref="B53:I55"/>
    <mergeCell ref="B26:I31"/>
    <mergeCell ref="B33:I35"/>
    <mergeCell ref="B37:I41"/>
    <mergeCell ref="B43:I47"/>
    <mergeCell ref="G20:H20"/>
    <mergeCell ref="G21:H21"/>
    <mergeCell ref="B20:F20"/>
    <mergeCell ref="B21:F21"/>
    <mergeCell ref="B22:F22"/>
  </mergeCells>
  <dataValidations count="3">
    <dataValidation type="list" allowBlank="1" showInputMessage="1" showErrorMessage="1" sqref="G20">
      <formula1>ExpDescription</formula1>
    </dataValidation>
    <dataValidation type="list" allowBlank="1" showInputMessage="1" showErrorMessage="1" sqref="G21">
      <formula1>LegalStructure</formula1>
    </dataValidation>
    <dataValidation type="list" allowBlank="1" showInputMessage="1" showErrorMessage="1" sqref="G22:H22">
      <formula1>$E$112:$E$114</formula1>
    </dataValidation>
  </dataValidations>
  <printOptions horizontalCentered="1"/>
  <pageMargins left="0.2" right="0.2" top="0.25" bottom="0.25" header="0.25" footer="0.25"/>
  <pageSetup scale="7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44"/>
  <sheetViews>
    <sheetView zoomScale="75" zoomScaleNormal="75"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5" outlineLevelRow="1" x14ac:dyDescent="0.25"/>
  <cols>
    <col min="1" max="1" width="4.7109375" style="64" customWidth="1"/>
    <col min="2" max="2" width="48.7109375" style="64" customWidth="1"/>
    <col min="3" max="3" width="11.7109375" style="64" customWidth="1"/>
    <col min="4" max="14" width="10.7109375" style="64" customWidth="1"/>
    <col min="15" max="15" width="12.7109375" style="64" customWidth="1"/>
    <col min="16" max="16" width="4.7109375" style="64" customWidth="1"/>
    <col min="17" max="16384" width="9.140625" style="64"/>
  </cols>
  <sheetData>
    <row r="1" spans="1:16" ht="15.75" x14ac:dyDescent="0.25">
      <c r="A1" s="23"/>
      <c r="B1" s="23"/>
      <c r="C1" s="23"/>
      <c r="D1" s="23"/>
      <c r="E1" s="352"/>
      <c r="F1" s="352"/>
      <c r="G1" s="352"/>
      <c r="H1" s="352"/>
      <c r="I1" s="352"/>
      <c r="J1" s="6"/>
      <c r="K1" s="6"/>
      <c r="L1" s="6"/>
      <c r="M1" s="6"/>
      <c r="N1" s="6"/>
      <c r="O1" s="6"/>
      <c r="P1" s="23"/>
    </row>
    <row r="2" spans="1:16" ht="15.75" x14ac:dyDescent="0.25">
      <c r="A2" s="23"/>
      <c r="B2" s="19" t="s">
        <v>198</v>
      </c>
      <c r="C2" s="20"/>
      <c r="D2" s="20"/>
      <c r="E2" s="20"/>
      <c r="F2" s="5"/>
      <c r="G2" s="6"/>
      <c r="H2" s="6"/>
      <c r="I2" s="6"/>
      <c r="J2" s="6"/>
      <c r="K2" s="6"/>
      <c r="L2" s="6"/>
      <c r="M2" s="6"/>
      <c r="N2" s="6"/>
      <c r="O2" s="6"/>
      <c r="P2" s="23"/>
    </row>
    <row r="3" spans="1:16" x14ac:dyDescent="0.25">
      <c r="A3" s="23"/>
      <c r="B3" s="21"/>
      <c r="C3" s="21"/>
      <c r="D3" s="22"/>
      <c r="E3" s="22"/>
      <c r="F3" s="5"/>
      <c r="G3" s="6"/>
      <c r="H3" s="6"/>
      <c r="I3" s="6"/>
      <c r="J3" s="6"/>
      <c r="K3" s="6"/>
      <c r="L3" s="6"/>
      <c r="M3" s="6"/>
      <c r="N3" s="6"/>
      <c r="O3" s="6"/>
      <c r="P3" s="23"/>
    </row>
    <row r="4" spans="1:16" ht="15.75" x14ac:dyDescent="0.25">
      <c r="A4" s="23"/>
      <c r="B4" s="156" t="s">
        <v>218</v>
      </c>
      <c r="C4" s="376" t="str">
        <f>Instructions!C19</f>
        <v xml:space="preserve"> </v>
      </c>
      <c r="D4" s="376"/>
      <c r="E4" s="376"/>
      <c r="F4" s="5"/>
      <c r="G4" s="201" t="s">
        <v>185</v>
      </c>
      <c r="H4" s="6"/>
      <c r="I4" s="6"/>
      <c r="J4" s="6"/>
      <c r="K4" s="6"/>
      <c r="L4" s="6"/>
      <c r="M4" s="6"/>
      <c r="N4" s="6"/>
      <c r="O4" s="6"/>
      <c r="P4" s="23"/>
    </row>
    <row r="5" spans="1:16" ht="15.75" x14ac:dyDescent="0.25">
      <c r="A5" s="23"/>
      <c r="B5" s="156" t="s">
        <v>36</v>
      </c>
      <c r="C5" s="202" t="str">
        <f>Instructions!G19</f>
        <v xml:space="preserve"> </v>
      </c>
      <c r="D5" s="203"/>
      <c r="E5" s="204"/>
      <c r="F5" s="5"/>
      <c r="G5" s="201" t="s">
        <v>186</v>
      </c>
      <c r="H5" s="6"/>
      <c r="I5" s="6"/>
      <c r="J5" s="6"/>
      <c r="K5" s="6"/>
      <c r="L5" s="6"/>
      <c r="M5" s="6"/>
      <c r="N5" s="6"/>
      <c r="O5" s="6"/>
      <c r="P5" s="23"/>
    </row>
    <row r="6" spans="1:16" x14ac:dyDescent="0.25">
      <c r="A6" s="23"/>
      <c r="B6" s="7"/>
      <c r="C6" s="8"/>
      <c r="D6" s="7"/>
      <c r="E6" s="7"/>
      <c r="F6" s="5"/>
      <c r="G6" s="6"/>
      <c r="H6" s="6"/>
      <c r="I6" s="6"/>
      <c r="J6" s="6"/>
      <c r="K6" s="6"/>
      <c r="L6" s="6"/>
      <c r="M6" s="6"/>
      <c r="N6" s="6"/>
      <c r="O6" s="6"/>
      <c r="P6" s="23"/>
    </row>
    <row r="7" spans="1:16" x14ac:dyDescent="0.25">
      <c r="A7" s="23"/>
      <c r="B7" s="205" t="s">
        <v>14</v>
      </c>
      <c r="C7" s="90" t="s">
        <v>0</v>
      </c>
      <c r="D7" s="90" t="s">
        <v>1</v>
      </c>
      <c r="E7" s="90" t="s">
        <v>2</v>
      </c>
      <c r="F7" s="90" t="s">
        <v>3</v>
      </c>
      <c r="G7" s="90" t="s">
        <v>4</v>
      </c>
      <c r="H7" s="90" t="s">
        <v>5</v>
      </c>
      <c r="I7" s="90" t="s">
        <v>6</v>
      </c>
      <c r="J7" s="90" t="s">
        <v>7</v>
      </c>
      <c r="K7" s="90" t="s">
        <v>8</v>
      </c>
      <c r="L7" s="90" t="s">
        <v>9</v>
      </c>
      <c r="M7" s="90" t="s">
        <v>10</v>
      </c>
      <c r="N7" s="90" t="s">
        <v>11</v>
      </c>
      <c r="O7" s="90" t="s">
        <v>12</v>
      </c>
      <c r="P7" s="23"/>
    </row>
    <row r="8" spans="1:16" x14ac:dyDescent="0.25">
      <c r="A8" s="23"/>
      <c r="B8" s="206" t="str">
        <f>IF(OR(Instructions!G21="Sole Proprietorship",Instructions!G21="Single Member LLC",Instructions!G21="Other"),"Family Living Expenses", "Not Applicable")</f>
        <v>Family Living Expenses</v>
      </c>
      <c r="C8" s="207"/>
      <c r="D8" s="207"/>
      <c r="E8" s="207"/>
      <c r="F8" s="207"/>
      <c r="G8" s="207"/>
      <c r="H8" s="207"/>
      <c r="I8" s="207"/>
      <c r="J8" s="207"/>
      <c r="K8" s="207"/>
      <c r="L8" s="207"/>
      <c r="M8" s="207"/>
      <c r="N8" s="207"/>
      <c r="O8" s="208"/>
      <c r="P8" s="23"/>
    </row>
    <row r="9" spans="1:16" outlineLevel="1" x14ac:dyDescent="0.25">
      <c r="A9" s="23"/>
      <c r="B9" s="209" t="s">
        <v>19</v>
      </c>
      <c r="C9" s="155"/>
      <c r="D9" s="155"/>
      <c r="E9" s="155"/>
      <c r="F9" s="155"/>
      <c r="G9" s="155"/>
      <c r="H9" s="155"/>
      <c r="I9" s="155"/>
      <c r="J9" s="155"/>
      <c r="K9" s="155"/>
      <c r="L9" s="155"/>
      <c r="M9" s="155"/>
      <c r="N9" s="155"/>
      <c r="O9" s="210">
        <f>SUM(C9:N9)</f>
        <v>0</v>
      </c>
      <c r="P9" s="23"/>
    </row>
    <row r="10" spans="1:16" outlineLevel="1" x14ac:dyDescent="0.25">
      <c r="A10" s="23"/>
      <c r="B10" s="211" t="s">
        <v>20</v>
      </c>
      <c r="C10" s="1"/>
      <c r="D10" s="1"/>
      <c r="E10" s="1"/>
      <c r="F10" s="1"/>
      <c r="G10" s="1"/>
      <c r="H10" s="1"/>
      <c r="I10" s="1"/>
      <c r="J10" s="1"/>
      <c r="K10" s="1"/>
      <c r="L10" s="1"/>
      <c r="M10" s="1"/>
      <c r="N10" s="1"/>
      <c r="O10" s="212">
        <f t="shared" ref="O10:O39" si="0">SUM(C10:N10)</f>
        <v>0</v>
      </c>
      <c r="P10" s="23"/>
    </row>
    <row r="11" spans="1:16" outlineLevel="1" x14ac:dyDescent="0.25">
      <c r="A11" s="23"/>
      <c r="B11" s="211" t="s">
        <v>21</v>
      </c>
      <c r="C11" s="1"/>
      <c r="D11" s="1"/>
      <c r="E11" s="1"/>
      <c r="F11" s="1"/>
      <c r="G11" s="1"/>
      <c r="H11" s="1"/>
      <c r="I11" s="1"/>
      <c r="J11" s="1"/>
      <c r="K11" s="1"/>
      <c r="L11" s="1"/>
      <c r="M11" s="1"/>
      <c r="N11" s="1"/>
      <c r="O11" s="212">
        <f t="shared" si="0"/>
        <v>0</v>
      </c>
      <c r="P11" s="23"/>
    </row>
    <row r="12" spans="1:16" outlineLevel="1" x14ac:dyDescent="0.25">
      <c r="A12" s="23"/>
      <c r="B12" s="211" t="s">
        <v>22</v>
      </c>
      <c r="C12" s="1"/>
      <c r="D12" s="1"/>
      <c r="E12" s="1"/>
      <c r="F12" s="1"/>
      <c r="G12" s="1"/>
      <c r="H12" s="1"/>
      <c r="I12" s="1"/>
      <c r="J12" s="1"/>
      <c r="K12" s="1"/>
      <c r="L12" s="1"/>
      <c r="M12" s="1"/>
      <c r="N12" s="1"/>
      <c r="O12" s="212">
        <f t="shared" si="0"/>
        <v>0</v>
      </c>
      <c r="P12" s="23"/>
    </row>
    <row r="13" spans="1:16" outlineLevel="1" x14ac:dyDescent="0.25">
      <c r="A13" s="23"/>
      <c r="B13" s="211" t="s">
        <v>32</v>
      </c>
      <c r="C13" s="1"/>
      <c r="D13" s="1"/>
      <c r="E13" s="1"/>
      <c r="F13" s="1"/>
      <c r="G13" s="1"/>
      <c r="H13" s="1"/>
      <c r="I13" s="1"/>
      <c r="J13" s="1"/>
      <c r="K13" s="1"/>
      <c r="L13" s="1"/>
      <c r="M13" s="1"/>
      <c r="N13" s="1"/>
      <c r="O13" s="212">
        <f t="shared" si="0"/>
        <v>0</v>
      </c>
      <c r="P13" s="23"/>
    </row>
    <row r="14" spans="1:16" outlineLevel="1" x14ac:dyDescent="0.25">
      <c r="A14" s="23"/>
      <c r="B14" s="211" t="s">
        <v>23</v>
      </c>
      <c r="C14" s="1"/>
      <c r="D14" s="1"/>
      <c r="E14" s="1"/>
      <c r="F14" s="1"/>
      <c r="G14" s="1"/>
      <c r="H14" s="1"/>
      <c r="I14" s="1"/>
      <c r="J14" s="1"/>
      <c r="K14" s="1"/>
      <c r="L14" s="1"/>
      <c r="M14" s="1"/>
      <c r="N14" s="1"/>
      <c r="O14" s="212">
        <f t="shared" si="0"/>
        <v>0</v>
      </c>
      <c r="P14" s="23"/>
    </row>
    <row r="15" spans="1:16" outlineLevel="1" x14ac:dyDescent="0.25">
      <c r="A15" s="23"/>
      <c r="B15" s="211" t="s">
        <v>33</v>
      </c>
      <c r="C15" s="1"/>
      <c r="D15" s="1"/>
      <c r="E15" s="1"/>
      <c r="F15" s="1"/>
      <c r="G15" s="1"/>
      <c r="H15" s="1"/>
      <c r="I15" s="1"/>
      <c r="J15" s="1"/>
      <c r="K15" s="1"/>
      <c r="L15" s="1"/>
      <c r="M15" s="1"/>
      <c r="N15" s="1"/>
      <c r="O15" s="212">
        <f t="shared" si="0"/>
        <v>0</v>
      </c>
      <c r="P15" s="23"/>
    </row>
    <row r="16" spans="1:16" outlineLevel="1" x14ac:dyDescent="0.25">
      <c r="A16" s="23"/>
      <c r="B16" s="211" t="s">
        <v>17</v>
      </c>
      <c r="C16" s="1"/>
      <c r="D16" s="1"/>
      <c r="E16" s="1"/>
      <c r="F16" s="1"/>
      <c r="G16" s="1"/>
      <c r="H16" s="1"/>
      <c r="I16" s="1"/>
      <c r="J16" s="1"/>
      <c r="K16" s="1"/>
      <c r="L16" s="1"/>
      <c r="M16" s="1"/>
      <c r="N16" s="1"/>
      <c r="O16" s="212">
        <f t="shared" si="0"/>
        <v>0</v>
      </c>
      <c r="P16" s="23"/>
    </row>
    <row r="17" spans="1:16" outlineLevel="1" x14ac:dyDescent="0.25">
      <c r="A17" s="23"/>
      <c r="B17" s="211" t="s">
        <v>18</v>
      </c>
      <c r="C17" s="1"/>
      <c r="D17" s="1"/>
      <c r="E17" s="1"/>
      <c r="F17" s="1"/>
      <c r="G17" s="1"/>
      <c r="H17" s="1"/>
      <c r="I17" s="1"/>
      <c r="J17" s="1"/>
      <c r="K17" s="1"/>
      <c r="L17" s="1"/>
      <c r="M17" s="1"/>
      <c r="N17" s="1"/>
      <c r="O17" s="212">
        <f t="shared" si="0"/>
        <v>0</v>
      </c>
      <c r="P17" s="23"/>
    </row>
    <row r="18" spans="1:16" outlineLevel="1" x14ac:dyDescent="0.25">
      <c r="A18" s="23"/>
      <c r="B18" s="211" t="s">
        <v>27</v>
      </c>
      <c r="C18" s="1"/>
      <c r="D18" s="1"/>
      <c r="E18" s="1"/>
      <c r="F18" s="1"/>
      <c r="G18" s="1"/>
      <c r="H18" s="1"/>
      <c r="I18" s="1"/>
      <c r="J18" s="1"/>
      <c r="K18" s="1"/>
      <c r="L18" s="1"/>
      <c r="M18" s="1"/>
      <c r="N18" s="1"/>
      <c r="O18" s="212">
        <f t="shared" si="0"/>
        <v>0</v>
      </c>
      <c r="P18" s="23"/>
    </row>
    <row r="19" spans="1:16" outlineLevel="1" x14ac:dyDescent="0.25">
      <c r="A19" s="23"/>
      <c r="B19" s="211" t="s">
        <v>26</v>
      </c>
      <c r="C19" s="1"/>
      <c r="D19" s="1"/>
      <c r="E19" s="1"/>
      <c r="F19" s="1"/>
      <c r="G19" s="1"/>
      <c r="H19" s="1"/>
      <c r="I19" s="1"/>
      <c r="J19" s="1"/>
      <c r="K19" s="1"/>
      <c r="L19" s="1"/>
      <c r="M19" s="1"/>
      <c r="N19" s="1"/>
      <c r="O19" s="212">
        <f t="shared" si="0"/>
        <v>0</v>
      </c>
      <c r="P19" s="23"/>
    </row>
    <row r="20" spans="1:16" outlineLevel="1" x14ac:dyDescent="0.25">
      <c r="A20" s="23"/>
      <c r="B20" s="211" t="s">
        <v>55</v>
      </c>
      <c r="C20" s="1"/>
      <c r="D20" s="1"/>
      <c r="E20" s="1"/>
      <c r="F20" s="1"/>
      <c r="G20" s="1"/>
      <c r="H20" s="1"/>
      <c r="I20" s="1"/>
      <c r="J20" s="1"/>
      <c r="K20" s="1"/>
      <c r="L20" s="1"/>
      <c r="M20" s="1"/>
      <c r="N20" s="1"/>
      <c r="O20" s="212">
        <f t="shared" si="0"/>
        <v>0</v>
      </c>
      <c r="P20" s="23"/>
    </row>
    <row r="21" spans="1:16" outlineLevel="1" x14ac:dyDescent="0.25">
      <c r="A21" s="23"/>
      <c r="B21" s="211" t="s">
        <v>54</v>
      </c>
      <c r="C21" s="1"/>
      <c r="D21" s="1"/>
      <c r="E21" s="1"/>
      <c r="F21" s="1"/>
      <c r="G21" s="1"/>
      <c r="H21" s="1"/>
      <c r="I21" s="1"/>
      <c r="J21" s="1"/>
      <c r="K21" s="1"/>
      <c r="L21" s="1"/>
      <c r="M21" s="1"/>
      <c r="N21" s="1"/>
      <c r="O21" s="212">
        <f t="shared" si="0"/>
        <v>0</v>
      </c>
      <c r="P21" s="23"/>
    </row>
    <row r="22" spans="1:16" outlineLevel="1" x14ac:dyDescent="0.25">
      <c r="A22" s="23"/>
      <c r="B22" s="211" t="s">
        <v>53</v>
      </c>
      <c r="C22" s="1"/>
      <c r="D22" s="1"/>
      <c r="E22" s="1"/>
      <c r="F22" s="1"/>
      <c r="G22" s="1"/>
      <c r="H22" s="1"/>
      <c r="I22" s="1"/>
      <c r="J22" s="1"/>
      <c r="K22" s="1"/>
      <c r="L22" s="1"/>
      <c r="M22" s="1"/>
      <c r="N22" s="1"/>
      <c r="O22" s="212">
        <f t="shared" si="0"/>
        <v>0</v>
      </c>
      <c r="P22" s="23"/>
    </row>
    <row r="23" spans="1:16" outlineLevel="1" x14ac:dyDescent="0.25">
      <c r="A23" s="23"/>
      <c r="B23" s="211" t="s">
        <v>52</v>
      </c>
      <c r="C23" s="1"/>
      <c r="D23" s="1"/>
      <c r="E23" s="1"/>
      <c r="F23" s="1"/>
      <c r="G23" s="1"/>
      <c r="H23" s="1"/>
      <c r="I23" s="1"/>
      <c r="J23" s="1"/>
      <c r="K23" s="1"/>
      <c r="L23" s="1"/>
      <c r="M23" s="1"/>
      <c r="N23" s="1"/>
      <c r="O23" s="212">
        <f t="shared" si="0"/>
        <v>0</v>
      </c>
      <c r="P23" s="23"/>
    </row>
    <row r="24" spans="1:16" outlineLevel="1" x14ac:dyDescent="0.25">
      <c r="A24" s="23"/>
      <c r="B24" s="211" t="s">
        <v>25</v>
      </c>
      <c r="C24" s="1"/>
      <c r="D24" s="1"/>
      <c r="E24" s="1"/>
      <c r="F24" s="1"/>
      <c r="G24" s="1"/>
      <c r="H24" s="1"/>
      <c r="I24" s="1"/>
      <c r="J24" s="1"/>
      <c r="K24" s="1"/>
      <c r="L24" s="1"/>
      <c r="M24" s="1"/>
      <c r="N24" s="1"/>
      <c r="O24" s="212">
        <f t="shared" si="0"/>
        <v>0</v>
      </c>
      <c r="P24" s="23"/>
    </row>
    <row r="25" spans="1:16" outlineLevel="1" x14ac:dyDescent="0.25">
      <c r="A25" s="23"/>
      <c r="B25" s="211" t="s">
        <v>24</v>
      </c>
      <c r="C25" s="1"/>
      <c r="D25" s="1"/>
      <c r="E25" s="1"/>
      <c r="F25" s="1"/>
      <c r="G25" s="1"/>
      <c r="H25" s="1"/>
      <c r="I25" s="1"/>
      <c r="J25" s="1"/>
      <c r="K25" s="1"/>
      <c r="L25" s="1"/>
      <c r="M25" s="1"/>
      <c r="N25" s="1"/>
      <c r="O25" s="212">
        <f t="shared" si="0"/>
        <v>0</v>
      </c>
      <c r="P25" s="23"/>
    </row>
    <row r="26" spans="1:16" outlineLevel="1" x14ac:dyDescent="0.25">
      <c r="A26" s="23"/>
      <c r="B26" s="211" t="s">
        <v>30</v>
      </c>
      <c r="C26" s="1"/>
      <c r="D26" s="1"/>
      <c r="E26" s="1"/>
      <c r="F26" s="1"/>
      <c r="G26" s="1"/>
      <c r="H26" s="1"/>
      <c r="I26" s="1"/>
      <c r="J26" s="1"/>
      <c r="K26" s="1"/>
      <c r="L26" s="1"/>
      <c r="M26" s="1"/>
      <c r="N26" s="1"/>
      <c r="O26" s="212">
        <f t="shared" si="0"/>
        <v>0</v>
      </c>
      <c r="P26" s="23"/>
    </row>
    <row r="27" spans="1:16" outlineLevel="1" x14ac:dyDescent="0.25">
      <c r="A27" s="23"/>
      <c r="B27" s="211" t="s">
        <v>28</v>
      </c>
      <c r="C27" s="1"/>
      <c r="D27" s="1"/>
      <c r="E27" s="1"/>
      <c r="F27" s="1"/>
      <c r="G27" s="1"/>
      <c r="H27" s="1"/>
      <c r="I27" s="1"/>
      <c r="J27" s="1"/>
      <c r="K27" s="1"/>
      <c r="L27" s="1"/>
      <c r="M27" s="1"/>
      <c r="N27" s="1"/>
      <c r="O27" s="212">
        <f t="shared" si="0"/>
        <v>0</v>
      </c>
      <c r="P27" s="23"/>
    </row>
    <row r="28" spans="1:16" outlineLevel="1" x14ac:dyDescent="0.25">
      <c r="A28" s="23"/>
      <c r="B28" s="211" t="s">
        <v>51</v>
      </c>
      <c r="C28" s="1"/>
      <c r="D28" s="1"/>
      <c r="E28" s="1"/>
      <c r="F28" s="1"/>
      <c r="G28" s="1"/>
      <c r="H28" s="1"/>
      <c r="I28" s="1"/>
      <c r="J28" s="1"/>
      <c r="K28" s="1"/>
      <c r="L28" s="1"/>
      <c r="M28" s="1"/>
      <c r="N28" s="1"/>
      <c r="O28" s="212">
        <f t="shared" si="0"/>
        <v>0</v>
      </c>
      <c r="P28" s="23"/>
    </row>
    <row r="29" spans="1:16" outlineLevel="1" x14ac:dyDescent="0.25">
      <c r="A29" s="23"/>
      <c r="B29" s="211" t="s">
        <v>35</v>
      </c>
      <c r="C29" s="1"/>
      <c r="D29" s="1"/>
      <c r="E29" s="1"/>
      <c r="F29" s="1"/>
      <c r="G29" s="1"/>
      <c r="H29" s="1"/>
      <c r="I29" s="1"/>
      <c r="J29" s="1"/>
      <c r="K29" s="1"/>
      <c r="L29" s="1"/>
      <c r="M29" s="1"/>
      <c r="N29" s="1"/>
      <c r="O29" s="212">
        <f t="shared" si="0"/>
        <v>0</v>
      </c>
      <c r="P29" s="23"/>
    </row>
    <row r="30" spans="1:16" outlineLevel="1" x14ac:dyDescent="0.25">
      <c r="A30" s="23"/>
      <c r="B30" s="211" t="s">
        <v>31</v>
      </c>
      <c r="C30" s="1"/>
      <c r="D30" s="1"/>
      <c r="E30" s="1"/>
      <c r="F30" s="1"/>
      <c r="G30" s="1"/>
      <c r="H30" s="1"/>
      <c r="I30" s="1"/>
      <c r="J30" s="1"/>
      <c r="K30" s="1"/>
      <c r="L30" s="1"/>
      <c r="M30" s="1"/>
      <c r="N30" s="1"/>
      <c r="O30" s="212">
        <f t="shared" si="0"/>
        <v>0</v>
      </c>
      <c r="P30" s="23"/>
    </row>
    <row r="31" spans="1:16" outlineLevel="1" x14ac:dyDescent="0.25">
      <c r="A31" s="23"/>
      <c r="B31" s="211" t="s">
        <v>29</v>
      </c>
      <c r="C31" s="1"/>
      <c r="D31" s="1"/>
      <c r="E31" s="1"/>
      <c r="F31" s="1"/>
      <c r="G31" s="1"/>
      <c r="H31" s="1"/>
      <c r="I31" s="1"/>
      <c r="J31" s="1"/>
      <c r="K31" s="1"/>
      <c r="L31" s="1"/>
      <c r="M31" s="1"/>
      <c r="N31" s="1"/>
      <c r="O31" s="212">
        <f t="shared" si="0"/>
        <v>0</v>
      </c>
      <c r="P31" s="23"/>
    </row>
    <row r="32" spans="1:16" outlineLevel="1" x14ac:dyDescent="0.25">
      <c r="A32" s="23"/>
      <c r="B32" s="211" t="s">
        <v>34</v>
      </c>
      <c r="C32" s="1"/>
      <c r="D32" s="1"/>
      <c r="E32" s="1"/>
      <c r="F32" s="1"/>
      <c r="G32" s="1"/>
      <c r="H32" s="1"/>
      <c r="I32" s="1"/>
      <c r="J32" s="1"/>
      <c r="K32" s="1"/>
      <c r="L32" s="1"/>
      <c r="M32" s="1"/>
      <c r="N32" s="1"/>
      <c r="O32" s="212">
        <f>SUM(C32:N32)</f>
        <v>0</v>
      </c>
      <c r="P32" s="23"/>
    </row>
    <row r="33" spans="1:16" outlineLevel="1" x14ac:dyDescent="0.25">
      <c r="A33" s="23"/>
      <c r="B33" s="284"/>
      <c r="C33" s="1"/>
      <c r="D33" s="1"/>
      <c r="E33" s="1"/>
      <c r="F33" s="1"/>
      <c r="G33" s="1"/>
      <c r="H33" s="1"/>
      <c r="I33" s="1"/>
      <c r="J33" s="1"/>
      <c r="K33" s="1"/>
      <c r="L33" s="1"/>
      <c r="M33" s="1"/>
      <c r="N33" s="1"/>
      <c r="O33" s="212">
        <f t="shared" si="0"/>
        <v>0</v>
      </c>
      <c r="P33" s="23"/>
    </row>
    <row r="34" spans="1:16" outlineLevel="1" x14ac:dyDescent="0.25">
      <c r="A34" s="23"/>
      <c r="B34" s="284"/>
      <c r="C34" s="1"/>
      <c r="D34" s="1"/>
      <c r="E34" s="1"/>
      <c r="F34" s="1"/>
      <c r="G34" s="1"/>
      <c r="H34" s="1"/>
      <c r="I34" s="1"/>
      <c r="J34" s="1"/>
      <c r="K34" s="1"/>
      <c r="L34" s="1"/>
      <c r="M34" s="1"/>
      <c r="N34" s="1"/>
      <c r="O34" s="212">
        <f>SUM(C34:N34)</f>
        <v>0</v>
      </c>
      <c r="P34" s="23"/>
    </row>
    <row r="35" spans="1:16" outlineLevel="1" x14ac:dyDescent="0.25">
      <c r="A35" s="23"/>
      <c r="B35" s="284"/>
      <c r="C35" s="1"/>
      <c r="D35" s="1"/>
      <c r="E35" s="1"/>
      <c r="F35" s="1"/>
      <c r="G35" s="1"/>
      <c r="H35" s="1"/>
      <c r="I35" s="1"/>
      <c r="J35" s="1"/>
      <c r="K35" s="1"/>
      <c r="L35" s="1"/>
      <c r="M35" s="1"/>
      <c r="N35" s="1"/>
      <c r="O35" s="212">
        <f t="shared" si="0"/>
        <v>0</v>
      </c>
      <c r="P35" s="23"/>
    </row>
    <row r="36" spans="1:16" outlineLevel="1" x14ac:dyDescent="0.25">
      <c r="A36" s="23"/>
      <c r="B36" s="284"/>
      <c r="C36" s="1"/>
      <c r="D36" s="1"/>
      <c r="E36" s="1"/>
      <c r="F36" s="1"/>
      <c r="G36" s="1"/>
      <c r="H36" s="1"/>
      <c r="I36" s="1"/>
      <c r="J36" s="1"/>
      <c r="K36" s="1"/>
      <c r="L36" s="1"/>
      <c r="M36" s="1"/>
      <c r="N36" s="1"/>
      <c r="O36" s="212">
        <f t="shared" si="0"/>
        <v>0</v>
      </c>
      <c r="P36" s="23"/>
    </row>
    <row r="37" spans="1:16" x14ac:dyDescent="0.25">
      <c r="A37" s="23"/>
      <c r="B37" s="206" t="str">
        <f>IF(OR(Instructions!G$21="Sole Proprietorship",Instructions!G$21="Single Member LLC",Instructions!G$21="Other"),"Total Family Living Expenses", "Not Applicable")</f>
        <v>Total Family Living Expenses</v>
      </c>
      <c r="C37" s="212">
        <f t="shared" ref="C37:O37" si="1">SUM(C9:C36)</f>
        <v>0</v>
      </c>
      <c r="D37" s="212">
        <f t="shared" si="1"/>
        <v>0</v>
      </c>
      <c r="E37" s="212">
        <f t="shared" si="1"/>
        <v>0</v>
      </c>
      <c r="F37" s="212">
        <f t="shared" si="1"/>
        <v>0</v>
      </c>
      <c r="G37" s="212">
        <f t="shared" si="1"/>
        <v>0</v>
      </c>
      <c r="H37" s="212">
        <f t="shared" si="1"/>
        <v>0</v>
      </c>
      <c r="I37" s="212">
        <f t="shared" si="1"/>
        <v>0</v>
      </c>
      <c r="J37" s="212">
        <f t="shared" si="1"/>
        <v>0</v>
      </c>
      <c r="K37" s="212">
        <f t="shared" si="1"/>
        <v>0</v>
      </c>
      <c r="L37" s="212">
        <f t="shared" si="1"/>
        <v>0</v>
      </c>
      <c r="M37" s="212">
        <f t="shared" si="1"/>
        <v>0</v>
      </c>
      <c r="N37" s="212">
        <f t="shared" si="1"/>
        <v>0</v>
      </c>
      <c r="O37" s="212">
        <f t="shared" si="1"/>
        <v>0</v>
      </c>
      <c r="P37" s="23"/>
    </row>
    <row r="38" spans="1:16" x14ac:dyDescent="0.25">
      <c r="A38" s="23"/>
      <c r="B38" s="206" t="str">
        <f>IF(OR(Instructions!G$21="Sole Proprietorship",Instructions!G$21="Single Member LLC",Instructions!G$21="Other"),"Net Nonfarm Income (e.g. wages, interest, net rent)", "Not Applicable")</f>
        <v>Net Nonfarm Income (e.g. wages, interest, net rent)</v>
      </c>
      <c r="C38" s="1"/>
      <c r="D38" s="1"/>
      <c r="E38" s="1"/>
      <c r="F38" s="1"/>
      <c r="G38" s="1"/>
      <c r="H38" s="1"/>
      <c r="I38" s="1"/>
      <c r="J38" s="1"/>
      <c r="K38" s="1"/>
      <c r="L38" s="1"/>
      <c r="M38" s="1"/>
      <c r="N38" s="1"/>
      <c r="O38" s="212">
        <f t="shared" si="0"/>
        <v>0</v>
      </c>
      <c r="P38" s="23"/>
    </row>
    <row r="39" spans="1:16" x14ac:dyDescent="0.25">
      <c r="A39" s="23"/>
      <c r="B39" s="206" t="str">
        <f>IF(OR(Instructions!G$21="Sole Proprietorship",Instructions!G$21="Single Member LLC",Instructions!G$21="Other"),"Total Family living Expenses - Net Nonfarm Income", "Not Applicable")</f>
        <v>Total Family living Expenses - Net Nonfarm Income</v>
      </c>
      <c r="C39" s="212">
        <f>IF(C37&gt;C38,C37-C38,0)</f>
        <v>0</v>
      </c>
      <c r="D39" s="212">
        <f t="shared" ref="D39:N39" si="2">IF(D37&gt;D38,D37-D38,0)</f>
        <v>0</v>
      </c>
      <c r="E39" s="212">
        <f t="shared" si="2"/>
        <v>0</v>
      </c>
      <c r="F39" s="212">
        <f t="shared" si="2"/>
        <v>0</v>
      </c>
      <c r="G39" s="212">
        <f t="shared" si="2"/>
        <v>0</v>
      </c>
      <c r="H39" s="212">
        <f t="shared" si="2"/>
        <v>0</v>
      </c>
      <c r="I39" s="212">
        <f t="shared" si="2"/>
        <v>0</v>
      </c>
      <c r="J39" s="212">
        <f t="shared" si="2"/>
        <v>0</v>
      </c>
      <c r="K39" s="212">
        <f t="shared" si="2"/>
        <v>0</v>
      </c>
      <c r="L39" s="212">
        <f t="shared" si="2"/>
        <v>0</v>
      </c>
      <c r="M39" s="212">
        <f t="shared" si="2"/>
        <v>0</v>
      </c>
      <c r="N39" s="212">
        <f t="shared" si="2"/>
        <v>0</v>
      </c>
      <c r="O39" s="212">
        <f t="shared" si="0"/>
        <v>0</v>
      </c>
      <c r="P39" s="23"/>
    </row>
    <row r="40" spans="1:16" x14ac:dyDescent="0.25">
      <c r="A40" s="23"/>
      <c r="B40" s="206" t="str">
        <f>IF(OR(Instructions!G$21="Sole Proprietorship",Instructions!G$21="Single Member LLC",Instructions!G$21="Other"),"Draws for Family Living Expenses",IF(Instructions!G21="Partnership", "Partners' Draws", IF(Instructions!G21="Multi-Member LLC", "Members' Draws", "Not Applicable")))</f>
        <v>Draws for Family Living Expenses</v>
      </c>
      <c r="C40" s="214"/>
      <c r="D40" s="214"/>
      <c r="E40" s="214"/>
      <c r="F40" s="214"/>
      <c r="G40" s="214"/>
      <c r="H40" s="214"/>
      <c r="I40" s="214"/>
      <c r="J40" s="214"/>
      <c r="K40" s="214"/>
      <c r="L40" s="214"/>
      <c r="M40" s="214"/>
      <c r="N40" s="214"/>
      <c r="O40" s="213">
        <f>SUM(C40:N40)</f>
        <v>0</v>
      </c>
      <c r="P40" s="23"/>
    </row>
    <row r="41" spans="1:16" x14ac:dyDescent="0.25">
      <c r="A41" s="23"/>
      <c r="B41" s="23"/>
      <c r="C41" s="23"/>
      <c r="D41" s="23"/>
      <c r="E41" s="23"/>
      <c r="F41" s="23"/>
      <c r="G41" s="23"/>
      <c r="H41" s="23"/>
      <c r="I41" s="23"/>
      <c r="J41" s="23"/>
      <c r="K41" s="23"/>
      <c r="L41" s="23"/>
      <c r="M41" s="23"/>
      <c r="N41" s="23"/>
      <c r="O41" s="23"/>
      <c r="P41" s="23"/>
    </row>
    <row r="42" spans="1:16" x14ac:dyDescent="0.25">
      <c r="B42" s="147" t="s">
        <v>294</v>
      </c>
    </row>
    <row r="43" spans="1:16" x14ac:dyDescent="0.25">
      <c r="B43" s="147" t="s">
        <v>281</v>
      </c>
    </row>
    <row r="44" spans="1:16" x14ac:dyDescent="0.25">
      <c r="B44" s="147" t="s">
        <v>282</v>
      </c>
    </row>
  </sheetData>
  <sheetProtection sheet="1" objects="1" scenarios="1" formatCells="0"/>
  <protectedRanges>
    <protectedRange sqref="B4:E5" name="Titles_1"/>
    <protectedRange sqref="N12 C9:N10 N17 N23 N29 N31 N33:N34 N36" name="Data"/>
    <protectedRange sqref="B9:B36" name="Line Items"/>
  </protectedRanges>
  <dataConsolidate/>
  <customSheetViews>
    <customSheetView guid="{43CE57EE-3237-4C30-842A-5141E827D2A3}" showPageBreaks="1" fitToPage="1" printArea="1">
      <pane xSplit="2" ySplit="7" topLeftCell="C8" activePane="bottomRight" state="frozen"/>
      <selection pane="bottomRight" activeCell="C9" sqref="C9"/>
      <pageMargins left="0.2" right="0.2" top="0.25" bottom="0.25" header="0" footer="0"/>
      <pageSetup scale="70" orientation="landscape" r:id="rId1"/>
    </customSheetView>
  </customSheetViews>
  <mergeCells count="2">
    <mergeCell ref="C4:E4"/>
    <mergeCell ref="E1:I1"/>
  </mergeCells>
  <printOptions horizontalCentered="1"/>
  <pageMargins left="0.2" right="0.2" top="0.25" bottom="0.25" header="0.25" footer="0.25"/>
  <pageSetup scale="7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51"/>
  <sheetViews>
    <sheetView zoomScale="75" zoomScaleNormal="75" workbookViewId="0">
      <pane xSplit="3" ySplit="8" topLeftCell="D9" activePane="bottomRight" state="frozen"/>
      <selection pane="topRight" activeCell="D1" sqref="D1"/>
      <selection pane="bottomLeft" activeCell="A9" sqref="A9"/>
      <selection pane="bottomRight" activeCell="B10" sqref="B10:C10"/>
    </sheetView>
  </sheetViews>
  <sheetFormatPr defaultColWidth="9.140625" defaultRowHeight="15" outlineLevelRow="1" x14ac:dyDescent="0.25"/>
  <cols>
    <col min="1" max="1" width="4.7109375" style="3" customWidth="1"/>
    <col min="2" max="2" width="28.7109375" style="3" customWidth="1"/>
    <col min="3" max="3" width="12.7109375" style="3" customWidth="1"/>
    <col min="4" max="15" width="10.7109375" style="3" customWidth="1"/>
    <col min="16" max="16" width="12.7109375" style="3" customWidth="1"/>
    <col min="17" max="17" width="4.7109375" style="3" customWidth="1"/>
    <col min="18" max="16384" width="9.140625" style="3"/>
  </cols>
  <sheetData>
    <row r="1" spans="1:18" ht="15.75" x14ac:dyDescent="0.25">
      <c r="A1" s="2"/>
      <c r="B1" s="2"/>
      <c r="C1" s="2"/>
      <c r="D1" s="2"/>
      <c r="E1" s="352"/>
      <c r="F1" s="352"/>
      <c r="G1" s="352"/>
      <c r="H1" s="352"/>
      <c r="I1" s="352"/>
      <c r="J1" s="2"/>
      <c r="K1" s="2"/>
      <c r="L1" s="2"/>
      <c r="M1" s="2"/>
      <c r="N1" s="2"/>
      <c r="O1" s="2"/>
      <c r="P1" s="2"/>
      <c r="Q1" s="2"/>
    </row>
    <row r="2" spans="1:18" ht="15.75" x14ac:dyDescent="0.25">
      <c r="A2" s="2"/>
      <c r="B2" s="71" t="s">
        <v>50</v>
      </c>
      <c r="C2" s="4"/>
      <c r="D2" s="2"/>
      <c r="E2" s="2"/>
      <c r="F2" s="2"/>
      <c r="G2" s="2"/>
      <c r="H2" s="2"/>
      <c r="I2" s="2"/>
      <c r="J2" s="2"/>
      <c r="K2" s="2"/>
      <c r="L2" s="2"/>
      <c r="M2" s="2"/>
      <c r="N2" s="2"/>
      <c r="O2" s="2"/>
      <c r="P2" s="2"/>
      <c r="Q2" s="2"/>
    </row>
    <row r="3" spans="1:18" x14ac:dyDescent="0.25">
      <c r="A3" s="2"/>
      <c r="B3" s="2"/>
      <c r="C3" s="2"/>
      <c r="D3" s="2"/>
      <c r="E3" s="2"/>
      <c r="F3" s="2"/>
      <c r="G3" s="2"/>
      <c r="H3" s="2"/>
      <c r="I3" s="2"/>
      <c r="J3" s="2"/>
      <c r="K3" s="2"/>
      <c r="L3" s="2"/>
      <c r="M3" s="2"/>
      <c r="N3" s="2"/>
      <c r="O3" s="2"/>
      <c r="P3" s="2"/>
      <c r="Q3" s="2"/>
    </row>
    <row r="4" spans="1:18" ht="15.75" x14ac:dyDescent="0.25">
      <c r="A4" s="2"/>
      <c r="B4" s="104" t="s">
        <v>218</v>
      </c>
      <c r="C4" s="380" t="str">
        <f>'1. Owner Draws'!C4:E4</f>
        <v xml:space="preserve"> </v>
      </c>
      <c r="D4" s="380"/>
      <c r="E4" s="380"/>
      <c r="F4" s="72"/>
      <c r="G4" s="5"/>
      <c r="H4" s="6"/>
      <c r="I4" s="6"/>
      <c r="J4" s="6"/>
      <c r="K4" s="6"/>
      <c r="L4" s="6"/>
      <c r="M4" s="6"/>
      <c r="N4" s="6"/>
      <c r="O4" s="6"/>
      <c r="P4" s="6"/>
      <c r="Q4" s="2"/>
    </row>
    <row r="5" spans="1:18" ht="15.75" x14ac:dyDescent="0.25">
      <c r="A5" s="2"/>
      <c r="B5" s="104" t="s">
        <v>36</v>
      </c>
      <c r="C5" s="196" t="str">
        <f>'1. Owner Draws'!C5:E5</f>
        <v xml:space="preserve"> </v>
      </c>
      <c r="D5" s="194"/>
      <c r="E5" s="194"/>
      <c r="F5" s="73"/>
      <c r="G5" s="201" t="s">
        <v>183</v>
      </c>
      <c r="H5" s="6"/>
      <c r="I5" s="6"/>
      <c r="J5" s="6"/>
      <c r="K5" s="6"/>
      <c r="L5" s="6"/>
      <c r="M5" s="6"/>
      <c r="N5" s="6"/>
      <c r="O5" s="6"/>
      <c r="P5" s="6"/>
      <c r="Q5" s="2"/>
    </row>
    <row r="6" spans="1:18" ht="15.75" x14ac:dyDescent="0.25">
      <c r="A6" s="2"/>
      <c r="B6" s="104" t="s">
        <v>221</v>
      </c>
      <c r="C6" s="195" t="s">
        <v>172</v>
      </c>
      <c r="D6" s="72"/>
      <c r="E6" s="72"/>
      <c r="F6" s="72"/>
      <c r="G6" s="201" t="s">
        <v>184</v>
      </c>
      <c r="H6" s="6"/>
      <c r="I6" s="6"/>
      <c r="J6" s="6"/>
      <c r="K6" s="6"/>
      <c r="L6" s="6"/>
      <c r="M6" s="6"/>
      <c r="N6" s="6"/>
      <c r="O6" s="6"/>
      <c r="P6" s="6"/>
      <c r="Q6" s="2"/>
    </row>
    <row r="7" spans="1:18" x14ac:dyDescent="0.25">
      <c r="A7" s="2"/>
      <c r="B7" s="7"/>
      <c r="C7" s="7"/>
      <c r="D7" s="8"/>
      <c r="E7" s="7"/>
      <c r="F7" s="7"/>
      <c r="G7" s="5"/>
      <c r="H7" s="6"/>
      <c r="I7" s="6"/>
      <c r="J7" s="6"/>
      <c r="K7" s="6"/>
      <c r="L7" s="6"/>
      <c r="M7" s="6"/>
      <c r="N7" s="6"/>
      <c r="O7" s="6"/>
      <c r="P7" s="6"/>
      <c r="Q7" s="2"/>
    </row>
    <row r="8" spans="1:18" x14ac:dyDescent="0.25">
      <c r="A8" s="2"/>
      <c r="B8" s="385" t="s">
        <v>14</v>
      </c>
      <c r="C8" s="386"/>
      <c r="D8" s="90" t="s">
        <v>0</v>
      </c>
      <c r="E8" s="90" t="s">
        <v>1</v>
      </c>
      <c r="F8" s="90" t="s">
        <v>2</v>
      </c>
      <c r="G8" s="90" t="s">
        <v>3</v>
      </c>
      <c r="H8" s="90" t="s">
        <v>4</v>
      </c>
      <c r="I8" s="90" t="s">
        <v>5</v>
      </c>
      <c r="J8" s="90" t="s">
        <v>6</v>
      </c>
      <c r="K8" s="90" t="s">
        <v>7</v>
      </c>
      <c r="L8" s="90" t="s">
        <v>8</v>
      </c>
      <c r="M8" s="90" t="s">
        <v>9</v>
      </c>
      <c r="N8" s="90" t="s">
        <v>10</v>
      </c>
      <c r="O8" s="90" t="s">
        <v>11</v>
      </c>
      <c r="P8" s="90" t="s">
        <v>12</v>
      </c>
      <c r="Q8" s="2"/>
    </row>
    <row r="9" spans="1:18" outlineLevel="1" x14ac:dyDescent="0.25">
      <c r="A9" s="2"/>
      <c r="B9" s="378" t="s">
        <v>225</v>
      </c>
      <c r="C9" s="379"/>
      <c r="D9" s="32"/>
      <c r="E9" s="33"/>
      <c r="F9" s="33"/>
      <c r="G9" s="33"/>
      <c r="H9" s="33"/>
      <c r="I9" s="33"/>
      <c r="J9" s="33"/>
      <c r="K9" s="33"/>
      <c r="L9" s="33"/>
      <c r="M9" s="33"/>
      <c r="N9" s="33"/>
      <c r="O9" s="33"/>
      <c r="P9" s="34"/>
      <c r="Q9" s="2"/>
    </row>
    <row r="10" spans="1:18" outlineLevel="1" x14ac:dyDescent="0.25">
      <c r="A10" s="2"/>
      <c r="B10" s="377"/>
      <c r="C10" s="377"/>
      <c r="D10" s="30"/>
      <c r="E10" s="30"/>
      <c r="F10" s="30"/>
      <c r="G10" s="30"/>
      <c r="H10" s="30"/>
      <c r="I10" s="30"/>
      <c r="J10" s="30"/>
      <c r="K10" s="30"/>
      <c r="L10" s="30"/>
      <c r="M10" s="30"/>
      <c r="N10" s="30"/>
      <c r="O10" s="30"/>
      <c r="P10" s="31">
        <f>SUM(D10:O10)</f>
        <v>0</v>
      </c>
      <c r="Q10" s="2"/>
    </row>
    <row r="11" spans="1:18" outlineLevel="1" x14ac:dyDescent="0.25">
      <c r="A11" s="2"/>
      <c r="B11" s="377"/>
      <c r="C11" s="377"/>
      <c r="D11" s="14"/>
      <c r="E11" s="14"/>
      <c r="F11" s="14"/>
      <c r="G11" s="14"/>
      <c r="H11" s="14"/>
      <c r="I11" s="14"/>
      <c r="J11" s="14"/>
      <c r="K11" s="14"/>
      <c r="L11" s="14"/>
      <c r="M11" s="14"/>
      <c r="N11" s="14"/>
      <c r="O11" s="14"/>
      <c r="P11" s="9">
        <f t="shared" ref="P11:P14" si="0">SUM(D11:O11)</f>
        <v>0</v>
      </c>
      <c r="Q11" s="2"/>
    </row>
    <row r="12" spans="1:18" outlineLevel="1" x14ac:dyDescent="0.25">
      <c r="A12" s="2"/>
      <c r="B12" s="377"/>
      <c r="C12" s="377"/>
      <c r="D12" s="14"/>
      <c r="E12" s="14"/>
      <c r="F12" s="14"/>
      <c r="G12" s="14"/>
      <c r="H12" s="14"/>
      <c r="I12" s="14"/>
      <c r="J12" s="14"/>
      <c r="K12" s="14"/>
      <c r="L12" s="14"/>
      <c r="M12" s="14"/>
      <c r="N12" s="14"/>
      <c r="O12" s="14"/>
      <c r="P12" s="9">
        <f t="shared" si="0"/>
        <v>0</v>
      </c>
      <c r="Q12" s="2"/>
    </row>
    <row r="13" spans="1:18" outlineLevel="1" x14ac:dyDescent="0.25">
      <c r="A13" s="2"/>
      <c r="B13" s="377"/>
      <c r="C13" s="377"/>
      <c r="D13" s="14"/>
      <c r="E13" s="14"/>
      <c r="F13" s="14"/>
      <c r="G13" s="14"/>
      <c r="H13" s="14"/>
      <c r="I13" s="14"/>
      <c r="J13" s="14"/>
      <c r="K13" s="14"/>
      <c r="L13" s="14"/>
      <c r="M13" s="14"/>
      <c r="N13" s="14"/>
      <c r="O13" s="14"/>
      <c r="P13" s="9">
        <f t="shared" si="0"/>
        <v>0</v>
      </c>
      <c r="Q13" s="2"/>
    </row>
    <row r="14" spans="1:18" outlineLevel="1" x14ac:dyDescent="0.25">
      <c r="A14" s="2"/>
      <c r="B14" s="377"/>
      <c r="C14" s="377"/>
      <c r="D14" s="14"/>
      <c r="E14" s="14"/>
      <c r="F14" s="14"/>
      <c r="G14" s="14"/>
      <c r="H14" s="14"/>
      <c r="I14" s="14"/>
      <c r="J14" s="14"/>
      <c r="K14" s="14"/>
      <c r="L14" s="14"/>
      <c r="M14" s="14"/>
      <c r="N14" s="14"/>
      <c r="O14" s="14"/>
      <c r="P14" s="9">
        <f t="shared" si="0"/>
        <v>0</v>
      </c>
      <c r="Q14" s="2"/>
    </row>
    <row r="15" spans="1:18" outlineLevel="1" x14ac:dyDescent="0.25">
      <c r="A15" s="2"/>
      <c r="B15" s="383" t="s">
        <v>182</v>
      </c>
      <c r="C15" s="383"/>
      <c r="D15" s="9">
        <f>SUM(D10:D14)</f>
        <v>0</v>
      </c>
      <c r="E15" s="9">
        <f t="shared" ref="E15:P15" si="1">SUM(E10:E14)</f>
        <v>0</v>
      </c>
      <c r="F15" s="9">
        <f t="shared" si="1"/>
        <v>0</v>
      </c>
      <c r="G15" s="9">
        <f t="shared" si="1"/>
        <v>0</v>
      </c>
      <c r="H15" s="9">
        <f t="shared" si="1"/>
        <v>0</v>
      </c>
      <c r="I15" s="9">
        <f t="shared" si="1"/>
        <v>0</v>
      </c>
      <c r="J15" s="9">
        <f t="shared" si="1"/>
        <v>0</v>
      </c>
      <c r="K15" s="9">
        <f t="shared" si="1"/>
        <v>0</v>
      </c>
      <c r="L15" s="9">
        <f t="shared" si="1"/>
        <v>0</v>
      </c>
      <c r="M15" s="9">
        <f t="shared" si="1"/>
        <v>0</v>
      </c>
      <c r="N15" s="9">
        <f t="shared" si="1"/>
        <v>0</v>
      </c>
      <c r="O15" s="9">
        <f t="shared" si="1"/>
        <v>0</v>
      </c>
      <c r="P15" s="9">
        <f t="shared" si="1"/>
        <v>0</v>
      </c>
      <c r="Q15" s="2"/>
      <c r="R15" s="262"/>
    </row>
    <row r="16" spans="1:18" outlineLevel="1" x14ac:dyDescent="0.25">
      <c r="A16" s="2"/>
      <c r="B16" s="381" t="str">
        <f>IF(Instructions!G$21="Corporation", "Not Applicable","Unpaid Labor Supplied by Operator &amp; Family")</f>
        <v>Unpaid Labor Supplied by Operator &amp; Family</v>
      </c>
      <c r="C16" s="382"/>
      <c r="D16" s="27"/>
      <c r="E16" s="28"/>
      <c r="F16" s="28"/>
      <c r="G16" s="28"/>
      <c r="H16" s="28"/>
      <c r="I16" s="28"/>
      <c r="J16" s="28"/>
      <c r="K16" s="28"/>
      <c r="L16" s="28"/>
      <c r="M16" s="28"/>
      <c r="N16" s="28"/>
      <c r="O16" s="28"/>
      <c r="P16" s="29"/>
      <c r="Q16" s="2"/>
    </row>
    <row r="17" spans="1:18" outlineLevel="1" x14ac:dyDescent="0.25">
      <c r="A17" s="2"/>
      <c r="B17" s="377"/>
      <c r="C17" s="377"/>
      <c r="D17" s="30"/>
      <c r="E17" s="30"/>
      <c r="F17" s="30"/>
      <c r="G17" s="30"/>
      <c r="H17" s="30"/>
      <c r="I17" s="30"/>
      <c r="J17" s="30"/>
      <c r="K17" s="30"/>
      <c r="L17" s="30"/>
      <c r="M17" s="30"/>
      <c r="N17" s="30"/>
      <c r="O17" s="30"/>
      <c r="P17" s="31">
        <f>SUM(D17:O17)</f>
        <v>0</v>
      </c>
      <c r="Q17" s="2"/>
    </row>
    <row r="18" spans="1:18" outlineLevel="1" x14ac:dyDescent="0.25">
      <c r="A18" s="2"/>
      <c r="B18" s="377"/>
      <c r="C18" s="377"/>
      <c r="D18" s="14"/>
      <c r="E18" s="14"/>
      <c r="F18" s="14"/>
      <c r="G18" s="14"/>
      <c r="H18" s="14"/>
      <c r="I18" s="14"/>
      <c r="J18" s="14"/>
      <c r="K18" s="14"/>
      <c r="L18" s="14"/>
      <c r="M18" s="14"/>
      <c r="N18" s="14"/>
      <c r="O18" s="14"/>
      <c r="P18" s="9">
        <f t="shared" ref="P18:P20" si="2">SUM(D18:O18)</f>
        <v>0</v>
      </c>
      <c r="Q18" s="2"/>
    </row>
    <row r="19" spans="1:18" outlineLevel="1" x14ac:dyDescent="0.25">
      <c r="A19" s="2"/>
      <c r="B19" s="377"/>
      <c r="C19" s="377"/>
      <c r="D19" s="14"/>
      <c r="E19" s="14"/>
      <c r="F19" s="14"/>
      <c r="G19" s="14"/>
      <c r="H19" s="14"/>
      <c r="I19" s="14"/>
      <c r="J19" s="14"/>
      <c r="K19" s="14"/>
      <c r="L19" s="14"/>
      <c r="M19" s="14"/>
      <c r="N19" s="14"/>
      <c r="O19" s="14"/>
      <c r="P19" s="9">
        <f t="shared" si="2"/>
        <v>0</v>
      </c>
      <c r="Q19" s="2"/>
    </row>
    <row r="20" spans="1:18" outlineLevel="1" x14ac:dyDescent="0.25">
      <c r="A20" s="2"/>
      <c r="B20" s="377"/>
      <c r="C20" s="377"/>
      <c r="D20" s="14"/>
      <c r="E20" s="14"/>
      <c r="F20" s="14"/>
      <c r="G20" s="14"/>
      <c r="H20" s="14"/>
      <c r="I20" s="14"/>
      <c r="J20" s="14"/>
      <c r="K20" s="14"/>
      <c r="L20" s="14"/>
      <c r="M20" s="14"/>
      <c r="N20" s="14"/>
      <c r="O20" s="14"/>
      <c r="P20" s="9">
        <f t="shared" si="2"/>
        <v>0</v>
      </c>
      <c r="Q20" s="2"/>
    </row>
    <row r="21" spans="1:18" outlineLevel="1" x14ac:dyDescent="0.25">
      <c r="A21" s="2"/>
      <c r="B21" s="381" t="str">
        <f>IF(Instructions!G21="Corporation", "Not Applicable","Labor Supplied by Operator &amp; Family (hours)")</f>
        <v>Labor Supplied by Operator &amp; Family (hours)</v>
      </c>
      <c r="C21" s="382"/>
      <c r="D21" s="9">
        <f t="shared" ref="D21:O21" si="3">SUM(D17:D20)</f>
        <v>0</v>
      </c>
      <c r="E21" s="9">
        <f t="shared" si="3"/>
        <v>0</v>
      </c>
      <c r="F21" s="9">
        <f t="shared" si="3"/>
        <v>0</v>
      </c>
      <c r="G21" s="9">
        <f t="shared" si="3"/>
        <v>0</v>
      </c>
      <c r="H21" s="9">
        <f t="shared" si="3"/>
        <v>0</v>
      </c>
      <c r="I21" s="9">
        <f t="shared" si="3"/>
        <v>0</v>
      </c>
      <c r="J21" s="9">
        <f t="shared" si="3"/>
        <v>0</v>
      </c>
      <c r="K21" s="9">
        <f t="shared" si="3"/>
        <v>0</v>
      </c>
      <c r="L21" s="9">
        <f t="shared" si="3"/>
        <v>0</v>
      </c>
      <c r="M21" s="9">
        <f t="shared" si="3"/>
        <v>0</v>
      </c>
      <c r="N21" s="9">
        <f t="shared" si="3"/>
        <v>0</v>
      </c>
      <c r="O21" s="9">
        <f t="shared" si="3"/>
        <v>0</v>
      </c>
      <c r="P21" s="9">
        <f>SUM(P17:P20)</f>
        <v>0</v>
      </c>
      <c r="Q21" s="2"/>
      <c r="R21" s="262"/>
    </row>
    <row r="22" spans="1:18" outlineLevel="1" x14ac:dyDescent="0.25">
      <c r="A22" s="2"/>
      <c r="B22" s="389" t="s">
        <v>181</v>
      </c>
      <c r="C22" s="390"/>
      <c r="D22" s="35">
        <f t="shared" ref="D22:P22" si="4">IF(D21&gt;D15,0,D15-D21)</f>
        <v>0</v>
      </c>
      <c r="E22" s="35">
        <f t="shared" si="4"/>
        <v>0</v>
      </c>
      <c r="F22" s="35">
        <f t="shared" si="4"/>
        <v>0</v>
      </c>
      <c r="G22" s="35">
        <f t="shared" si="4"/>
        <v>0</v>
      </c>
      <c r="H22" s="35">
        <f t="shared" si="4"/>
        <v>0</v>
      </c>
      <c r="I22" s="35">
        <f t="shared" si="4"/>
        <v>0</v>
      </c>
      <c r="J22" s="35">
        <f t="shared" si="4"/>
        <v>0</v>
      </c>
      <c r="K22" s="35">
        <f t="shared" si="4"/>
        <v>0</v>
      </c>
      <c r="L22" s="35">
        <f t="shared" si="4"/>
        <v>0</v>
      </c>
      <c r="M22" s="35">
        <f t="shared" si="4"/>
        <v>0</v>
      </c>
      <c r="N22" s="35">
        <f t="shared" si="4"/>
        <v>0</v>
      </c>
      <c r="O22" s="35">
        <f t="shared" si="4"/>
        <v>0</v>
      </c>
      <c r="P22" s="279">
        <f t="shared" si="4"/>
        <v>0</v>
      </c>
      <c r="Q22" s="2"/>
      <c r="R22" s="262"/>
    </row>
    <row r="23" spans="1:18" outlineLevel="1" x14ac:dyDescent="0.25">
      <c r="A23" s="2"/>
      <c r="B23" s="32"/>
      <c r="C23" s="33"/>
      <c r="D23" s="33"/>
      <c r="E23" s="33"/>
      <c r="F23" s="33"/>
      <c r="G23" s="33"/>
      <c r="H23" s="33"/>
      <c r="I23" s="33"/>
      <c r="J23" s="33"/>
      <c r="K23" s="33"/>
      <c r="L23" s="33"/>
      <c r="M23" s="33"/>
      <c r="N23" s="33"/>
      <c r="O23" s="33"/>
      <c r="P23" s="34"/>
      <c r="Q23" s="2"/>
      <c r="R23" s="262"/>
    </row>
    <row r="24" spans="1:18" x14ac:dyDescent="0.25">
      <c r="A24" s="2"/>
      <c r="B24" s="333" t="str">
        <f>IF(Instructions!$G$20="Variable &amp; Fixed Expenses","Variable Hired Labor (hours) ","Direct Hired Labor (hours)")</f>
        <v xml:space="preserve">Variable Hired Labor (hours) </v>
      </c>
      <c r="C24" s="280"/>
      <c r="D24" s="281"/>
      <c r="E24" s="282"/>
      <c r="F24" s="282"/>
      <c r="G24" s="282"/>
      <c r="H24" s="282"/>
      <c r="I24" s="282"/>
      <c r="J24" s="282"/>
      <c r="K24" s="282"/>
      <c r="L24" s="282"/>
      <c r="M24" s="282"/>
      <c r="N24" s="282"/>
      <c r="O24" s="282"/>
      <c r="P24" s="283"/>
      <c r="Q24" s="2"/>
    </row>
    <row r="25" spans="1:18" x14ac:dyDescent="0.25">
      <c r="A25" s="2"/>
      <c r="B25" s="387" t="s">
        <v>231</v>
      </c>
      <c r="C25" s="388"/>
      <c r="D25" s="30"/>
      <c r="E25" s="30"/>
      <c r="F25" s="30"/>
      <c r="G25" s="30"/>
      <c r="H25" s="30"/>
      <c r="I25" s="30"/>
      <c r="J25" s="30"/>
      <c r="K25" s="30"/>
      <c r="L25" s="30"/>
      <c r="M25" s="30"/>
      <c r="N25" s="30"/>
      <c r="O25" s="30"/>
      <c r="P25" s="31">
        <f t="shared" ref="P25:P32" si="5">SUM(D25:O25)</f>
        <v>0</v>
      </c>
      <c r="Q25" s="2"/>
    </row>
    <row r="26" spans="1:18" x14ac:dyDescent="0.25">
      <c r="A26" s="2"/>
      <c r="B26" s="387" t="s">
        <v>231</v>
      </c>
      <c r="C26" s="388"/>
      <c r="D26" s="14"/>
      <c r="E26" s="14"/>
      <c r="F26" s="14"/>
      <c r="G26" s="14"/>
      <c r="H26" s="14"/>
      <c r="I26" s="14"/>
      <c r="J26" s="14"/>
      <c r="K26" s="14"/>
      <c r="L26" s="14"/>
      <c r="M26" s="14"/>
      <c r="N26" s="14"/>
      <c r="O26" s="14"/>
      <c r="P26" s="9">
        <f t="shared" si="5"/>
        <v>0</v>
      </c>
      <c r="Q26" s="2"/>
    </row>
    <row r="27" spans="1:18" x14ac:dyDescent="0.25">
      <c r="A27" s="2"/>
      <c r="B27" s="387" t="s">
        <v>231</v>
      </c>
      <c r="C27" s="388"/>
      <c r="D27" s="14"/>
      <c r="E27" s="14"/>
      <c r="F27" s="14"/>
      <c r="G27" s="14"/>
      <c r="H27" s="14"/>
      <c r="I27" s="14"/>
      <c r="J27" s="14"/>
      <c r="K27" s="14"/>
      <c r="L27" s="14"/>
      <c r="M27" s="14"/>
      <c r="N27" s="14"/>
      <c r="O27" s="14"/>
      <c r="P27" s="9">
        <f t="shared" si="5"/>
        <v>0</v>
      </c>
      <c r="Q27" s="2"/>
    </row>
    <row r="28" spans="1:18" x14ac:dyDescent="0.25">
      <c r="A28" s="2"/>
      <c r="B28" s="377" t="s">
        <v>231</v>
      </c>
      <c r="C28" s="377"/>
      <c r="D28" s="14"/>
      <c r="E28" s="14"/>
      <c r="F28" s="14"/>
      <c r="G28" s="14"/>
      <c r="H28" s="14"/>
      <c r="I28" s="14"/>
      <c r="J28" s="14"/>
      <c r="K28" s="14"/>
      <c r="L28" s="14"/>
      <c r="M28" s="14"/>
      <c r="N28" s="14"/>
      <c r="O28" s="14"/>
      <c r="P28" s="9">
        <f t="shared" si="5"/>
        <v>0</v>
      </c>
      <c r="Q28" s="2"/>
    </row>
    <row r="29" spans="1:18" x14ac:dyDescent="0.25">
      <c r="A29" s="2"/>
      <c r="B29" s="332" t="str">
        <f>IF(Instructions!G$20="Variable &amp; Fixed Expenses","Fixed Hired Labor (hours) ","Indirect Hired Labor (hours)")</f>
        <v xml:space="preserve">Fixed Hired Labor (hours) </v>
      </c>
      <c r="C29" s="186"/>
      <c r="D29" s="9"/>
      <c r="E29" s="9"/>
      <c r="F29" s="9"/>
      <c r="G29" s="9"/>
      <c r="H29" s="9"/>
      <c r="I29" s="9"/>
      <c r="J29" s="9"/>
      <c r="K29" s="9"/>
      <c r="L29" s="9"/>
      <c r="M29" s="9"/>
      <c r="N29" s="9"/>
      <c r="O29" s="9"/>
      <c r="P29" s="9"/>
      <c r="Q29" s="2"/>
    </row>
    <row r="30" spans="1:18" x14ac:dyDescent="0.25">
      <c r="A30" s="2"/>
      <c r="B30" s="377" t="s">
        <v>231</v>
      </c>
      <c r="C30" s="377"/>
      <c r="D30" s="14"/>
      <c r="E30" s="14"/>
      <c r="F30" s="14"/>
      <c r="G30" s="14"/>
      <c r="H30" s="14"/>
      <c r="I30" s="14"/>
      <c r="J30" s="14"/>
      <c r="K30" s="14"/>
      <c r="L30" s="14"/>
      <c r="M30" s="14"/>
      <c r="N30" s="14"/>
      <c r="O30" s="14"/>
      <c r="P30" s="9">
        <f t="shared" si="5"/>
        <v>0</v>
      </c>
      <c r="Q30" s="2"/>
    </row>
    <row r="31" spans="1:18" x14ac:dyDescent="0.25">
      <c r="A31" s="2"/>
      <c r="B31" s="377" t="s">
        <v>231</v>
      </c>
      <c r="C31" s="377"/>
      <c r="D31" s="14"/>
      <c r="E31" s="14"/>
      <c r="F31" s="14"/>
      <c r="G31" s="14"/>
      <c r="H31" s="14"/>
      <c r="I31" s="14"/>
      <c r="J31" s="14"/>
      <c r="K31" s="14"/>
      <c r="L31" s="14"/>
      <c r="M31" s="14"/>
      <c r="N31" s="14"/>
      <c r="O31" s="14"/>
      <c r="P31" s="9">
        <f t="shared" si="5"/>
        <v>0</v>
      </c>
      <c r="Q31" s="2"/>
    </row>
    <row r="32" spans="1:18" x14ac:dyDescent="0.25">
      <c r="A32" s="2"/>
      <c r="B32" s="377" t="s">
        <v>231</v>
      </c>
      <c r="C32" s="377"/>
      <c r="D32" s="14"/>
      <c r="E32" s="14"/>
      <c r="F32" s="14"/>
      <c r="G32" s="14"/>
      <c r="H32" s="14"/>
      <c r="I32" s="14"/>
      <c r="J32" s="14"/>
      <c r="K32" s="14"/>
      <c r="L32" s="14"/>
      <c r="M32" s="14"/>
      <c r="N32" s="14"/>
      <c r="O32" s="14"/>
      <c r="P32" s="9">
        <f t="shared" si="5"/>
        <v>0</v>
      </c>
      <c r="Q32" s="2"/>
    </row>
    <row r="33" spans="1:18" x14ac:dyDescent="0.25">
      <c r="A33" s="2"/>
      <c r="B33" s="382" t="s">
        <v>293</v>
      </c>
      <c r="C33" s="384"/>
      <c r="D33" s="239">
        <f>SUM(D25:D28)+SUM(D30:D32)</f>
        <v>0</v>
      </c>
      <c r="E33" s="239">
        <f t="shared" ref="E33:O33" si="6">SUM(E25:E28)+SUM(E30:E32)</f>
        <v>0</v>
      </c>
      <c r="F33" s="239">
        <f t="shared" si="6"/>
        <v>0</v>
      </c>
      <c r="G33" s="239">
        <f t="shared" si="6"/>
        <v>0</v>
      </c>
      <c r="H33" s="239">
        <f t="shared" si="6"/>
        <v>0</v>
      </c>
      <c r="I33" s="239">
        <f t="shared" si="6"/>
        <v>0</v>
      </c>
      <c r="J33" s="239">
        <f t="shared" si="6"/>
        <v>0</v>
      </c>
      <c r="K33" s="239">
        <f t="shared" si="6"/>
        <v>0</v>
      </c>
      <c r="L33" s="239">
        <f t="shared" si="6"/>
        <v>0</v>
      </c>
      <c r="M33" s="239">
        <f t="shared" si="6"/>
        <v>0</v>
      </c>
      <c r="N33" s="239">
        <f t="shared" si="6"/>
        <v>0</v>
      </c>
      <c r="O33" s="239">
        <f t="shared" si="6"/>
        <v>0</v>
      </c>
      <c r="P33" s="239">
        <f>SUM(D33:O33)</f>
        <v>0</v>
      </c>
      <c r="Q33" s="2"/>
    </row>
    <row r="34" spans="1:18" outlineLevel="1" x14ac:dyDescent="0.25">
      <c r="A34" s="2"/>
      <c r="B34" s="382" t="s">
        <v>152</v>
      </c>
      <c r="C34" s="384"/>
      <c r="D34" s="239">
        <f t="shared" ref="D34:O34" si="7">D33-D22</f>
        <v>0</v>
      </c>
      <c r="E34" s="239">
        <f t="shared" si="7"/>
        <v>0</v>
      </c>
      <c r="F34" s="239">
        <f t="shared" si="7"/>
        <v>0</v>
      </c>
      <c r="G34" s="239">
        <f t="shared" si="7"/>
        <v>0</v>
      </c>
      <c r="H34" s="239">
        <f t="shared" si="7"/>
        <v>0</v>
      </c>
      <c r="I34" s="239">
        <f t="shared" si="7"/>
        <v>0</v>
      </c>
      <c r="J34" s="239">
        <f t="shared" si="7"/>
        <v>0</v>
      </c>
      <c r="K34" s="239">
        <f t="shared" si="7"/>
        <v>0</v>
      </c>
      <c r="L34" s="239">
        <f t="shared" si="7"/>
        <v>0</v>
      </c>
      <c r="M34" s="239">
        <f t="shared" si="7"/>
        <v>0</v>
      </c>
      <c r="N34" s="239">
        <f t="shared" si="7"/>
        <v>0</v>
      </c>
      <c r="O34" s="239">
        <f t="shared" si="7"/>
        <v>0</v>
      </c>
      <c r="P34" s="239" t="str">
        <f>IF(P15+P21=0,"  ",SUM(P25:P32)-P22)</f>
        <v xml:space="preserve">  </v>
      </c>
      <c r="Q34" s="2"/>
    </row>
    <row r="35" spans="1:18" x14ac:dyDescent="0.25">
      <c r="A35" s="2"/>
      <c r="B35" s="16"/>
      <c r="C35" s="10"/>
      <c r="D35" s="11"/>
      <c r="E35" s="11"/>
      <c r="F35" s="11"/>
      <c r="G35" s="11"/>
      <c r="H35" s="11"/>
      <c r="I35" s="11"/>
      <c r="J35" s="11"/>
      <c r="K35" s="11"/>
      <c r="L35" s="11"/>
      <c r="M35" s="11"/>
      <c r="N35" s="11"/>
      <c r="O35" s="11"/>
      <c r="P35" s="17"/>
      <c r="Q35" s="2"/>
    </row>
    <row r="36" spans="1:18" x14ac:dyDescent="0.25">
      <c r="A36" s="2"/>
      <c r="B36" s="273" t="s">
        <v>16</v>
      </c>
      <c r="C36" s="274" t="s">
        <v>180</v>
      </c>
      <c r="D36" s="90" t="s">
        <v>0</v>
      </c>
      <c r="E36" s="90" t="s">
        <v>1</v>
      </c>
      <c r="F36" s="90" t="s">
        <v>2</v>
      </c>
      <c r="G36" s="90" t="s">
        <v>3</v>
      </c>
      <c r="H36" s="90" t="s">
        <v>4</v>
      </c>
      <c r="I36" s="90" t="s">
        <v>5</v>
      </c>
      <c r="J36" s="90" t="s">
        <v>6</v>
      </c>
      <c r="K36" s="90" t="s">
        <v>7</v>
      </c>
      <c r="L36" s="90" t="s">
        <v>8</v>
      </c>
      <c r="M36" s="90" t="s">
        <v>9</v>
      </c>
      <c r="N36" s="90" t="s">
        <v>10</v>
      </c>
      <c r="O36" s="90" t="s">
        <v>11</v>
      </c>
      <c r="P36" s="90" t="s">
        <v>12</v>
      </c>
      <c r="Q36" s="2"/>
    </row>
    <row r="37" spans="1:18" x14ac:dyDescent="0.25">
      <c r="A37" s="2"/>
      <c r="B37" s="332" t="str">
        <f>IF(Instructions!G$20="Variable &amp; Fixed Expenses","Hired Labor Cost-Variable ","Hired Labor Cost-Direct")</f>
        <v xml:space="preserve">Hired Labor Cost-Variable </v>
      </c>
      <c r="C37" s="278"/>
      <c r="D37" s="28"/>
      <c r="E37" s="28"/>
      <c r="F37" s="28"/>
      <c r="G37" s="28"/>
      <c r="H37" s="28"/>
      <c r="I37" s="28"/>
      <c r="J37" s="28"/>
      <c r="K37" s="28"/>
      <c r="L37" s="28"/>
      <c r="M37" s="28"/>
      <c r="N37" s="28"/>
      <c r="O37" s="28"/>
      <c r="P37" s="29"/>
      <c r="Q37" s="2"/>
    </row>
    <row r="38" spans="1:18" x14ac:dyDescent="0.25">
      <c r="A38" s="2"/>
      <c r="B38" s="275" t="str">
        <f>B25</f>
        <v xml:space="preserve"> </v>
      </c>
      <c r="C38" s="276">
        <v>0</v>
      </c>
      <c r="D38" s="277">
        <f t="shared" ref="D38:O38" si="8">$C38*D25</f>
        <v>0</v>
      </c>
      <c r="E38" s="277">
        <f t="shared" si="8"/>
        <v>0</v>
      </c>
      <c r="F38" s="277">
        <f t="shared" si="8"/>
        <v>0</v>
      </c>
      <c r="G38" s="277">
        <f t="shared" si="8"/>
        <v>0</v>
      </c>
      <c r="H38" s="277">
        <f t="shared" si="8"/>
        <v>0</v>
      </c>
      <c r="I38" s="277">
        <f t="shared" si="8"/>
        <v>0</v>
      </c>
      <c r="J38" s="277">
        <f t="shared" si="8"/>
        <v>0</v>
      </c>
      <c r="K38" s="277">
        <f t="shared" si="8"/>
        <v>0</v>
      </c>
      <c r="L38" s="277">
        <f t="shared" si="8"/>
        <v>0</v>
      </c>
      <c r="M38" s="277">
        <f t="shared" si="8"/>
        <v>0</v>
      </c>
      <c r="N38" s="277">
        <f t="shared" si="8"/>
        <v>0</v>
      </c>
      <c r="O38" s="277">
        <f t="shared" si="8"/>
        <v>0</v>
      </c>
      <c r="P38" s="277">
        <f t="shared" ref="P38:P46" si="9">SUM(D38:O38)</f>
        <v>0</v>
      </c>
      <c r="Q38" s="2"/>
    </row>
    <row r="39" spans="1:18" x14ac:dyDescent="0.25">
      <c r="A39" s="2"/>
      <c r="B39" s="12" t="str">
        <f>B26</f>
        <v xml:space="preserve"> </v>
      </c>
      <c r="C39" s="15">
        <v>9</v>
      </c>
      <c r="D39" s="13">
        <f t="shared" ref="D39:O39" si="10">$C39*D26</f>
        <v>0</v>
      </c>
      <c r="E39" s="13">
        <f t="shared" si="10"/>
        <v>0</v>
      </c>
      <c r="F39" s="13">
        <f t="shared" si="10"/>
        <v>0</v>
      </c>
      <c r="G39" s="13">
        <f t="shared" si="10"/>
        <v>0</v>
      </c>
      <c r="H39" s="13">
        <f t="shared" si="10"/>
        <v>0</v>
      </c>
      <c r="I39" s="13">
        <f t="shared" si="10"/>
        <v>0</v>
      </c>
      <c r="J39" s="13">
        <f t="shared" si="10"/>
        <v>0</v>
      </c>
      <c r="K39" s="13">
        <f t="shared" si="10"/>
        <v>0</v>
      </c>
      <c r="L39" s="13">
        <f t="shared" si="10"/>
        <v>0</v>
      </c>
      <c r="M39" s="13">
        <f t="shared" si="10"/>
        <v>0</v>
      </c>
      <c r="N39" s="13">
        <f t="shared" si="10"/>
        <v>0</v>
      </c>
      <c r="O39" s="13">
        <f t="shared" si="10"/>
        <v>0</v>
      </c>
      <c r="P39" s="13">
        <f t="shared" si="9"/>
        <v>0</v>
      </c>
      <c r="Q39" s="2"/>
    </row>
    <row r="40" spans="1:18" x14ac:dyDescent="0.25">
      <c r="A40" s="2"/>
      <c r="B40" s="12" t="str">
        <f>B27</f>
        <v xml:space="preserve"> </v>
      </c>
      <c r="C40" s="15">
        <v>0</v>
      </c>
      <c r="D40" s="13">
        <f t="shared" ref="D40:O40" si="11">$C40*D27</f>
        <v>0</v>
      </c>
      <c r="E40" s="13">
        <f t="shared" si="11"/>
        <v>0</v>
      </c>
      <c r="F40" s="13">
        <f t="shared" si="11"/>
        <v>0</v>
      </c>
      <c r="G40" s="13">
        <f t="shared" si="11"/>
        <v>0</v>
      </c>
      <c r="H40" s="13">
        <f t="shared" si="11"/>
        <v>0</v>
      </c>
      <c r="I40" s="13">
        <f t="shared" si="11"/>
        <v>0</v>
      </c>
      <c r="J40" s="13">
        <f t="shared" si="11"/>
        <v>0</v>
      </c>
      <c r="K40" s="13">
        <f t="shared" si="11"/>
        <v>0</v>
      </c>
      <c r="L40" s="13">
        <f t="shared" si="11"/>
        <v>0</v>
      </c>
      <c r="M40" s="13">
        <f t="shared" si="11"/>
        <v>0</v>
      </c>
      <c r="N40" s="13">
        <f t="shared" si="11"/>
        <v>0</v>
      </c>
      <c r="O40" s="13">
        <f t="shared" si="11"/>
        <v>0</v>
      </c>
      <c r="P40" s="13">
        <f t="shared" si="9"/>
        <v>0</v>
      </c>
      <c r="Q40" s="2"/>
    </row>
    <row r="41" spans="1:18" x14ac:dyDescent="0.25">
      <c r="A41" s="2"/>
      <c r="B41" s="12" t="str">
        <f>B28</f>
        <v xml:space="preserve"> </v>
      </c>
      <c r="C41" s="15">
        <v>0</v>
      </c>
      <c r="D41" s="13">
        <f t="shared" ref="D41:O41" si="12">$C41*D28</f>
        <v>0</v>
      </c>
      <c r="E41" s="13">
        <f t="shared" si="12"/>
        <v>0</v>
      </c>
      <c r="F41" s="13">
        <f t="shared" si="12"/>
        <v>0</v>
      </c>
      <c r="G41" s="13">
        <f t="shared" si="12"/>
        <v>0</v>
      </c>
      <c r="H41" s="13">
        <f t="shared" si="12"/>
        <v>0</v>
      </c>
      <c r="I41" s="13">
        <f t="shared" si="12"/>
        <v>0</v>
      </c>
      <c r="J41" s="13">
        <f t="shared" si="12"/>
        <v>0</v>
      </c>
      <c r="K41" s="13">
        <f t="shared" si="12"/>
        <v>0</v>
      </c>
      <c r="L41" s="13">
        <f t="shared" si="12"/>
        <v>0</v>
      </c>
      <c r="M41" s="13">
        <f t="shared" si="12"/>
        <v>0</v>
      </c>
      <c r="N41" s="13">
        <f t="shared" si="12"/>
        <v>0</v>
      </c>
      <c r="O41" s="13">
        <f t="shared" si="12"/>
        <v>0</v>
      </c>
      <c r="P41" s="13">
        <f t="shared" si="9"/>
        <v>0</v>
      </c>
      <c r="Q41" s="2"/>
    </row>
    <row r="42" spans="1:18" x14ac:dyDescent="0.25">
      <c r="A42" s="2"/>
      <c r="B42" s="332" t="str">
        <f>IF(Instructions!G$20="Variable &amp; Fixed Expenses","Monthly Hired Labor Cost-Variable ","Monthly Hired Labor Cost-Direct")</f>
        <v xml:space="preserve">Monthly Hired Labor Cost-Variable </v>
      </c>
      <c r="C42" s="186"/>
      <c r="D42" s="13">
        <f>SUM(D38:D41)</f>
        <v>0</v>
      </c>
      <c r="E42" s="13">
        <f t="shared" ref="E42:O42" si="13">SUM(E38:E41)</f>
        <v>0</v>
      </c>
      <c r="F42" s="13">
        <f t="shared" si="13"/>
        <v>0</v>
      </c>
      <c r="G42" s="13">
        <f t="shared" si="13"/>
        <v>0</v>
      </c>
      <c r="H42" s="13">
        <f t="shared" si="13"/>
        <v>0</v>
      </c>
      <c r="I42" s="13">
        <f t="shared" si="13"/>
        <v>0</v>
      </c>
      <c r="J42" s="13">
        <f t="shared" si="13"/>
        <v>0</v>
      </c>
      <c r="K42" s="13">
        <f t="shared" si="13"/>
        <v>0</v>
      </c>
      <c r="L42" s="13">
        <f t="shared" si="13"/>
        <v>0</v>
      </c>
      <c r="M42" s="13">
        <f t="shared" si="13"/>
        <v>0</v>
      </c>
      <c r="N42" s="13">
        <f t="shared" si="13"/>
        <v>0</v>
      </c>
      <c r="O42" s="13">
        <f t="shared" si="13"/>
        <v>0</v>
      </c>
      <c r="P42" s="13">
        <f>SUM(P38:P41)</f>
        <v>0</v>
      </c>
      <c r="Q42" s="2"/>
      <c r="R42" s="262"/>
    </row>
    <row r="43" spans="1:18" x14ac:dyDescent="0.25">
      <c r="A43" s="2"/>
      <c r="B43" s="332" t="str">
        <f>IF(Instructions!G$20="Variable &amp; Fixed Expenses","Hired Labor Cost-Fixed ","Hired Labor Cost-Indirect")</f>
        <v xml:space="preserve">Hired Labor Cost-Fixed </v>
      </c>
      <c r="C43" s="278"/>
      <c r="D43" s="28"/>
      <c r="E43" s="28"/>
      <c r="F43" s="28"/>
      <c r="G43" s="28"/>
      <c r="H43" s="28"/>
      <c r="I43" s="28"/>
      <c r="J43" s="28"/>
      <c r="K43" s="28"/>
      <c r="L43" s="28"/>
      <c r="M43" s="28"/>
      <c r="N43" s="28"/>
      <c r="O43" s="28"/>
      <c r="P43" s="29"/>
      <c r="Q43" s="2"/>
      <c r="R43" s="262"/>
    </row>
    <row r="44" spans="1:18" x14ac:dyDescent="0.25">
      <c r="A44" s="2"/>
      <c r="B44" s="12" t="str">
        <f>B30</f>
        <v xml:space="preserve"> </v>
      </c>
      <c r="C44" s="15">
        <v>0</v>
      </c>
      <c r="D44" s="13">
        <f t="shared" ref="D44:O44" si="14">$C44*D30</f>
        <v>0</v>
      </c>
      <c r="E44" s="13">
        <f t="shared" si="14"/>
        <v>0</v>
      </c>
      <c r="F44" s="13">
        <f t="shared" si="14"/>
        <v>0</v>
      </c>
      <c r="G44" s="13">
        <f t="shared" si="14"/>
        <v>0</v>
      </c>
      <c r="H44" s="13">
        <f t="shared" si="14"/>
        <v>0</v>
      </c>
      <c r="I44" s="13">
        <f t="shared" si="14"/>
        <v>0</v>
      </c>
      <c r="J44" s="13">
        <f t="shared" si="14"/>
        <v>0</v>
      </c>
      <c r="K44" s="13">
        <f t="shared" si="14"/>
        <v>0</v>
      </c>
      <c r="L44" s="13">
        <f t="shared" si="14"/>
        <v>0</v>
      </c>
      <c r="M44" s="13">
        <f t="shared" si="14"/>
        <v>0</v>
      </c>
      <c r="N44" s="13">
        <f t="shared" si="14"/>
        <v>0</v>
      </c>
      <c r="O44" s="13">
        <f t="shared" si="14"/>
        <v>0</v>
      </c>
      <c r="P44" s="13">
        <f t="shared" si="9"/>
        <v>0</v>
      </c>
      <c r="Q44" s="2"/>
    </row>
    <row r="45" spans="1:18" x14ac:dyDescent="0.25">
      <c r="A45" s="2"/>
      <c r="B45" s="12" t="str">
        <f>B31</f>
        <v xml:space="preserve"> </v>
      </c>
      <c r="C45" s="15">
        <v>0</v>
      </c>
      <c r="D45" s="13">
        <f t="shared" ref="D45:O45" si="15">$C45*D31</f>
        <v>0</v>
      </c>
      <c r="E45" s="13">
        <f t="shared" si="15"/>
        <v>0</v>
      </c>
      <c r="F45" s="13">
        <f t="shared" si="15"/>
        <v>0</v>
      </c>
      <c r="G45" s="13">
        <f t="shared" si="15"/>
        <v>0</v>
      </c>
      <c r="H45" s="13">
        <f t="shared" si="15"/>
        <v>0</v>
      </c>
      <c r="I45" s="13">
        <f t="shared" si="15"/>
        <v>0</v>
      </c>
      <c r="J45" s="13">
        <f t="shared" si="15"/>
        <v>0</v>
      </c>
      <c r="K45" s="13">
        <f t="shared" si="15"/>
        <v>0</v>
      </c>
      <c r="L45" s="13">
        <f t="shared" si="15"/>
        <v>0</v>
      </c>
      <c r="M45" s="13">
        <f t="shared" si="15"/>
        <v>0</v>
      </c>
      <c r="N45" s="13">
        <f t="shared" si="15"/>
        <v>0</v>
      </c>
      <c r="O45" s="13">
        <f t="shared" si="15"/>
        <v>0</v>
      </c>
      <c r="P45" s="13">
        <f t="shared" si="9"/>
        <v>0</v>
      </c>
      <c r="Q45" s="2"/>
    </row>
    <row r="46" spans="1:18" x14ac:dyDescent="0.25">
      <c r="A46" s="2"/>
      <c r="B46" s="12" t="str">
        <f>B32</f>
        <v xml:space="preserve"> </v>
      </c>
      <c r="C46" s="15">
        <v>0</v>
      </c>
      <c r="D46" s="13">
        <f t="shared" ref="D46:O46" si="16">$C46*D32</f>
        <v>0</v>
      </c>
      <c r="E46" s="13">
        <f t="shared" si="16"/>
        <v>0</v>
      </c>
      <c r="F46" s="13">
        <f t="shared" si="16"/>
        <v>0</v>
      </c>
      <c r="G46" s="13">
        <f t="shared" si="16"/>
        <v>0</v>
      </c>
      <c r="H46" s="13">
        <f t="shared" si="16"/>
        <v>0</v>
      </c>
      <c r="I46" s="13">
        <f t="shared" si="16"/>
        <v>0</v>
      </c>
      <c r="J46" s="13">
        <f t="shared" si="16"/>
        <v>0</v>
      </c>
      <c r="K46" s="13">
        <f t="shared" si="16"/>
        <v>0</v>
      </c>
      <c r="L46" s="13">
        <f t="shared" si="16"/>
        <v>0</v>
      </c>
      <c r="M46" s="13">
        <f t="shared" si="16"/>
        <v>0</v>
      </c>
      <c r="N46" s="13">
        <f t="shared" si="16"/>
        <v>0</v>
      </c>
      <c r="O46" s="13">
        <f t="shared" si="16"/>
        <v>0</v>
      </c>
      <c r="P46" s="13">
        <f t="shared" si="9"/>
        <v>0</v>
      </c>
      <c r="Q46" s="2"/>
    </row>
    <row r="47" spans="1:18" x14ac:dyDescent="0.25">
      <c r="A47" s="2"/>
      <c r="B47" s="332" t="str">
        <f>IF(Instructions!G$20="Variable &amp; Fixed Expenses","Monthly Hired Labor Cost-Fixed ","Monthly Hired Labor Cost-Indirect")</f>
        <v xml:space="preserve">Monthly Hired Labor Cost-Fixed </v>
      </c>
      <c r="C47" s="186"/>
      <c r="D47" s="13">
        <f>SUM(D44:D46)</f>
        <v>0</v>
      </c>
      <c r="E47" s="13">
        <f t="shared" ref="E47:O47" si="17">SUM(E44:E46)</f>
        <v>0</v>
      </c>
      <c r="F47" s="13">
        <f t="shared" si="17"/>
        <v>0</v>
      </c>
      <c r="G47" s="13">
        <f t="shared" si="17"/>
        <v>0</v>
      </c>
      <c r="H47" s="13">
        <f t="shared" si="17"/>
        <v>0</v>
      </c>
      <c r="I47" s="13">
        <f t="shared" si="17"/>
        <v>0</v>
      </c>
      <c r="J47" s="13">
        <f t="shared" si="17"/>
        <v>0</v>
      </c>
      <c r="K47" s="13">
        <f t="shared" si="17"/>
        <v>0</v>
      </c>
      <c r="L47" s="13">
        <f t="shared" si="17"/>
        <v>0</v>
      </c>
      <c r="M47" s="13">
        <f t="shared" si="17"/>
        <v>0</v>
      </c>
      <c r="N47" s="13">
        <f t="shared" si="17"/>
        <v>0</v>
      </c>
      <c r="O47" s="13">
        <f t="shared" si="17"/>
        <v>0</v>
      </c>
      <c r="P47" s="13">
        <f>SUM(P44:P46)</f>
        <v>0</v>
      </c>
      <c r="Q47" s="2"/>
      <c r="R47" s="262"/>
    </row>
    <row r="48" spans="1:18" x14ac:dyDescent="0.25">
      <c r="A48" s="2"/>
      <c r="B48" s="2"/>
      <c r="C48" s="2"/>
      <c r="D48" s="2"/>
      <c r="E48" s="2"/>
      <c r="F48" s="2"/>
      <c r="G48" s="2"/>
      <c r="H48" s="2"/>
      <c r="I48" s="2"/>
      <c r="J48" s="2"/>
      <c r="K48" s="2"/>
      <c r="L48" s="2"/>
      <c r="M48" s="2"/>
      <c r="N48" s="2"/>
      <c r="O48" s="2"/>
      <c r="P48" s="2"/>
      <c r="Q48" s="2"/>
    </row>
    <row r="49" spans="2:2" x14ac:dyDescent="0.25">
      <c r="B49" s="147" t="s">
        <v>280</v>
      </c>
    </row>
    <row r="50" spans="2:2" x14ac:dyDescent="0.25">
      <c r="B50" s="147" t="s">
        <v>230</v>
      </c>
    </row>
    <row r="51" spans="2:2" x14ac:dyDescent="0.25">
      <c r="B51" s="147" t="s">
        <v>222</v>
      </c>
    </row>
  </sheetData>
  <sheetProtection sheet="1" objects="1" scenarios="1" formatCells="0"/>
  <protectedRanges>
    <protectedRange sqref="E4:F6 B4:C6" name="Titles_1"/>
  </protectedRanges>
  <customSheetViews>
    <customSheetView guid="{43CE57EE-3237-4C30-842A-5141E827D2A3}" showPageBreaks="1" fitToPage="1" printArea="1">
      <pane xSplit="3" ySplit="8" topLeftCell="D9" activePane="bottomRight" state="frozen"/>
      <selection pane="bottomRight" activeCell="B10" sqref="B10:C10"/>
      <pageMargins left="0.2" right="0.2" top="0.25" bottom="0.25" header="0.3" footer="0.3"/>
      <pageSetup scale="73" orientation="landscape" r:id="rId1"/>
    </customSheetView>
  </customSheetViews>
  <mergeCells count="26">
    <mergeCell ref="B33:C33"/>
    <mergeCell ref="B34:C34"/>
    <mergeCell ref="B8:C8"/>
    <mergeCell ref="B20:C20"/>
    <mergeCell ref="B25:C25"/>
    <mergeCell ref="B26:C26"/>
    <mergeCell ref="B27:C27"/>
    <mergeCell ref="B28:C28"/>
    <mergeCell ref="B32:C32"/>
    <mergeCell ref="B22:C22"/>
    <mergeCell ref="B11:C11"/>
    <mergeCell ref="B12:C12"/>
    <mergeCell ref="B13:C13"/>
    <mergeCell ref="B17:C17"/>
    <mergeCell ref="B18:C18"/>
    <mergeCell ref="B19:C19"/>
    <mergeCell ref="B31:C31"/>
    <mergeCell ref="E1:I1"/>
    <mergeCell ref="B9:C9"/>
    <mergeCell ref="C4:E4"/>
    <mergeCell ref="B30:C30"/>
    <mergeCell ref="B14:C14"/>
    <mergeCell ref="B16:C16"/>
    <mergeCell ref="B15:C15"/>
    <mergeCell ref="B10:C10"/>
    <mergeCell ref="B21:C21"/>
  </mergeCells>
  <printOptions horizontalCentered="1"/>
  <pageMargins left="0.2" right="0.2" top="0.25" bottom="0.25" header="0.25" footer="0.25"/>
  <pageSetup scale="73"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18"/>
  <sheetViews>
    <sheetView zoomScale="75" zoomScaleNormal="75" workbookViewId="0">
      <pane xSplit="2" ySplit="7" topLeftCell="C8" activePane="bottomRight" state="frozen"/>
      <selection pane="topRight" activeCell="C1" sqref="C1"/>
      <selection pane="bottomLeft" activeCell="A8" sqref="A8"/>
      <selection pane="bottomRight" activeCell="B9" sqref="B9"/>
    </sheetView>
  </sheetViews>
  <sheetFormatPr defaultColWidth="9.140625" defaultRowHeight="15" outlineLevelRow="1" x14ac:dyDescent="0.25"/>
  <cols>
    <col min="1" max="1" width="4.7109375" style="63" customWidth="1"/>
    <col min="2" max="2" width="40.7109375" style="63" customWidth="1"/>
    <col min="3" max="3" width="11.7109375" style="63" customWidth="1"/>
    <col min="4" max="14" width="10.7109375" style="63" customWidth="1"/>
    <col min="15" max="15" width="12.7109375" style="63" customWidth="1"/>
    <col min="16" max="16" width="4.7109375" style="63" customWidth="1"/>
    <col min="17" max="16384" width="9.140625" style="63"/>
  </cols>
  <sheetData>
    <row r="1" spans="1:16" ht="15.75" x14ac:dyDescent="0.25">
      <c r="A1" s="18"/>
      <c r="B1" s="18"/>
      <c r="C1" s="18"/>
      <c r="D1" s="18"/>
      <c r="E1" s="352"/>
      <c r="F1" s="352"/>
      <c r="G1" s="352"/>
      <c r="H1" s="352"/>
      <c r="I1" s="352"/>
      <c r="J1" s="18"/>
      <c r="K1" s="18"/>
      <c r="L1" s="18"/>
      <c r="M1" s="18"/>
      <c r="N1" s="18"/>
      <c r="O1" s="18"/>
      <c r="P1" s="18"/>
    </row>
    <row r="2" spans="1:16" ht="15.75" x14ac:dyDescent="0.25">
      <c r="A2" s="18"/>
      <c r="B2" s="19" t="s">
        <v>171</v>
      </c>
      <c r="C2" s="20"/>
      <c r="D2" s="20"/>
      <c r="E2" s="20"/>
      <c r="F2" s="18"/>
      <c r="G2" s="18"/>
      <c r="H2" s="18"/>
      <c r="I2" s="18"/>
      <c r="J2" s="18"/>
      <c r="K2" s="18"/>
      <c r="L2" s="18"/>
      <c r="M2" s="18"/>
      <c r="N2" s="18"/>
      <c r="O2" s="18"/>
      <c r="P2" s="18"/>
    </row>
    <row r="3" spans="1:16" x14ac:dyDescent="0.25">
      <c r="A3" s="18"/>
      <c r="B3" s="21"/>
      <c r="C3" s="21"/>
      <c r="D3" s="22"/>
      <c r="E3" s="22"/>
      <c r="F3" s="18"/>
      <c r="G3" s="18"/>
      <c r="H3" s="18"/>
      <c r="I3" s="18"/>
      <c r="J3" s="18"/>
      <c r="K3" s="18"/>
      <c r="L3" s="18"/>
      <c r="M3" s="18"/>
      <c r="N3" s="18"/>
      <c r="O3" s="18"/>
      <c r="P3" s="18"/>
    </row>
    <row r="4" spans="1:16" ht="15.75" x14ac:dyDescent="0.25">
      <c r="A4" s="18"/>
      <c r="B4" s="156" t="s">
        <v>218</v>
      </c>
      <c r="C4" s="391" t="str">
        <f>'1. Owner Draws'!C4:E4</f>
        <v xml:space="preserve"> </v>
      </c>
      <c r="D4" s="376"/>
      <c r="E4" s="376"/>
      <c r="F4" s="18"/>
      <c r="G4" s="201" t="s">
        <v>187</v>
      </c>
      <c r="H4" s="18"/>
      <c r="I4" s="18"/>
      <c r="J4" s="18"/>
      <c r="K4" s="18"/>
      <c r="L4" s="18"/>
      <c r="M4" s="18"/>
      <c r="N4" s="18"/>
      <c r="O4" s="18"/>
      <c r="P4" s="18"/>
    </row>
    <row r="5" spans="1:16" ht="15.75" x14ac:dyDescent="0.25">
      <c r="A5" s="18"/>
      <c r="B5" s="156" t="s">
        <v>36</v>
      </c>
      <c r="C5" s="334" t="str">
        <f>'1. Owner Draws'!C5:E5</f>
        <v xml:space="preserve"> </v>
      </c>
      <c r="D5" s="197"/>
      <c r="E5" s="198"/>
      <c r="F5" s="18"/>
      <c r="G5" s="201" t="s">
        <v>188</v>
      </c>
      <c r="H5" s="18"/>
      <c r="I5" s="18"/>
      <c r="J5" s="18"/>
      <c r="K5" s="18"/>
      <c r="L5" s="18"/>
      <c r="M5" s="18"/>
      <c r="N5" s="18"/>
      <c r="O5" s="18"/>
      <c r="P5" s="18"/>
    </row>
    <row r="6" spans="1:16" s="64" customFormat="1" ht="15.75" x14ac:dyDescent="0.25">
      <c r="A6" s="23"/>
      <c r="B6" s="24"/>
      <c r="C6" s="25"/>
      <c r="D6" s="25"/>
      <c r="E6" s="25"/>
      <c r="F6" s="23"/>
      <c r="G6" s="23"/>
      <c r="H6" s="23"/>
      <c r="I6" s="23"/>
      <c r="J6" s="23"/>
      <c r="K6" s="23"/>
      <c r="L6" s="23"/>
      <c r="M6" s="23"/>
      <c r="N6" s="23"/>
      <c r="O6" s="23"/>
      <c r="P6" s="23"/>
    </row>
    <row r="7" spans="1:16" x14ac:dyDescent="0.25">
      <c r="A7" s="18"/>
      <c r="B7" s="165" t="s">
        <v>14</v>
      </c>
      <c r="C7" s="91" t="s">
        <v>0</v>
      </c>
      <c r="D7" s="91" t="s">
        <v>1</v>
      </c>
      <c r="E7" s="91" t="s">
        <v>2</v>
      </c>
      <c r="F7" s="91" t="s">
        <v>3</v>
      </c>
      <c r="G7" s="91" t="s">
        <v>4</v>
      </c>
      <c r="H7" s="91" t="s">
        <v>5</v>
      </c>
      <c r="I7" s="91" t="s">
        <v>6</v>
      </c>
      <c r="J7" s="91" t="s">
        <v>7</v>
      </c>
      <c r="K7" s="91" t="s">
        <v>8</v>
      </c>
      <c r="L7" s="91" t="s">
        <v>9</v>
      </c>
      <c r="M7" s="91" t="s">
        <v>10</v>
      </c>
      <c r="N7" s="91" t="s">
        <v>11</v>
      </c>
      <c r="O7" s="91" t="s">
        <v>12</v>
      </c>
      <c r="P7" s="18"/>
    </row>
    <row r="8" spans="1:16" outlineLevel="1" x14ac:dyDescent="0.25">
      <c r="A8" s="18"/>
      <c r="B8" s="166" t="s">
        <v>56</v>
      </c>
      <c r="C8" s="26"/>
      <c r="D8" s="26"/>
      <c r="E8" s="26"/>
      <c r="F8" s="23"/>
      <c r="G8" s="23"/>
      <c r="H8" s="23"/>
      <c r="I8" s="23"/>
      <c r="J8" s="23"/>
      <c r="K8" s="23"/>
      <c r="L8" s="23"/>
      <c r="M8" s="23"/>
      <c r="N8" s="23"/>
      <c r="O8" s="46"/>
      <c r="P8" s="18"/>
    </row>
    <row r="9" spans="1:16" outlineLevel="1" x14ac:dyDescent="0.25">
      <c r="A9" s="18"/>
      <c r="B9" s="167" t="s">
        <v>231</v>
      </c>
      <c r="C9" s="66"/>
      <c r="D9" s="66"/>
      <c r="E9" s="66"/>
      <c r="F9" s="66"/>
      <c r="G9" s="66"/>
      <c r="H9" s="110"/>
      <c r="I9" s="66"/>
      <c r="J9" s="66"/>
      <c r="K9" s="66"/>
      <c r="L9" s="66"/>
      <c r="M9" s="66"/>
      <c r="N9" s="66"/>
      <c r="O9" s="41">
        <f>SUM(C9:N9)</f>
        <v>0</v>
      </c>
      <c r="P9" s="42"/>
    </row>
    <row r="10" spans="1:16" outlineLevel="1" x14ac:dyDescent="0.25">
      <c r="A10" s="18"/>
      <c r="B10" s="167" t="s">
        <v>231</v>
      </c>
      <c r="C10" s="66"/>
      <c r="D10" s="66"/>
      <c r="E10" s="66"/>
      <c r="F10" s="66"/>
      <c r="G10" s="66"/>
      <c r="H10" s="110"/>
      <c r="I10" s="66"/>
      <c r="J10" s="66"/>
      <c r="K10" s="66"/>
      <c r="L10" s="66"/>
      <c r="M10" s="66"/>
      <c r="N10" s="66"/>
      <c r="O10" s="41">
        <f>SUM(C10:N10)</f>
        <v>0</v>
      </c>
      <c r="P10" s="42"/>
    </row>
    <row r="11" spans="1:16" outlineLevel="1" x14ac:dyDescent="0.25">
      <c r="A11" s="18"/>
      <c r="B11" s="167" t="s">
        <v>231</v>
      </c>
      <c r="C11" s="66"/>
      <c r="D11" s="157"/>
      <c r="E11" s="66"/>
      <c r="F11" s="66"/>
      <c r="G11" s="66"/>
      <c r="H11" s="66"/>
      <c r="I11" s="66"/>
      <c r="J11" s="66"/>
      <c r="K11" s="66"/>
      <c r="L11" s="66"/>
      <c r="M11" s="66"/>
      <c r="N11" s="66"/>
      <c r="O11" s="41">
        <f t="shared" ref="O11:O23" si="0">SUM(C11:N11)</f>
        <v>0</v>
      </c>
      <c r="P11" s="42"/>
    </row>
    <row r="12" spans="1:16" outlineLevel="1" x14ac:dyDescent="0.25">
      <c r="A12" s="18"/>
      <c r="B12" s="167" t="s">
        <v>231</v>
      </c>
      <c r="C12" s="66"/>
      <c r="D12" s="66"/>
      <c r="E12" s="66"/>
      <c r="F12" s="66"/>
      <c r="G12" s="66"/>
      <c r="H12" s="66"/>
      <c r="I12" s="66"/>
      <c r="J12" s="66"/>
      <c r="K12" s="66"/>
      <c r="L12" s="66"/>
      <c r="M12" s="66"/>
      <c r="N12" s="66"/>
      <c r="O12" s="41">
        <f t="shared" si="0"/>
        <v>0</v>
      </c>
      <c r="P12" s="42"/>
    </row>
    <row r="13" spans="1:16" outlineLevel="1" x14ac:dyDescent="0.25">
      <c r="A13" s="18"/>
      <c r="B13" s="167" t="s">
        <v>231</v>
      </c>
      <c r="C13" s="66"/>
      <c r="D13" s="66"/>
      <c r="E13" s="66"/>
      <c r="F13" s="66"/>
      <c r="G13" s="66"/>
      <c r="H13" s="66"/>
      <c r="I13" s="66"/>
      <c r="J13" s="66"/>
      <c r="K13" s="66"/>
      <c r="L13" s="66"/>
      <c r="M13" s="66"/>
      <c r="N13" s="66"/>
      <c r="O13" s="41">
        <f t="shared" si="0"/>
        <v>0</v>
      </c>
      <c r="P13" s="42"/>
    </row>
    <row r="14" spans="1:16" outlineLevel="1" x14ac:dyDescent="0.25">
      <c r="A14" s="18"/>
      <c r="B14" s="167" t="s">
        <v>231</v>
      </c>
      <c r="C14" s="66"/>
      <c r="D14" s="66"/>
      <c r="E14" s="66"/>
      <c r="F14" s="66"/>
      <c r="G14" s="66"/>
      <c r="H14" s="66"/>
      <c r="I14" s="66"/>
      <c r="J14" s="66"/>
      <c r="K14" s="66"/>
      <c r="L14" s="66"/>
      <c r="M14" s="66"/>
      <c r="N14" s="66"/>
      <c r="O14" s="41">
        <f t="shared" si="0"/>
        <v>0</v>
      </c>
      <c r="P14" s="42"/>
    </row>
    <row r="15" spans="1:16" outlineLevel="1" x14ac:dyDescent="0.25">
      <c r="A15" s="18"/>
      <c r="B15" s="167" t="s">
        <v>231</v>
      </c>
      <c r="C15" s="66"/>
      <c r="D15" s="66"/>
      <c r="E15" s="66"/>
      <c r="F15" s="66"/>
      <c r="G15" s="66"/>
      <c r="H15" s="66"/>
      <c r="I15" s="66"/>
      <c r="J15" s="66"/>
      <c r="K15" s="66"/>
      <c r="L15" s="66"/>
      <c r="M15" s="66"/>
      <c r="N15" s="66"/>
      <c r="O15" s="41">
        <f t="shared" si="0"/>
        <v>0</v>
      </c>
      <c r="P15" s="42"/>
    </row>
    <row r="16" spans="1:16" outlineLevel="1" x14ac:dyDescent="0.25">
      <c r="A16" s="18"/>
      <c r="B16" s="167" t="s">
        <v>231</v>
      </c>
      <c r="C16" s="66"/>
      <c r="D16" s="66"/>
      <c r="E16" s="66"/>
      <c r="F16" s="66"/>
      <c r="G16" s="66"/>
      <c r="H16" s="66"/>
      <c r="I16" s="66"/>
      <c r="J16" s="66"/>
      <c r="K16" s="66"/>
      <c r="L16" s="66"/>
      <c r="M16" s="66"/>
      <c r="N16" s="66"/>
      <c r="O16" s="41">
        <f t="shared" si="0"/>
        <v>0</v>
      </c>
      <c r="P16" s="42"/>
    </row>
    <row r="17" spans="1:17" outlineLevel="1" x14ac:dyDescent="0.25">
      <c r="A17" s="18"/>
      <c r="B17" s="167" t="s">
        <v>231</v>
      </c>
      <c r="C17" s="66"/>
      <c r="D17" s="66"/>
      <c r="E17" s="66"/>
      <c r="F17" s="66"/>
      <c r="G17" s="66"/>
      <c r="H17" s="66"/>
      <c r="I17" s="66"/>
      <c r="J17" s="66"/>
      <c r="K17" s="66"/>
      <c r="L17" s="66"/>
      <c r="M17" s="66"/>
      <c r="N17" s="66"/>
      <c r="O17" s="41">
        <f t="shared" si="0"/>
        <v>0</v>
      </c>
      <c r="P17" s="42"/>
    </row>
    <row r="18" spans="1:17" outlineLevel="1" x14ac:dyDescent="0.25">
      <c r="A18" s="18"/>
      <c r="B18" s="167" t="s">
        <v>231</v>
      </c>
      <c r="C18" s="66"/>
      <c r="D18" s="66"/>
      <c r="E18" s="66"/>
      <c r="F18" s="66"/>
      <c r="G18" s="66"/>
      <c r="H18" s="66"/>
      <c r="I18" s="66"/>
      <c r="J18" s="66"/>
      <c r="K18" s="66"/>
      <c r="L18" s="66"/>
      <c r="M18" s="66"/>
      <c r="N18" s="66"/>
      <c r="O18" s="41">
        <f t="shared" si="0"/>
        <v>0</v>
      </c>
      <c r="P18" s="42"/>
    </row>
    <row r="19" spans="1:17" outlineLevel="1" x14ac:dyDescent="0.25">
      <c r="A19" s="18"/>
      <c r="B19" s="167" t="s">
        <v>231</v>
      </c>
      <c r="C19" s="66"/>
      <c r="D19" s="66"/>
      <c r="E19" s="66"/>
      <c r="F19" s="66"/>
      <c r="G19" s="66"/>
      <c r="H19" s="66"/>
      <c r="I19" s="66"/>
      <c r="J19" s="66"/>
      <c r="K19" s="66"/>
      <c r="L19" s="66"/>
      <c r="M19" s="66"/>
      <c r="N19" s="66"/>
      <c r="O19" s="41">
        <f t="shared" si="0"/>
        <v>0</v>
      </c>
      <c r="P19" s="42"/>
    </row>
    <row r="20" spans="1:17" outlineLevel="1" x14ac:dyDescent="0.25">
      <c r="A20" s="18"/>
      <c r="B20" s="167" t="s">
        <v>231</v>
      </c>
      <c r="C20" s="66"/>
      <c r="D20" s="66"/>
      <c r="E20" s="66"/>
      <c r="F20" s="66"/>
      <c r="G20" s="66"/>
      <c r="H20" s="66"/>
      <c r="I20" s="66"/>
      <c r="J20" s="66"/>
      <c r="K20" s="66"/>
      <c r="L20" s="66"/>
      <c r="M20" s="66"/>
      <c r="N20" s="66"/>
      <c r="O20" s="41">
        <f t="shared" si="0"/>
        <v>0</v>
      </c>
      <c r="P20" s="42"/>
    </row>
    <row r="21" spans="1:17" outlineLevel="1" x14ac:dyDescent="0.25">
      <c r="A21" s="18"/>
      <c r="B21" s="167" t="s">
        <v>231</v>
      </c>
      <c r="C21" s="66"/>
      <c r="D21" s="66"/>
      <c r="E21" s="66"/>
      <c r="F21" s="66"/>
      <c r="G21" s="66"/>
      <c r="H21" s="66"/>
      <c r="I21" s="66"/>
      <c r="J21" s="66"/>
      <c r="K21" s="66"/>
      <c r="L21" s="66"/>
      <c r="M21" s="66"/>
      <c r="N21" s="66"/>
      <c r="O21" s="41">
        <f t="shared" si="0"/>
        <v>0</v>
      </c>
      <c r="P21" s="42"/>
    </row>
    <row r="22" spans="1:17" outlineLevel="1" x14ac:dyDescent="0.25">
      <c r="A22" s="18"/>
      <c r="B22" s="167" t="s">
        <v>231</v>
      </c>
      <c r="C22" s="66"/>
      <c r="D22" s="66"/>
      <c r="E22" s="66"/>
      <c r="F22" s="66"/>
      <c r="G22" s="66"/>
      <c r="H22" s="66"/>
      <c r="I22" s="66"/>
      <c r="J22" s="66"/>
      <c r="K22" s="66"/>
      <c r="L22" s="66"/>
      <c r="M22" s="66"/>
      <c r="N22" s="66"/>
      <c r="O22" s="41">
        <f t="shared" si="0"/>
        <v>0</v>
      </c>
      <c r="P22" s="42"/>
    </row>
    <row r="23" spans="1:17" outlineLevel="1" x14ac:dyDescent="0.25">
      <c r="A23" s="18"/>
      <c r="B23" s="167" t="s">
        <v>231</v>
      </c>
      <c r="C23" s="66"/>
      <c r="D23" s="66"/>
      <c r="E23" s="66"/>
      <c r="F23" s="66"/>
      <c r="G23" s="66"/>
      <c r="H23" s="66"/>
      <c r="I23" s="66"/>
      <c r="J23" s="66"/>
      <c r="K23" s="66"/>
      <c r="L23" s="66"/>
      <c r="M23" s="66"/>
      <c r="N23" s="66"/>
      <c r="O23" s="41">
        <f t="shared" si="0"/>
        <v>0</v>
      </c>
      <c r="P23" s="42"/>
    </row>
    <row r="24" spans="1:17" x14ac:dyDescent="0.25">
      <c r="A24" s="18"/>
      <c r="B24" s="168" t="s">
        <v>37</v>
      </c>
      <c r="C24" s="36">
        <f>SUM(C9:C23)</f>
        <v>0</v>
      </c>
      <c r="D24" s="36">
        <f t="shared" ref="D24:N24" si="1">SUM(D9:D23)</f>
        <v>0</v>
      </c>
      <c r="E24" s="36">
        <f t="shared" si="1"/>
        <v>0</v>
      </c>
      <c r="F24" s="36">
        <f t="shared" si="1"/>
        <v>0</v>
      </c>
      <c r="G24" s="36">
        <f t="shared" si="1"/>
        <v>0</v>
      </c>
      <c r="H24" s="36">
        <f t="shared" si="1"/>
        <v>0</v>
      </c>
      <c r="I24" s="36">
        <f t="shared" si="1"/>
        <v>0</v>
      </c>
      <c r="J24" s="36">
        <f t="shared" si="1"/>
        <v>0</v>
      </c>
      <c r="K24" s="36">
        <f t="shared" si="1"/>
        <v>0</v>
      </c>
      <c r="L24" s="36">
        <f t="shared" si="1"/>
        <v>0</v>
      </c>
      <c r="M24" s="36">
        <f t="shared" si="1"/>
        <v>0</v>
      </c>
      <c r="N24" s="36">
        <f t="shared" si="1"/>
        <v>0</v>
      </c>
      <c r="O24" s="36">
        <f>SUM(O9:O23)</f>
        <v>0</v>
      </c>
      <c r="P24" s="43"/>
      <c r="Q24" s="261"/>
    </row>
    <row r="25" spans="1:17" outlineLevel="1" x14ac:dyDescent="0.25">
      <c r="A25" s="18"/>
      <c r="B25" s="332" t="str">
        <f>IF(Instructions!$G$20="Variable &amp; Fixed Expenses","Variable Cash Expenses ","Direct Cash Expenses")</f>
        <v xml:space="preserve">Variable Cash Expenses </v>
      </c>
      <c r="C25" s="51"/>
      <c r="D25" s="51"/>
      <c r="E25" s="51"/>
      <c r="F25" s="51"/>
      <c r="G25" s="51"/>
      <c r="H25" s="51"/>
      <c r="I25" s="51"/>
      <c r="J25" s="51"/>
      <c r="K25" s="51"/>
      <c r="L25" s="51"/>
      <c r="M25" s="51"/>
      <c r="N25" s="51"/>
      <c r="O25" s="52"/>
      <c r="P25" s="42"/>
    </row>
    <row r="26" spans="1:17" outlineLevel="1" x14ac:dyDescent="0.25">
      <c r="A26" s="18"/>
      <c r="B26" s="170" t="str">
        <f>'2. Labor Hours &amp; Cost'!B42</f>
        <v xml:space="preserve">Monthly Hired Labor Cost-Variable </v>
      </c>
      <c r="C26" s="68" t="str">
        <f>IF('2. Labor Hours &amp; Cost'!D42=0," ",'2. Labor Hours &amp; Cost'!D42)</f>
        <v xml:space="preserve"> </v>
      </c>
      <c r="D26" s="68" t="str">
        <f>IF('2. Labor Hours &amp; Cost'!E42=0," ",'2. Labor Hours &amp; Cost'!E42)</f>
        <v xml:space="preserve"> </v>
      </c>
      <c r="E26" s="68" t="str">
        <f>IF('2. Labor Hours &amp; Cost'!F42=0," ",'2. Labor Hours &amp; Cost'!F42)</f>
        <v xml:space="preserve"> </v>
      </c>
      <c r="F26" s="68" t="str">
        <f>IF('2. Labor Hours &amp; Cost'!G42=0," ",'2. Labor Hours &amp; Cost'!G42)</f>
        <v xml:space="preserve"> </v>
      </c>
      <c r="G26" s="68" t="str">
        <f>IF('2. Labor Hours &amp; Cost'!H42=0," ",'2. Labor Hours &amp; Cost'!H42)</f>
        <v xml:space="preserve"> </v>
      </c>
      <c r="H26" s="68" t="str">
        <f>IF('2. Labor Hours &amp; Cost'!I42=0," ",'2. Labor Hours &amp; Cost'!I42)</f>
        <v xml:space="preserve"> </v>
      </c>
      <c r="I26" s="68" t="str">
        <f>IF('2. Labor Hours &amp; Cost'!J42=0," ",'2. Labor Hours &amp; Cost'!J42)</f>
        <v xml:space="preserve"> </v>
      </c>
      <c r="J26" s="68" t="str">
        <f>IF('2. Labor Hours &amp; Cost'!K42=0," ",'2. Labor Hours &amp; Cost'!K42)</f>
        <v xml:space="preserve"> </v>
      </c>
      <c r="K26" s="68" t="str">
        <f>IF('2. Labor Hours &amp; Cost'!L42=0," ",'2. Labor Hours &amp; Cost'!L42)</f>
        <v xml:space="preserve"> </v>
      </c>
      <c r="L26" s="68" t="str">
        <f>IF('2. Labor Hours &amp; Cost'!M42=0," ",'2. Labor Hours &amp; Cost'!M42)</f>
        <v xml:space="preserve"> </v>
      </c>
      <c r="M26" s="68" t="str">
        <f>IF('2. Labor Hours &amp; Cost'!N42=0," ",'2. Labor Hours &amp; Cost'!N42)</f>
        <v xml:space="preserve"> </v>
      </c>
      <c r="N26" s="68" t="str">
        <f>IF('2. Labor Hours &amp; Cost'!O42=0," ",'2. Labor Hours &amp; Cost'!O42)</f>
        <v xml:space="preserve"> </v>
      </c>
      <c r="O26" s="41">
        <f>SUM(C26:N26)</f>
        <v>0</v>
      </c>
      <c r="P26" s="42"/>
    </row>
    <row r="27" spans="1:17" outlineLevel="1" x14ac:dyDescent="0.25">
      <c r="A27" s="18"/>
      <c r="B27" s="170" t="s">
        <v>195</v>
      </c>
      <c r="C27" s="66"/>
      <c r="D27" s="66"/>
      <c r="E27" s="66"/>
      <c r="F27" s="66"/>
      <c r="G27" s="66"/>
      <c r="H27" s="66"/>
      <c r="I27" s="66"/>
      <c r="J27" s="66"/>
      <c r="K27" s="66"/>
      <c r="L27" s="66"/>
      <c r="M27" s="66"/>
      <c r="N27" s="66"/>
      <c r="O27" s="41">
        <f>SUM(C27:N27)</f>
        <v>0</v>
      </c>
      <c r="P27" s="42"/>
    </row>
    <row r="28" spans="1:17" outlineLevel="1" x14ac:dyDescent="0.25">
      <c r="A28" s="18"/>
      <c r="B28" s="170" t="s">
        <v>196</v>
      </c>
      <c r="C28" s="66"/>
      <c r="D28" s="66"/>
      <c r="E28" s="66"/>
      <c r="F28" s="66"/>
      <c r="G28" s="66"/>
      <c r="H28" s="66"/>
      <c r="I28" s="66"/>
      <c r="J28" s="66"/>
      <c r="K28" s="66"/>
      <c r="L28" s="66"/>
      <c r="M28" s="66"/>
      <c r="N28" s="66"/>
      <c r="O28" s="41">
        <f>SUM(C28:N28)</f>
        <v>0</v>
      </c>
      <c r="P28" s="42"/>
    </row>
    <row r="29" spans="1:17" outlineLevel="1" x14ac:dyDescent="0.25">
      <c r="A29" s="18"/>
      <c r="B29" s="169" t="s">
        <v>231</v>
      </c>
      <c r="C29" s="67"/>
      <c r="D29" s="67"/>
      <c r="E29" s="67"/>
      <c r="F29" s="67"/>
      <c r="G29" s="67"/>
      <c r="H29" s="67"/>
      <c r="I29" s="67"/>
      <c r="J29" s="67"/>
      <c r="K29" s="67"/>
      <c r="L29" s="67"/>
      <c r="M29" s="67"/>
      <c r="N29" s="67"/>
      <c r="O29" s="41">
        <f t="shared" ref="O29:O43" si="2">SUM(C29:N29)</f>
        <v>0</v>
      </c>
      <c r="P29" s="42"/>
    </row>
    <row r="30" spans="1:17" outlineLevel="1" x14ac:dyDescent="0.25">
      <c r="A30" s="18"/>
      <c r="B30" s="167" t="s">
        <v>231</v>
      </c>
      <c r="C30" s="66"/>
      <c r="D30" s="66"/>
      <c r="E30" s="66"/>
      <c r="F30" s="66"/>
      <c r="G30" s="66"/>
      <c r="H30" s="66"/>
      <c r="I30" s="66"/>
      <c r="J30" s="66"/>
      <c r="K30" s="66"/>
      <c r="L30" s="66"/>
      <c r="M30" s="66"/>
      <c r="N30" s="66"/>
      <c r="O30" s="41">
        <f t="shared" si="2"/>
        <v>0</v>
      </c>
      <c r="P30" s="42"/>
    </row>
    <row r="31" spans="1:17" outlineLevel="1" x14ac:dyDescent="0.25">
      <c r="A31" s="18"/>
      <c r="B31" s="167" t="s">
        <v>231</v>
      </c>
      <c r="C31" s="66"/>
      <c r="D31" s="66"/>
      <c r="E31" s="66"/>
      <c r="F31" s="66"/>
      <c r="G31" s="66"/>
      <c r="H31" s="66"/>
      <c r="I31" s="66"/>
      <c r="J31" s="66"/>
      <c r="K31" s="66"/>
      <c r="L31" s="66"/>
      <c r="M31" s="66"/>
      <c r="N31" s="66"/>
      <c r="O31" s="41">
        <f t="shared" si="2"/>
        <v>0</v>
      </c>
      <c r="P31" s="42"/>
    </row>
    <row r="32" spans="1:17" outlineLevel="1" x14ac:dyDescent="0.25">
      <c r="A32" s="18"/>
      <c r="B32" s="167" t="s">
        <v>231</v>
      </c>
      <c r="C32" s="66"/>
      <c r="D32" s="66"/>
      <c r="E32" s="66"/>
      <c r="F32" s="66"/>
      <c r="G32" s="66"/>
      <c r="H32" s="66"/>
      <c r="I32" s="66"/>
      <c r="J32" s="66"/>
      <c r="K32" s="66"/>
      <c r="L32" s="66"/>
      <c r="M32" s="66"/>
      <c r="N32" s="66"/>
      <c r="O32" s="41">
        <f t="shared" si="2"/>
        <v>0</v>
      </c>
      <c r="P32" s="42"/>
    </row>
    <row r="33" spans="1:19" outlineLevel="1" x14ac:dyDescent="0.25">
      <c r="A33" s="18"/>
      <c r="B33" s="167" t="s">
        <v>231</v>
      </c>
      <c r="C33" s="66"/>
      <c r="D33" s="66"/>
      <c r="E33" s="66"/>
      <c r="F33" s="66"/>
      <c r="G33" s="66"/>
      <c r="H33" s="66"/>
      <c r="I33" s="66"/>
      <c r="J33" s="66"/>
      <c r="K33" s="66"/>
      <c r="L33" s="66"/>
      <c r="M33" s="66"/>
      <c r="N33" s="66"/>
      <c r="O33" s="41">
        <f t="shared" si="2"/>
        <v>0</v>
      </c>
      <c r="P33" s="42"/>
    </row>
    <row r="34" spans="1:19" outlineLevel="1" x14ac:dyDescent="0.25">
      <c r="A34" s="18"/>
      <c r="B34" s="167" t="s">
        <v>231</v>
      </c>
      <c r="C34" s="66"/>
      <c r="D34" s="66"/>
      <c r="E34" s="66"/>
      <c r="F34" s="66"/>
      <c r="G34" s="66"/>
      <c r="H34" s="66"/>
      <c r="I34" s="66"/>
      <c r="J34" s="66"/>
      <c r="K34" s="66"/>
      <c r="L34" s="66"/>
      <c r="M34" s="66"/>
      <c r="N34" s="66"/>
      <c r="O34" s="41">
        <f t="shared" si="2"/>
        <v>0</v>
      </c>
      <c r="P34" s="42"/>
    </row>
    <row r="35" spans="1:19" outlineLevel="1" x14ac:dyDescent="0.25">
      <c r="A35" s="18"/>
      <c r="B35" s="167" t="s">
        <v>231</v>
      </c>
      <c r="C35" s="66"/>
      <c r="D35" s="66"/>
      <c r="E35" s="66"/>
      <c r="F35" s="66"/>
      <c r="G35" s="66"/>
      <c r="H35" s="66"/>
      <c r="I35" s="66"/>
      <c r="J35" s="66"/>
      <c r="K35" s="66"/>
      <c r="L35" s="66"/>
      <c r="M35" s="66"/>
      <c r="N35" s="66"/>
      <c r="O35" s="41">
        <f t="shared" si="2"/>
        <v>0</v>
      </c>
      <c r="P35" s="42"/>
    </row>
    <row r="36" spans="1:19" outlineLevel="1" x14ac:dyDescent="0.25">
      <c r="A36" s="18"/>
      <c r="B36" s="167" t="s">
        <v>231</v>
      </c>
      <c r="C36" s="66"/>
      <c r="D36" s="66"/>
      <c r="E36" s="66"/>
      <c r="F36" s="66"/>
      <c r="G36" s="66"/>
      <c r="H36" s="66"/>
      <c r="I36" s="66"/>
      <c r="J36" s="66"/>
      <c r="K36" s="66"/>
      <c r="L36" s="66"/>
      <c r="M36" s="66"/>
      <c r="N36" s="66"/>
      <c r="O36" s="41">
        <f t="shared" si="2"/>
        <v>0</v>
      </c>
      <c r="P36" s="42"/>
      <c r="S36" s="215"/>
    </row>
    <row r="37" spans="1:19" outlineLevel="1" x14ac:dyDescent="0.25">
      <c r="A37" s="18"/>
      <c r="B37" s="167" t="s">
        <v>231</v>
      </c>
      <c r="C37" s="66"/>
      <c r="D37" s="66"/>
      <c r="E37" s="66"/>
      <c r="F37" s="66"/>
      <c r="G37" s="66"/>
      <c r="H37" s="66"/>
      <c r="I37" s="66"/>
      <c r="J37" s="66"/>
      <c r="K37" s="66"/>
      <c r="L37" s="66"/>
      <c r="M37" s="66"/>
      <c r="N37" s="66"/>
      <c r="O37" s="41">
        <f t="shared" si="2"/>
        <v>0</v>
      </c>
      <c r="P37" s="42"/>
    </row>
    <row r="38" spans="1:19" outlineLevel="1" x14ac:dyDescent="0.25">
      <c r="A38" s="18"/>
      <c r="B38" s="167" t="s">
        <v>231</v>
      </c>
      <c r="C38" s="66"/>
      <c r="D38" s="66"/>
      <c r="E38" s="66"/>
      <c r="F38" s="66"/>
      <c r="G38" s="66"/>
      <c r="H38" s="66"/>
      <c r="I38" s="66"/>
      <c r="J38" s="66"/>
      <c r="K38" s="66"/>
      <c r="L38" s="66"/>
      <c r="M38" s="66"/>
      <c r="N38" s="66"/>
      <c r="O38" s="41">
        <f t="shared" si="2"/>
        <v>0</v>
      </c>
      <c r="P38" s="42"/>
    </row>
    <row r="39" spans="1:19" outlineLevel="1" x14ac:dyDescent="0.25">
      <c r="A39" s="18"/>
      <c r="B39" s="167" t="s">
        <v>231</v>
      </c>
      <c r="C39" s="66"/>
      <c r="D39" s="66"/>
      <c r="E39" s="66"/>
      <c r="F39" s="66"/>
      <c r="G39" s="66"/>
      <c r="H39" s="66"/>
      <c r="I39" s="66"/>
      <c r="J39" s="66"/>
      <c r="K39" s="66"/>
      <c r="L39" s="66"/>
      <c r="M39" s="66"/>
      <c r="N39" s="66"/>
      <c r="O39" s="41">
        <f t="shared" si="2"/>
        <v>0</v>
      </c>
      <c r="P39" s="42"/>
    </row>
    <row r="40" spans="1:19" outlineLevel="1" x14ac:dyDescent="0.25">
      <c r="A40" s="18"/>
      <c r="B40" s="167"/>
      <c r="C40" s="66"/>
      <c r="D40" s="66"/>
      <c r="E40" s="66"/>
      <c r="F40" s="66"/>
      <c r="G40" s="66"/>
      <c r="H40" s="66"/>
      <c r="I40" s="66"/>
      <c r="J40" s="66"/>
      <c r="K40" s="66"/>
      <c r="L40" s="66"/>
      <c r="M40" s="66"/>
      <c r="N40" s="66"/>
      <c r="O40" s="41">
        <f t="shared" si="2"/>
        <v>0</v>
      </c>
      <c r="P40" s="42"/>
    </row>
    <row r="41" spans="1:19" outlineLevel="1" x14ac:dyDescent="0.25">
      <c r="A41" s="18"/>
      <c r="B41" s="167" t="s">
        <v>231</v>
      </c>
      <c r="C41" s="66"/>
      <c r="D41" s="66"/>
      <c r="E41" s="66"/>
      <c r="F41" s="66"/>
      <c r="G41" s="66"/>
      <c r="H41" s="66"/>
      <c r="I41" s="66"/>
      <c r="J41" s="66"/>
      <c r="K41" s="66"/>
      <c r="L41" s="66"/>
      <c r="M41" s="66"/>
      <c r="N41" s="66"/>
      <c r="O41" s="41">
        <f t="shared" si="2"/>
        <v>0</v>
      </c>
      <c r="P41" s="42"/>
    </row>
    <row r="42" spans="1:19" outlineLevel="1" x14ac:dyDescent="0.25">
      <c r="A42" s="18"/>
      <c r="B42" s="167" t="s">
        <v>231</v>
      </c>
      <c r="C42" s="66"/>
      <c r="D42" s="66"/>
      <c r="E42" s="66"/>
      <c r="F42" s="66"/>
      <c r="G42" s="66"/>
      <c r="H42" s="66"/>
      <c r="I42" s="66"/>
      <c r="J42" s="66"/>
      <c r="K42" s="66"/>
      <c r="L42" s="66"/>
      <c r="M42" s="66"/>
      <c r="N42" s="66"/>
      <c r="O42" s="41">
        <f t="shared" si="2"/>
        <v>0</v>
      </c>
      <c r="P42" s="42"/>
    </row>
    <row r="43" spans="1:19" outlineLevel="1" x14ac:dyDescent="0.25">
      <c r="A43" s="18"/>
      <c r="B43" s="167" t="s">
        <v>231</v>
      </c>
      <c r="C43" s="66"/>
      <c r="D43" s="66"/>
      <c r="E43" s="66"/>
      <c r="F43" s="66"/>
      <c r="G43" s="66"/>
      <c r="H43" s="66"/>
      <c r="I43" s="66"/>
      <c r="J43" s="66"/>
      <c r="K43" s="66"/>
      <c r="L43" s="66"/>
      <c r="M43" s="66"/>
      <c r="N43" s="66"/>
      <c r="O43" s="41">
        <f t="shared" si="2"/>
        <v>0</v>
      </c>
      <c r="P43" s="42"/>
    </row>
    <row r="44" spans="1:19" x14ac:dyDescent="0.25">
      <c r="A44" s="18"/>
      <c r="B44" s="332" t="str">
        <f>IF(Instructions!$G$20="Variable &amp; Fixed Expenses","Total Variable Cash Expenses (excl. interest) ","Total Direct Cash Expenses (excl. interest)")</f>
        <v xml:space="preserve">Total Variable Cash Expenses (excl. interest) </v>
      </c>
      <c r="C44" s="47">
        <f>SUM(C26:C43)</f>
        <v>0</v>
      </c>
      <c r="D44" s="47">
        <f t="shared" ref="D44:N44" si="3">SUM(D26:D43)</f>
        <v>0</v>
      </c>
      <c r="E44" s="47">
        <f t="shared" si="3"/>
        <v>0</v>
      </c>
      <c r="F44" s="47">
        <f t="shared" si="3"/>
        <v>0</v>
      </c>
      <c r="G44" s="47">
        <f>SUM(G26:G43)</f>
        <v>0</v>
      </c>
      <c r="H44" s="47">
        <f t="shared" si="3"/>
        <v>0</v>
      </c>
      <c r="I44" s="47">
        <f t="shared" si="3"/>
        <v>0</v>
      </c>
      <c r="J44" s="47">
        <f t="shared" si="3"/>
        <v>0</v>
      </c>
      <c r="K44" s="47">
        <f t="shared" si="3"/>
        <v>0</v>
      </c>
      <c r="L44" s="47">
        <f t="shared" si="3"/>
        <v>0</v>
      </c>
      <c r="M44" s="47">
        <f t="shared" si="3"/>
        <v>0</v>
      </c>
      <c r="N44" s="47">
        <f t="shared" si="3"/>
        <v>0</v>
      </c>
      <c r="O44" s="47">
        <f>SUM(O26:O43)</f>
        <v>0</v>
      </c>
      <c r="P44" s="43"/>
      <c r="Q44" s="261"/>
    </row>
    <row r="45" spans="1:19" outlineLevel="1" x14ac:dyDescent="0.25">
      <c r="A45" s="18"/>
      <c r="B45" s="332" t="str">
        <f>IF(Instructions!$G$20="Variable &amp; Fixed Expenses","Fixed Cash Expenses ","Indirect Cash Expenses")</f>
        <v xml:space="preserve">Fixed Cash Expenses </v>
      </c>
      <c r="C45" s="49"/>
      <c r="D45" s="49"/>
      <c r="E45" s="49"/>
      <c r="F45" s="49"/>
      <c r="G45" s="49"/>
      <c r="H45" s="49"/>
      <c r="I45" s="49"/>
      <c r="J45" s="49"/>
      <c r="K45" s="49"/>
      <c r="L45" s="49"/>
      <c r="M45" s="49"/>
      <c r="N45" s="49"/>
      <c r="O45" s="50"/>
      <c r="P45" s="42"/>
    </row>
    <row r="46" spans="1:19" outlineLevel="1" x14ac:dyDescent="0.25">
      <c r="A46" s="18"/>
      <c r="B46" s="172" t="str">
        <f>'2. Labor Hours &amp; Cost'!B47</f>
        <v xml:space="preserve">Monthly Hired Labor Cost-Fixed </v>
      </c>
      <c r="C46" s="69">
        <f>'2. Labor Hours &amp; Cost'!D47</f>
        <v>0</v>
      </c>
      <c r="D46" s="69">
        <f>'2. Labor Hours &amp; Cost'!E47</f>
        <v>0</v>
      </c>
      <c r="E46" s="69">
        <f>'2. Labor Hours &amp; Cost'!F47</f>
        <v>0</v>
      </c>
      <c r="F46" s="69">
        <f>'2. Labor Hours &amp; Cost'!G47</f>
        <v>0</v>
      </c>
      <c r="G46" s="69">
        <f>'2. Labor Hours &amp; Cost'!H47</f>
        <v>0</v>
      </c>
      <c r="H46" s="69">
        <f>'2. Labor Hours &amp; Cost'!I47</f>
        <v>0</v>
      </c>
      <c r="I46" s="69">
        <f>'2. Labor Hours &amp; Cost'!J47</f>
        <v>0</v>
      </c>
      <c r="J46" s="69">
        <f>'2. Labor Hours &amp; Cost'!K47</f>
        <v>0</v>
      </c>
      <c r="K46" s="69">
        <f>'2. Labor Hours &amp; Cost'!L47</f>
        <v>0</v>
      </c>
      <c r="L46" s="69">
        <f>'2. Labor Hours &amp; Cost'!M47</f>
        <v>0</v>
      </c>
      <c r="M46" s="69">
        <f>'2. Labor Hours &amp; Cost'!N47</f>
        <v>0</v>
      </c>
      <c r="N46" s="69">
        <f>'2. Labor Hours &amp; Cost'!O47</f>
        <v>0</v>
      </c>
      <c r="O46" s="41">
        <f t="shared" ref="O46:O59" si="4">SUM(C46:N46)</f>
        <v>0</v>
      </c>
      <c r="P46" s="42"/>
    </row>
    <row r="47" spans="1:19" outlineLevel="1" x14ac:dyDescent="0.25">
      <c r="A47" s="18"/>
      <c r="B47" s="170" t="s">
        <v>195</v>
      </c>
      <c r="C47" s="66"/>
      <c r="D47" s="66"/>
      <c r="E47" s="66"/>
      <c r="F47" s="66"/>
      <c r="G47" s="66"/>
      <c r="H47" s="66"/>
      <c r="I47" s="66"/>
      <c r="J47" s="66"/>
      <c r="K47" s="66"/>
      <c r="L47" s="66"/>
      <c r="M47" s="66"/>
      <c r="N47" s="66"/>
      <c r="O47" s="41">
        <f t="shared" si="4"/>
        <v>0</v>
      </c>
      <c r="P47" s="42"/>
    </row>
    <row r="48" spans="1:19" outlineLevel="1" x14ac:dyDescent="0.25">
      <c r="A48" s="18"/>
      <c r="B48" s="170" t="s">
        <v>196</v>
      </c>
      <c r="C48" s="66"/>
      <c r="D48" s="66"/>
      <c r="E48" s="66"/>
      <c r="F48" s="66"/>
      <c r="G48" s="66"/>
      <c r="H48" s="66"/>
      <c r="I48" s="66"/>
      <c r="J48" s="66"/>
      <c r="K48" s="66"/>
      <c r="L48" s="66"/>
      <c r="M48" s="66"/>
      <c r="N48" s="66"/>
      <c r="O48" s="41">
        <f t="shared" si="4"/>
        <v>0</v>
      </c>
      <c r="P48" s="42"/>
    </row>
    <row r="49" spans="1:17" outlineLevel="1" x14ac:dyDescent="0.25">
      <c r="A49" s="18"/>
      <c r="B49" s="167"/>
      <c r="C49" s="66"/>
      <c r="D49" s="66"/>
      <c r="E49" s="66"/>
      <c r="F49" s="66"/>
      <c r="G49" s="66"/>
      <c r="H49" s="66"/>
      <c r="I49" s="66"/>
      <c r="J49" s="66"/>
      <c r="K49" s="66"/>
      <c r="L49" s="66"/>
      <c r="M49" s="66"/>
      <c r="N49" s="66"/>
      <c r="O49" s="41">
        <f t="shared" si="4"/>
        <v>0</v>
      </c>
      <c r="P49" s="42"/>
    </row>
    <row r="50" spans="1:17" outlineLevel="1" x14ac:dyDescent="0.25">
      <c r="A50" s="18"/>
      <c r="B50" s="167"/>
      <c r="C50" s="66"/>
      <c r="D50" s="66"/>
      <c r="E50" s="66"/>
      <c r="F50" s="66"/>
      <c r="G50" s="66"/>
      <c r="H50" s="66"/>
      <c r="I50" s="66"/>
      <c r="J50" s="66"/>
      <c r="K50" s="66"/>
      <c r="L50" s="66"/>
      <c r="M50" s="66"/>
      <c r="N50" s="66"/>
      <c r="O50" s="41">
        <f t="shared" si="4"/>
        <v>0</v>
      </c>
      <c r="P50" s="42"/>
    </row>
    <row r="51" spans="1:17" outlineLevel="1" x14ac:dyDescent="0.25">
      <c r="A51" s="18"/>
      <c r="B51" s="167"/>
      <c r="C51" s="66"/>
      <c r="D51" s="66"/>
      <c r="E51" s="66"/>
      <c r="F51" s="66"/>
      <c r="G51" s="66"/>
      <c r="H51" s="66"/>
      <c r="I51" s="66"/>
      <c r="J51" s="66"/>
      <c r="K51" s="66"/>
      <c r="L51" s="66"/>
      <c r="M51" s="66"/>
      <c r="N51" s="66"/>
      <c r="O51" s="41">
        <f t="shared" si="4"/>
        <v>0</v>
      </c>
      <c r="P51" s="42"/>
    </row>
    <row r="52" spans="1:17" outlineLevel="1" x14ac:dyDescent="0.25">
      <c r="A52" s="18"/>
      <c r="B52" s="167"/>
      <c r="C52" s="66"/>
      <c r="D52" s="66"/>
      <c r="E52" s="66"/>
      <c r="F52" s="66"/>
      <c r="G52" s="66"/>
      <c r="H52" s="66"/>
      <c r="I52" s="66"/>
      <c r="J52" s="66"/>
      <c r="K52" s="66"/>
      <c r="L52" s="66"/>
      <c r="M52" s="66"/>
      <c r="N52" s="66"/>
      <c r="O52" s="41">
        <f t="shared" si="4"/>
        <v>0</v>
      </c>
      <c r="P52" s="42"/>
    </row>
    <row r="53" spans="1:17" outlineLevel="1" x14ac:dyDescent="0.25">
      <c r="A53" s="18"/>
      <c r="B53" s="167"/>
      <c r="C53" s="66"/>
      <c r="D53" s="66"/>
      <c r="E53" s="66"/>
      <c r="F53" s="66"/>
      <c r="G53" s="66"/>
      <c r="H53" s="66"/>
      <c r="I53" s="66"/>
      <c r="J53" s="66"/>
      <c r="K53" s="66"/>
      <c r="L53" s="66"/>
      <c r="M53" s="66"/>
      <c r="N53" s="66"/>
      <c r="O53" s="41">
        <f t="shared" si="4"/>
        <v>0</v>
      </c>
      <c r="P53" s="42"/>
    </row>
    <row r="54" spans="1:17" outlineLevel="1" x14ac:dyDescent="0.25">
      <c r="A54" s="18"/>
      <c r="B54" s="167"/>
      <c r="C54" s="66"/>
      <c r="D54" s="66"/>
      <c r="E54" s="66"/>
      <c r="F54" s="66"/>
      <c r="G54" s="66"/>
      <c r="H54" s="66"/>
      <c r="I54" s="66"/>
      <c r="J54" s="66"/>
      <c r="K54" s="66"/>
      <c r="L54" s="66"/>
      <c r="M54" s="66"/>
      <c r="N54" s="66"/>
      <c r="O54" s="41">
        <f t="shared" si="4"/>
        <v>0</v>
      </c>
      <c r="P54" s="42"/>
    </row>
    <row r="55" spans="1:17" outlineLevel="1" x14ac:dyDescent="0.25">
      <c r="A55" s="18"/>
      <c r="B55" s="167"/>
      <c r="C55" s="66"/>
      <c r="D55" s="66"/>
      <c r="E55" s="66"/>
      <c r="F55" s="66"/>
      <c r="G55" s="66"/>
      <c r="H55" s="66"/>
      <c r="I55" s="66"/>
      <c r="J55" s="66"/>
      <c r="K55" s="66"/>
      <c r="L55" s="66"/>
      <c r="M55" s="66"/>
      <c r="N55" s="66"/>
      <c r="O55" s="41">
        <f t="shared" si="4"/>
        <v>0</v>
      </c>
      <c r="P55" s="42"/>
    </row>
    <row r="56" spans="1:17" outlineLevel="1" x14ac:dyDescent="0.25">
      <c r="A56" s="18"/>
      <c r="B56" s="167"/>
      <c r="C56" s="66"/>
      <c r="D56" s="66"/>
      <c r="E56" s="66"/>
      <c r="F56" s="66"/>
      <c r="G56" s="66"/>
      <c r="H56" s="66"/>
      <c r="I56" s="66"/>
      <c r="J56" s="66"/>
      <c r="K56" s="66"/>
      <c r="L56" s="66"/>
      <c r="M56" s="66"/>
      <c r="N56" s="66"/>
      <c r="O56" s="41">
        <f t="shared" si="4"/>
        <v>0</v>
      </c>
      <c r="P56" s="42"/>
    </row>
    <row r="57" spans="1:17" outlineLevel="1" x14ac:dyDescent="0.25">
      <c r="A57" s="18"/>
      <c r="B57" s="167"/>
      <c r="C57" s="66"/>
      <c r="D57" s="66"/>
      <c r="E57" s="66"/>
      <c r="F57" s="66"/>
      <c r="G57" s="66"/>
      <c r="H57" s="66"/>
      <c r="I57" s="66"/>
      <c r="J57" s="66"/>
      <c r="K57" s="66"/>
      <c r="L57" s="66"/>
      <c r="M57" s="66"/>
      <c r="N57" s="66"/>
      <c r="O57" s="41">
        <f t="shared" si="4"/>
        <v>0</v>
      </c>
      <c r="P57" s="42"/>
    </row>
    <row r="58" spans="1:17" outlineLevel="1" x14ac:dyDescent="0.25">
      <c r="A58" s="18"/>
      <c r="B58" s="167"/>
      <c r="C58" s="66"/>
      <c r="D58" s="66"/>
      <c r="E58" s="66"/>
      <c r="F58" s="66"/>
      <c r="G58" s="66"/>
      <c r="H58" s="66"/>
      <c r="I58" s="66"/>
      <c r="J58" s="66"/>
      <c r="K58" s="66"/>
      <c r="L58" s="66"/>
      <c r="M58" s="66"/>
      <c r="N58" s="66"/>
      <c r="O58" s="41">
        <f t="shared" si="4"/>
        <v>0</v>
      </c>
      <c r="P58" s="42"/>
    </row>
    <row r="59" spans="1:17" outlineLevel="1" x14ac:dyDescent="0.25">
      <c r="A59" s="18"/>
      <c r="B59" s="167"/>
      <c r="C59" s="66"/>
      <c r="D59" s="66"/>
      <c r="E59" s="66"/>
      <c r="F59" s="66"/>
      <c r="G59" s="66"/>
      <c r="H59" s="66"/>
      <c r="I59" s="66"/>
      <c r="J59" s="66"/>
      <c r="K59" s="66"/>
      <c r="L59" s="66"/>
      <c r="M59" s="66"/>
      <c r="N59" s="66"/>
      <c r="O59" s="41">
        <f t="shared" si="4"/>
        <v>0</v>
      </c>
      <c r="P59" s="42"/>
    </row>
    <row r="60" spans="1:17" x14ac:dyDescent="0.25">
      <c r="A60" s="18"/>
      <c r="B60" s="332" t="str">
        <f>IF(Instructions!$G$20="Variable &amp; Fixed Expenses","Total Fixed Cash Expenses (excl. interest) ","Total Indirect Cash Expenses (excl. interest)")</f>
        <v xml:space="preserve">Total Fixed Cash Expenses (excl. interest) </v>
      </c>
      <c r="C60" s="47">
        <f t="shared" ref="C60:O60" si="5">SUM(C46:C59)</f>
        <v>0</v>
      </c>
      <c r="D60" s="47">
        <f t="shared" si="5"/>
        <v>0</v>
      </c>
      <c r="E60" s="47">
        <f t="shared" si="5"/>
        <v>0</v>
      </c>
      <c r="F60" s="47">
        <f t="shared" si="5"/>
        <v>0</v>
      </c>
      <c r="G60" s="47">
        <f t="shared" si="5"/>
        <v>0</v>
      </c>
      <c r="H60" s="47">
        <f t="shared" si="5"/>
        <v>0</v>
      </c>
      <c r="I60" s="47">
        <f t="shared" si="5"/>
        <v>0</v>
      </c>
      <c r="J60" s="47">
        <f t="shared" si="5"/>
        <v>0</v>
      </c>
      <c r="K60" s="47">
        <f t="shared" si="5"/>
        <v>0</v>
      </c>
      <c r="L60" s="47">
        <f t="shared" si="5"/>
        <v>0</v>
      </c>
      <c r="M60" s="47">
        <f t="shared" si="5"/>
        <v>0</v>
      </c>
      <c r="N60" s="47">
        <f t="shared" si="5"/>
        <v>0</v>
      </c>
      <c r="O60" s="47">
        <f t="shared" si="5"/>
        <v>0</v>
      </c>
      <c r="P60" s="43"/>
      <c r="Q60" s="261"/>
    </row>
    <row r="61" spans="1:17" x14ac:dyDescent="0.25">
      <c r="A61" s="18"/>
      <c r="B61" s="350"/>
      <c r="C61" s="53"/>
      <c r="D61" s="53"/>
      <c r="E61" s="53"/>
      <c r="F61" s="53"/>
      <c r="G61" s="53"/>
      <c r="H61" s="53"/>
      <c r="I61" s="53"/>
      <c r="J61" s="53"/>
      <c r="K61" s="53"/>
      <c r="L61" s="53"/>
      <c r="M61" s="53"/>
      <c r="N61" s="53"/>
      <c r="O61" s="54"/>
      <c r="P61" s="43"/>
    </row>
    <row r="62" spans="1:17" x14ac:dyDescent="0.25">
      <c r="A62" s="18"/>
      <c r="B62" s="168" t="s">
        <v>38</v>
      </c>
      <c r="C62" s="36">
        <f t="shared" ref="C62:O62" si="6">C44+C60</f>
        <v>0</v>
      </c>
      <c r="D62" s="36">
        <f t="shared" si="6"/>
        <v>0</v>
      </c>
      <c r="E62" s="36">
        <f t="shared" si="6"/>
        <v>0</v>
      </c>
      <c r="F62" s="36">
        <f t="shared" si="6"/>
        <v>0</v>
      </c>
      <c r="G62" s="36">
        <f t="shared" si="6"/>
        <v>0</v>
      </c>
      <c r="H62" s="36">
        <f t="shared" si="6"/>
        <v>0</v>
      </c>
      <c r="I62" s="36">
        <f t="shared" si="6"/>
        <v>0</v>
      </c>
      <c r="J62" s="36">
        <f t="shared" si="6"/>
        <v>0</v>
      </c>
      <c r="K62" s="36">
        <f t="shared" si="6"/>
        <v>0</v>
      </c>
      <c r="L62" s="36">
        <f t="shared" si="6"/>
        <v>0</v>
      </c>
      <c r="M62" s="36">
        <f t="shared" si="6"/>
        <v>0</v>
      </c>
      <c r="N62" s="36">
        <f t="shared" si="6"/>
        <v>0</v>
      </c>
      <c r="O62" s="36">
        <f t="shared" si="6"/>
        <v>0</v>
      </c>
      <c r="P62" s="43"/>
      <c r="Q62" s="261"/>
    </row>
    <row r="63" spans="1:17" x14ac:dyDescent="0.25">
      <c r="A63" s="18"/>
      <c r="B63" s="175"/>
      <c r="C63" s="257"/>
      <c r="D63" s="257"/>
      <c r="E63" s="257"/>
      <c r="F63" s="257"/>
      <c r="G63" s="257"/>
      <c r="H63" s="257"/>
      <c r="I63" s="257"/>
      <c r="J63" s="257"/>
      <c r="K63" s="257"/>
      <c r="L63" s="257"/>
      <c r="M63" s="257"/>
      <c r="N63" s="257"/>
      <c r="O63" s="258"/>
      <c r="P63" s="43"/>
    </row>
    <row r="64" spans="1:17" x14ac:dyDescent="0.25">
      <c r="A64" s="18"/>
      <c r="B64" s="171" t="s">
        <v>39</v>
      </c>
      <c r="C64" s="240">
        <f t="shared" ref="C64:O64" si="7">C24-C62</f>
        <v>0</v>
      </c>
      <c r="D64" s="240">
        <f t="shared" si="7"/>
        <v>0</v>
      </c>
      <c r="E64" s="240">
        <f t="shared" si="7"/>
        <v>0</v>
      </c>
      <c r="F64" s="240">
        <f t="shared" si="7"/>
        <v>0</v>
      </c>
      <c r="G64" s="240">
        <f t="shared" si="7"/>
        <v>0</v>
      </c>
      <c r="H64" s="240">
        <f t="shared" si="7"/>
        <v>0</v>
      </c>
      <c r="I64" s="240">
        <f t="shared" si="7"/>
        <v>0</v>
      </c>
      <c r="J64" s="240">
        <f t="shared" si="7"/>
        <v>0</v>
      </c>
      <c r="K64" s="240">
        <f t="shared" si="7"/>
        <v>0</v>
      </c>
      <c r="L64" s="240">
        <f t="shared" si="7"/>
        <v>0</v>
      </c>
      <c r="M64" s="240">
        <f t="shared" si="7"/>
        <v>0</v>
      </c>
      <c r="N64" s="240">
        <f t="shared" si="7"/>
        <v>0</v>
      </c>
      <c r="O64" s="240">
        <f t="shared" si="7"/>
        <v>0</v>
      </c>
      <c r="P64" s="43"/>
      <c r="Q64" s="261"/>
    </row>
    <row r="65" spans="1:17" x14ac:dyDescent="0.25">
      <c r="A65" s="18"/>
      <c r="B65" s="174"/>
      <c r="C65" s="55"/>
      <c r="D65" s="55"/>
      <c r="E65" s="55"/>
      <c r="F65" s="55"/>
      <c r="G65" s="55"/>
      <c r="H65" s="55"/>
      <c r="I65" s="55"/>
      <c r="J65" s="55"/>
      <c r="K65" s="55"/>
      <c r="L65" s="55"/>
      <c r="M65" s="55"/>
      <c r="N65" s="55"/>
      <c r="O65" s="56"/>
      <c r="P65" s="43"/>
    </row>
    <row r="66" spans="1:17" outlineLevel="1" x14ac:dyDescent="0.25">
      <c r="A66" s="18"/>
      <c r="B66" s="175" t="s">
        <v>168</v>
      </c>
      <c r="C66" s="51"/>
      <c r="D66" s="51"/>
      <c r="E66" s="51"/>
      <c r="F66" s="51"/>
      <c r="G66" s="51"/>
      <c r="H66" s="51"/>
      <c r="I66" s="51"/>
      <c r="J66" s="51"/>
      <c r="K66" s="51"/>
      <c r="L66" s="51"/>
      <c r="M66" s="51"/>
      <c r="N66" s="51"/>
      <c r="O66" s="52"/>
      <c r="P66" s="42"/>
    </row>
    <row r="67" spans="1:17" outlineLevel="1" x14ac:dyDescent="0.25">
      <c r="A67" s="18"/>
      <c r="B67" s="169"/>
      <c r="C67" s="67"/>
      <c r="D67" s="67"/>
      <c r="E67" s="67"/>
      <c r="F67" s="67"/>
      <c r="G67" s="67"/>
      <c r="H67" s="67"/>
      <c r="I67" s="67"/>
      <c r="J67" s="67"/>
      <c r="K67" s="67"/>
      <c r="L67" s="67"/>
      <c r="M67" s="67"/>
      <c r="N67" s="67"/>
      <c r="O67" s="48">
        <f t="shared" ref="O67:O72" si="8">SUM(C67:N67)</f>
        <v>0</v>
      </c>
      <c r="P67" s="42"/>
    </row>
    <row r="68" spans="1:17" outlineLevel="1" x14ac:dyDescent="0.25">
      <c r="A68" s="18"/>
      <c r="B68" s="167"/>
      <c r="C68" s="66"/>
      <c r="D68" s="66"/>
      <c r="E68" s="66"/>
      <c r="F68" s="66"/>
      <c r="G68" s="66"/>
      <c r="H68" s="66"/>
      <c r="I68" s="66"/>
      <c r="J68" s="66"/>
      <c r="K68" s="66"/>
      <c r="L68" s="66"/>
      <c r="M68" s="66"/>
      <c r="N68" s="66"/>
      <c r="O68" s="41">
        <f t="shared" si="8"/>
        <v>0</v>
      </c>
      <c r="P68" s="44"/>
    </row>
    <row r="69" spans="1:17" outlineLevel="1" x14ac:dyDescent="0.25">
      <c r="A69" s="18"/>
      <c r="B69" s="167"/>
      <c r="C69" s="66"/>
      <c r="D69" s="66"/>
      <c r="E69" s="66"/>
      <c r="F69" s="66"/>
      <c r="G69" s="66"/>
      <c r="H69" s="66"/>
      <c r="I69" s="66"/>
      <c r="J69" s="66"/>
      <c r="K69" s="66"/>
      <c r="L69" s="66"/>
      <c r="M69" s="66"/>
      <c r="N69" s="66"/>
      <c r="O69" s="41">
        <f t="shared" si="8"/>
        <v>0</v>
      </c>
      <c r="P69" s="44"/>
    </row>
    <row r="70" spans="1:17" outlineLevel="1" x14ac:dyDescent="0.25">
      <c r="A70" s="18"/>
      <c r="B70" s="167"/>
      <c r="C70" s="66"/>
      <c r="D70" s="66"/>
      <c r="E70" s="66"/>
      <c r="F70" s="66"/>
      <c r="G70" s="66"/>
      <c r="H70" s="66"/>
      <c r="I70" s="66"/>
      <c r="J70" s="66"/>
      <c r="K70" s="66"/>
      <c r="L70" s="66"/>
      <c r="M70" s="66"/>
      <c r="N70" s="66"/>
      <c r="O70" s="41">
        <f t="shared" si="8"/>
        <v>0</v>
      </c>
      <c r="P70" s="44"/>
    </row>
    <row r="71" spans="1:17" outlineLevel="1" x14ac:dyDescent="0.25">
      <c r="A71" s="18"/>
      <c r="B71" s="167"/>
      <c r="C71" s="66"/>
      <c r="D71" s="66"/>
      <c r="E71" s="66"/>
      <c r="F71" s="66"/>
      <c r="G71" s="66"/>
      <c r="H71" s="66"/>
      <c r="I71" s="66"/>
      <c r="J71" s="66"/>
      <c r="K71" s="66"/>
      <c r="L71" s="66"/>
      <c r="M71" s="66"/>
      <c r="N71" s="66"/>
      <c r="O71" s="41">
        <f t="shared" si="8"/>
        <v>0</v>
      </c>
      <c r="P71" s="44"/>
    </row>
    <row r="72" spans="1:17" outlineLevel="1" x14ac:dyDescent="0.25">
      <c r="A72" s="18"/>
      <c r="B72" s="167"/>
      <c r="C72" s="66"/>
      <c r="D72" s="66"/>
      <c r="E72" s="66"/>
      <c r="F72" s="66"/>
      <c r="G72" s="66"/>
      <c r="H72" s="66"/>
      <c r="I72" s="66"/>
      <c r="J72" s="66"/>
      <c r="K72" s="66"/>
      <c r="L72" s="66"/>
      <c r="M72" s="66"/>
      <c r="N72" s="66"/>
      <c r="O72" s="41">
        <f t="shared" si="8"/>
        <v>0</v>
      </c>
      <c r="P72" s="44"/>
    </row>
    <row r="73" spans="1:17" x14ac:dyDescent="0.25">
      <c r="A73" s="18"/>
      <c r="B73" s="168" t="s">
        <v>49</v>
      </c>
      <c r="C73" s="36">
        <f>SUM(C67:C72)</f>
        <v>0</v>
      </c>
      <c r="D73" s="36">
        <f t="shared" ref="D73:O73" si="9">SUM(D67:D72)</f>
        <v>0</v>
      </c>
      <c r="E73" s="36">
        <f t="shared" si="9"/>
        <v>0</v>
      </c>
      <c r="F73" s="36">
        <f t="shared" si="9"/>
        <v>0</v>
      </c>
      <c r="G73" s="36">
        <f t="shared" si="9"/>
        <v>0</v>
      </c>
      <c r="H73" s="36">
        <f t="shared" si="9"/>
        <v>0</v>
      </c>
      <c r="I73" s="36">
        <f t="shared" si="9"/>
        <v>0</v>
      </c>
      <c r="J73" s="36">
        <f t="shared" si="9"/>
        <v>0</v>
      </c>
      <c r="K73" s="36">
        <f t="shared" si="9"/>
        <v>0</v>
      </c>
      <c r="L73" s="36">
        <f t="shared" si="9"/>
        <v>0</v>
      </c>
      <c r="M73" s="36">
        <f t="shared" si="9"/>
        <v>0</v>
      </c>
      <c r="N73" s="36">
        <f t="shared" si="9"/>
        <v>0</v>
      </c>
      <c r="O73" s="36">
        <f t="shared" si="9"/>
        <v>0</v>
      </c>
      <c r="P73" s="43"/>
      <c r="Q73" s="261"/>
    </row>
    <row r="74" spans="1:17" outlineLevel="1" x14ac:dyDescent="0.25">
      <c r="A74" s="18"/>
      <c r="B74" s="175" t="s">
        <v>199</v>
      </c>
      <c r="C74" s="57"/>
      <c r="D74" s="57"/>
      <c r="E74" s="57"/>
      <c r="F74" s="57"/>
      <c r="G74" s="57"/>
      <c r="H74" s="57"/>
      <c r="I74" s="57"/>
      <c r="J74" s="57"/>
      <c r="K74" s="57"/>
      <c r="L74" s="57"/>
      <c r="M74" s="57"/>
      <c r="N74" s="57"/>
      <c r="O74" s="58"/>
      <c r="P74" s="44"/>
    </row>
    <row r="75" spans="1:17" outlineLevel="1" x14ac:dyDescent="0.25">
      <c r="A75" s="18"/>
      <c r="B75" s="176" t="str">
        <f>'1. Owner Draws'!B40</f>
        <v>Draws for Family Living Expenses</v>
      </c>
      <c r="C75" s="70">
        <f>'1. Owner Draws'!C40</f>
        <v>0</v>
      </c>
      <c r="D75" s="70">
        <f>'1. Owner Draws'!D40</f>
        <v>0</v>
      </c>
      <c r="E75" s="70">
        <f>'1. Owner Draws'!E40</f>
        <v>0</v>
      </c>
      <c r="F75" s="70">
        <f>'1. Owner Draws'!F40</f>
        <v>0</v>
      </c>
      <c r="G75" s="70">
        <f>'1. Owner Draws'!G40</f>
        <v>0</v>
      </c>
      <c r="H75" s="70">
        <f>'1. Owner Draws'!H40</f>
        <v>0</v>
      </c>
      <c r="I75" s="70">
        <f>'1. Owner Draws'!I40</f>
        <v>0</v>
      </c>
      <c r="J75" s="70">
        <f>'1. Owner Draws'!J40</f>
        <v>0</v>
      </c>
      <c r="K75" s="70">
        <f>'1. Owner Draws'!K40</f>
        <v>0</v>
      </c>
      <c r="L75" s="70">
        <f>'1. Owner Draws'!L40</f>
        <v>0</v>
      </c>
      <c r="M75" s="70">
        <f>'1. Owner Draws'!M40</f>
        <v>0</v>
      </c>
      <c r="N75" s="70">
        <f>'1. Owner Draws'!N40</f>
        <v>0</v>
      </c>
      <c r="O75" s="41">
        <f t="shared" ref="O75:O77" si="10">SUM(C75:N75)</f>
        <v>0</v>
      </c>
      <c r="P75" s="44"/>
    </row>
    <row r="76" spans="1:17" outlineLevel="1" x14ac:dyDescent="0.25">
      <c r="A76" s="18"/>
      <c r="B76" s="177"/>
      <c r="C76" s="247"/>
      <c r="D76" s="247"/>
      <c r="E76" s="247"/>
      <c r="F76" s="247"/>
      <c r="G76" s="247"/>
      <c r="H76" s="247"/>
      <c r="I76" s="247"/>
      <c r="J76" s="247"/>
      <c r="K76" s="247"/>
      <c r="L76" s="247"/>
      <c r="M76" s="247"/>
      <c r="N76" s="247"/>
      <c r="O76" s="41">
        <f t="shared" si="10"/>
        <v>0</v>
      </c>
      <c r="P76" s="44"/>
    </row>
    <row r="77" spans="1:17" outlineLevel="1" x14ac:dyDescent="0.25">
      <c r="A77" s="18"/>
      <c r="B77" s="177"/>
      <c r="C77" s="247"/>
      <c r="D77" s="247"/>
      <c r="E77" s="247"/>
      <c r="F77" s="247"/>
      <c r="G77" s="247"/>
      <c r="H77" s="247"/>
      <c r="I77" s="247"/>
      <c r="J77" s="247"/>
      <c r="K77" s="247"/>
      <c r="L77" s="247"/>
      <c r="M77" s="247"/>
      <c r="N77" s="247"/>
      <c r="O77" s="41">
        <f t="shared" si="10"/>
        <v>0</v>
      </c>
      <c r="P77" s="44"/>
    </row>
    <row r="78" spans="1:17" x14ac:dyDescent="0.25">
      <c r="A78" s="18"/>
      <c r="B78" s="171" t="s">
        <v>202</v>
      </c>
      <c r="C78" s="47">
        <f t="shared" ref="C78:O78" si="11">SUM(C75:C77)</f>
        <v>0</v>
      </c>
      <c r="D78" s="47">
        <f t="shared" si="11"/>
        <v>0</v>
      </c>
      <c r="E78" s="47">
        <f t="shared" si="11"/>
        <v>0</v>
      </c>
      <c r="F78" s="47">
        <f t="shared" si="11"/>
        <v>0</v>
      </c>
      <c r="G78" s="47">
        <f t="shared" si="11"/>
        <v>0</v>
      </c>
      <c r="H78" s="47">
        <f t="shared" si="11"/>
        <v>0</v>
      </c>
      <c r="I78" s="47">
        <f t="shared" si="11"/>
        <v>0</v>
      </c>
      <c r="J78" s="47">
        <f t="shared" si="11"/>
        <v>0</v>
      </c>
      <c r="K78" s="47">
        <f t="shared" si="11"/>
        <v>0</v>
      </c>
      <c r="L78" s="47">
        <f t="shared" si="11"/>
        <v>0</v>
      </c>
      <c r="M78" s="47">
        <f t="shared" si="11"/>
        <v>0</v>
      </c>
      <c r="N78" s="47">
        <f t="shared" si="11"/>
        <v>0</v>
      </c>
      <c r="O78" s="47">
        <f t="shared" si="11"/>
        <v>0</v>
      </c>
      <c r="P78" s="43"/>
      <c r="Q78" s="261"/>
    </row>
    <row r="79" spans="1:17" outlineLevel="1" x14ac:dyDescent="0.25">
      <c r="A79" s="18"/>
      <c r="B79" s="350" t="s">
        <v>40</v>
      </c>
      <c r="C79" s="59"/>
      <c r="D79" s="59"/>
      <c r="E79" s="59"/>
      <c r="F79" s="59"/>
      <c r="G79" s="59"/>
      <c r="H79" s="59"/>
      <c r="I79" s="59"/>
      <c r="J79" s="59"/>
      <c r="K79" s="59"/>
      <c r="L79" s="59"/>
      <c r="M79" s="59"/>
      <c r="N79" s="59"/>
      <c r="O79" s="60"/>
      <c r="P79" s="44"/>
    </row>
    <row r="80" spans="1:17" outlineLevel="1" x14ac:dyDescent="0.25">
      <c r="A80" s="18"/>
      <c r="B80" s="167"/>
      <c r="C80" s="246"/>
      <c r="D80" s="246"/>
      <c r="E80" s="246"/>
      <c r="F80" s="246"/>
      <c r="G80" s="246"/>
      <c r="H80" s="246"/>
      <c r="I80" s="246"/>
      <c r="J80" s="246"/>
      <c r="K80" s="246"/>
      <c r="L80" s="246"/>
      <c r="M80" s="246"/>
      <c r="N80" s="246"/>
      <c r="O80" s="41">
        <f t="shared" ref="O80:O83" si="12">SUM(C80:N80)</f>
        <v>0</v>
      </c>
      <c r="P80" s="44"/>
    </row>
    <row r="81" spans="1:22" outlineLevel="1" x14ac:dyDescent="0.25">
      <c r="A81" s="18"/>
      <c r="B81" s="178"/>
      <c r="C81" s="247"/>
      <c r="D81" s="247"/>
      <c r="E81" s="247"/>
      <c r="F81" s="247"/>
      <c r="G81" s="247"/>
      <c r="H81" s="247"/>
      <c r="I81" s="247"/>
      <c r="J81" s="247"/>
      <c r="K81" s="247"/>
      <c r="L81" s="247"/>
      <c r="M81" s="247"/>
      <c r="N81" s="247"/>
      <c r="O81" s="41">
        <f t="shared" si="12"/>
        <v>0</v>
      </c>
      <c r="P81" s="44"/>
    </row>
    <row r="82" spans="1:22" outlineLevel="1" x14ac:dyDescent="0.25">
      <c r="A82" s="18"/>
      <c r="B82" s="177"/>
      <c r="C82" s="247"/>
      <c r="D82" s="247"/>
      <c r="E82" s="247"/>
      <c r="F82" s="247" t="s">
        <v>231</v>
      </c>
      <c r="G82" s="247"/>
      <c r="H82" s="247"/>
      <c r="I82" s="247"/>
      <c r="J82" s="247"/>
      <c r="K82" s="247"/>
      <c r="L82" s="247"/>
      <c r="M82" s="247"/>
      <c r="N82" s="247"/>
      <c r="O82" s="41">
        <f t="shared" si="12"/>
        <v>0</v>
      </c>
      <c r="P82" s="44"/>
    </row>
    <row r="83" spans="1:22" outlineLevel="1" x14ac:dyDescent="0.25">
      <c r="A83" s="18"/>
      <c r="B83" s="177"/>
      <c r="C83" s="247"/>
      <c r="D83" s="247"/>
      <c r="E83" s="247"/>
      <c r="F83" s="247"/>
      <c r="G83" s="247"/>
      <c r="H83" s="247"/>
      <c r="I83" s="247"/>
      <c r="J83" s="247"/>
      <c r="K83" s="247"/>
      <c r="L83" s="247"/>
      <c r="M83" s="247"/>
      <c r="N83" s="247"/>
      <c r="O83" s="41">
        <f t="shared" si="12"/>
        <v>0</v>
      </c>
      <c r="P83" s="44"/>
    </row>
    <row r="84" spans="1:22" x14ac:dyDescent="0.25">
      <c r="A84" s="18"/>
      <c r="B84" s="171" t="s">
        <v>41</v>
      </c>
      <c r="C84" s="47">
        <f>SUM(C80:C83)</f>
        <v>0</v>
      </c>
      <c r="D84" s="47">
        <f t="shared" ref="D84:O84" si="13">SUM(D80:D83)</f>
        <v>0</v>
      </c>
      <c r="E84" s="47">
        <f t="shared" si="13"/>
        <v>0</v>
      </c>
      <c r="F84" s="47">
        <f t="shared" si="13"/>
        <v>0</v>
      </c>
      <c r="G84" s="47">
        <f t="shared" si="13"/>
        <v>0</v>
      </c>
      <c r="H84" s="47">
        <f t="shared" si="13"/>
        <v>0</v>
      </c>
      <c r="I84" s="47">
        <f t="shared" si="13"/>
        <v>0</v>
      </c>
      <c r="J84" s="47">
        <f t="shared" si="13"/>
        <v>0</v>
      </c>
      <c r="K84" s="47">
        <f t="shared" si="13"/>
        <v>0</v>
      </c>
      <c r="L84" s="47">
        <f t="shared" si="13"/>
        <v>0</v>
      </c>
      <c r="M84" s="47">
        <f t="shared" si="13"/>
        <v>0</v>
      </c>
      <c r="N84" s="47">
        <f t="shared" si="13"/>
        <v>0</v>
      </c>
      <c r="O84" s="47">
        <f t="shared" si="13"/>
        <v>0</v>
      </c>
      <c r="P84" s="43"/>
      <c r="Q84" s="261"/>
    </row>
    <row r="85" spans="1:22" outlineLevel="1" x14ac:dyDescent="0.25">
      <c r="A85" s="18"/>
      <c r="B85" s="350" t="s">
        <v>42</v>
      </c>
      <c r="C85" s="59"/>
      <c r="D85" s="59"/>
      <c r="E85" s="59"/>
      <c r="F85" s="59"/>
      <c r="G85" s="59"/>
      <c r="H85" s="59"/>
      <c r="I85" s="59"/>
      <c r="J85" s="59"/>
      <c r="K85" s="59"/>
      <c r="L85" s="59"/>
      <c r="M85" s="59"/>
      <c r="N85" s="59"/>
      <c r="O85" s="60"/>
      <c r="P85" s="44"/>
      <c r="U85" s="248"/>
    </row>
    <row r="86" spans="1:22" outlineLevel="1" x14ac:dyDescent="0.25">
      <c r="A86" s="18"/>
      <c r="B86" s="178"/>
      <c r="C86" s="246"/>
      <c r="D86" s="246"/>
      <c r="E86" s="246"/>
      <c r="F86" s="246"/>
      <c r="G86" s="246"/>
      <c r="H86" s="246"/>
      <c r="I86" s="246"/>
      <c r="J86" s="246"/>
      <c r="K86" s="246"/>
      <c r="L86" s="246"/>
      <c r="M86" s="246"/>
      <c r="N86" s="246"/>
      <c r="O86" s="41">
        <f t="shared" ref="O86:O89" si="14">SUM(C86:N86)</f>
        <v>0</v>
      </c>
      <c r="P86" s="44"/>
    </row>
    <row r="87" spans="1:22" outlineLevel="1" x14ac:dyDescent="0.25">
      <c r="A87" s="18"/>
      <c r="B87" s="177"/>
      <c r="C87" s="247"/>
      <c r="D87" s="247"/>
      <c r="E87" s="247"/>
      <c r="F87" s="247"/>
      <c r="G87" s="247"/>
      <c r="H87" s="247"/>
      <c r="I87" s="247"/>
      <c r="J87" s="247"/>
      <c r="K87" s="247"/>
      <c r="L87" s="247"/>
      <c r="M87" s="247"/>
      <c r="N87" s="247"/>
      <c r="O87" s="41">
        <f t="shared" si="14"/>
        <v>0</v>
      </c>
      <c r="P87" s="44"/>
    </row>
    <row r="88" spans="1:22" outlineLevel="1" x14ac:dyDescent="0.25">
      <c r="A88" s="18"/>
      <c r="B88" s="177"/>
      <c r="C88" s="247"/>
      <c r="D88" s="247"/>
      <c r="E88" s="247"/>
      <c r="F88" s="247"/>
      <c r="G88" s="247"/>
      <c r="H88" s="247"/>
      <c r="I88" s="247"/>
      <c r="J88" s="247"/>
      <c r="K88" s="247"/>
      <c r="L88" s="247"/>
      <c r="M88" s="247"/>
      <c r="N88" s="247"/>
      <c r="O88" s="41">
        <f t="shared" si="14"/>
        <v>0</v>
      </c>
      <c r="P88" s="44"/>
    </row>
    <row r="89" spans="1:22" outlineLevel="1" x14ac:dyDescent="0.25">
      <c r="A89" s="18"/>
      <c r="B89" s="177"/>
      <c r="C89" s="247"/>
      <c r="D89" s="247"/>
      <c r="E89" s="247"/>
      <c r="F89" s="247"/>
      <c r="G89" s="247"/>
      <c r="H89" s="247"/>
      <c r="I89" s="247"/>
      <c r="J89" s="247"/>
      <c r="K89" s="247"/>
      <c r="L89" s="247"/>
      <c r="M89" s="247"/>
      <c r="N89" s="247"/>
      <c r="O89" s="41">
        <f t="shared" si="14"/>
        <v>0</v>
      </c>
      <c r="P89" s="44"/>
    </row>
    <row r="90" spans="1:22" s="65" customFormat="1" x14ac:dyDescent="0.25">
      <c r="A90" s="40"/>
      <c r="B90" s="171" t="s">
        <v>43</v>
      </c>
      <c r="C90" s="47">
        <f>SUM(C86:C89)</f>
        <v>0</v>
      </c>
      <c r="D90" s="47">
        <f t="shared" ref="D90:O90" si="15">SUM(D86:D89)</f>
        <v>0</v>
      </c>
      <c r="E90" s="47">
        <f t="shared" si="15"/>
        <v>0</v>
      </c>
      <c r="F90" s="47">
        <f t="shared" si="15"/>
        <v>0</v>
      </c>
      <c r="G90" s="47">
        <f t="shared" si="15"/>
        <v>0</v>
      </c>
      <c r="H90" s="47">
        <f t="shared" si="15"/>
        <v>0</v>
      </c>
      <c r="I90" s="47">
        <f t="shared" si="15"/>
        <v>0</v>
      </c>
      <c r="J90" s="47">
        <f t="shared" si="15"/>
        <v>0</v>
      </c>
      <c r="K90" s="47">
        <f t="shared" si="15"/>
        <v>0</v>
      </c>
      <c r="L90" s="47">
        <f t="shared" si="15"/>
        <v>0</v>
      </c>
      <c r="M90" s="47">
        <f t="shared" si="15"/>
        <v>0</v>
      </c>
      <c r="N90" s="47">
        <f t="shared" si="15"/>
        <v>0</v>
      </c>
      <c r="O90" s="47">
        <f t="shared" si="15"/>
        <v>0</v>
      </c>
      <c r="P90" s="43"/>
      <c r="Q90" s="261"/>
      <c r="T90" s="63"/>
      <c r="U90" s="63"/>
      <c r="V90" s="63"/>
    </row>
    <row r="91" spans="1:22" s="65" customFormat="1" x14ac:dyDescent="0.25">
      <c r="A91" s="40"/>
      <c r="B91" s="174"/>
      <c r="C91" s="61"/>
      <c r="D91" s="61"/>
      <c r="E91" s="61"/>
      <c r="F91" s="61"/>
      <c r="G91" s="61"/>
      <c r="H91" s="61"/>
      <c r="I91" s="61"/>
      <c r="J91" s="61"/>
      <c r="K91" s="61"/>
      <c r="L91" s="61"/>
      <c r="M91" s="61"/>
      <c r="N91" s="61"/>
      <c r="O91" s="62"/>
      <c r="P91" s="45"/>
      <c r="T91" s="63"/>
      <c r="U91" s="63"/>
      <c r="V91" s="63"/>
    </row>
    <row r="92" spans="1:22" s="65" customFormat="1" x14ac:dyDescent="0.25">
      <c r="A92" s="40"/>
      <c r="B92" s="168" t="s">
        <v>203</v>
      </c>
      <c r="C92" s="115">
        <v>0</v>
      </c>
      <c r="D92" s="115">
        <v>0</v>
      </c>
      <c r="E92" s="115">
        <v>0</v>
      </c>
      <c r="F92" s="115">
        <v>0</v>
      </c>
      <c r="G92" s="115">
        <v>0</v>
      </c>
      <c r="H92" s="115">
        <v>0</v>
      </c>
      <c r="I92" s="115">
        <v>0</v>
      </c>
      <c r="J92" s="115">
        <v>0</v>
      </c>
      <c r="K92" s="115">
        <v>0</v>
      </c>
      <c r="L92" s="115">
        <v>0</v>
      </c>
      <c r="M92" s="115">
        <v>0</v>
      </c>
      <c r="N92" s="115">
        <v>0</v>
      </c>
      <c r="O92" s="36">
        <f t="shared" ref="O92" si="16">SUM(C92:N92)</f>
        <v>0</v>
      </c>
      <c r="P92" s="43"/>
      <c r="T92" s="63"/>
      <c r="U92" s="63"/>
      <c r="V92" s="63"/>
    </row>
    <row r="93" spans="1:22" outlineLevel="1" x14ac:dyDescent="0.25">
      <c r="A93" s="18"/>
      <c r="B93" s="175" t="s">
        <v>44</v>
      </c>
      <c r="C93" s="57"/>
      <c r="D93" s="57"/>
      <c r="E93" s="57"/>
      <c r="F93" s="57"/>
      <c r="G93" s="57"/>
      <c r="H93" s="57"/>
      <c r="I93" s="57"/>
      <c r="J93" s="57"/>
      <c r="K93" s="57"/>
      <c r="L93" s="57"/>
      <c r="M93" s="57"/>
      <c r="N93" s="57"/>
      <c r="O93" s="58"/>
      <c r="P93" s="44"/>
    </row>
    <row r="94" spans="1:22" outlineLevel="1" x14ac:dyDescent="0.25">
      <c r="A94" s="18"/>
      <c r="B94" s="179" t="s">
        <v>170</v>
      </c>
      <c r="C94" s="246"/>
      <c r="D94" s="246"/>
      <c r="E94" s="246"/>
      <c r="F94" s="246"/>
      <c r="G94" s="246"/>
      <c r="H94" s="246"/>
      <c r="I94" s="246"/>
      <c r="J94" s="246"/>
      <c r="K94" s="246"/>
      <c r="L94" s="246"/>
      <c r="M94" s="246"/>
      <c r="N94" s="246"/>
      <c r="O94" s="41">
        <f t="shared" ref="O94:O97" si="17">SUM(C94:N94)</f>
        <v>0</v>
      </c>
      <c r="P94" s="44"/>
    </row>
    <row r="95" spans="1:22" outlineLevel="1" x14ac:dyDescent="0.25">
      <c r="A95" s="18"/>
      <c r="B95" s="177" t="s">
        <v>82</v>
      </c>
      <c r="C95" s="247"/>
      <c r="D95" s="247"/>
      <c r="E95" s="247"/>
      <c r="F95" s="247"/>
      <c r="G95" s="247"/>
      <c r="H95" s="247"/>
      <c r="I95" s="247"/>
      <c r="J95" s="247"/>
      <c r="K95" s="247"/>
      <c r="L95" s="247"/>
      <c r="M95" s="247"/>
      <c r="N95" s="247"/>
      <c r="O95" s="41">
        <f t="shared" si="17"/>
        <v>0</v>
      </c>
      <c r="P95" s="44"/>
    </row>
    <row r="96" spans="1:22" outlineLevel="1" x14ac:dyDescent="0.25">
      <c r="A96" s="18"/>
      <c r="B96" s="177" t="s">
        <v>119</v>
      </c>
      <c r="C96" s="247"/>
      <c r="D96" s="247"/>
      <c r="E96" s="247"/>
      <c r="F96" s="247"/>
      <c r="G96" s="247"/>
      <c r="H96" s="247"/>
      <c r="I96" s="247"/>
      <c r="J96" s="247"/>
      <c r="K96" s="247"/>
      <c r="L96" s="247"/>
      <c r="M96" s="247"/>
      <c r="N96" s="247"/>
      <c r="O96" s="41">
        <f t="shared" si="17"/>
        <v>0</v>
      </c>
      <c r="P96" s="44"/>
    </row>
    <row r="97" spans="1:20" outlineLevel="1" x14ac:dyDescent="0.25">
      <c r="A97" s="18"/>
      <c r="B97" s="177"/>
      <c r="C97" s="247"/>
      <c r="D97" s="247"/>
      <c r="E97" s="247"/>
      <c r="F97" s="247"/>
      <c r="G97" s="247"/>
      <c r="H97" s="247"/>
      <c r="I97" s="247"/>
      <c r="J97" s="247"/>
      <c r="K97" s="247"/>
      <c r="L97" s="247"/>
      <c r="M97" s="247"/>
      <c r="N97" s="247"/>
      <c r="O97" s="41">
        <f t="shared" si="17"/>
        <v>0</v>
      </c>
      <c r="P97" s="44"/>
    </row>
    <row r="98" spans="1:20" x14ac:dyDescent="0.25">
      <c r="A98" s="18"/>
      <c r="B98" s="171" t="s">
        <v>46</v>
      </c>
      <c r="C98" s="47">
        <f>SUM(C94:C97)</f>
        <v>0</v>
      </c>
      <c r="D98" s="47">
        <f t="shared" ref="D98:O98" si="18">SUM(D94:D97)</f>
        <v>0</v>
      </c>
      <c r="E98" s="47">
        <f t="shared" si="18"/>
        <v>0</v>
      </c>
      <c r="F98" s="47">
        <f t="shared" si="18"/>
        <v>0</v>
      </c>
      <c r="G98" s="47">
        <f t="shared" si="18"/>
        <v>0</v>
      </c>
      <c r="H98" s="47">
        <f t="shared" si="18"/>
        <v>0</v>
      </c>
      <c r="I98" s="47">
        <f t="shared" si="18"/>
        <v>0</v>
      </c>
      <c r="J98" s="47">
        <f t="shared" si="18"/>
        <v>0</v>
      </c>
      <c r="K98" s="47">
        <f t="shared" si="18"/>
        <v>0</v>
      </c>
      <c r="L98" s="47">
        <f t="shared" si="18"/>
        <v>0</v>
      </c>
      <c r="M98" s="47">
        <f t="shared" si="18"/>
        <v>0</v>
      </c>
      <c r="N98" s="47">
        <f t="shared" si="18"/>
        <v>0</v>
      </c>
      <c r="O98" s="47">
        <f t="shared" si="18"/>
        <v>0</v>
      </c>
      <c r="P98" s="43"/>
      <c r="Q98" s="261"/>
    </row>
    <row r="99" spans="1:20" outlineLevel="1" x14ac:dyDescent="0.25">
      <c r="A99" s="18"/>
      <c r="B99" s="350" t="s">
        <v>169</v>
      </c>
      <c r="C99" s="59"/>
      <c r="D99" s="59"/>
      <c r="E99" s="59"/>
      <c r="F99" s="59"/>
      <c r="G99" s="59"/>
      <c r="H99" s="59"/>
      <c r="I99" s="59"/>
      <c r="J99" s="59"/>
      <c r="K99" s="59"/>
      <c r="L99" s="59"/>
      <c r="M99" s="59"/>
      <c r="N99" s="59"/>
      <c r="O99" s="60"/>
      <c r="P99" s="44"/>
    </row>
    <row r="100" spans="1:20" outlineLevel="1" x14ac:dyDescent="0.25">
      <c r="A100" s="18"/>
      <c r="B100" s="179" t="s">
        <v>170</v>
      </c>
      <c r="C100" s="246"/>
      <c r="D100" s="246"/>
      <c r="E100" s="246"/>
      <c r="F100" s="246"/>
      <c r="G100" s="246"/>
      <c r="H100" s="246"/>
      <c r="I100" s="246"/>
      <c r="J100" s="246"/>
      <c r="K100" s="246"/>
      <c r="L100" s="246"/>
      <c r="M100" s="246"/>
      <c r="N100" s="246"/>
      <c r="O100" s="41">
        <f t="shared" ref="O100:O103" si="19">SUM(C100:N100)</f>
        <v>0</v>
      </c>
      <c r="P100" s="44"/>
    </row>
    <row r="101" spans="1:20" outlineLevel="1" x14ac:dyDescent="0.25">
      <c r="A101" s="18"/>
      <c r="B101" s="177" t="s">
        <v>82</v>
      </c>
      <c r="C101" s="247"/>
      <c r="D101" s="247"/>
      <c r="E101" s="247"/>
      <c r="F101" s="247"/>
      <c r="G101" s="247"/>
      <c r="H101" s="247"/>
      <c r="I101" s="247"/>
      <c r="J101" s="247"/>
      <c r="K101" s="247"/>
      <c r="L101" s="247"/>
      <c r="M101" s="247"/>
      <c r="N101" s="247"/>
      <c r="O101" s="41">
        <f t="shared" si="19"/>
        <v>0</v>
      </c>
      <c r="P101" s="44"/>
      <c r="T101" s="261"/>
    </row>
    <row r="102" spans="1:20" outlineLevel="1" x14ac:dyDescent="0.25">
      <c r="A102" s="18"/>
      <c r="B102" s="177" t="s">
        <v>119</v>
      </c>
      <c r="C102" s="247"/>
      <c r="D102" s="247"/>
      <c r="E102" s="247"/>
      <c r="F102" s="247"/>
      <c r="G102" s="247"/>
      <c r="H102" s="247"/>
      <c r="I102" s="247"/>
      <c r="J102" s="247"/>
      <c r="K102" s="247"/>
      <c r="L102" s="247"/>
      <c r="M102" s="247"/>
      <c r="N102" s="247"/>
      <c r="O102" s="41">
        <f t="shared" si="19"/>
        <v>0</v>
      </c>
      <c r="P102" s="44"/>
      <c r="T102" s="261"/>
    </row>
    <row r="103" spans="1:20" outlineLevel="1" x14ac:dyDescent="0.25">
      <c r="A103" s="18"/>
      <c r="B103" s="177"/>
      <c r="C103" s="247"/>
      <c r="D103" s="247"/>
      <c r="E103" s="247"/>
      <c r="F103" s="247"/>
      <c r="G103" s="247"/>
      <c r="H103" s="247"/>
      <c r="I103" s="247"/>
      <c r="J103" s="247"/>
      <c r="K103" s="247"/>
      <c r="L103" s="247"/>
      <c r="M103" s="247"/>
      <c r="N103" s="247"/>
      <c r="O103" s="41">
        <f t="shared" si="19"/>
        <v>0</v>
      </c>
      <c r="P103" s="44"/>
      <c r="T103" s="261"/>
    </row>
    <row r="104" spans="1:20" x14ac:dyDescent="0.25">
      <c r="A104" s="18"/>
      <c r="B104" s="171" t="s">
        <v>47</v>
      </c>
      <c r="C104" s="47">
        <f>SUM(C100:C103)</f>
        <v>0</v>
      </c>
      <c r="D104" s="47">
        <f t="shared" ref="D104:O104" si="20">SUM(D100:D103)</f>
        <v>0</v>
      </c>
      <c r="E104" s="47">
        <f t="shared" si="20"/>
        <v>0</v>
      </c>
      <c r="F104" s="47">
        <f t="shared" si="20"/>
        <v>0</v>
      </c>
      <c r="G104" s="47">
        <f t="shared" si="20"/>
        <v>0</v>
      </c>
      <c r="H104" s="47">
        <f t="shared" si="20"/>
        <v>0</v>
      </c>
      <c r="I104" s="47">
        <f t="shared" si="20"/>
        <v>0</v>
      </c>
      <c r="J104" s="47">
        <f t="shared" si="20"/>
        <v>0</v>
      </c>
      <c r="K104" s="47">
        <f t="shared" si="20"/>
        <v>0</v>
      </c>
      <c r="L104" s="47">
        <f t="shared" si="20"/>
        <v>0</v>
      </c>
      <c r="M104" s="47">
        <f t="shared" si="20"/>
        <v>0</v>
      </c>
      <c r="N104" s="47">
        <f t="shared" si="20"/>
        <v>0</v>
      </c>
      <c r="O104" s="47">
        <f t="shared" si="20"/>
        <v>0</v>
      </c>
      <c r="P104" s="43"/>
      <c r="Q104" s="261"/>
    </row>
    <row r="105" spans="1:20" x14ac:dyDescent="0.25">
      <c r="A105" s="18"/>
      <c r="B105" s="350"/>
      <c r="C105" s="59"/>
      <c r="D105" s="59"/>
      <c r="E105" s="59"/>
      <c r="F105" s="59"/>
      <c r="G105" s="59"/>
      <c r="H105" s="59"/>
      <c r="I105" s="59"/>
      <c r="J105" s="59"/>
      <c r="K105" s="59"/>
      <c r="L105" s="59"/>
      <c r="M105" s="59"/>
      <c r="N105" s="59"/>
      <c r="O105" s="60"/>
      <c r="P105" s="44"/>
    </row>
    <row r="106" spans="1:20" x14ac:dyDescent="0.25">
      <c r="A106" s="18"/>
      <c r="B106" s="173" t="s">
        <v>48</v>
      </c>
      <c r="C106" s="241">
        <f t="shared" ref="C106:O106" si="21">C64-C73-C78-C84+C90+C92+C98-C104</f>
        <v>0</v>
      </c>
      <c r="D106" s="241">
        <f t="shared" si="21"/>
        <v>0</v>
      </c>
      <c r="E106" s="241">
        <f t="shared" si="21"/>
        <v>0</v>
      </c>
      <c r="F106" s="241">
        <f t="shared" si="21"/>
        <v>0</v>
      </c>
      <c r="G106" s="241">
        <f t="shared" si="21"/>
        <v>0</v>
      </c>
      <c r="H106" s="241">
        <f t="shared" si="21"/>
        <v>0</v>
      </c>
      <c r="I106" s="241">
        <f t="shared" si="21"/>
        <v>0</v>
      </c>
      <c r="J106" s="241">
        <f t="shared" si="21"/>
        <v>0</v>
      </c>
      <c r="K106" s="241">
        <f t="shared" si="21"/>
        <v>0</v>
      </c>
      <c r="L106" s="241">
        <f t="shared" si="21"/>
        <v>0</v>
      </c>
      <c r="M106" s="241">
        <f t="shared" si="21"/>
        <v>0</v>
      </c>
      <c r="N106" s="241">
        <f t="shared" si="21"/>
        <v>0</v>
      </c>
      <c r="O106" s="241">
        <f t="shared" si="21"/>
        <v>0</v>
      </c>
      <c r="P106" s="43"/>
      <c r="Q106" s="261"/>
    </row>
    <row r="107" spans="1:20" x14ac:dyDescent="0.25">
      <c r="A107" s="18"/>
      <c r="B107" s="350"/>
      <c r="C107" s="59"/>
      <c r="D107" s="59"/>
      <c r="E107" s="59"/>
      <c r="F107" s="59"/>
      <c r="G107" s="59"/>
      <c r="H107" s="59"/>
      <c r="I107" s="59"/>
      <c r="J107" s="59"/>
      <c r="K107" s="59"/>
      <c r="L107" s="59"/>
      <c r="M107" s="59"/>
      <c r="N107" s="59"/>
      <c r="O107" s="60"/>
      <c r="P107" s="44"/>
    </row>
    <row r="108" spans="1:20" x14ac:dyDescent="0.25">
      <c r="A108" s="18"/>
      <c r="B108" s="173" t="s">
        <v>117</v>
      </c>
      <c r="C108" s="116"/>
      <c r="D108" s="237">
        <f>C109</f>
        <v>0</v>
      </c>
      <c r="E108" s="237">
        <f t="shared" ref="E108:N108" si="22">D109</f>
        <v>0</v>
      </c>
      <c r="F108" s="237">
        <f t="shared" si="22"/>
        <v>0</v>
      </c>
      <c r="G108" s="237">
        <f t="shared" si="22"/>
        <v>0</v>
      </c>
      <c r="H108" s="237">
        <f t="shared" si="22"/>
        <v>0</v>
      </c>
      <c r="I108" s="237">
        <f t="shared" si="22"/>
        <v>0</v>
      </c>
      <c r="J108" s="237">
        <f t="shared" si="22"/>
        <v>0</v>
      </c>
      <c r="K108" s="237">
        <f t="shared" si="22"/>
        <v>0</v>
      </c>
      <c r="L108" s="237">
        <f t="shared" si="22"/>
        <v>0</v>
      </c>
      <c r="M108" s="237">
        <f t="shared" si="22"/>
        <v>0</v>
      </c>
      <c r="N108" s="237">
        <f t="shared" si="22"/>
        <v>0</v>
      </c>
      <c r="O108" s="237">
        <f>C108</f>
        <v>0</v>
      </c>
      <c r="P108" s="43"/>
    </row>
    <row r="109" spans="1:20" x14ac:dyDescent="0.25">
      <c r="A109" s="18"/>
      <c r="B109" s="168" t="s">
        <v>118</v>
      </c>
      <c r="C109" s="237">
        <f>C108+C106</f>
        <v>0</v>
      </c>
      <c r="D109" s="237">
        <f t="shared" ref="D109:O109" si="23">D108+D106</f>
        <v>0</v>
      </c>
      <c r="E109" s="237">
        <f t="shared" si="23"/>
        <v>0</v>
      </c>
      <c r="F109" s="237">
        <f t="shared" si="23"/>
        <v>0</v>
      </c>
      <c r="G109" s="237">
        <f t="shared" si="23"/>
        <v>0</v>
      </c>
      <c r="H109" s="237">
        <f t="shared" si="23"/>
        <v>0</v>
      </c>
      <c r="I109" s="237">
        <f t="shared" si="23"/>
        <v>0</v>
      </c>
      <c r="J109" s="237">
        <f t="shared" si="23"/>
        <v>0</v>
      </c>
      <c r="K109" s="237">
        <f t="shared" si="23"/>
        <v>0</v>
      </c>
      <c r="L109" s="237">
        <f t="shared" si="23"/>
        <v>0</v>
      </c>
      <c r="M109" s="237">
        <f t="shared" si="23"/>
        <v>0</v>
      </c>
      <c r="N109" s="237">
        <f t="shared" si="23"/>
        <v>0</v>
      </c>
      <c r="O109" s="237">
        <f t="shared" si="23"/>
        <v>0</v>
      </c>
      <c r="P109" s="43"/>
    </row>
    <row r="110" spans="1:20" x14ac:dyDescent="0.25">
      <c r="A110" s="18"/>
      <c r="B110" s="38"/>
      <c r="C110" s="39"/>
      <c r="D110" s="39"/>
      <c r="E110" s="39"/>
      <c r="F110" s="39"/>
      <c r="G110" s="39"/>
      <c r="H110" s="39"/>
      <c r="I110" s="39"/>
      <c r="J110" s="39"/>
      <c r="K110" s="39"/>
      <c r="L110" s="39"/>
      <c r="M110" s="39"/>
      <c r="N110" s="39"/>
      <c r="O110" s="39"/>
      <c r="P110" s="37"/>
    </row>
    <row r="111" spans="1:20" x14ac:dyDescent="0.25">
      <c r="A111" s="18"/>
      <c r="B111" s="264" t="s">
        <v>287</v>
      </c>
      <c r="C111" s="18"/>
      <c r="D111" s="18"/>
      <c r="E111" s="18"/>
      <c r="F111" s="18"/>
      <c r="G111" s="18"/>
      <c r="H111" s="18"/>
      <c r="I111" s="18"/>
      <c r="J111" s="18"/>
      <c r="K111" s="18"/>
      <c r="L111" s="18"/>
      <c r="M111" s="18"/>
      <c r="N111" s="18"/>
      <c r="O111" s="18"/>
      <c r="P111" s="18"/>
    </row>
    <row r="112" spans="1:20" x14ac:dyDescent="0.25">
      <c r="A112" s="18"/>
      <c r="B112" s="392"/>
      <c r="C112" s="393"/>
      <c r="D112" s="393"/>
      <c r="E112" s="393"/>
      <c r="F112" s="393"/>
      <c r="G112" s="393"/>
      <c r="H112" s="393"/>
      <c r="I112" s="393"/>
      <c r="J112" s="393"/>
      <c r="K112" s="393"/>
      <c r="L112" s="393"/>
      <c r="M112" s="393"/>
      <c r="N112" s="393"/>
      <c r="O112" s="394"/>
      <c r="P112" s="18"/>
    </row>
    <row r="113" spans="1:21" x14ac:dyDescent="0.25">
      <c r="A113" s="18"/>
      <c r="B113" s="395"/>
      <c r="C113" s="396"/>
      <c r="D113" s="396"/>
      <c r="E113" s="396"/>
      <c r="F113" s="396"/>
      <c r="G113" s="396"/>
      <c r="H113" s="396"/>
      <c r="I113" s="396"/>
      <c r="J113" s="396"/>
      <c r="K113" s="396"/>
      <c r="L113" s="396"/>
      <c r="M113" s="396"/>
      <c r="N113" s="396"/>
      <c r="O113" s="397"/>
      <c r="P113" s="18"/>
    </row>
    <row r="114" spans="1:21" x14ac:dyDescent="0.25">
      <c r="A114" s="18"/>
      <c r="B114" s="395"/>
      <c r="C114" s="396"/>
      <c r="D114" s="396"/>
      <c r="E114" s="396"/>
      <c r="F114" s="396"/>
      <c r="G114" s="396"/>
      <c r="H114" s="396"/>
      <c r="I114" s="396"/>
      <c r="J114" s="396"/>
      <c r="K114" s="396"/>
      <c r="L114" s="396"/>
      <c r="M114" s="396"/>
      <c r="N114" s="396"/>
      <c r="O114" s="397"/>
      <c r="P114" s="18"/>
    </row>
    <row r="115" spans="1:21" x14ac:dyDescent="0.25">
      <c r="A115" s="18"/>
      <c r="B115" s="395"/>
      <c r="C115" s="396"/>
      <c r="D115" s="396"/>
      <c r="E115" s="396"/>
      <c r="F115" s="396"/>
      <c r="G115" s="396"/>
      <c r="H115" s="396"/>
      <c r="I115" s="396"/>
      <c r="J115" s="396"/>
      <c r="K115" s="396"/>
      <c r="L115" s="396"/>
      <c r="M115" s="396"/>
      <c r="N115" s="396"/>
      <c r="O115" s="397"/>
      <c r="P115" s="18"/>
      <c r="U115" s="248"/>
    </row>
    <row r="116" spans="1:21" x14ac:dyDescent="0.25">
      <c r="A116" s="18"/>
      <c r="B116" s="395"/>
      <c r="C116" s="396"/>
      <c r="D116" s="396"/>
      <c r="E116" s="396"/>
      <c r="F116" s="396"/>
      <c r="G116" s="396"/>
      <c r="H116" s="396"/>
      <c r="I116" s="396"/>
      <c r="J116" s="396"/>
      <c r="K116" s="396"/>
      <c r="L116" s="396"/>
      <c r="M116" s="396"/>
      <c r="N116" s="396"/>
      <c r="O116" s="397"/>
      <c r="P116" s="18"/>
    </row>
    <row r="117" spans="1:21" x14ac:dyDescent="0.25">
      <c r="A117" s="18"/>
      <c r="B117" s="398"/>
      <c r="C117" s="399"/>
      <c r="D117" s="399"/>
      <c r="E117" s="399"/>
      <c r="F117" s="399"/>
      <c r="G117" s="399"/>
      <c r="H117" s="399"/>
      <c r="I117" s="399"/>
      <c r="J117" s="399"/>
      <c r="K117" s="399"/>
      <c r="L117" s="399"/>
      <c r="M117" s="399"/>
      <c r="N117" s="399"/>
      <c r="O117" s="400"/>
      <c r="P117" s="18"/>
    </row>
    <row r="118" spans="1:21" x14ac:dyDescent="0.25">
      <c r="A118" s="18"/>
      <c r="B118" s="18"/>
      <c r="C118" s="18"/>
      <c r="D118" s="18"/>
      <c r="E118" s="18"/>
      <c r="F118" s="18"/>
      <c r="G118" s="18"/>
      <c r="H118" s="18"/>
      <c r="I118" s="18"/>
      <c r="J118" s="18"/>
      <c r="K118" s="18"/>
      <c r="L118" s="18"/>
      <c r="M118" s="18"/>
      <c r="N118" s="18"/>
      <c r="O118" s="18"/>
      <c r="P118" s="18"/>
    </row>
  </sheetData>
  <sheetProtection sheet="1" objects="1" scenarios="1" formatCells="0"/>
  <protectedRanges>
    <protectedRange sqref="C11:N18 P11:P18 C66:P67 O68:O72 O80:O83 O86:O89 O92 O94:O97 O100:O103 P49:P59 O46:O59 O75:O77 C49:N59 C26:O43 P29:P43 O11:O23 C9:P10" name="Data"/>
    <protectedRange sqref="C68:N70 C73:P74 P68:P70 C78:P79 C84:P85 C80:N83 P80:P83 C86:N88 P86:P88 C75:N77 P75:P77" name="Data_1"/>
    <protectedRange sqref="B4:E6" name="Titles_1_1"/>
  </protectedRanges>
  <dataConsolidate/>
  <customSheetViews>
    <customSheetView guid="{43CE57EE-3237-4C30-842A-5141E827D2A3}" showPageBreaks="1" printArea="1">
      <pane xSplit="1" ySplit="7" topLeftCell="B8" activePane="bottomRight" state="frozen"/>
      <selection pane="bottomRight" activeCell="B9" sqref="B9"/>
      <colBreaks count="1" manualBreakCount="1">
        <brk id="16" max="1048575" man="1"/>
      </colBreaks>
      <pageMargins left="0.2" right="0.2" top="0.25" bottom="0.25" header="0.3" footer="0.3"/>
      <pageSetup scale="69" orientation="landscape" r:id="rId1"/>
    </customSheetView>
  </customSheetViews>
  <mergeCells count="3">
    <mergeCell ref="C4:E4"/>
    <mergeCell ref="B112:O117"/>
    <mergeCell ref="E1:I1"/>
  </mergeCells>
  <printOptions horizontalCentered="1"/>
  <pageMargins left="0.2" right="0.2" top="0.25" bottom="0.25" header="0.25" footer="0.25"/>
  <pageSetup scale="68" orientation="landscape" r:id="rId2"/>
  <colBreaks count="1" manualBreakCount="1">
    <brk id="16"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02"/>
  <sheetViews>
    <sheetView zoomScale="75" zoomScaleNormal="75" workbookViewId="0">
      <pane xSplit="1" ySplit="8" topLeftCell="B9" activePane="bottomRight" state="frozen"/>
      <selection pane="topRight" activeCell="B1" sqref="B1"/>
      <selection pane="bottomLeft" activeCell="A8" sqref="A8"/>
      <selection pane="bottomRight" activeCell="C6" sqref="C6:D6"/>
    </sheetView>
  </sheetViews>
  <sheetFormatPr defaultColWidth="9.140625" defaultRowHeight="15" outlineLevelRow="1" x14ac:dyDescent="0.25"/>
  <cols>
    <col min="1" max="1" width="4.7109375" style="75" customWidth="1"/>
    <col min="2" max="2" width="32.7109375" style="75" customWidth="1"/>
    <col min="3" max="5" width="12.7109375" style="75" customWidth="1"/>
    <col min="6" max="6" width="1.7109375" style="75" customWidth="1"/>
    <col min="7" max="7" width="32.7109375" style="75" customWidth="1"/>
    <col min="8" max="10" width="12.7109375" style="75" customWidth="1"/>
    <col min="11" max="11" width="4.7109375" style="75" customWidth="1"/>
    <col min="12" max="16" width="10.7109375" style="75" customWidth="1"/>
    <col min="17" max="16384" width="9.140625" style="75"/>
  </cols>
  <sheetData>
    <row r="1" spans="1:11" ht="15.75" x14ac:dyDescent="0.25">
      <c r="A1" s="23"/>
      <c r="B1" s="74"/>
      <c r="C1" s="23"/>
      <c r="D1" s="352"/>
      <c r="E1" s="352"/>
      <c r="F1" s="352"/>
      <c r="G1" s="352"/>
      <c r="H1" s="268"/>
      <c r="I1" s="74"/>
      <c r="J1" s="74"/>
      <c r="K1" s="74"/>
    </row>
    <row r="2" spans="1:11" ht="15.75" x14ac:dyDescent="0.25">
      <c r="A2" s="23"/>
      <c r="B2" s="19" t="s">
        <v>79</v>
      </c>
      <c r="C2" s="20"/>
      <c r="D2" s="20"/>
      <c r="E2" s="20"/>
      <c r="F2" s="20"/>
      <c r="G2" s="74"/>
      <c r="H2" s="74"/>
      <c r="I2" s="74"/>
      <c r="J2" s="74"/>
      <c r="K2" s="74"/>
    </row>
    <row r="3" spans="1:11" x14ac:dyDescent="0.25">
      <c r="A3" s="23"/>
      <c r="B3" s="21"/>
      <c r="C3" s="21"/>
      <c r="D3" s="22"/>
      <c r="E3" s="22"/>
      <c r="F3" s="22"/>
      <c r="G3" s="74"/>
      <c r="H3" s="74"/>
      <c r="I3" s="74"/>
      <c r="J3" s="74"/>
      <c r="K3" s="74"/>
    </row>
    <row r="4" spans="1:11" ht="15.75" x14ac:dyDescent="0.25">
      <c r="A4" s="23"/>
      <c r="B4" s="156" t="s">
        <v>218</v>
      </c>
      <c r="C4" s="391" t="str">
        <f>'1. Owner Draws'!C4:E4</f>
        <v xml:space="preserve"> </v>
      </c>
      <c r="D4" s="376"/>
      <c r="E4" s="376"/>
      <c r="F4" s="76"/>
      <c r="G4" s="201" t="s">
        <v>189</v>
      </c>
      <c r="H4" s="74"/>
      <c r="I4" s="74"/>
      <c r="J4" s="74"/>
      <c r="K4" s="74"/>
    </row>
    <row r="5" spans="1:11" ht="15.75" x14ac:dyDescent="0.25">
      <c r="A5" s="23"/>
      <c r="B5" s="156" t="s">
        <v>78</v>
      </c>
      <c r="C5" s="216" t="s">
        <v>220</v>
      </c>
      <c r="D5" s="217" t="str">
        <f>Instructions!G19</f>
        <v xml:space="preserve"> </v>
      </c>
      <c r="E5" s="218"/>
      <c r="F5" s="76"/>
      <c r="G5" s="201" t="s">
        <v>191</v>
      </c>
      <c r="H5" s="74"/>
      <c r="I5" s="74"/>
      <c r="J5" s="74"/>
      <c r="K5" s="74"/>
    </row>
    <row r="6" spans="1:11" ht="15.75" x14ac:dyDescent="0.25">
      <c r="A6" s="23"/>
      <c r="B6" s="156" t="s">
        <v>76</v>
      </c>
      <c r="C6" s="425" t="s">
        <v>223</v>
      </c>
      <c r="D6" s="425"/>
      <c r="E6" s="219"/>
      <c r="F6" s="76"/>
      <c r="G6" s="331"/>
      <c r="H6" s="331"/>
      <c r="I6" s="331"/>
      <c r="J6" s="74"/>
      <c r="K6" s="74"/>
    </row>
    <row r="7" spans="1:11" x14ac:dyDescent="0.25">
      <c r="A7" s="74"/>
      <c r="B7" s="74"/>
      <c r="C7" s="74"/>
      <c r="D7" s="74"/>
      <c r="E7" s="74"/>
      <c r="F7" s="74"/>
      <c r="G7" s="74"/>
      <c r="H7" s="74"/>
      <c r="I7" s="74"/>
      <c r="J7" s="74"/>
      <c r="K7" s="74"/>
    </row>
    <row r="8" spans="1:11" ht="15.75" x14ac:dyDescent="0.25">
      <c r="A8" s="74"/>
      <c r="B8" s="99" t="s">
        <v>58</v>
      </c>
      <c r="C8" s="100"/>
      <c r="D8" s="100"/>
      <c r="E8" s="100"/>
      <c r="F8" s="100"/>
      <c r="G8" s="101" t="s">
        <v>65</v>
      </c>
      <c r="H8" s="102"/>
      <c r="I8" s="102"/>
      <c r="J8" s="103"/>
      <c r="K8" s="74"/>
    </row>
    <row r="9" spans="1:11" outlineLevel="1" x14ac:dyDescent="0.25">
      <c r="A9" s="74"/>
      <c r="B9" s="92" t="s">
        <v>73</v>
      </c>
      <c r="C9" s="93"/>
      <c r="D9" s="93"/>
      <c r="E9" s="94"/>
      <c r="F9" s="95"/>
      <c r="G9" s="96" t="s">
        <v>63</v>
      </c>
      <c r="H9" s="94"/>
      <c r="I9" s="94"/>
      <c r="J9" s="97"/>
      <c r="K9" s="74"/>
    </row>
    <row r="10" spans="1:11" outlineLevel="1" x14ac:dyDescent="0.25">
      <c r="A10" s="74"/>
      <c r="B10" s="421" t="s">
        <v>59</v>
      </c>
      <c r="C10" s="421"/>
      <c r="D10" s="421"/>
      <c r="E10" s="81"/>
      <c r="F10" s="32"/>
      <c r="G10" s="432" t="s">
        <v>104</v>
      </c>
      <c r="H10" s="432"/>
      <c r="I10" s="433"/>
      <c r="J10" s="77"/>
      <c r="K10" s="74"/>
    </row>
    <row r="11" spans="1:11" outlineLevel="1" x14ac:dyDescent="0.25">
      <c r="A11" s="74"/>
      <c r="B11" s="421" t="s">
        <v>60</v>
      </c>
      <c r="C11" s="421"/>
      <c r="D11" s="421"/>
      <c r="E11" s="81"/>
      <c r="F11" s="86"/>
      <c r="G11" s="434"/>
      <c r="H11" s="434"/>
      <c r="I11" s="435"/>
      <c r="J11" s="81"/>
      <c r="K11" s="74"/>
    </row>
    <row r="12" spans="1:11" outlineLevel="1" x14ac:dyDescent="0.25">
      <c r="A12" s="74"/>
      <c r="B12" s="84" t="str">
        <f>IF(type="Fruit, Vegetable, Hort.","Fruit &amp; vegetable crop inventory","Cash crop inventory")</f>
        <v>Fruit &amp; vegetable crop inventory</v>
      </c>
      <c r="C12" s="84" t="s">
        <v>61</v>
      </c>
      <c r="D12" s="84" t="s">
        <v>62</v>
      </c>
      <c r="E12" s="78"/>
      <c r="F12" s="87"/>
      <c r="G12" s="434"/>
      <c r="H12" s="434"/>
      <c r="I12" s="435"/>
      <c r="J12" s="81"/>
      <c r="K12" s="74"/>
    </row>
    <row r="13" spans="1:11" outlineLevel="1" x14ac:dyDescent="0.25">
      <c r="A13" s="74"/>
      <c r="B13" s="339"/>
      <c r="C13" s="242"/>
      <c r="D13" s="243"/>
      <c r="E13" s="77">
        <f>C13*D13</f>
        <v>0</v>
      </c>
      <c r="F13" s="86"/>
      <c r="G13" s="434"/>
      <c r="H13" s="434"/>
      <c r="I13" s="435"/>
      <c r="J13" s="81"/>
      <c r="K13" s="74"/>
    </row>
    <row r="14" spans="1:11" outlineLevel="1" x14ac:dyDescent="0.25">
      <c r="A14" s="74"/>
      <c r="B14" s="339"/>
      <c r="C14" s="242"/>
      <c r="D14" s="243"/>
      <c r="E14" s="77">
        <f t="shared" ref="E14:E27" si="0">C14*D14</f>
        <v>0</v>
      </c>
      <c r="F14" s="2"/>
      <c r="G14" s="432" t="s">
        <v>66</v>
      </c>
      <c r="H14" s="432"/>
      <c r="I14" s="433"/>
      <c r="J14" s="77"/>
      <c r="K14" s="74"/>
    </row>
    <row r="15" spans="1:11" outlineLevel="1" x14ac:dyDescent="0.25">
      <c r="A15" s="74"/>
      <c r="B15" s="339"/>
      <c r="C15" s="242"/>
      <c r="D15" s="243"/>
      <c r="E15" s="77">
        <f t="shared" si="0"/>
        <v>0</v>
      </c>
      <c r="F15" s="86"/>
      <c r="G15" s="434"/>
      <c r="H15" s="434"/>
      <c r="I15" s="435"/>
      <c r="J15" s="81"/>
      <c r="K15" s="74"/>
    </row>
    <row r="16" spans="1:11" outlineLevel="1" x14ac:dyDescent="0.25">
      <c r="A16" s="74"/>
      <c r="B16" s="84" t="str">
        <f>IF(type="Fruit, Vegetable, Hort.", "Production supply inventory","Feed inventory")</f>
        <v>Production supply inventory</v>
      </c>
      <c r="C16" s="84" t="s">
        <v>61</v>
      </c>
      <c r="D16" s="84" t="s">
        <v>62</v>
      </c>
      <c r="E16" s="78"/>
      <c r="F16" s="87"/>
      <c r="G16" s="88"/>
      <c r="H16" s="88"/>
      <c r="I16" s="89"/>
      <c r="J16" s="81"/>
      <c r="K16" s="74"/>
    </row>
    <row r="17" spans="1:11" outlineLevel="1" x14ac:dyDescent="0.25">
      <c r="A17" s="74"/>
      <c r="B17" s="339"/>
      <c r="C17" s="242"/>
      <c r="D17" s="243"/>
      <c r="E17" s="77">
        <f t="shared" si="0"/>
        <v>0</v>
      </c>
      <c r="F17" s="32"/>
      <c r="G17" s="432" t="s">
        <v>67</v>
      </c>
      <c r="H17" s="432"/>
      <c r="I17" s="433"/>
      <c r="J17" s="81"/>
      <c r="K17" s="74"/>
    </row>
    <row r="18" spans="1:11" outlineLevel="1" x14ac:dyDescent="0.25">
      <c r="A18" s="74"/>
      <c r="B18" s="339"/>
      <c r="C18" s="242"/>
      <c r="D18" s="243"/>
      <c r="E18" s="77">
        <f t="shared" si="0"/>
        <v>0</v>
      </c>
      <c r="F18" s="2"/>
      <c r="G18" s="432" t="s">
        <v>232</v>
      </c>
      <c r="H18" s="432"/>
      <c r="I18" s="433"/>
      <c r="J18" s="81"/>
      <c r="K18" s="74"/>
    </row>
    <row r="19" spans="1:11" outlineLevel="1" x14ac:dyDescent="0.25">
      <c r="A19" s="74"/>
      <c r="B19" s="339"/>
      <c r="C19" s="242"/>
      <c r="D19" s="243"/>
      <c r="E19" s="77">
        <f t="shared" si="0"/>
        <v>0</v>
      </c>
      <c r="F19" s="33"/>
      <c r="G19" s="33" t="s">
        <v>77</v>
      </c>
      <c r="H19" s="414"/>
      <c r="I19" s="416"/>
      <c r="J19" s="81"/>
      <c r="K19" s="74"/>
    </row>
    <row r="20" spans="1:11" outlineLevel="1" x14ac:dyDescent="0.25">
      <c r="A20" s="74"/>
      <c r="B20" s="84" t="str">
        <f>IF(type="Fruit, Vegetable, Hort.", "Harvest &amp; market supply inventory","Market livestock inventory")</f>
        <v>Harvest &amp; market supply inventory</v>
      </c>
      <c r="C20" s="84" t="s">
        <v>61</v>
      </c>
      <c r="D20" s="84" t="str">
        <f>IF(type="Fruit, Vegetable, Hort.", "Value/unit ","Value/head")</f>
        <v xml:space="preserve">Value/unit </v>
      </c>
      <c r="E20" s="78"/>
      <c r="F20" s="80"/>
      <c r="G20" s="432" t="s">
        <v>68</v>
      </c>
      <c r="H20" s="432"/>
      <c r="I20" s="433"/>
      <c r="J20" s="77"/>
      <c r="K20" s="74"/>
    </row>
    <row r="21" spans="1:11" outlineLevel="1" x14ac:dyDescent="0.25">
      <c r="A21" s="74"/>
      <c r="B21" s="339"/>
      <c r="C21" s="242"/>
      <c r="D21" s="243"/>
      <c r="E21" s="77">
        <f t="shared" si="0"/>
        <v>0</v>
      </c>
      <c r="F21" s="87"/>
      <c r="G21" s="434"/>
      <c r="H21" s="434"/>
      <c r="I21" s="435"/>
      <c r="J21" s="81"/>
      <c r="K21" s="74"/>
    </row>
    <row r="22" spans="1:11" outlineLevel="1" x14ac:dyDescent="0.25">
      <c r="A22" s="74"/>
      <c r="B22" s="339"/>
      <c r="C22" s="242"/>
      <c r="D22" s="243"/>
      <c r="E22" s="77">
        <f t="shared" si="0"/>
        <v>0</v>
      </c>
      <c r="F22" s="86"/>
      <c r="G22" s="434"/>
      <c r="H22" s="434"/>
      <c r="I22" s="435"/>
      <c r="J22" s="81"/>
      <c r="K22" s="74"/>
    </row>
    <row r="23" spans="1:11" outlineLevel="1" x14ac:dyDescent="0.25">
      <c r="A23" s="74"/>
      <c r="B23" s="339"/>
      <c r="C23" s="242"/>
      <c r="D23" s="243"/>
      <c r="E23" s="77">
        <f t="shared" si="0"/>
        <v>0</v>
      </c>
      <c r="F23" s="86"/>
      <c r="G23" s="434"/>
      <c r="H23" s="434"/>
      <c r="I23" s="435"/>
      <c r="J23" s="81"/>
      <c r="K23" s="74"/>
    </row>
    <row r="24" spans="1:11" outlineLevel="1" x14ac:dyDescent="0.25">
      <c r="A24" s="74"/>
      <c r="B24" s="84" t="str">
        <f>IF(type="Fruit, Vegetable, Hort.", "Resale items on hand","Supplies inventory")</f>
        <v>Resale items on hand</v>
      </c>
      <c r="C24" s="84" t="s">
        <v>61</v>
      </c>
      <c r="D24" s="84" t="s">
        <v>62</v>
      </c>
      <c r="E24" s="78"/>
      <c r="F24" s="32"/>
      <c r="G24" s="432" t="s">
        <v>69</v>
      </c>
      <c r="H24" s="432"/>
      <c r="I24" s="433"/>
      <c r="J24" s="77"/>
      <c r="K24" s="74"/>
    </row>
    <row r="25" spans="1:11" outlineLevel="1" x14ac:dyDescent="0.25">
      <c r="A25" s="74"/>
      <c r="B25" s="339"/>
      <c r="C25" s="242"/>
      <c r="D25" s="243"/>
      <c r="E25" s="77">
        <f t="shared" si="0"/>
        <v>0</v>
      </c>
      <c r="F25" s="86"/>
      <c r="G25" s="434"/>
      <c r="H25" s="434"/>
      <c r="I25" s="435"/>
      <c r="J25" s="81"/>
      <c r="K25" s="74"/>
    </row>
    <row r="26" spans="1:11" outlineLevel="1" x14ac:dyDescent="0.25">
      <c r="A26" s="74"/>
      <c r="B26" s="339"/>
      <c r="C26" s="242"/>
      <c r="D26" s="243"/>
      <c r="E26" s="77">
        <f t="shared" si="0"/>
        <v>0</v>
      </c>
      <c r="F26" s="86"/>
      <c r="G26" s="434"/>
      <c r="H26" s="434"/>
      <c r="I26" s="435"/>
      <c r="J26" s="81"/>
      <c r="K26" s="74"/>
    </row>
    <row r="27" spans="1:11" outlineLevel="1" x14ac:dyDescent="0.25">
      <c r="A27" s="74"/>
      <c r="B27" s="339"/>
      <c r="C27" s="242"/>
      <c r="D27" s="243"/>
      <c r="E27" s="77">
        <f t="shared" si="0"/>
        <v>0</v>
      </c>
      <c r="F27" s="86"/>
      <c r="G27" s="434"/>
      <c r="H27" s="434"/>
      <c r="I27" s="435"/>
      <c r="J27" s="81"/>
      <c r="K27" s="74"/>
    </row>
    <row r="28" spans="1:11" outlineLevel="1" x14ac:dyDescent="0.25">
      <c r="A28" s="74"/>
      <c r="B28" s="421" t="s">
        <v>64</v>
      </c>
      <c r="C28" s="421"/>
      <c r="D28" s="421"/>
      <c r="E28" s="81">
        <v>0</v>
      </c>
      <c r="F28" s="2"/>
      <c r="G28" s="338" t="s">
        <v>71</v>
      </c>
      <c r="H28" s="422"/>
      <c r="I28" s="422"/>
      <c r="J28" s="81"/>
      <c r="K28" s="74"/>
    </row>
    <row r="29" spans="1:11" outlineLevel="1" x14ac:dyDescent="0.25">
      <c r="A29" s="74"/>
      <c r="B29" s="340" t="s">
        <v>84</v>
      </c>
      <c r="C29" s="414"/>
      <c r="D29" s="416"/>
      <c r="E29" s="81"/>
      <c r="F29" s="32"/>
      <c r="G29" s="338" t="s">
        <v>71</v>
      </c>
      <c r="H29" s="422"/>
      <c r="I29" s="422"/>
      <c r="J29" s="81"/>
      <c r="K29" s="74"/>
    </row>
    <row r="30" spans="1:11" x14ac:dyDescent="0.25">
      <c r="A30" s="74"/>
      <c r="B30" s="413" t="s">
        <v>70</v>
      </c>
      <c r="C30" s="413"/>
      <c r="D30" s="413"/>
      <c r="E30" s="83">
        <f>SUM(E10:E29)</f>
        <v>0</v>
      </c>
      <c r="F30" s="32"/>
      <c r="G30" s="445" t="s">
        <v>72</v>
      </c>
      <c r="H30" s="445"/>
      <c r="I30" s="406"/>
      <c r="J30" s="79">
        <f>SUM(J10:J29)</f>
        <v>0</v>
      </c>
      <c r="K30" s="74"/>
    </row>
    <row r="31" spans="1:11" outlineLevel="1" x14ac:dyDescent="0.25">
      <c r="A31" s="74"/>
      <c r="B31" s="92" t="s">
        <v>74</v>
      </c>
      <c r="C31" s="93"/>
      <c r="D31" s="93"/>
      <c r="E31" s="94"/>
      <c r="F31" s="95"/>
      <c r="G31" s="96" t="s">
        <v>75</v>
      </c>
      <c r="H31" s="94"/>
      <c r="I31" s="94"/>
      <c r="J31" s="97"/>
      <c r="K31" s="74"/>
    </row>
    <row r="32" spans="1:11" outlineLevel="1" x14ac:dyDescent="0.25">
      <c r="A32" s="74"/>
      <c r="B32" s="84" t="str">
        <f>IF(type="Fruit, Vegetable, Hort.", " ","Breeding livestock")</f>
        <v xml:space="preserve"> </v>
      </c>
      <c r="C32" s="84" t="str">
        <f>IF(type="Fruit, Vegetable, Hort.", " ","Quantity")</f>
        <v xml:space="preserve"> </v>
      </c>
      <c r="D32" s="84" t="str">
        <f>IF(type="Fruit, Vegetable, Hort.", " ","Value/head")</f>
        <v xml:space="preserve"> </v>
      </c>
      <c r="E32" s="32"/>
      <c r="F32" s="32"/>
      <c r="G32" s="410" t="s">
        <v>87</v>
      </c>
      <c r="H32" s="401"/>
      <c r="I32" s="401"/>
      <c r="J32" s="78"/>
      <c r="K32" s="74"/>
    </row>
    <row r="33" spans="1:11" outlineLevel="1" x14ac:dyDescent="0.25">
      <c r="A33" s="74"/>
      <c r="B33" s="339"/>
      <c r="C33" s="242"/>
      <c r="D33" s="243"/>
      <c r="E33" s="105">
        <f>C33*D33</f>
        <v>0</v>
      </c>
      <c r="F33" s="86"/>
      <c r="G33" s="423"/>
      <c r="H33" s="424"/>
      <c r="I33" s="424"/>
      <c r="J33" s="81"/>
      <c r="K33" s="74"/>
    </row>
    <row r="34" spans="1:11" outlineLevel="1" x14ac:dyDescent="0.25">
      <c r="A34" s="74"/>
      <c r="B34" s="339"/>
      <c r="C34" s="242"/>
      <c r="D34" s="243"/>
      <c r="E34" s="105">
        <f t="shared" ref="E34:E35" si="1">C34*D34</f>
        <v>0</v>
      </c>
      <c r="F34" s="86"/>
      <c r="G34" s="423"/>
      <c r="H34" s="424"/>
      <c r="I34" s="424"/>
      <c r="J34" s="81"/>
      <c r="K34" s="74"/>
    </row>
    <row r="35" spans="1:11" outlineLevel="1" x14ac:dyDescent="0.25">
      <c r="A35" s="74"/>
      <c r="B35" s="339"/>
      <c r="C35" s="242"/>
      <c r="D35" s="243"/>
      <c r="E35" s="105">
        <f t="shared" si="1"/>
        <v>0</v>
      </c>
      <c r="F35" s="86"/>
      <c r="G35" s="423"/>
      <c r="H35" s="424"/>
      <c r="I35" s="424"/>
      <c r="J35" s="81"/>
      <c r="K35" s="74"/>
    </row>
    <row r="36" spans="1:11" outlineLevel="1" x14ac:dyDescent="0.25">
      <c r="A36" s="74"/>
      <c r="B36" s="429" t="s">
        <v>81</v>
      </c>
      <c r="C36" s="430"/>
      <c r="D36" s="431"/>
      <c r="E36" s="108"/>
      <c r="F36" s="32"/>
      <c r="G36" s="106" t="s">
        <v>88</v>
      </c>
      <c r="H36" s="422"/>
      <c r="I36" s="422"/>
      <c r="J36" s="81"/>
      <c r="K36" s="74"/>
    </row>
    <row r="37" spans="1:11" outlineLevel="1" x14ac:dyDescent="0.25">
      <c r="A37" s="74"/>
      <c r="B37" s="429" t="s">
        <v>82</v>
      </c>
      <c r="C37" s="430"/>
      <c r="D37" s="431"/>
      <c r="E37" s="108"/>
      <c r="F37" s="32"/>
      <c r="G37" s="106" t="s">
        <v>88</v>
      </c>
      <c r="H37" s="422"/>
      <c r="I37" s="422"/>
      <c r="J37" s="81"/>
      <c r="K37" s="74"/>
    </row>
    <row r="38" spans="1:11" outlineLevel="1" x14ac:dyDescent="0.25">
      <c r="A38" s="74"/>
      <c r="B38" s="429" t="s">
        <v>83</v>
      </c>
      <c r="C38" s="430"/>
      <c r="D38" s="431"/>
      <c r="E38" s="108"/>
      <c r="F38" s="107"/>
      <c r="G38" s="106" t="s">
        <v>88</v>
      </c>
      <c r="H38" s="422"/>
      <c r="I38" s="422"/>
      <c r="J38" s="81"/>
      <c r="K38" s="74"/>
    </row>
    <row r="39" spans="1:11" outlineLevel="1" x14ac:dyDescent="0.25">
      <c r="A39" s="74"/>
      <c r="B39" s="84" t="s">
        <v>85</v>
      </c>
      <c r="C39" s="422"/>
      <c r="D39" s="422"/>
      <c r="E39" s="108"/>
      <c r="F39" s="32"/>
      <c r="G39" s="410"/>
      <c r="H39" s="401"/>
      <c r="I39" s="401"/>
      <c r="J39" s="78"/>
      <c r="K39" s="74"/>
    </row>
    <row r="40" spans="1:11" outlineLevel="1" x14ac:dyDescent="0.25">
      <c r="A40" s="74"/>
      <c r="B40" s="84" t="s">
        <v>85</v>
      </c>
      <c r="C40" s="422"/>
      <c r="D40" s="422"/>
      <c r="E40" s="108"/>
      <c r="F40" s="32"/>
      <c r="G40" s="410"/>
      <c r="H40" s="401"/>
      <c r="I40" s="401"/>
      <c r="J40" s="78"/>
      <c r="K40" s="74"/>
    </row>
    <row r="41" spans="1:11" x14ac:dyDescent="0.25">
      <c r="A41" s="74"/>
      <c r="B41" s="426" t="s">
        <v>86</v>
      </c>
      <c r="C41" s="427"/>
      <c r="D41" s="428"/>
      <c r="E41" s="83">
        <f>SUM(E33:E40)</f>
        <v>0</v>
      </c>
      <c r="F41" s="82"/>
      <c r="G41" s="406" t="s">
        <v>86</v>
      </c>
      <c r="H41" s="407"/>
      <c r="I41" s="407"/>
      <c r="J41" s="79">
        <f>SUM(J33:J38)</f>
        <v>0</v>
      </c>
      <c r="K41" s="74"/>
    </row>
    <row r="42" spans="1:11" outlineLevel="1" x14ac:dyDescent="0.25">
      <c r="A42" s="74"/>
      <c r="B42" s="417" t="s">
        <v>89</v>
      </c>
      <c r="C42" s="417"/>
      <c r="D42" s="417"/>
      <c r="E42" s="418"/>
      <c r="F42" s="98"/>
      <c r="G42" s="419" t="s">
        <v>90</v>
      </c>
      <c r="H42" s="420"/>
      <c r="I42" s="420"/>
      <c r="J42" s="420"/>
      <c r="K42" s="74"/>
    </row>
    <row r="43" spans="1:11" outlineLevel="1" x14ac:dyDescent="0.25">
      <c r="A43" s="74"/>
      <c r="B43" s="340" t="s">
        <v>91</v>
      </c>
      <c r="C43" s="340" t="s">
        <v>95</v>
      </c>
      <c r="D43" s="340" t="s">
        <v>96</v>
      </c>
      <c r="E43" s="78"/>
      <c r="F43" s="32"/>
      <c r="G43" s="410" t="s">
        <v>97</v>
      </c>
      <c r="H43" s="401"/>
      <c r="I43" s="401"/>
      <c r="J43" s="78"/>
      <c r="K43" s="74"/>
    </row>
    <row r="44" spans="1:11" outlineLevel="1" x14ac:dyDescent="0.25">
      <c r="A44" s="74"/>
      <c r="B44" s="85"/>
      <c r="C44" s="109"/>
      <c r="D44" s="244"/>
      <c r="E44" s="77">
        <f>C44*D44</f>
        <v>0</v>
      </c>
      <c r="F44" s="86"/>
      <c r="G44" s="423"/>
      <c r="H44" s="424"/>
      <c r="I44" s="424"/>
      <c r="J44" s="81"/>
      <c r="K44" s="74"/>
    </row>
    <row r="45" spans="1:11" outlineLevel="1" x14ac:dyDescent="0.25">
      <c r="A45" s="74"/>
      <c r="B45" s="85"/>
      <c r="C45" s="109"/>
      <c r="D45" s="244"/>
      <c r="E45" s="77">
        <f t="shared" ref="E45:E46" si="2">C45*D45</f>
        <v>0</v>
      </c>
      <c r="F45" s="86"/>
      <c r="G45" s="423"/>
      <c r="H45" s="424"/>
      <c r="I45" s="424"/>
      <c r="J45" s="81"/>
      <c r="K45" s="74"/>
    </row>
    <row r="46" spans="1:11" outlineLevel="1" x14ac:dyDescent="0.25">
      <c r="A46" s="74"/>
      <c r="B46" s="85"/>
      <c r="C46" s="109"/>
      <c r="D46" s="244"/>
      <c r="E46" s="77">
        <f t="shared" si="2"/>
        <v>0</v>
      </c>
      <c r="F46" s="86"/>
      <c r="G46" s="423"/>
      <c r="H46" s="424"/>
      <c r="I46" s="424"/>
      <c r="J46" s="81"/>
      <c r="K46" s="74"/>
    </row>
    <row r="47" spans="1:11" outlineLevel="1" x14ac:dyDescent="0.25">
      <c r="A47" s="74"/>
      <c r="B47" s="421" t="s">
        <v>92</v>
      </c>
      <c r="C47" s="421"/>
      <c r="D47" s="421"/>
      <c r="E47" s="78"/>
      <c r="F47" s="32"/>
      <c r="G47" s="345" t="s">
        <v>98</v>
      </c>
      <c r="H47" s="414"/>
      <c r="I47" s="416"/>
      <c r="J47" s="81"/>
      <c r="K47" s="74"/>
    </row>
    <row r="48" spans="1:11" outlineLevel="1" x14ac:dyDescent="0.25">
      <c r="A48" s="74"/>
      <c r="B48" s="414"/>
      <c r="C48" s="415"/>
      <c r="D48" s="416"/>
      <c r="E48" s="81"/>
      <c r="F48" s="32"/>
      <c r="G48" s="34" t="s">
        <v>98</v>
      </c>
      <c r="H48" s="414"/>
      <c r="I48" s="416"/>
      <c r="J48" s="81"/>
      <c r="K48" s="74"/>
    </row>
    <row r="49" spans="1:11" outlineLevel="1" x14ac:dyDescent="0.25">
      <c r="A49" s="74"/>
      <c r="B49" s="414"/>
      <c r="C49" s="415"/>
      <c r="D49" s="416"/>
      <c r="E49" s="81"/>
      <c r="F49" s="32"/>
      <c r="G49" s="34" t="s">
        <v>98</v>
      </c>
      <c r="H49" s="414"/>
      <c r="I49" s="416"/>
      <c r="J49" s="81"/>
      <c r="K49" s="74"/>
    </row>
    <row r="50" spans="1:11" outlineLevel="1" x14ac:dyDescent="0.25">
      <c r="A50" s="74"/>
      <c r="B50" s="414"/>
      <c r="C50" s="415"/>
      <c r="D50" s="416"/>
      <c r="E50" s="81"/>
      <c r="F50" s="32"/>
      <c r="G50" s="411"/>
      <c r="H50" s="412"/>
      <c r="I50" s="412"/>
      <c r="J50" s="78"/>
      <c r="K50" s="74"/>
    </row>
    <row r="51" spans="1:11" outlineLevel="1" x14ac:dyDescent="0.25">
      <c r="A51" s="74"/>
      <c r="B51" s="414"/>
      <c r="C51" s="415"/>
      <c r="D51" s="416"/>
      <c r="E51" s="81"/>
      <c r="F51" s="32"/>
      <c r="G51" s="411"/>
      <c r="H51" s="412"/>
      <c r="I51" s="412"/>
      <c r="J51" s="78"/>
      <c r="K51" s="74"/>
    </row>
    <row r="52" spans="1:11" outlineLevel="1" x14ac:dyDescent="0.25">
      <c r="A52" s="74"/>
      <c r="B52" s="84" t="s">
        <v>93</v>
      </c>
      <c r="C52" s="422"/>
      <c r="D52" s="422"/>
      <c r="E52" s="81"/>
      <c r="F52" s="32"/>
      <c r="G52" s="410"/>
      <c r="H52" s="401"/>
      <c r="I52" s="401"/>
      <c r="J52" s="78"/>
      <c r="K52" s="74"/>
    </row>
    <row r="53" spans="1:11" outlineLevel="1" x14ac:dyDescent="0.25">
      <c r="A53" s="74"/>
      <c r="B53" s="84" t="s">
        <v>93</v>
      </c>
      <c r="C53" s="414"/>
      <c r="D53" s="416"/>
      <c r="E53" s="81"/>
      <c r="F53" s="32"/>
      <c r="G53" s="408"/>
      <c r="H53" s="409"/>
      <c r="I53" s="409"/>
      <c r="J53" s="78"/>
      <c r="K53" s="74"/>
    </row>
    <row r="54" spans="1:11" x14ac:dyDescent="0.25">
      <c r="A54" s="74"/>
      <c r="B54" s="413" t="s">
        <v>94</v>
      </c>
      <c r="C54" s="413"/>
      <c r="D54" s="413"/>
      <c r="E54" s="79">
        <f>SUM(E44:E53)</f>
        <v>0</v>
      </c>
      <c r="F54" s="32"/>
      <c r="G54" s="406" t="s">
        <v>99</v>
      </c>
      <c r="H54" s="407"/>
      <c r="I54" s="407"/>
      <c r="J54" s="79">
        <f>SUM(J44:J49)</f>
        <v>0</v>
      </c>
      <c r="K54" s="74"/>
    </row>
    <row r="55" spans="1:11" x14ac:dyDescent="0.25">
      <c r="A55" s="74"/>
      <c r="B55" s="401"/>
      <c r="C55" s="401"/>
      <c r="D55" s="401"/>
      <c r="E55" s="401"/>
      <c r="F55" s="401"/>
      <c r="G55" s="401"/>
      <c r="H55" s="401"/>
      <c r="I55" s="401"/>
      <c r="J55" s="401"/>
      <c r="K55" s="74"/>
    </row>
    <row r="56" spans="1:11" ht="15.75" x14ac:dyDescent="0.25">
      <c r="A56" s="74"/>
      <c r="B56" s="404"/>
      <c r="C56" s="404"/>
      <c r="D56" s="404"/>
      <c r="E56" s="347"/>
      <c r="F56" s="111"/>
      <c r="G56" s="402" t="s">
        <v>101</v>
      </c>
      <c r="H56" s="403"/>
      <c r="I56" s="403"/>
      <c r="J56" s="112">
        <f>J30+J41+J54</f>
        <v>0</v>
      </c>
      <c r="K56" s="74"/>
    </row>
    <row r="57" spans="1:11" ht="15.75" x14ac:dyDescent="0.25">
      <c r="A57" s="74"/>
      <c r="B57" s="404"/>
      <c r="C57" s="404"/>
      <c r="D57" s="404"/>
      <c r="E57" s="113"/>
      <c r="F57" s="111"/>
      <c r="G57" s="402" t="s">
        <v>102</v>
      </c>
      <c r="H57" s="403"/>
      <c r="I57" s="403"/>
      <c r="J57" s="112">
        <f>E58-J56</f>
        <v>0</v>
      </c>
      <c r="K57" s="74"/>
    </row>
    <row r="58" spans="1:11" ht="15.75" x14ac:dyDescent="0.25">
      <c r="A58" s="74"/>
      <c r="B58" s="405" t="s">
        <v>100</v>
      </c>
      <c r="C58" s="405"/>
      <c r="D58" s="405"/>
      <c r="E58" s="112">
        <f>E30+E41+E54</f>
        <v>0</v>
      </c>
      <c r="F58" s="111"/>
      <c r="G58" s="402" t="s">
        <v>103</v>
      </c>
      <c r="H58" s="403"/>
      <c r="I58" s="403"/>
      <c r="J58" s="112">
        <f>J56+J57</f>
        <v>0</v>
      </c>
      <c r="K58" s="74"/>
    </row>
    <row r="59" spans="1:11" x14ac:dyDescent="0.25">
      <c r="A59" s="74"/>
      <c r="B59" s="74"/>
      <c r="C59" s="74"/>
      <c r="D59" s="74"/>
      <c r="E59" s="74"/>
      <c r="F59" s="74"/>
      <c r="G59" s="74"/>
      <c r="H59" s="74"/>
      <c r="I59" s="74"/>
      <c r="J59" s="74"/>
      <c r="K59" s="74"/>
    </row>
    <row r="60" spans="1:11" x14ac:dyDescent="0.25">
      <c r="A60" s="74"/>
      <c r="B60" s="263" t="s">
        <v>287</v>
      </c>
      <c r="C60" s="74"/>
      <c r="D60" s="74"/>
      <c r="E60" s="74"/>
      <c r="F60" s="74"/>
      <c r="G60" s="74"/>
      <c r="H60" s="74"/>
      <c r="I60" s="74"/>
      <c r="J60" s="74"/>
      <c r="K60" s="74"/>
    </row>
    <row r="61" spans="1:11" x14ac:dyDescent="0.25">
      <c r="A61" s="74"/>
      <c r="B61" s="436" t="s">
        <v>288</v>
      </c>
      <c r="C61" s="437"/>
      <c r="D61" s="437"/>
      <c r="E61" s="437"/>
      <c r="F61" s="437"/>
      <c r="G61" s="437"/>
      <c r="H61" s="437"/>
      <c r="I61" s="437"/>
      <c r="J61" s="438"/>
      <c r="K61" s="74"/>
    </row>
    <row r="62" spans="1:11" x14ac:dyDescent="0.25">
      <c r="A62" s="74"/>
      <c r="B62" s="439"/>
      <c r="C62" s="440"/>
      <c r="D62" s="440"/>
      <c r="E62" s="440"/>
      <c r="F62" s="440"/>
      <c r="G62" s="440"/>
      <c r="H62" s="440"/>
      <c r="I62" s="440"/>
      <c r="J62" s="441"/>
      <c r="K62" s="74"/>
    </row>
    <row r="63" spans="1:11" x14ac:dyDescent="0.25">
      <c r="A63" s="74"/>
      <c r="B63" s="439"/>
      <c r="C63" s="440"/>
      <c r="D63" s="440"/>
      <c r="E63" s="440"/>
      <c r="F63" s="440"/>
      <c r="G63" s="440"/>
      <c r="H63" s="440"/>
      <c r="I63" s="440"/>
      <c r="J63" s="441"/>
      <c r="K63" s="74"/>
    </row>
    <row r="64" spans="1:11" x14ac:dyDescent="0.25">
      <c r="A64" s="74"/>
      <c r="B64" s="439"/>
      <c r="C64" s="440"/>
      <c r="D64" s="440"/>
      <c r="E64" s="440"/>
      <c r="F64" s="440"/>
      <c r="G64" s="440"/>
      <c r="H64" s="440"/>
      <c r="I64" s="440"/>
      <c r="J64" s="441"/>
      <c r="K64" s="74"/>
    </row>
    <row r="65" spans="1:11" x14ac:dyDescent="0.25">
      <c r="A65" s="74"/>
      <c r="B65" s="442"/>
      <c r="C65" s="443"/>
      <c r="D65" s="443"/>
      <c r="E65" s="443"/>
      <c r="F65" s="443"/>
      <c r="G65" s="443"/>
      <c r="H65" s="443"/>
      <c r="I65" s="443"/>
      <c r="J65" s="444"/>
      <c r="K65" s="74"/>
    </row>
    <row r="66" spans="1:11" x14ac:dyDescent="0.25">
      <c r="A66" s="74"/>
      <c r="B66" s="74"/>
      <c r="C66" s="74"/>
      <c r="D66" s="74"/>
      <c r="E66" s="74"/>
      <c r="F66" s="74"/>
      <c r="G66" s="74"/>
      <c r="H66" s="74"/>
      <c r="I66" s="74"/>
      <c r="J66" s="74"/>
      <c r="K66" s="74"/>
    </row>
    <row r="100" spans="4:4" x14ac:dyDescent="0.25">
      <c r="D100" s="75" t="s">
        <v>223</v>
      </c>
    </row>
    <row r="101" spans="4:4" x14ac:dyDescent="0.25">
      <c r="D101" s="75" t="s">
        <v>190</v>
      </c>
    </row>
    <row r="102" spans="4:4" x14ac:dyDescent="0.25">
      <c r="D102" s="75" t="s">
        <v>15</v>
      </c>
    </row>
  </sheetData>
  <sheetProtection sheet="1" objects="1" scenarios="1" formatCells="0"/>
  <protectedRanges>
    <protectedRange sqref="E4:F6 B4:D5" name="Titles_1"/>
  </protectedRanges>
  <customSheetViews>
    <customSheetView guid="{43CE57EE-3237-4C30-842A-5141E827D2A3}" showPageBreaks="1" fitToPage="1" printArea="1">
      <pane xSplit="1" ySplit="8" topLeftCell="B9" activePane="bottomRight" state="frozen"/>
      <selection pane="bottomRight" activeCell="C6" sqref="C6:D6"/>
      <pageMargins left="0.2" right="0.2" top="0.25" bottom="0.25" header="0.3" footer="0.3"/>
      <pageSetup scale="71" orientation="portrait" r:id="rId1"/>
    </customSheetView>
  </customSheetViews>
  <mergeCells count="74">
    <mergeCell ref="B61:J65"/>
    <mergeCell ref="H19:I19"/>
    <mergeCell ref="G30:I30"/>
    <mergeCell ref="G15:I15"/>
    <mergeCell ref="G17:I17"/>
    <mergeCell ref="G18:I18"/>
    <mergeCell ref="G20:I20"/>
    <mergeCell ref="G21:I21"/>
    <mergeCell ref="G22:I22"/>
    <mergeCell ref="H28:I28"/>
    <mergeCell ref="H29:I29"/>
    <mergeCell ref="G23:I23"/>
    <mergeCell ref="G24:I24"/>
    <mergeCell ref="G25:I25"/>
    <mergeCell ref="G26:I26"/>
    <mergeCell ref="G27:I27"/>
    <mergeCell ref="G10:I10"/>
    <mergeCell ref="G11:I11"/>
    <mergeCell ref="G12:I12"/>
    <mergeCell ref="G13:I13"/>
    <mergeCell ref="G14:I14"/>
    <mergeCell ref="C4:E4"/>
    <mergeCell ref="B10:D10"/>
    <mergeCell ref="B11:D11"/>
    <mergeCell ref="C6:D6"/>
    <mergeCell ref="B41:D41"/>
    <mergeCell ref="C39:D39"/>
    <mergeCell ref="C40:D40"/>
    <mergeCell ref="B36:D36"/>
    <mergeCell ref="B37:D37"/>
    <mergeCell ref="B38:D38"/>
    <mergeCell ref="B30:D30"/>
    <mergeCell ref="C29:D29"/>
    <mergeCell ref="B28:D28"/>
    <mergeCell ref="G32:I32"/>
    <mergeCell ref="G33:I33"/>
    <mergeCell ref="G34:I34"/>
    <mergeCell ref="G35:I35"/>
    <mergeCell ref="H36:I36"/>
    <mergeCell ref="H37:I37"/>
    <mergeCell ref="H38:I38"/>
    <mergeCell ref="G39:I39"/>
    <mergeCell ref="G40:I40"/>
    <mergeCell ref="G41:I41"/>
    <mergeCell ref="B51:D51"/>
    <mergeCell ref="C53:D53"/>
    <mergeCell ref="B49:D49"/>
    <mergeCell ref="B42:E42"/>
    <mergeCell ref="G42:J42"/>
    <mergeCell ref="B47:D47"/>
    <mergeCell ref="C52:D52"/>
    <mergeCell ref="G43:I43"/>
    <mergeCell ref="G44:I44"/>
    <mergeCell ref="G45:I45"/>
    <mergeCell ref="G46:I46"/>
    <mergeCell ref="H47:I47"/>
    <mergeCell ref="H48:I48"/>
    <mergeCell ref="H49:I49"/>
    <mergeCell ref="D1:G1"/>
    <mergeCell ref="B55:J55"/>
    <mergeCell ref="G56:I56"/>
    <mergeCell ref="G57:I57"/>
    <mergeCell ref="G58:I58"/>
    <mergeCell ref="B57:D57"/>
    <mergeCell ref="B56:D56"/>
    <mergeCell ref="B58:D58"/>
    <mergeCell ref="G54:I54"/>
    <mergeCell ref="G53:I53"/>
    <mergeCell ref="G52:I52"/>
    <mergeCell ref="G51:I51"/>
    <mergeCell ref="G50:I50"/>
    <mergeCell ref="B54:D54"/>
    <mergeCell ref="B48:D48"/>
    <mergeCell ref="B50:D50"/>
  </mergeCells>
  <dataValidations count="1">
    <dataValidation type="list" allowBlank="1" showInputMessage="1" showErrorMessage="1" sqref="C6:D6">
      <formula1>AssetValuation</formula1>
    </dataValidation>
  </dataValidations>
  <printOptions horizontalCentered="1"/>
  <pageMargins left="0.2" right="0.2" top="0.25" bottom="0.25" header="0.25" footer="0.25"/>
  <pageSetup scale="71"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66"/>
  <sheetViews>
    <sheetView zoomScale="75" zoomScaleNormal="75" workbookViewId="0">
      <pane xSplit="1" ySplit="8" topLeftCell="B9" activePane="bottomRight" state="frozen"/>
      <selection pane="topRight" activeCell="B1" sqref="B1"/>
      <selection pane="bottomLeft" activeCell="A8" sqref="A8"/>
      <selection pane="bottomRight" activeCell="E10" sqref="E10"/>
    </sheetView>
  </sheetViews>
  <sheetFormatPr defaultColWidth="9.140625" defaultRowHeight="15" outlineLevelRow="1" x14ac:dyDescent="0.25"/>
  <cols>
    <col min="1" max="1" width="4.7109375" style="75" customWidth="1"/>
    <col min="2" max="2" width="32.7109375" style="75" customWidth="1"/>
    <col min="3" max="5" width="12.7109375" style="75" customWidth="1"/>
    <col min="6" max="6" width="1.7109375" style="75" customWidth="1"/>
    <col min="7" max="7" width="32.7109375" style="75" customWidth="1"/>
    <col min="8" max="10" width="12.7109375" style="75" customWidth="1"/>
    <col min="11" max="11" width="4.7109375" style="75" customWidth="1"/>
    <col min="12" max="16" width="10.7109375" style="75" customWidth="1"/>
    <col min="17" max="16384" width="9.140625" style="75"/>
  </cols>
  <sheetData>
    <row r="1" spans="1:11" ht="15.75" x14ac:dyDescent="0.25">
      <c r="A1" s="23"/>
      <c r="B1" s="74"/>
      <c r="C1" s="23"/>
      <c r="D1" s="352"/>
      <c r="E1" s="352"/>
      <c r="F1" s="352"/>
      <c r="G1" s="352"/>
      <c r="H1" s="74"/>
      <c r="I1" s="74"/>
      <c r="J1" s="74"/>
      <c r="K1" s="74"/>
    </row>
    <row r="2" spans="1:11" ht="15.75" x14ac:dyDescent="0.25">
      <c r="A2" s="23"/>
      <c r="B2" s="19" t="s">
        <v>80</v>
      </c>
      <c r="C2" s="20"/>
      <c r="D2" s="20"/>
      <c r="E2" s="20"/>
      <c r="F2" s="20"/>
      <c r="G2" s="74"/>
      <c r="H2" s="74"/>
      <c r="I2" s="74"/>
      <c r="J2" s="74"/>
      <c r="K2" s="74"/>
    </row>
    <row r="3" spans="1:11" x14ac:dyDescent="0.25">
      <c r="A3" s="23"/>
      <c r="B3" s="21"/>
      <c r="C3" s="21"/>
      <c r="D3" s="22"/>
      <c r="E3" s="22"/>
      <c r="F3" s="22"/>
      <c r="G3" s="74"/>
      <c r="H3" s="74"/>
      <c r="I3" s="74"/>
      <c r="J3" s="74"/>
      <c r="K3" s="74"/>
    </row>
    <row r="4" spans="1:11" ht="15.75" x14ac:dyDescent="0.25">
      <c r="A4" s="23"/>
      <c r="B4" s="156" t="s">
        <v>218</v>
      </c>
      <c r="C4" s="391" t="str">
        <f>'1. Owner Draws'!C4:E4</f>
        <v xml:space="preserve"> </v>
      </c>
      <c r="D4" s="376"/>
      <c r="E4" s="376"/>
      <c r="F4" s="76"/>
      <c r="G4" s="201" t="s">
        <v>189</v>
      </c>
      <c r="H4" s="74"/>
      <c r="I4" s="74"/>
      <c r="J4" s="74"/>
      <c r="K4" s="74"/>
    </row>
    <row r="5" spans="1:11" ht="15.75" x14ac:dyDescent="0.25">
      <c r="A5" s="23"/>
      <c r="B5" s="156" t="s">
        <v>78</v>
      </c>
      <c r="C5" s="220" t="s">
        <v>219</v>
      </c>
      <c r="D5" s="217" t="str">
        <f>Instructions!G19</f>
        <v xml:space="preserve"> </v>
      </c>
      <c r="E5" s="221"/>
      <c r="F5" s="76"/>
      <c r="G5" s="201" t="s">
        <v>191</v>
      </c>
      <c r="H5" s="74"/>
      <c r="I5" s="74"/>
      <c r="J5" s="74"/>
      <c r="K5" s="74"/>
    </row>
    <row r="6" spans="1:11" ht="15.75" x14ac:dyDescent="0.25">
      <c r="A6" s="23"/>
      <c r="B6" s="156" t="s">
        <v>76</v>
      </c>
      <c r="C6" s="454" t="str">
        <f>'4. Jan 1 Balance Sheet'!C6:D6</f>
        <v>Market Value</v>
      </c>
      <c r="D6" s="454"/>
      <c r="E6" s="219"/>
      <c r="F6" s="76"/>
      <c r="G6" s="331"/>
      <c r="H6" s="331"/>
      <c r="I6" s="331"/>
      <c r="J6" s="74"/>
      <c r="K6" s="74"/>
    </row>
    <row r="7" spans="1:11" x14ac:dyDescent="0.25">
      <c r="A7" s="74"/>
      <c r="B7" s="74"/>
      <c r="C7" s="74"/>
      <c r="D7" s="74"/>
      <c r="E7" s="74"/>
      <c r="F7" s="74"/>
      <c r="G7" s="74"/>
      <c r="H7" s="74"/>
      <c r="I7" s="74"/>
      <c r="J7" s="74"/>
      <c r="K7" s="74"/>
    </row>
    <row r="8" spans="1:11" ht="15.75" x14ac:dyDescent="0.25">
      <c r="A8" s="74"/>
      <c r="B8" s="99" t="s">
        <v>58</v>
      </c>
      <c r="C8" s="100"/>
      <c r="D8" s="100"/>
      <c r="E8" s="100"/>
      <c r="F8" s="100"/>
      <c r="G8" s="101" t="s">
        <v>65</v>
      </c>
      <c r="H8" s="102"/>
      <c r="I8" s="102"/>
      <c r="J8" s="103"/>
      <c r="K8" s="74"/>
    </row>
    <row r="9" spans="1:11" outlineLevel="1" x14ac:dyDescent="0.25">
      <c r="A9" s="74"/>
      <c r="B9" s="92" t="s">
        <v>73</v>
      </c>
      <c r="C9" s="93"/>
      <c r="D9" s="93"/>
      <c r="E9" s="94"/>
      <c r="F9" s="95"/>
      <c r="G9" s="96" t="s">
        <v>63</v>
      </c>
      <c r="H9" s="94"/>
      <c r="I9" s="94"/>
      <c r="J9" s="97"/>
      <c r="K9" s="74"/>
    </row>
    <row r="10" spans="1:11" outlineLevel="1" x14ac:dyDescent="0.25">
      <c r="A10" s="74"/>
      <c r="B10" s="421" t="s">
        <v>59</v>
      </c>
      <c r="C10" s="421"/>
      <c r="D10" s="421"/>
      <c r="E10" s="81"/>
      <c r="F10" s="32"/>
      <c r="G10" s="432" t="s">
        <v>104</v>
      </c>
      <c r="H10" s="432"/>
      <c r="I10" s="433"/>
      <c r="J10" s="77"/>
      <c r="K10" s="74"/>
    </row>
    <row r="11" spans="1:11" outlineLevel="1" x14ac:dyDescent="0.25">
      <c r="A11" s="74"/>
      <c r="B11" s="421" t="s">
        <v>60</v>
      </c>
      <c r="C11" s="421"/>
      <c r="D11" s="421"/>
      <c r="E11" s="81"/>
      <c r="F11" s="86"/>
      <c r="G11" s="434"/>
      <c r="H11" s="434"/>
      <c r="I11" s="435"/>
      <c r="J11" s="81"/>
      <c r="K11" s="74"/>
    </row>
    <row r="12" spans="1:11" outlineLevel="1" x14ac:dyDescent="0.25">
      <c r="A12" s="74"/>
      <c r="B12" s="84" t="str">
        <f>IF(type="Fruit, Vegetable, Hort.","Fruit &amp; vegetable crop inventory","Cash crop inventory")</f>
        <v>Fruit &amp; vegetable crop inventory</v>
      </c>
      <c r="C12" s="84" t="s">
        <v>61</v>
      </c>
      <c r="D12" s="84" t="s">
        <v>62</v>
      </c>
      <c r="E12" s="78"/>
      <c r="F12" s="87"/>
      <c r="G12" s="434"/>
      <c r="H12" s="434"/>
      <c r="I12" s="435"/>
      <c r="J12" s="81"/>
      <c r="K12" s="74"/>
    </row>
    <row r="13" spans="1:11" outlineLevel="1" x14ac:dyDescent="0.25">
      <c r="A13" s="74"/>
      <c r="B13" s="339"/>
      <c r="C13" s="242"/>
      <c r="D13" s="243"/>
      <c r="E13" s="77">
        <f>C13*D13</f>
        <v>0</v>
      </c>
      <c r="F13" s="86"/>
      <c r="G13" s="434"/>
      <c r="H13" s="434"/>
      <c r="I13" s="435"/>
      <c r="J13" s="81"/>
      <c r="K13" s="74"/>
    </row>
    <row r="14" spans="1:11" outlineLevel="1" x14ac:dyDescent="0.25">
      <c r="A14" s="74"/>
      <c r="B14" s="339"/>
      <c r="C14" s="242"/>
      <c r="D14" s="243"/>
      <c r="E14" s="77">
        <f t="shared" ref="E14:E27" si="0">C14*D14</f>
        <v>0</v>
      </c>
      <c r="F14" s="2"/>
      <c r="G14" s="432" t="s">
        <v>66</v>
      </c>
      <c r="H14" s="432"/>
      <c r="I14" s="433"/>
      <c r="J14" s="77"/>
      <c r="K14" s="74"/>
    </row>
    <row r="15" spans="1:11" outlineLevel="1" x14ac:dyDescent="0.25">
      <c r="A15" s="74"/>
      <c r="B15" s="339"/>
      <c r="C15" s="242"/>
      <c r="D15" s="243"/>
      <c r="E15" s="77">
        <f t="shared" si="0"/>
        <v>0</v>
      </c>
      <c r="F15" s="86"/>
      <c r="G15" s="434"/>
      <c r="H15" s="434"/>
      <c r="I15" s="435"/>
      <c r="J15" s="81"/>
      <c r="K15" s="74"/>
    </row>
    <row r="16" spans="1:11" outlineLevel="1" x14ac:dyDescent="0.25">
      <c r="A16" s="74"/>
      <c r="B16" s="84" t="str">
        <f>IF(type="Fruit, Vegetable, Hort.", "Production supply inventory","Feed inventory")</f>
        <v>Production supply inventory</v>
      </c>
      <c r="C16" s="84" t="s">
        <v>61</v>
      </c>
      <c r="D16" s="84" t="s">
        <v>62</v>
      </c>
      <c r="E16" s="78"/>
      <c r="F16" s="87"/>
      <c r="G16" s="88"/>
      <c r="H16" s="88"/>
      <c r="I16" s="89"/>
      <c r="J16" s="81"/>
      <c r="K16" s="74"/>
    </row>
    <row r="17" spans="1:11" outlineLevel="1" x14ac:dyDescent="0.25">
      <c r="A17" s="74"/>
      <c r="B17" s="339"/>
      <c r="C17" s="242"/>
      <c r="D17" s="243"/>
      <c r="E17" s="77">
        <f t="shared" si="0"/>
        <v>0</v>
      </c>
      <c r="F17" s="32"/>
      <c r="G17" s="432" t="s">
        <v>67</v>
      </c>
      <c r="H17" s="432"/>
      <c r="I17" s="433"/>
      <c r="J17" s="81"/>
      <c r="K17" s="74"/>
    </row>
    <row r="18" spans="1:11" outlineLevel="1" x14ac:dyDescent="0.25">
      <c r="A18" s="74"/>
      <c r="B18" s="339"/>
      <c r="C18" s="242"/>
      <c r="D18" s="243"/>
      <c r="E18" s="77">
        <f t="shared" si="0"/>
        <v>0</v>
      </c>
      <c r="F18" s="2"/>
      <c r="G18" s="432" t="s">
        <v>232</v>
      </c>
      <c r="H18" s="432"/>
      <c r="I18" s="433"/>
      <c r="J18" s="81"/>
      <c r="K18" s="74"/>
    </row>
    <row r="19" spans="1:11" outlineLevel="1" x14ac:dyDescent="0.25">
      <c r="A19" s="74"/>
      <c r="B19" s="339"/>
      <c r="C19" s="242"/>
      <c r="D19" s="243"/>
      <c r="E19" s="77">
        <f t="shared" si="0"/>
        <v>0</v>
      </c>
      <c r="F19" s="33"/>
      <c r="G19" s="33" t="s">
        <v>77</v>
      </c>
      <c r="H19" s="414"/>
      <c r="I19" s="416"/>
      <c r="J19" s="81"/>
      <c r="K19" s="74"/>
    </row>
    <row r="20" spans="1:11" outlineLevel="1" x14ac:dyDescent="0.25">
      <c r="A20" s="74"/>
      <c r="B20" s="84" t="str">
        <f>IF(type="Fruit, Vegetable, Hort.", "Harvest &amp; market supply inventory","Market livestock inventory")</f>
        <v>Harvest &amp; market supply inventory</v>
      </c>
      <c r="C20" s="84" t="s">
        <v>61</v>
      </c>
      <c r="D20" s="84" t="str">
        <f>IF(type="Fruit, Vegetable, Hort.", "Value/unit ","Value/head")</f>
        <v xml:space="preserve">Value/unit </v>
      </c>
      <c r="E20" s="78"/>
      <c r="F20" s="80"/>
      <c r="G20" s="432" t="s">
        <v>68</v>
      </c>
      <c r="H20" s="432"/>
      <c r="I20" s="433"/>
      <c r="J20" s="77"/>
      <c r="K20" s="74"/>
    </row>
    <row r="21" spans="1:11" outlineLevel="1" x14ac:dyDescent="0.25">
      <c r="A21" s="74"/>
      <c r="B21" s="339"/>
      <c r="C21" s="242"/>
      <c r="D21" s="243"/>
      <c r="E21" s="77">
        <f t="shared" si="0"/>
        <v>0</v>
      </c>
      <c r="F21" s="87"/>
      <c r="G21" s="434"/>
      <c r="H21" s="434"/>
      <c r="I21" s="435"/>
      <c r="J21" s="81"/>
      <c r="K21" s="74"/>
    </row>
    <row r="22" spans="1:11" outlineLevel="1" x14ac:dyDescent="0.25">
      <c r="A22" s="74"/>
      <c r="B22" s="339"/>
      <c r="C22" s="242"/>
      <c r="D22" s="243"/>
      <c r="E22" s="77">
        <f t="shared" si="0"/>
        <v>0</v>
      </c>
      <c r="F22" s="86"/>
      <c r="G22" s="434"/>
      <c r="H22" s="434"/>
      <c r="I22" s="435"/>
      <c r="J22" s="81"/>
      <c r="K22" s="74"/>
    </row>
    <row r="23" spans="1:11" outlineLevel="1" x14ac:dyDescent="0.25">
      <c r="A23" s="74"/>
      <c r="B23" s="339"/>
      <c r="C23" s="242"/>
      <c r="D23" s="243"/>
      <c r="E23" s="77">
        <f t="shared" si="0"/>
        <v>0</v>
      </c>
      <c r="F23" s="86"/>
      <c r="G23" s="434"/>
      <c r="H23" s="434"/>
      <c r="I23" s="435"/>
      <c r="J23" s="81"/>
      <c r="K23" s="74"/>
    </row>
    <row r="24" spans="1:11" outlineLevel="1" x14ac:dyDescent="0.25">
      <c r="A24" s="74"/>
      <c r="B24" s="84" t="str">
        <f>IF(type="Fruit, Vegetable, Hort.", "Resale items on hand","Supplies inventory")</f>
        <v>Resale items on hand</v>
      </c>
      <c r="C24" s="84" t="s">
        <v>61</v>
      </c>
      <c r="D24" s="84" t="s">
        <v>62</v>
      </c>
      <c r="E24" s="78"/>
      <c r="F24" s="32"/>
      <c r="G24" s="432" t="s">
        <v>69</v>
      </c>
      <c r="H24" s="432"/>
      <c r="I24" s="433"/>
      <c r="J24" s="77"/>
      <c r="K24" s="74"/>
    </row>
    <row r="25" spans="1:11" outlineLevel="1" x14ac:dyDescent="0.25">
      <c r="A25" s="74"/>
      <c r="B25" s="339"/>
      <c r="C25" s="242"/>
      <c r="D25" s="243"/>
      <c r="E25" s="77">
        <f t="shared" si="0"/>
        <v>0</v>
      </c>
      <c r="F25" s="86"/>
      <c r="G25" s="434"/>
      <c r="H25" s="434"/>
      <c r="I25" s="435"/>
      <c r="J25" s="81"/>
      <c r="K25" s="74"/>
    </row>
    <row r="26" spans="1:11" outlineLevel="1" x14ac:dyDescent="0.25">
      <c r="A26" s="74"/>
      <c r="B26" s="339"/>
      <c r="C26" s="242"/>
      <c r="D26" s="243"/>
      <c r="E26" s="77">
        <f t="shared" si="0"/>
        <v>0</v>
      </c>
      <c r="F26" s="86"/>
      <c r="G26" s="434"/>
      <c r="H26" s="434"/>
      <c r="I26" s="435"/>
      <c r="J26" s="81"/>
      <c r="K26" s="74"/>
    </row>
    <row r="27" spans="1:11" outlineLevel="1" x14ac:dyDescent="0.25">
      <c r="A27" s="74"/>
      <c r="B27" s="339"/>
      <c r="C27" s="242"/>
      <c r="D27" s="243"/>
      <c r="E27" s="77">
        <f t="shared" si="0"/>
        <v>0</v>
      </c>
      <c r="F27" s="86"/>
      <c r="G27" s="434"/>
      <c r="H27" s="434"/>
      <c r="I27" s="435"/>
      <c r="J27" s="81"/>
      <c r="K27" s="74"/>
    </row>
    <row r="28" spans="1:11" outlineLevel="1" x14ac:dyDescent="0.25">
      <c r="A28" s="74"/>
      <c r="B28" s="421" t="s">
        <v>64</v>
      </c>
      <c r="C28" s="421"/>
      <c r="D28" s="421"/>
      <c r="E28" s="81"/>
      <c r="F28" s="2"/>
      <c r="G28" s="338" t="s">
        <v>71</v>
      </c>
      <c r="H28" s="422"/>
      <c r="I28" s="422"/>
      <c r="J28" s="81"/>
      <c r="K28" s="74"/>
    </row>
    <row r="29" spans="1:11" outlineLevel="1" x14ac:dyDescent="0.25">
      <c r="A29" s="74"/>
      <c r="B29" s="340" t="s">
        <v>84</v>
      </c>
      <c r="C29" s="414"/>
      <c r="D29" s="416"/>
      <c r="E29" s="81"/>
      <c r="F29" s="32"/>
      <c r="G29" s="338" t="s">
        <v>71</v>
      </c>
      <c r="H29" s="422"/>
      <c r="I29" s="422"/>
      <c r="J29" s="81"/>
      <c r="K29" s="74"/>
    </row>
    <row r="30" spans="1:11" x14ac:dyDescent="0.25">
      <c r="A30" s="74"/>
      <c r="B30" s="413" t="s">
        <v>70</v>
      </c>
      <c r="C30" s="413"/>
      <c r="D30" s="413"/>
      <c r="E30" s="83">
        <f>SUM(E10:E29)</f>
        <v>0</v>
      </c>
      <c r="F30" s="32"/>
      <c r="G30" s="445" t="s">
        <v>72</v>
      </c>
      <c r="H30" s="445"/>
      <c r="I30" s="406"/>
      <c r="J30" s="79">
        <f>SUM(J10:J29)</f>
        <v>0</v>
      </c>
      <c r="K30" s="74"/>
    </row>
    <row r="31" spans="1:11" outlineLevel="1" x14ac:dyDescent="0.25">
      <c r="A31" s="74"/>
      <c r="B31" s="92" t="s">
        <v>74</v>
      </c>
      <c r="C31" s="93"/>
      <c r="D31" s="93"/>
      <c r="E31" s="94"/>
      <c r="F31" s="95"/>
      <c r="G31" s="96" t="s">
        <v>75</v>
      </c>
      <c r="H31" s="94"/>
      <c r="I31" s="94"/>
      <c r="J31" s="97"/>
      <c r="K31" s="74"/>
    </row>
    <row r="32" spans="1:11" outlineLevel="1" x14ac:dyDescent="0.25">
      <c r="A32" s="74"/>
      <c r="B32" s="84" t="str">
        <f>IF(type="Fruit, Vegetable, Hort.", " ","Breeding livestock")</f>
        <v xml:space="preserve"> </v>
      </c>
      <c r="C32" s="84" t="str">
        <f>IF(type="Fruit, Vegetable, Hort.", " ","Quantity")</f>
        <v xml:space="preserve"> </v>
      </c>
      <c r="D32" s="84" t="str">
        <f>IF(type="Fruit, Vegetable, Hort.", " ","Value/head")</f>
        <v xml:space="preserve"> </v>
      </c>
      <c r="E32" s="32"/>
      <c r="F32" s="32"/>
      <c r="G32" s="410" t="s">
        <v>87</v>
      </c>
      <c r="H32" s="401"/>
      <c r="I32" s="401"/>
      <c r="J32" s="78"/>
      <c r="K32" s="74"/>
    </row>
    <row r="33" spans="1:11" outlineLevel="1" x14ac:dyDescent="0.25">
      <c r="A33" s="74"/>
      <c r="B33" s="339"/>
      <c r="C33" s="242"/>
      <c r="D33" s="243"/>
      <c r="E33" s="105">
        <f>C33*D33</f>
        <v>0</v>
      </c>
      <c r="F33" s="86"/>
      <c r="G33" s="423"/>
      <c r="H33" s="424"/>
      <c r="I33" s="424"/>
      <c r="J33" s="81"/>
      <c r="K33" s="74"/>
    </row>
    <row r="34" spans="1:11" outlineLevel="1" x14ac:dyDescent="0.25">
      <c r="A34" s="74"/>
      <c r="B34" s="339"/>
      <c r="C34" s="242"/>
      <c r="D34" s="243"/>
      <c r="E34" s="105">
        <f t="shared" ref="E34:E35" si="1">C34*D34</f>
        <v>0</v>
      </c>
      <c r="F34" s="86"/>
      <c r="G34" s="423"/>
      <c r="H34" s="424"/>
      <c r="I34" s="424"/>
      <c r="J34" s="81"/>
      <c r="K34" s="74"/>
    </row>
    <row r="35" spans="1:11" outlineLevel="1" x14ac:dyDescent="0.25">
      <c r="A35" s="74"/>
      <c r="B35" s="339"/>
      <c r="C35" s="242"/>
      <c r="D35" s="243"/>
      <c r="E35" s="105">
        <f t="shared" si="1"/>
        <v>0</v>
      </c>
      <c r="F35" s="86"/>
      <c r="G35" s="423"/>
      <c r="H35" s="424"/>
      <c r="I35" s="424"/>
      <c r="J35" s="81"/>
      <c r="K35" s="74"/>
    </row>
    <row r="36" spans="1:11" outlineLevel="1" x14ac:dyDescent="0.25">
      <c r="A36" s="74"/>
      <c r="B36" s="429" t="s">
        <v>81</v>
      </c>
      <c r="C36" s="430"/>
      <c r="D36" s="431"/>
      <c r="E36" s="108"/>
      <c r="F36" s="32"/>
      <c r="G36" s="106" t="s">
        <v>88</v>
      </c>
      <c r="H36" s="422"/>
      <c r="I36" s="422"/>
      <c r="J36" s="81"/>
      <c r="K36" s="74"/>
    </row>
    <row r="37" spans="1:11" outlineLevel="1" x14ac:dyDescent="0.25">
      <c r="A37" s="74"/>
      <c r="B37" s="429" t="s">
        <v>82</v>
      </c>
      <c r="C37" s="430"/>
      <c r="D37" s="431"/>
      <c r="E37" s="108"/>
      <c r="F37" s="32"/>
      <c r="G37" s="106" t="s">
        <v>88</v>
      </c>
      <c r="H37" s="422"/>
      <c r="I37" s="422"/>
      <c r="J37" s="81"/>
      <c r="K37" s="74"/>
    </row>
    <row r="38" spans="1:11" outlineLevel="1" x14ac:dyDescent="0.25">
      <c r="A38" s="74"/>
      <c r="B38" s="429" t="s">
        <v>83</v>
      </c>
      <c r="C38" s="430"/>
      <c r="D38" s="431"/>
      <c r="E38" s="108"/>
      <c r="F38" s="107"/>
      <c r="G38" s="106" t="s">
        <v>88</v>
      </c>
      <c r="H38" s="422"/>
      <c r="I38" s="422"/>
      <c r="J38" s="81"/>
      <c r="K38" s="74"/>
    </row>
    <row r="39" spans="1:11" outlineLevel="1" x14ac:dyDescent="0.25">
      <c r="A39" s="74"/>
      <c r="B39" s="84" t="s">
        <v>85</v>
      </c>
      <c r="C39" s="422"/>
      <c r="D39" s="422"/>
      <c r="E39" s="108"/>
      <c r="F39" s="32"/>
      <c r="G39" s="410"/>
      <c r="H39" s="401"/>
      <c r="I39" s="401"/>
      <c r="J39" s="78"/>
      <c r="K39" s="74"/>
    </row>
    <row r="40" spans="1:11" outlineLevel="1" x14ac:dyDescent="0.25">
      <c r="A40" s="74"/>
      <c r="B40" s="84" t="s">
        <v>85</v>
      </c>
      <c r="C40" s="422"/>
      <c r="D40" s="422"/>
      <c r="E40" s="108"/>
      <c r="F40" s="32"/>
      <c r="G40" s="410"/>
      <c r="H40" s="401"/>
      <c r="I40" s="401"/>
      <c r="J40" s="78"/>
      <c r="K40" s="74"/>
    </row>
    <row r="41" spans="1:11" x14ac:dyDescent="0.25">
      <c r="A41" s="74"/>
      <c r="B41" s="426" t="s">
        <v>86</v>
      </c>
      <c r="C41" s="427"/>
      <c r="D41" s="428"/>
      <c r="E41" s="83">
        <f>SUM(E33:E40)</f>
        <v>0</v>
      </c>
      <c r="F41" s="82"/>
      <c r="G41" s="406" t="s">
        <v>86</v>
      </c>
      <c r="H41" s="407"/>
      <c r="I41" s="407"/>
      <c r="J41" s="79">
        <f>SUM(J33:J38)</f>
        <v>0</v>
      </c>
      <c r="K41" s="74"/>
    </row>
    <row r="42" spans="1:11" outlineLevel="1" x14ac:dyDescent="0.25">
      <c r="A42" s="74"/>
      <c r="B42" s="417" t="s">
        <v>89</v>
      </c>
      <c r="C42" s="417"/>
      <c r="D42" s="417"/>
      <c r="E42" s="418"/>
      <c r="F42" s="98"/>
      <c r="G42" s="419" t="s">
        <v>90</v>
      </c>
      <c r="H42" s="420"/>
      <c r="I42" s="420"/>
      <c r="J42" s="420"/>
      <c r="K42" s="74"/>
    </row>
    <row r="43" spans="1:11" outlineLevel="1" x14ac:dyDescent="0.25">
      <c r="A43" s="74"/>
      <c r="B43" s="340" t="s">
        <v>91</v>
      </c>
      <c r="C43" s="340" t="s">
        <v>95</v>
      </c>
      <c r="D43" s="340" t="s">
        <v>96</v>
      </c>
      <c r="E43" s="78"/>
      <c r="F43" s="32"/>
      <c r="G43" s="410" t="s">
        <v>97</v>
      </c>
      <c r="H43" s="401"/>
      <c r="I43" s="401"/>
      <c r="J43" s="78"/>
      <c r="K43" s="74"/>
    </row>
    <row r="44" spans="1:11" outlineLevel="1" x14ac:dyDescent="0.25">
      <c r="A44" s="74"/>
      <c r="B44" s="339"/>
      <c r="C44" s="245"/>
      <c r="D44" s="244"/>
      <c r="E44" s="77">
        <f>C44*D44</f>
        <v>0</v>
      </c>
      <c r="F44" s="86"/>
      <c r="G44" s="423"/>
      <c r="H44" s="424"/>
      <c r="I44" s="424"/>
      <c r="J44" s="81"/>
      <c r="K44" s="74"/>
    </row>
    <row r="45" spans="1:11" outlineLevel="1" x14ac:dyDescent="0.25">
      <c r="A45" s="74"/>
      <c r="B45" s="339"/>
      <c r="C45" s="245"/>
      <c r="D45" s="244"/>
      <c r="E45" s="77">
        <f t="shared" ref="E45:E46" si="2">C45*D45</f>
        <v>0</v>
      </c>
      <c r="F45" s="86"/>
      <c r="G45" s="423"/>
      <c r="H45" s="424"/>
      <c r="I45" s="424"/>
      <c r="J45" s="81"/>
      <c r="K45" s="74"/>
    </row>
    <row r="46" spans="1:11" outlineLevel="1" x14ac:dyDescent="0.25">
      <c r="A46" s="74"/>
      <c r="B46" s="339"/>
      <c r="C46" s="245"/>
      <c r="D46" s="244"/>
      <c r="E46" s="77">
        <f t="shared" si="2"/>
        <v>0</v>
      </c>
      <c r="F46" s="86"/>
      <c r="G46" s="423"/>
      <c r="H46" s="424"/>
      <c r="I46" s="424"/>
      <c r="J46" s="81"/>
      <c r="K46" s="74"/>
    </row>
    <row r="47" spans="1:11" outlineLevel="1" x14ac:dyDescent="0.25">
      <c r="A47" s="74"/>
      <c r="B47" s="421" t="s">
        <v>92</v>
      </c>
      <c r="C47" s="421"/>
      <c r="D47" s="421"/>
      <c r="E47" s="78"/>
      <c r="F47" s="32"/>
      <c r="G47" s="345" t="s">
        <v>98</v>
      </c>
      <c r="H47" s="414"/>
      <c r="I47" s="416"/>
      <c r="J47" s="81"/>
      <c r="K47" s="74"/>
    </row>
    <row r="48" spans="1:11" outlineLevel="1" x14ac:dyDescent="0.25">
      <c r="A48" s="74"/>
      <c r="B48" s="414"/>
      <c r="C48" s="415"/>
      <c r="D48" s="416"/>
      <c r="E48" s="81"/>
      <c r="F48" s="32"/>
      <c r="G48" s="34" t="s">
        <v>98</v>
      </c>
      <c r="H48" s="414"/>
      <c r="I48" s="416"/>
      <c r="J48" s="81"/>
      <c r="K48" s="74"/>
    </row>
    <row r="49" spans="1:11" outlineLevel="1" x14ac:dyDescent="0.25">
      <c r="A49" s="74"/>
      <c r="B49" s="414"/>
      <c r="C49" s="415"/>
      <c r="D49" s="416"/>
      <c r="E49" s="81"/>
      <c r="F49" s="32"/>
      <c r="G49" s="34" t="s">
        <v>98</v>
      </c>
      <c r="H49" s="414"/>
      <c r="I49" s="416"/>
      <c r="J49" s="81"/>
      <c r="K49" s="74"/>
    </row>
    <row r="50" spans="1:11" outlineLevel="1" x14ac:dyDescent="0.25">
      <c r="A50" s="74"/>
      <c r="B50" s="414"/>
      <c r="C50" s="415"/>
      <c r="D50" s="416"/>
      <c r="E50" s="81"/>
      <c r="F50" s="32"/>
      <c r="G50" s="411"/>
      <c r="H50" s="412"/>
      <c r="I50" s="412"/>
      <c r="J50" s="78"/>
      <c r="K50" s="74"/>
    </row>
    <row r="51" spans="1:11" outlineLevel="1" x14ac:dyDescent="0.25">
      <c r="A51" s="74"/>
      <c r="B51" s="414"/>
      <c r="C51" s="415"/>
      <c r="D51" s="416"/>
      <c r="E51" s="81"/>
      <c r="F51" s="32"/>
      <c r="G51" s="411"/>
      <c r="H51" s="412"/>
      <c r="I51" s="412"/>
      <c r="J51" s="78"/>
      <c r="K51" s="74"/>
    </row>
    <row r="52" spans="1:11" outlineLevel="1" x14ac:dyDescent="0.25">
      <c r="A52" s="74"/>
      <c r="B52" s="84" t="s">
        <v>93</v>
      </c>
      <c r="C52" s="422"/>
      <c r="D52" s="422"/>
      <c r="E52" s="81"/>
      <c r="F52" s="32"/>
      <c r="G52" s="410"/>
      <c r="H52" s="401"/>
      <c r="I52" s="401"/>
      <c r="J52" s="78"/>
      <c r="K52" s="74"/>
    </row>
    <row r="53" spans="1:11" outlineLevel="1" x14ac:dyDescent="0.25">
      <c r="A53" s="74"/>
      <c r="B53" s="84" t="s">
        <v>93</v>
      </c>
      <c r="C53" s="414"/>
      <c r="D53" s="416"/>
      <c r="E53" s="81"/>
      <c r="F53" s="32"/>
      <c r="G53" s="408"/>
      <c r="H53" s="409"/>
      <c r="I53" s="409"/>
      <c r="J53" s="78"/>
      <c r="K53" s="74"/>
    </row>
    <row r="54" spans="1:11" x14ac:dyDescent="0.25">
      <c r="A54" s="74"/>
      <c r="B54" s="413" t="s">
        <v>94</v>
      </c>
      <c r="C54" s="413"/>
      <c r="D54" s="413"/>
      <c r="E54" s="79">
        <f>SUM(E44:E53)</f>
        <v>0</v>
      </c>
      <c r="F54" s="32"/>
      <c r="G54" s="406" t="s">
        <v>99</v>
      </c>
      <c r="H54" s="407"/>
      <c r="I54" s="407"/>
      <c r="J54" s="79">
        <f>SUM(J44:J49)</f>
        <v>0</v>
      </c>
      <c r="K54" s="74"/>
    </row>
    <row r="55" spans="1:11" x14ac:dyDescent="0.25">
      <c r="A55" s="74"/>
      <c r="B55" s="401"/>
      <c r="C55" s="401"/>
      <c r="D55" s="401"/>
      <c r="E55" s="401"/>
      <c r="F55" s="401"/>
      <c r="G55" s="401"/>
      <c r="H55" s="401"/>
      <c r="I55" s="401"/>
      <c r="J55" s="401"/>
      <c r="K55" s="74"/>
    </row>
    <row r="56" spans="1:11" ht="15.75" x14ac:dyDescent="0.25">
      <c r="A56" s="74"/>
      <c r="B56" s="404"/>
      <c r="C56" s="404"/>
      <c r="D56" s="404"/>
      <c r="E56" s="347"/>
      <c r="F56" s="111"/>
      <c r="G56" s="402" t="s">
        <v>101</v>
      </c>
      <c r="H56" s="403"/>
      <c r="I56" s="403"/>
      <c r="J56" s="112">
        <f>J30+J41+J54</f>
        <v>0</v>
      </c>
      <c r="K56" s="74"/>
    </row>
    <row r="57" spans="1:11" ht="15.75" x14ac:dyDescent="0.25">
      <c r="A57" s="74"/>
      <c r="B57" s="404"/>
      <c r="C57" s="404"/>
      <c r="D57" s="404"/>
      <c r="E57" s="113"/>
      <c r="F57" s="111"/>
      <c r="G57" s="402" t="s">
        <v>102</v>
      </c>
      <c r="H57" s="403"/>
      <c r="I57" s="403"/>
      <c r="J57" s="112">
        <f>E58-J56</f>
        <v>0</v>
      </c>
      <c r="K57" s="74"/>
    </row>
    <row r="58" spans="1:11" ht="15.75" x14ac:dyDescent="0.25">
      <c r="A58" s="74"/>
      <c r="B58" s="405" t="s">
        <v>100</v>
      </c>
      <c r="C58" s="405"/>
      <c r="D58" s="405"/>
      <c r="E58" s="112">
        <f>E30+E41+E54</f>
        <v>0</v>
      </c>
      <c r="F58" s="111"/>
      <c r="G58" s="402" t="s">
        <v>103</v>
      </c>
      <c r="H58" s="403"/>
      <c r="I58" s="403"/>
      <c r="J58" s="112">
        <f>J56+J57</f>
        <v>0</v>
      </c>
      <c r="K58" s="74"/>
    </row>
    <row r="59" spans="1:11" x14ac:dyDescent="0.25">
      <c r="A59" s="74"/>
      <c r="B59" s="74"/>
      <c r="C59" s="74"/>
      <c r="D59" s="74"/>
      <c r="E59" s="74"/>
      <c r="F59" s="74"/>
      <c r="G59" s="74"/>
      <c r="H59" s="74"/>
      <c r="I59" s="74"/>
      <c r="J59" s="74"/>
      <c r="K59" s="74"/>
    </row>
    <row r="60" spans="1:11" x14ac:dyDescent="0.25">
      <c r="A60" s="74"/>
      <c r="B60" s="263" t="s">
        <v>287</v>
      </c>
      <c r="C60" s="74"/>
      <c r="D60" s="74"/>
      <c r="E60" s="74"/>
      <c r="F60" s="74"/>
      <c r="G60" s="74"/>
      <c r="H60" s="74"/>
      <c r="I60" s="74"/>
      <c r="J60" s="74"/>
      <c r="K60" s="74"/>
    </row>
    <row r="61" spans="1:11" x14ac:dyDescent="0.25">
      <c r="A61" s="74"/>
      <c r="B61" s="436"/>
      <c r="C61" s="446"/>
      <c r="D61" s="446"/>
      <c r="E61" s="446"/>
      <c r="F61" s="446"/>
      <c r="G61" s="446"/>
      <c r="H61" s="446"/>
      <c r="I61" s="446"/>
      <c r="J61" s="447"/>
      <c r="K61" s="74"/>
    </row>
    <row r="62" spans="1:11" x14ac:dyDescent="0.25">
      <c r="A62" s="74"/>
      <c r="B62" s="448"/>
      <c r="C62" s="449"/>
      <c r="D62" s="449"/>
      <c r="E62" s="449"/>
      <c r="F62" s="449"/>
      <c r="G62" s="449"/>
      <c r="H62" s="449"/>
      <c r="I62" s="449"/>
      <c r="J62" s="450"/>
      <c r="K62" s="74"/>
    </row>
    <row r="63" spans="1:11" x14ac:dyDescent="0.25">
      <c r="A63" s="74"/>
      <c r="B63" s="448"/>
      <c r="C63" s="449"/>
      <c r="D63" s="449"/>
      <c r="E63" s="449"/>
      <c r="F63" s="449"/>
      <c r="G63" s="449"/>
      <c r="H63" s="449"/>
      <c r="I63" s="449"/>
      <c r="J63" s="450"/>
      <c r="K63" s="74"/>
    </row>
    <row r="64" spans="1:11" x14ac:dyDescent="0.25">
      <c r="A64" s="74"/>
      <c r="B64" s="448"/>
      <c r="C64" s="449"/>
      <c r="D64" s="449"/>
      <c r="E64" s="449"/>
      <c r="F64" s="449"/>
      <c r="G64" s="449"/>
      <c r="H64" s="449"/>
      <c r="I64" s="449"/>
      <c r="J64" s="450"/>
      <c r="K64" s="74"/>
    </row>
    <row r="65" spans="1:11" x14ac:dyDescent="0.25">
      <c r="A65" s="74"/>
      <c r="B65" s="451"/>
      <c r="C65" s="452"/>
      <c r="D65" s="452"/>
      <c r="E65" s="452"/>
      <c r="F65" s="452"/>
      <c r="G65" s="452"/>
      <c r="H65" s="452"/>
      <c r="I65" s="452"/>
      <c r="J65" s="453"/>
      <c r="K65" s="74"/>
    </row>
    <row r="66" spans="1:11" x14ac:dyDescent="0.25">
      <c r="A66" s="74"/>
      <c r="B66" s="74"/>
      <c r="C66" s="74"/>
      <c r="D66" s="74"/>
      <c r="E66" s="74"/>
      <c r="F66" s="74"/>
      <c r="G66" s="74"/>
      <c r="H66" s="74"/>
      <c r="I66" s="74"/>
      <c r="J66" s="74"/>
      <c r="K66" s="74"/>
    </row>
  </sheetData>
  <sheetProtection sheet="1" objects="1" scenarios="1" formatCells="0"/>
  <protectedRanges>
    <protectedRange sqref="E4:F6 B4:D5" name="Titles_1_1"/>
  </protectedRanges>
  <customSheetViews>
    <customSheetView guid="{43CE57EE-3237-4C30-842A-5141E827D2A3}" showPageBreaks="1" fitToPage="1" printArea="1">
      <pane xSplit="1" ySplit="8" topLeftCell="B9" activePane="bottomRight" state="frozen"/>
      <selection pane="bottomRight" activeCell="E10" sqref="E10"/>
      <pageMargins left="0.2" right="0.2" top="0.25" bottom="0.25" header="0.3" footer="0.3"/>
      <pageSetup scale="71" orientation="portrait" r:id="rId1"/>
    </customSheetView>
  </customSheetViews>
  <mergeCells count="74">
    <mergeCell ref="B61:J65"/>
    <mergeCell ref="C4:E4"/>
    <mergeCell ref="C6:D6"/>
    <mergeCell ref="B10:D10"/>
    <mergeCell ref="G10:I10"/>
    <mergeCell ref="B11:D11"/>
    <mergeCell ref="G11:I11"/>
    <mergeCell ref="G12:I12"/>
    <mergeCell ref="G13:I13"/>
    <mergeCell ref="G14:I14"/>
    <mergeCell ref="G15:I15"/>
    <mergeCell ref="G17:I17"/>
    <mergeCell ref="G18:I18"/>
    <mergeCell ref="H19:I19"/>
    <mergeCell ref="G20:I20"/>
    <mergeCell ref="G21:I21"/>
    <mergeCell ref="G22:I22"/>
    <mergeCell ref="G23:I23"/>
    <mergeCell ref="G24:I24"/>
    <mergeCell ref="G25:I25"/>
    <mergeCell ref="G26:I26"/>
    <mergeCell ref="G27:I27"/>
    <mergeCell ref="B28:D28"/>
    <mergeCell ref="H28:I28"/>
    <mergeCell ref="C29:D29"/>
    <mergeCell ref="H29:I29"/>
    <mergeCell ref="B30:D30"/>
    <mergeCell ref="G30:I30"/>
    <mergeCell ref="G32:I32"/>
    <mergeCell ref="G33:I33"/>
    <mergeCell ref="G34:I34"/>
    <mergeCell ref="G35:I35"/>
    <mergeCell ref="B36:D36"/>
    <mergeCell ref="H36:I36"/>
    <mergeCell ref="B37:D37"/>
    <mergeCell ref="H37:I37"/>
    <mergeCell ref="B38:D38"/>
    <mergeCell ref="H38:I38"/>
    <mergeCell ref="C39:D39"/>
    <mergeCell ref="G39:I39"/>
    <mergeCell ref="C40:D40"/>
    <mergeCell ref="G40:I40"/>
    <mergeCell ref="B41:D41"/>
    <mergeCell ref="G41:I41"/>
    <mergeCell ref="B42:E42"/>
    <mergeCell ref="G42:J42"/>
    <mergeCell ref="G43:I43"/>
    <mergeCell ref="G44:I44"/>
    <mergeCell ref="G45:I45"/>
    <mergeCell ref="G46:I46"/>
    <mergeCell ref="B47:D47"/>
    <mergeCell ref="H47:I47"/>
    <mergeCell ref="B48:D48"/>
    <mergeCell ref="H48:I48"/>
    <mergeCell ref="H49:I49"/>
    <mergeCell ref="B50:D50"/>
    <mergeCell ref="G50:I50"/>
    <mergeCell ref="B49:D49"/>
    <mergeCell ref="D1:G1"/>
    <mergeCell ref="B57:D57"/>
    <mergeCell ref="G57:I57"/>
    <mergeCell ref="B58:D58"/>
    <mergeCell ref="G58:I58"/>
    <mergeCell ref="B54:D54"/>
    <mergeCell ref="G54:I54"/>
    <mergeCell ref="B55:J55"/>
    <mergeCell ref="B56:D56"/>
    <mergeCell ref="G56:I56"/>
    <mergeCell ref="B51:D51"/>
    <mergeCell ref="G51:I51"/>
    <mergeCell ref="C52:D52"/>
    <mergeCell ref="G52:I52"/>
    <mergeCell ref="C53:D53"/>
    <mergeCell ref="G53:I53"/>
  </mergeCells>
  <printOptions horizontalCentered="1"/>
  <pageMargins left="0.2" right="0.2" top="0.25" bottom="0.25" header="0.25" footer="0.25"/>
  <pageSetup scale="71"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9"/>
  <sheetViews>
    <sheetView zoomScale="75" zoomScaleNormal="75" workbookViewId="0">
      <pane xSplit="1" ySplit="8" topLeftCell="B9" activePane="bottomRight" state="frozen"/>
      <selection pane="topRight" activeCell="B1" sqref="B1"/>
      <selection pane="bottomLeft" activeCell="A8" sqref="A8"/>
      <selection pane="bottomRight" activeCell="B30" sqref="B30"/>
    </sheetView>
  </sheetViews>
  <sheetFormatPr defaultColWidth="9.140625" defaultRowHeight="15" x14ac:dyDescent="0.25"/>
  <cols>
    <col min="1" max="1" width="4.7109375" style="75" customWidth="1"/>
    <col min="2" max="2" width="47.7109375" style="75" customWidth="1"/>
    <col min="3" max="3" width="12.7109375" style="75" customWidth="1"/>
    <col min="4" max="4" width="9.7109375" style="75" customWidth="1"/>
    <col min="5" max="5" width="10.7109375" style="75" customWidth="1"/>
    <col min="6" max="6" width="40.7109375" style="75" customWidth="1"/>
    <col min="7" max="7" width="12.7109375" style="75" customWidth="1"/>
    <col min="8" max="8" width="4.7109375" style="75" customWidth="1"/>
    <col min="9" max="16384" width="9.140625" style="75"/>
  </cols>
  <sheetData>
    <row r="1" spans="1:18" ht="15.75" x14ac:dyDescent="0.25">
      <c r="A1" s="23"/>
      <c r="B1" s="74"/>
      <c r="C1" s="268"/>
      <c r="D1" s="268"/>
      <c r="E1" s="268"/>
      <c r="F1" s="268"/>
      <c r="G1" s="74"/>
      <c r="H1" s="74"/>
    </row>
    <row r="2" spans="1:18" ht="15.75" x14ac:dyDescent="0.25">
      <c r="A2" s="23"/>
      <c r="B2" s="19" t="s">
        <v>57</v>
      </c>
      <c r="C2" s="20"/>
      <c r="D2" s="20"/>
      <c r="E2" s="20"/>
      <c r="F2" s="20"/>
      <c r="G2" s="74"/>
      <c r="H2" s="74"/>
    </row>
    <row r="3" spans="1:18" x14ac:dyDescent="0.25">
      <c r="A3" s="23"/>
      <c r="B3" s="21"/>
      <c r="C3" s="21"/>
      <c r="D3" s="22"/>
      <c r="E3" s="22"/>
      <c r="F3" s="22"/>
      <c r="G3" s="74"/>
      <c r="H3" s="74"/>
    </row>
    <row r="4" spans="1:18" ht="15.75" x14ac:dyDescent="0.25">
      <c r="A4" s="23"/>
      <c r="B4" s="156" t="s">
        <v>218</v>
      </c>
      <c r="C4" s="391" t="str">
        <f>'1. Owner Draws'!C4:E4</f>
        <v xml:space="preserve"> </v>
      </c>
      <c r="D4" s="376"/>
      <c r="E4" s="376"/>
      <c r="F4" s="76"/>
      <c r="G4" s="74"/>
      <c r="H4" s="74"/>
    </row>
    <row r="5" spans="1:18" ht="15.75" x14ac:dyDescent="0.25">
      <c r="A5" s="23"/>
      <c r="B5" s="156" t="s">
        <v>36</v>
      </c>
      <c r="C5" s="391" t="str">
        <f>'1. Owner Draws'!C5:E5</f>
        <v xml:space="preserve"> </v>
      </c>
      <c r="D5" s="376"/>
      <c r="E5" s="376"/>
      <c r="F5" s="76"/>
      <c r="G5" s="74"/>
      <c r="H5" s="74"/>
    </row>
    <row r="6" spans="1:18" ht="15.75" x14ac:dyDescent="0.25">
      <c r="A6" s="23"/>
      <c r="B6" s="156" t="s">
        <v>238</v>
      </c>
      <c r="C6" s="199" t="str">
        <f>Instructions!G21</f>
        <v>Sole Proprietorship</v>
      </c>
      <c r="D6" s="183"/>
      <c r="E6" s="184"/>
      <c r="F6" s="76"/>
      <c r="G6" s="74"/>
      <c r="H6" s="74"/>
    </row>
    <row r="7" spans="1:18" x14ac:dyDescent="0.25">
      <c r="A7" s="74"/>
      <c r="B7" s="74"/>
      <c r="C7" s="74"/>
      <c r="D7" s="74"/>
      <c r="E7" s="74"/>
      <c r="F7" s="74"/>
      <c r="G7" s="74"/>
      <c r="H7" s="74"/>
    </row>
    <row r="8" spans="1:18" x14ac:dyDescent="0.25">
      <c r="A8" s="74"/>
      <c r="B8" s="461" t="s">
        <v>14</v>
      </c>
      <c r="C8" s="462"/>
      <c r="D8" s="222"/>
      <c r="E8" s="461" t="s">
        <v>14</v>
      </c>
      <c r="F8" s="463"/>
      <c r="G8" s="462"/>
      <c r="H8" s="74"/>
    </row>
    <row r="9" spans="1:18" x14ac:dyDescent="0.25">
      <c r="A9" s="74"/>
      <c r="B9" s="459" t="s">
        <v>115</v>
      </c>
      <c r="C9" s="460"/>
      <c r="D9" s="2"/>
      <c r="E9" s="382" t="str">
        <f>IF(Instructions!$G$20="Variable &amp; Fixed Expenses","Fixed Cash Expenses ","Indirect Cash Expenses")</f>
        <v xml:space="preserve">Fixed Cash Expenses </v>
      </c>
      <c r="F9" s="464"/>
      <c r="G9" s="182"/>
      <c r="H9" s="74"/>
    </row>
    <row r="10" spans="1:18" x14ac:dyDescent="0.25">
      <c r="A10" s="74"/>
      <c r="B10" s="170" t="str">
        <f>IF('3. Cash Flow '!B9=0," ",'3. Cash Flow '!B9)</f>
        <v xml:space="preserve"> </v>
      </c>
      <c r="C10" s="223">
        <f>'3. Cash Flow '!O9</f>
        <v>0</v>
      </c>
      <c r="D10" s="2"/>
      <c r="E10" s="455"/>
      <c r="F10" s="456"/>
      <c r="G10" s="114"/>
      <c r="H10" s="74"/>
    </row>
    <row r="11" spans="1:18" x14ac:dyDescent="0.25">
      <c r="A11" s="74"/>
      <c r="B11" s="170" t="str">
        <f>IF('3. Cash Flow '!B10=0," ",'3. Cash Flow '!B10)</f>
        <v xml:space="preserve"> </v>
      </c>
      <c r="C11" s="223">
        <f>'3. Cash Flow '!O10</f>
        <v>0</v>
      </c>
      <c r="D11" s="2"/>
      <c r="E11" s="457" t="str">
        <f>IF('3. Cash Flow '!B46=0, " ", '3. Cash Flow '!B46)</f>
        <v xml:space="preserve">Monthly Hired Labor Cost-Fixed </v>
      </c>
      <c r="F11" s="458"/>
      <c r="G11" s="224">
        <f>'3. Cash Flow '!O46</f>
        <v>0</v>
      </c>
      <c r="H11" s="74"/>
    </row>
    <row r="12" spans="1:18" x14ac:dyDescent="0.25">
      <c r="A12" s="74"/>
      <c r="B12" s="170" t="str">
        <f>IF('3. Cash Flow '!B11=0," ",'3. Cash Flow '!B11)</f>
        <v xml:space="preserve"> </v>
      </c>
      <c r="C12" s="223">
        <f>'3. Cash Flow '!O11</f>
        <v>0</v>
      </c>
      <c r="D12" s="2"/>
      <c r="E12" s="457" t="str">
        <f>IF('3. Cash Flow '!B47=0, " ", '3. Cash Flow '!B47)</f>
        <v>Hired labor payroll taxes (employer share)</v>
      </c>
      <c r="F12" s="458"/>
      <c r="G12" s="224">
        <f>'3. Cash Flow '!O47</f>
        <v>0</v>
      </c>
      <c r="H12" s="74"/>
    </row>
    <row r="13" spans="1:18" x14ac:dyDescent="0.25">
      <c r="A13" s="74"/>
      <c r="B13" s="170" t="str">
        <f>IF('3. Cash Flow '!B12=0," ",'3. Cash Flow '!B12)</f>
        <v xml:space="preserve"> </v>
      </c>
      <c r="C13" s="223">
        <f>'3. Cash Flow '!O12</f>
        <v>0</v>
      </c>
      <c r="D13" s="2"/>
      <c r="E13" s="457" t="str">
        <f>IF('3. Cash Flow '!B48=0, " ", '3. Cash Flow '!B48)</f>
        <v>Hired labor benefits</v>
      </c>
      <c r="F13" s="458"/>
      <c r="G13" s="224">
        <f>'3. Cash Flow '!O48</f>
        <v>0</v>
      </c>
      <c r="H13" s="74"/>
    </row>
    <row r="14" spans="1:18" x14ac:dyDescent="0.25">
      <c r="A14" s="74"/>
      <c r="B14" s="170" t="str">
        <f>IF('3. Cash Flow '!B13=0," ",'3. Cash Flow '!B13)</f>
        <v xml:space="preserve"> </v>
      </c>
      <c r="C14" s="223">
        <f>'3. Cash Flow '!O13</f>
        <v>0</v>
      </c>
      <c r="D14" s="2"/>
      <c r="E14" s="457" t="str">
        <f>IF('3. Cash Flow '!B49=0, " ", '3. Cash Flow '!B49)</f>
        <v xml:space="preserve"> </v>
      </c>
      <c r="F14" s="458"/>
      <c r="G14" s="224">
        <f>'3. Cash Flow '!O49</f>
        <v>0</v>
      </c>
      <c r="H14" s="74"/>
      <c r="R14" s="238"/>
    </row>
    <row r="15" spans="1:18" x14ac:dyDescent="0.25">
      <c r="A15" s="74"/>
      <c r="B15" s="170" t="str">
        <f>IF('3. Cash Flow '!B14=0," ",'3. Cash Flow '!B14)</f>
        <v xml:space="preserve"> </v>
      </c>
      <c r="C15" s="223">
        <f>'3. Cash Flow '!O14</f>
        <v>0</v>
      </c>
      <c r="D15" s="2"/>
      <c r="E15" s="457" t="str">
        <f>IF('3. Cash Flow '!B50=0, " ", '3. Cash Flow '!B50)</f>
        <v xml:space="preserve"> </v>
      </c>
      <c r="F15" s="458"/>
      <c r="G15" s="224">
        <f>'3. Cash Flow '!O50</f>
        <v>0</v>
      </c>
      <c r="H15" s="74"/>
      <c r="R15" s="238"/>
    </row>
    <row r="16" spans="1:18" x14ac:dyDescent="0.25">
      <c r="A16" s="74"/>
      <c r="B16" s="170" t="str">
        <f>IF('3. Cash Flow '!B15=0," ",'3. Cash Flow '!B15)</f>
        <v xml:space="preserve"> </v>
      </c>
      <c r="C16" s="223">
        <f>'3. Cash Flow '!O15</f>
        <v>0</v>
      </c>
      <c r="D16" s="2"/>
      <c r="E16" s="457" t="str">
        <f>IF('3. Cash Flow '!B51=0, " ", '3. Cash Flow '!B51)</f>
        <v xml:space="preserve"> </v>
      </c>
      <c r="F16" s="458"/>
      <c r="G16" s="224">
        <f>'3. Cash Flow '!O51</f>
        <v>0</v>
      </c>
      <c r="H16" s="74"/>
      <c r="R16" s="238"/>
    </row>
    <row r="17" spans="1:18" x14ac:dyDescent="0.25">
      <c r="A17" s="74"/>
      <c r="B17" s="170" t="str">
        <f>IF('3. Cash Flow '!B16=0," ",'3. Cash Flow '!B16)</f>
        <v xml:space="preserve"> </v>
      </c>
      <c r="C17" s="223">
        <f>'3. Cash Flow '!O16</f>
        <v>0</v>
      </c>
      <c r="D17" s="2"/>
      <c r="E17" s="457" t="str">
        <f>IF('3. Cash Flow '!B52=0, " ", '3. Cash Flow '!B52)</f>
        <v xml:space="preserve"> </v>
      </c>
      <c r="F17" s="458"/>
      <c r="G17" s="224">
        <f>'3. Cash Flow '!O52</f>
        <v>0</v>
      </c>
      <c r="H17" s="74"/>
      <c r="R17" s="238"/>
    </row>
    <row r="18" spans="1:18" x14ac:dyDescent="0.25">
      <c r="A18" s="74"/>
      <c r="B18" s="170" t="str">
        <f>IF('3. Cash Flow '!B17=0," ",'3. Cash Flow '!B17)</f>
        <v xml:space="preserve"> </v>
      </c>
      <c r="C18" s="223">
        <f>'3. Cash Flow '!O17</f>
        <v>0</v>
      </c>
      <c r="D18" s="2"/>
      <c r="E18" s="457" t="str">
        <f>IF('3. Cash Flow '!B53=0, " ", '3. Cash Flow '!B53)</f>
        <v xml:space="preserve"> </v>
      </c>
      <c r="F18" s="458"/>
      <c r="G18" s="224">
        <f>'3. Cash Flow '!O53</f>
        <v>0</v>
      </c>
      <c r="H18" s="74"/>
      <c r="R18" s="238"/>
    </row>
    <row r="19" spans="1:18" x14ac:dyDescent="0.25">
      <c r="A19" s="74"/>
      <c r="B19" s="170" t="str">
        <f>IF('3. Cash Flow '!B18=0," ",'3. Cash Flow '!B18)</f>
        <v xml:space="preserve"> </v>
      </c>
      <c r="C19" s="223">
        <f>'3. Cash Flow '!O18</f>
        <v>0</v>
      </c>
      <c r="D19" s="2"/>
      <c r="E19" s="457" t="str">
        <f>IF('3. Cash Flow '!B54=0, " ", '3. Cash Flow '!B54)</f>
        <v xml:space="preserve"> </v>
      </c>
      <c r="F19" s="458"/>
      <c r="G19" s="224">
        <f>'3. Cash Flow '!O54</f>
        <v>0</v>
      </c>
      <c r="H19" s="74"/>
    </row>
    <row r="20" spans="1:18" x14ac:dyDescent="0.25">
      <c r="A20" s="74"/>
      <c r="B20" s="170" t="str">
        <f>IF('3. Cash Flow '!B19=0," ",'3. Cash Flow '!B19)</f>
        <v xml:space="preserve"> </v>
      </c>
      <c r="C20" s="223">
        <f>'3. Cash Flow '!O19</f>
        <v>0</v>
      </c>
      <c r="D20" s="2"/>
      <c r="E20" s="457" t="str">
        <f>IF('3. Cash Flow '!B55=0, " ", '3. Cash Flow '!B55)</f>
        <v xml:space="preserve"> </v>
      </c>
      <c r="F20" s="458"/>
      <c r="G20" s="224">
        <f>'3. Cash Flow '!O55</f>
        <v>0</v>
      </c>
      <c r="H20" s="225"/>
    </row>
    <row r="21" spans="1:18" x14ac:dyDescent="0.25">
      <c r="A21" s="74"/>
      <c r="B21" s="170" t="str">
        <f>IF('3. Cash Flow '!B20=0," ",'3. Cash Flow '!B20)</f>
        <v xml:space="preserve"> </v>
      </c>
      <c r="C21" s="223">
        <f>'3. Cash Flow '!O20</f>
        <v>0</v>
      </c>
      <c r="D21" s="2"/>
      <c r="E21" s="457" t="str">
        <f>IF('3. Cash Flow '!B56=0, " ", '3. Cash Flow '!B56)</f>
        <v xml:space="preserve"> </v>
      </c>
      <c r="F21" s="458"/>
      <c r="G21" s="224">
        <f>'3. Cash Flow '!O56</f>
        <v>0</v>
      </c>
      <c r="H21" s="225"/>
    </row>
    <row r="22" spans="1:18" x14ac:dyDescent="0.25">
      <c r="A22" s="74"/>
      <c r="B22" s="170" t="str">
        <f>IF('3. Cash Flow '!B21=0," ",'3. Cash Flow '!B21)</f>
        <v xml:space="preserve"> </v>
      </c>
      <c r="C22" s="223">
        <f>'3. Cash Flow '!O21</f>
        <v>0</v>
      </c>
      <c r="D22" s="2"/>
      <c r="E22" s="457" t="str">
        <f>IF('3. Cash Flow '!B57=0, " ", '3. Cash Flow '!B57)</f>
        <v xml:space="preserve"> </v>
      </c>
      <c r="F22" s="458"/>
      <c r="G22" s="224">
        <f>'3. Cash Flow '!O57</f>
        <v>0</v>
      </c>
      <c r="H22" s="225"/>
    </row>
    <row r="23" spans="1:18" x14ac:dyDescent="0.25">
      <c r="A23" s="74"/>
      <c r="B23" s="170" t="str">
        <f>IF('3. Cash Flow '!B22=0," ",'3. Cash Flow '!B22)</f>
        <v xml:space="preserve"> </v>
      </c>
      <c r="C23" s="223">
        <f>'3. Cash Flow '!O22</f>
        <v>0</v>
      </c>
      <c r="D23" s="2"/>
      <c r="E23" s="457" t="str">
        <f>IF('3. Cash Flow '!B58=0, " ", '3. Cash Flow '!B58)</f>
        <v xml:space="preserve"> </v>
      </c>
      <c r="F23" s="458"/>
      <c r="G23" s="224">
        <f>'3. Cash Flow '!O58</f>
        <v>0</v>
      </c>
      <c r="H23" s="225"/>
    </row>
    <row r="24" spans="1:18" ht="15.75" customHeight="1" x14ac:dyDescent="0.25">
      <c r="A24" s="74"/>
      <c r="B24" s="170" t="str">
        <f>IF('3. Cash Flow '!B23=0," ",'3. Cash Flow '!B23)</f>
        <v xml:space="preserve"> </v>
      </c>
      <c r="C24" s="223">
        <f>'3. Cash Flow '!O23</f>
        <v>0</v>
      </c>
      <c r="D24" s="2"/>
      <c r="E24" s="457" t="str">
        <f>IF('3. Cash Flow '!B59=0, " ", '3. Cash Flow '!B59)</f>
        <v xml:space="preserve"> </v>
      </c>
      <c r="F24" s="458"/>
      <c r="G24" s="224">
        <f>'3. Cash Flow '!O59</f>
        <v>0</v>
      </c>
      <c r="H24" s="225"/>
    </row>
    <row r="25" spans="1:18" x14ac:dyDescent="0.25">
      <c r="A25" s="74"/>
      <c r="B25" s="180" t="s">
        <v>37</v>
      </c>
      <c r="C25" s="226">
        <f>SUM(C10:C24)</f>
        <v>0</v>
      </c>
      <c r="D25" s="2"/>
      <c r="E25" s="472" t="str">
        <f>IF(Instructions!$G$20="Variable &amp; Fixed Expenses","Total Fixed Cash Expenses ","Total Indirect Cash Expenses")</f>
        <v xml:space="preserve">Total Fixed Cash Expenses </v>
      </c>
      <c r="F25" s="473"/>
      <c r="G25" s="229">
        <f>SUM(G10:G24)</f>
        <v>0</v>
      </c>
      <c r="H25" s="225"/>
    </row>
    <row r="26" spans="1:18" x14ac:dyDescent="0.25">
      <c r="A26" s="74"/>
      <c r="B26" s="328"/>
      <c r="C26" s="143"/>
      <c r="D26" s="2"/>
      <c r="E26" s="74"/>
      <c r="F26" s="74"/>
      <c r="G26" s="74"/>
      <c r="H26" s="225"/>
    </row>
    <row r="27" spans="1:18" x14ac:dyDescent="0.25">
      <c r="A27" s="74"/>
      <c r="B27" s="227" t="s">
        <v>106</v>
      </c>
      <c r="C27" s="228">
        <f>'5. Dec 31 Balance Sheet'!E11-'4. Jan 1 Balance Sheet'!E11</f>
        <v>0</v>
      </c>
      <c r="D27" s="2"/>
      <c r="E27" s="341" t="s">
        <v>116</v>
      </c>
      <c r="F27" s="337"/>
      <c r="G27" s="343"/>
      <c r="H27" s="74"/>
    </row>
    <row r="28" spans="1:18" x14ac:dyDescent="0.25">
      <c r="A28" s="74"/>
      <c r="B28" s="227" t="str">
        <f>IF(type="Fruit, Vegetable, Hort.", "Change in fruit &amp; vegetable crop inventory ", "Change in crop inventory")</f>
        <v xml:space="preserve">Change in fruit &amp; vegetable crop inventory </v>
      </c>
      <c r="C28" s="228">
        <f>'5. Dec 31 Balance Sheet'!E13+'5. Dec 31 Balance Sheet'!E14+'5. Dec 31 Balance Sheet'!E15-'4. Jan 1 Balance Sheet'!E13-'4. Jan 1 Balance Sheet'!E14-'4. Jan 1 Balance Sheet'!E15</f>
        <v>0</v>
      </c>
      <c r="D28" s="2"/>
      <c r="E28" s="335"/>
      <c r="F28" s="336"/>
      <c r="G28" s="181"/>
      <c r="H28" s="74"/>
    </row>
    <row r="29" spans="1:18" x14ac:dyDescent="0.25">
      <c r="A29" s="74"/>
      <c r="B29" s="227" t="str">
        <f>IF(type="Fruit, Vegetable, Hort.", "  ", "Change in market livestock inventory")</f>
        <v xml:space="preserve">  </v>
      </c>
      <c r="C29" s="228">
        <f>IF(type="Fruit, Vegetable, Hort.", 0, '5. Dec 31 Balance Sheet'!E21+'5. Dec 31 Balance Sheet'!E22+'5. Dec 31 Balance Sheet'!E23-'4. Jan 1 Balance Sheet'!E21-'4. Jan 1 Balance Sheet'!E22-'4. Jan 1 Balance Sheet'!E23)</f>
        <v>0</v>
      </c>
      <c r="D29" s="2"/>
      <c r="E29" s="335"/>
      <c r="F29" s="336"/>
      <c r="G29" s="114"/>
      <c r="H29" s="74"/>
    </row>
    <row r="30" spans="1:18" x14ac:dyDescent="0.25">
      <c r="A30" s="74"/>
      <c r="B30" s="339"/>
      <c r="C30" s="235"/>
      <c r="D30" s="2"/>
      <c r="E30" s="414"/>
      <c r="F30" s="416"/>
      <c r="G30" s="114"/>
      <c r="H30" s="74"/>
    </row>
    <row r="31" spans="1:18" x14ac:dyDescent="0.25">
      <c r="A31" s="74"/>
      <c r="B31" s="344" t="s">
        <v>112</v>
      </c>
      <c r="C31" s="230">
        <f>SUM(C27:C30)</f>
        <v>0</v>
      </c>
      <c r="D31" s="2"/>
      <c r="E31" s="414"/>
      <c r="F31" s="416"/>
      <c r="G31" s="114"/>
      <c r="H31" s="74"/>
    </row>
    <row r="32" spans="1:18" ht="15.75" thickBot="1" x14ac:dyDescent="0.3">
      <c r="A32" s="74"/>
      <c r="B32" s="328"/>
      <c r="C32" s="143"/>
      <c r="D32" s="2"/>
      <c r="E32" s="414"/>
      <c r="F32" s="416"/>
      <c r="G32" s="114"/>
      <c r="H32" s="74"/>
    </row>
    <row r="33" spans="1:8" ht="15.75" thickBot="1" x14ac:dyDescent="0.3">
      <c r="A33" s="74"/>
      <c r="B33" s="253" t="s">
        <v>193</v>
      </c>
      <c r="C33" s="254">
        <f>C25+C31</f>
        <v>0</v>
      </c>
      <c r="D33" s="2"/>
      <c r="E33" s="414"/>
      <c r="F33" s="416"/>
      <c r="G33" s="114"/>
      <c r="H33" s="74"/>
    </row>
    <row r="34" spans="1:8" x14ac:dyDescent="0.25">
      <c r="A34" s="74"/>
      <c r="B34" s="328"/>
      <c r="C34" s="143"/>
      <c r="D34" s="2"/>
      <c r="E34" s="413" t="s">
        <v>105</v>
      </c>
      <c r="F34" s="413"/>
      <c r="G34" s="232">
        <f>SUM(G28:G33)</f>
        <v>0</v>
      </c>
      <c r="H34" s="74"/>
    </row>
    <row r="35" spans="1:8" x14ac:dyDescent="0.25">
      <c r="A35" s="74"/>
      <c r="B35" s="332" t="str">
        <f>IF(Instructions!$G$20="Variable &amp; Fixed Expenses","Variable Cash Expenses ","Direct Cash Expenses")</f>
        <v xml:space="preserve">Variable Cash Expenses </v>
      </c>
      <c r="C35" s="231"/>
      <c r="D35" s="2"/>
      <c r="E35" s="2"/>
      <c r="F35" s="2"/>
      <c r="G35" s="2"/>
      <c r="H35" s="74"/>
    </row>
    <row r="36" spans="1:8" x14ac:dyDescent="0.25">
      <c r="A36" s="74"/>
      <c r="B36" s="167"/>
      <c r="C36" s="139"/>
      <c r="D36" s="2"/>
      <c r="E36" s="344" t="s">
        <v>111</v>
      </c>
      <c r="F36" s="344"/>
      <c r="G36" s="346"/>
      <c r="H36" s="74"/>
    </row>
    <row r="37" spans="1:8" x14ac:dyDescent="0.25">
      <c r="A37" s="74"/>
      <c r="B37" s="170" t="str">
        <f>IF('3. Cash Flow '!B26=0, " ", '3. Cash Flow '!B26)</f>
        <v xml:space="preserve">Monthly Hired Labor Cost-Variable </v>
      </c>
      <c r="C37" s="223">
        <f>'3. Cash Flow '!O26</f>
        <v>0</v>
      </c>
      <c r="D37" s="2"/>
      <c r="E37" s="470" t="str">
        <f>IF(type="Fruit, Vegetable, Hort.", "Change in production supply inventory ", "Change in feed inventory")</f>
        <v xml:space="preserve">Change in production supply inventory </v>
      </c>
      <c r="F37" s="471" t="str">
        <f>IF(type="Fruit, Vegetable, Hort.", "Change in fruit &amp; vegetable crop inventory ", "Change in crop inventory")</f>
        <v xml:space="preserve">Change in fruit &amp; vegetable crop inventory </v>
      </c>
      <c r="G37" s="233">
        <f>'4. Jan 1 Balance Sheet'!E17+'4. Jan 1 Balance Sheet'!E18+'4. Jan 1 Balance Sheet'!E19-'5. Dec 31 Balance Sheet'!E17-'5. Dec 31 Balance Sheet'!E18-'5. Dec 31 Balance Sheet'!E19</f>
        <v>0</v>
      </c>
      <c r="H37" s="74"/>
    </row>
    <row r="38" spans="1:8" x14ac:dyDescent="0.25">
      <c r="A38" s="74"/>
      <c r="B38" s="170" t="str">
        <f>IF('3. Cash Flow '!B27=0, " ", '3. Cash Flow '!B27)</f>
        <v>Hired labor payroll taxes (employer share)</v>
      </c>
      <c r="C38" s="223">
        <f>'3. Cash Flow '!O27</f>
        <v>0</v>
      </c>
      <c r="D38" s="2"/>
      <c r="E38" s="470" t="str">
        <f>IF(type="Fruit, Vegetable, Hort.", "Change in harvest &amp; market supply inventory ", " ")</f>
        <v xml:space="preserve">Change in harvest &amp; market supply inventory </v>
      </c>
      <c r="F38" s="471" t="str">
        <f>IF(type="Fruit, Vegetable, Hort.", "  ", "Change in market livestock inventory")</f>
        <v xml:space="preserve">  </v>
      </c>
      <c r="G38" s="233">
        <f>IF(type="Fruit, Vegetable, Hort.", '4. Jan 1 Balance Sheet'!E21+'4. Jan 1 Balance Sheet'!E22+'4. Jan 1 Balance Sheet'!E23-'5. Dec 31 Balance Sheet'!E21-'5. Dec 31 Balance Sheet'!E22-'5. Dec 31 Balance Sheet'!E23,0)</f>
        <v>0</v>
      </c>
      <c r="H38" s="74"/>
    </row>
    <row r="39" spans="1:8" x14ac:dyDescent="0.25">
      <c r="A39" s="74"/>
      <c r="B39" s="170" t="str">
        <f>IF('3. Cash Flow '!B28=0, " ", '3. Cash Flow '!B28)</f>
        <v>Hired labor benefits</v>
      </c>
      <c r="C39" s="223">
        <f>'3. Cash Flow '!O28</f>
        <v>0</v>
      </c>
      <c r="D39" s="2"/>
      <c r="E39" s="470" t="str">
        <f>IF(type="Fruit, Vegetable, Hort.", "Change in resale items on hand ", "Change in supplies inventory ")</f>
        <v xml:space="preserve">Change in resale items on hand </v>
      </c>
      <c r="F39" s="471" t="str">
        <f>IF(type="Fruit, Vegetable, Hort.", "  ", "Change in market livestock inventory")</f>
        <v xml:space="preserve">  </v>
      </c>
      <c r="G39" s="234">
        <f>'4. Jan 1 Balance Sheet'!E25+'4. Jan 1 Balance Sheet'!E26+'4. Jan 1 Balance Sheet'!E27-'5. Dec 31 Balance Sheet'!E25-'5. Dec 31 Balance Sheet'!E26-'5. Dec 31 Balance Sheet'!E27</f>
        <v>0</v>
      </c>
      <c r="H39" s="74"/>
    </row>
    <row r="40" spans="1:8" x14ac:dyDescent="0.25">
      <c r="A40" s="74"/>
      <c r="B40" s="170" t="str">
        <f>IF('3. Cash Flow '!B29=0, " ", '3. Cash Flow '!B29)</f>
        <v xml:space="preserve"> </v>
      </c>
      <c r="C40" s="223">
        <f>'3. Cash Flow '!O29</f>
        <v>0</v>
      </c>
      <c r="D40" s="2"/>
      <c r="E40" s="348" t="s">
        <v>107</v>
      </c>
      <c r="F40" s="349"/>
      <c r="G40" s="234">
        <f>'4. Jan 1 Balance Sheet'!E28-'5. Dec 31 Balance Sheet'!E28</f>
        <v>0</v>
      </c>
      <c r="H40" s="74"/>
    </row>
    <row r="41" spans="1:8" x14ac:dyDescent="0.25">
      <c r="A41" s="74"/>
      <c r="B41" s="170" t="str">
        <f>IF('3. Cash Flow '!B30=0, " ", '3. Cash Flow '!B30)</f>
        <v xml:space="preserve"> </v>
      </c>
      <c r="C41" s="223">
        <f>'3. Cash Flow '!O30</f>
        <v>0</v>
      </c>
      <c r="D41" s="2"/>
      <c r="E41" s="348" t="s">
        <v>110</v>
      </c>
      <c r="F41" s="349"/>
      <c r="G41" s="234">
        <f>'5. Dec 31 Balance Sheet'!J11+'5. Dec 31 Balance Sheet'!J12+'5. Dec 31 Balance Sheet'!J13-'4. Jan 1 Balance Sheet'!J11-'4. Jan 1 Balance Sheet'!J12-'4. Jan 1 Balance Sheet'!J13</f>
        <v>0</v>
      </c>
      <c r="H41" s="74"/>
    </row>
    <row r="42" spans="1:8" x14ac:dyDescent="0.25">
      <c r="A42" s="74"/>
      <c r="B42" s="170" t="str">
        <f>IF('3. Cash Flow '!B31=0, " ", '3. Cash Flow '!B31)</f>
        <v xml:space="preserve"> </v>
      </c>
      <c r="C42" s="223">
        <f>'3. Cash Flow '!O31</f>
        <v>0</v>
      </c>
      <c r="D42" s="2"/>
      <c r="E42" s="348" t="s">
        <v>108</v>
      </c>
      <c r="F42" s="349"/>
      <c r="G42" s="234">
        <f>'5. Dec 31 Balance Sheet'!J17-'4. Jan 1 Balance Sheet'!J17</f>
        <v>0</v>
      </c>
      <c r="H42" s="74"/>
    </row>
    <row r="43" spans="1:8" x14ac:dyDescent="0.25">
      <c r="A43" s="74"/>
      <c r="B43" s="170" t="str">
        <f>IF('3. Cash Flow '!B32=0, " ", '3. Cash Flow '!B32)</f>
        <v xml:space="preserve"> </v>
      </c>
      <c r="C43" s="223">
        <f>'3. Cash Flow '!O32</f>
        <v>0</v>
      </c>
      <c r="D43" s="2"/>
      <c r="E43" s="348" t="s">
        <v>285</v>
      </c>
      <c r="F43" s="349"/>
      <c r="G43" s="234">
        <f>'5. Dec 31 Balance Sheet'!J18-'4. Jan 1 Balance Sheet'!J18</f>
        <v>0</v>
      </c>
      <c r="H43" s="74"/>
    </row>
    <row r="44" spans="1:8" x14ac:dyDescent="0.25">
      <c r="A44" s="74"/>
      <c r="B44" s="170" t="str">
        <f>IF('3. Cash Flow '!B33=0, " ", '3. Cash Flow '!B33)</f>
        <v xml:space="preserve"> </v>
      </c>
      <c r="C44" s="223">
        <f>'3. Cash Flow '!O33</f>
        <v>0</v>
      </c>
      <c r="D44" s="2"/>
      <c r="E44" s="348" t="s">
        <v>109</v>
      </c>
      <c r="F44" s="349"/>
      <c r="G44" s="234">
        <f>'5. Dec 31 Balance Sheet'!J19-'4. Jan 1 Balance Sheet'!J19</f>
        <v>0</v>
      </c>
      <c r="H44" s="74"/>
    </row>
    <row r="45" spans="1:8" x14ac:dyDescent="0.25">
      <c r="A45" s="74"/>
      <c r="B45" s="170" t="str">
        <f>IF('3. Cash Flow '!B34=0, " ", '3. Cash Flow '!B34)</f>
        <v xml:space="preserve"> </v>
      </c>
      <c r="C45" s="223">
        <f>'3. Cash Flow '!O34</f>
        <v>0</v>
      </c>
      <c r="D45" s="2"/>
      <c r="E45" s="335" t="s">
        <v>15</v>
      </c>
      <c r="F45" s="336"/>
      <c r="G45" s="114">
        <v>0</v>
      </c>
      <c r="H45" s="74"/>
    </row>
    <row r="46" spans="1:8" x14ac:dyDescent="0.25">
      <c r="A46" s="74"/>
      <c r="B46" s="170" t="str">
        <f>IF('3. Cash Flow '!B35=0, " ", '3. Cash Flow '!B35)</f>
        <v xml:space="preserve"> </v>
      </c>
      <c r="C46" s="223">
        <f>'3. Cash Flow '!O35</f>
        <v>0</v>
      </c>
      <c r="D46" s="2"/>
      <c r="E46" s="341" t="s">
        <v>113</v>
      </c>
      <c r="F46" s="342"/>
      <c r="G46" s="232">
        <f>SUM(G37:G45)</f>
        <v>0</v>
      </c>
      <c r="H46" s="74"/>
    </row>
    <row r="47" spans="1:8" ht="15.75" thickBot="1" x14ac:dyDescent="0.3">
      <c r="A47" s="74"/>
      <c r="B47" s="170" t="str">
        <f>IF('3. Cash Flow '!B36=0, " ", '3. Cash Flow '!B36)</f>
        <v xml:space="preserve"> </v>
      </c>
      <c r="C47" s="223">
        <f>'3. Cash Flow '!O36</f>
        <v>0</v>
      </c>
      <c r="D47" s="2"/>
      <c r="E47" s="338"/>
      <c r="F47" s="338"/>
      <c r="G47" s="338"/>
      <c r="H47" s="74"/>
    </row>
    <row r="48" spans="1:8" ht="15.75" thickBot="1" x14ac:dyDescent="0.3">
      <c r="A48" s="74"/>
      <c r="B48" s="170" t="str">
        <f>IF('3. Cash Flow '!B37=0, " ", '3. Cash Flow '!B37)</f>
        <v xml:space="preserve"> </v>
      </c>
      <c r="C48" s="223">
        <f>'3. Cash Flow '!O37</f>
        <v>0</v>
      </c>
      <c r="D48" s="2"/>
      <c r="E48" s="255" t="s">
        <v>194</v>
      </c>
      <c r="F48" s="256"/>
      <c r="G48" s="254">
        <f>C55+G25+G34+G46</f>
        <v>0</v>
      </c>
      <c r="H48" s="74"/>
    </row>
    <row r="49" spans="1:8" x14ac:dyDescent="0.25">
      <c r="A49" s="74"/>
      <c r="B49" s="170" t="str">
        <f>IF('3. Cash Flow '!B38=0, " ", '3. Cash Flow '!B38)</f>
        <v xml:space="preserve"> </v>
      </c>
      <c r="C49" s="223">
        <f>'3. Cash Flow '!O38</f>
        <v>0</v>
      </c>
      <c r="D49" s="2"/>
      <c r="E49" s="2"/>
      <c r="F49" s="2"/>
      <c r="G49" s="2"/>
      <c r="H49" s="74"/>
    </row>
    <row r="50" spans="1:8" x14ac:dyDescent="0.25">
      <c r="A50" s="74"/>
      <c r="B50" s="170" t="str">
        <f>IF('3. Cash Flow '!B39=0, " ", '3. Cash Flow '!B39)</f>
        <v xml:space="preserve"> </v>
      </c>
      <c r="C50" s="223">
        <f>'3. Cash Flow '!O39</f>
        <v>0</v>
      </c>
      <c r="D50" s="2"/>
      <c r="E50" s="2"/>
      <c r="F50" s="2"/>
      <c r="G50" s="2"/>
      <c r="H50" s="74"/>
    </row>
    <row r="51" spans="1:8" ht="15.75" customHeight="1" x14ac:dyDescent="0.25">
      <c r="A51" s="74"/>
      <c r="B51" s="170" t="str">
        <f>IF('3. Cash Flow '!B40=0, " ", '3. Cash Flow '!B40)</f>
        <v xml:space="preserve"> </v>
      </c>
      <c r="C51" s="223">
        <f>'3. Cash Flow '!O40</f>
        <v>0</v>
      </c>
      <c r="D51" s="2"/>
      <c r="E51" s="2"/>
      <c r="F51" s="2"/>
      <c r="G51" s="2"/>
      <c r="H51" s="74"/>
    </row>
    <row r="52" spans="1:8" ht="15.75" customHeight="1" x14ac:dyDescent="0.25">
      <c r="A52" s="74"/>
      <c r="B52" s="170" t="str">
        <f>IF('3. Cash Flow '!B41=0, " ", '3. Cash Flow '!B41)</f>
        <v xml:space="preserve"> </v>
      </c>
      <c r="C52" s="223">
        <f>'3. Cash Flow '!O41</f>
        <v>0</v>
      </c>
      <c r="D52" s="2"/>
      <c r="E52" s="2"/>
      <c r="F52" s="2"/>
      <c r="G52" s="2"/>
      <c r="H52" s="74"/>
    </row>
    <row r="53" spans="1:8" ht="15.75" customHeight="1" thickBot="1" x14ac:dyDescent="0.3">
      <c r="A53" s="74"/>
      <c r="B53" s="170" t="str">
        <f>IF('3. Cash Flow '!B42=0, " ", '3. Cash Flow '!B42)</f>
        <v xml:space="preserve"> </v>
      </c>
      <c r="C53" s="223">
        <f>'3. Cash Flow '!O42</f>
        <v>0</v>
      </c>
      <c r="D53" s="2"/>
      <c r="E53" s="2"/>
      <c r="F53" s="2"/>
      <c r="G53" s="2"/>
      <c r="H53" s="74"/>
    </row>
    <row r="54" spans="1:8" ht="14.45" customHeight="1" thickBot="1" x14ac:dyDescent="0.3">
      <c r="A54" s="74"/>
      <c r="B54" s="170" t="str">
        <f>IF('3. Cash Flow '!B43=0, " ", '3. Cash Flow '!B43)</f>
        <v xml:space="preserve"> </v>
      </c>
      <c r="C54" s="223">
        <f>'3. Cash Flow '!O43</f>
        <v>0</v>
      </c>
      <c r="D54" s="2"/>
      <c r="E54" s="255" t="s">
        <v>235</v>
      </c>
      <c r="F54" s="256"/>
      <c r="G54" s="254">
        <f>C25-C55-G25</f>
        <v>0</v>
      </c>
      <c r="H54" s="74"/>
    </row>
    <row r="55" spans="1:8" ht="15.75" customHeight="1" x14ac:dyDescent="0.25">
      <c r="A55" s="74"/>
      <c r="B55" s="250" t="str">
        <f>IF(Instructions!$G$20="Variable &amp; Fixed Expenses","Total Variable Cash Expenses ","Total Direct Cash Expenses")</f>
        <v xml:space="preserve">Total Variable Cash Expenses </v>
      </c>
      <c r="C55" s="226">
        <f>SUM(C36:C54)</f>
        <v>0</v>
      </c>
      <c r="D55" s="2"/>
      <c r="E55" s="327" t="s">
        <v>284</v>
      </c>
      <c r="F55" s="326"/>
      <c r="G55" s="326"/>
      <c r="H55" s="74"/>
    </row>
    <row r="56" spans="1:8" ht="15.75" customHeight="1" x14ac:dyDescent="0.25">
      <c r="A56" s="74"/>
      <c r="B56" s="328"/>
      <c r="C56" s="143"/>
      <c r="D56" s="251"/>
      <c r="E56" s="326"/>
      <c r="F56" s="326"/>
      <c r="G56" s="326"/>
      <c r="H56" s="74"/>
    </row>
    <row r="57" spans="1:8" ht="15.75" customHeight="1" thickBot="1" x14ac:dyDescent="0.3">
      <c r="A57" s="74"/>
      <c r="B57" s="328"/>
      <c r="C57" s="143"/>
      <c r="D57" s="251"/>
      <c r="E57" s="2"/>
      <c r="F57" s="2"/>
      <c r="G57" s="2"/>
      <c r="H57" s="74"/>
    </row>
    <row r="58" spans="1:8" ht="15.75" customHeight="1" thickBot="1" x14ac:dyDescent="0.3">
      <c r="A58" s="74"/>
      <c r="B58" s="272" t="str">
        <f>IF(Instructions!$G$20="Variable &amp; Fixed Expenses","Total Receipts minus Total Variable Cash Expenses ","Total Receipts minus Total Direct Cash Expenses")</f>
        <v xml:space="preserve">Total Receipts minus Total Variable Cash Expenses </v>
      </c>
      <c r="C58" s="252">
        <f>C33-C55-(G37+G39+G40+G41)</f>
        <v>0</v>
      </c>
      <c r="D58" s="251"/>
      <c r="E58" s="324" t="s">
        <v>114</v>
      </c>
      <c r="F58" s="325"/>
      <c r="G58" s="252">
        <f>C33-G48</f>
        <v>0</v>
      </c>
      <c r="H58" s="74"/>
    </row>
    <row r="59" spans="1:8" ht="15.75" customHeight="1" x14ac:dyDescent="0.25">
      <c r="A59" s="74"/>
      <c r="B59" s="466" t="s">
        <v>283</v>
      </c>
      <c r="C59" s="466"/>
      <c r="D59" s="251"/>
      <c r="E59" s="468" t="s">
        <v>286</v>
      </c>
      <c r="F59" s="468"/>
      <c r="G59" s="468"/>
      <c r="H59" s="74"/>
    </row>
    <row r="60" spans="1:8" ht="15.75" customHeight="1" x14ac:dyDescent="0.25">
      <c r="A60" s="74"/>
      <c r="B60" s="467"/>
      <c r="C60" s="467"/>
      <c r="D60" s="251"/>
      <c r="E60" s="469"/>
      <c r="F60" s="469"/>
      <c r="G60" s="469"/>
      <c r="H60" s="74"/>
    </row>
    <row r="61" spans="1:8" ht="15.75" customHeight="1" x14ac:dyDescent="0.25">
      <c r="A61" s="74"/>
      <c r="B61" s="467"/>
      <c r="C61" s="467"/>
      <c r="D61" s="251"/>
      <c r="E61" s="469"/>
      <c r="F61" s="469"/>
      <c r="G61" s="469"/>
      <c r="H61" s="74"/>
    </row>
    <row r="62" spans="1:8" ht="15.75" customHeight="1" x14ac:dyDescent="0.25">
      <c r="A62" s="74"/>
      <c r="B62" s="467"/>
      <c r="C62" s="467"/>
      <c r="D62" s="2"/>
      <c r="E62" s="469"/>
      <c r="F62" s="469"/>
      <c r="G62" s="469"/>
      <c r="H62" s="74"/>
    </row>
    <row r="63" spans="1:8" x14ac:dyDescent="0.25">
      <c r="A63" s="74"/>
      <c r="B63" s="265" t="s">
        <v>287</v>
      </c>
      <c r="C63" s="285"/>
      <c r="D63" s="285"/>
      <c r="E63" s="285"/>
      <c r="F63" s="285"/>
      <c r="G63" s="285"/>
      <c r="H63" s="74"/>
    </row>
    <row r="64" spans="1:8" x14ac:dyDescent="0.25">
      <c r="A64" s="74"/>
      <c r="B64" s="436"/>
      <c r="C64" s="446"/>
      <c r="D64" s="446"/>
      <c r="E64" s="446"/>
      <c r="F64" s="446"/>
      <c r="G64" s="447"/>
      <c r="H64" s="74"/>
    </row>
    <row r="65" spans="1:8" x14ac:dyDescent="0.25">
      <c r="A65" s="74"/>
      <c r="B65" s="448"/>
      <c r="C65" s="465"/>
      <c r="D65" s="465"/>
      <c r="E65" s="465"/>
      <c r="F65" s="465"/>
      <c r="G65" s="450"/>
      <c r="H65" s="74"/>
    </row>
    <row r="66" spans="1:8" x14ac:dyDescent="0.25">
      <c r="A66" s="74"/>
      <c r="B66" s="448"/>
      <c r="C66" s="465"/>
      <c r="D66" s="465"/>
      <c r="E66" s="465"/>
      <c r="F66" s="465"/>
      <c r="G66" s="450"/>
      <c r="H66" s="74"/>
    </row>
    <row r="67" spans="1:8" x14ac:dyDescent="0.25">
      <c r="A67" s="74"/>
      <c r="B67" s="448"/>
      <c r="C67" s="465"/>
      <c r="D67" s="465"/>
      <c r="E67" s="465"/>
      <c r="F67" s="465"/>
      <c r="G67" s="450"/>
      <c r="H67" s="74"/>
    </row>
    <row r="68" spans="1:8" x14ac:dyDescent="0.25">
      <c r="A68" s="74"/>
      <c r="B68" s="451"/>
      <c r="C68" s="452"/>
      <c r="D68" s="452"/>
      <c r="E68" s="452"/>
      <c r="F68" s="452"/>
      <c r="G68" s="453"/>
      <c r="H68" s="74"/>
    </row>
    <row r="69" spans="1:8" x14ac:dyDescent="0.25">
      <c r="A69" s="74"/>
      <c r="B69" s="74"/>
      <c r="C69" s="74"/>
      <c r="D69" s="74"/>
      <c r="E69" s="74"/>
      <c r="F69" s="74"/>
      <c r="G69" s="74"/>
      <c r="H69" s="74"/>
    </row>
  </sheetData>
  <sheetProtection sheet="1" objects="1" scenarios="1" formatCells="0"/>
  <protectedRanges>
    <protectedRange sqref="B4:F6" name="Titles_1"/>
  </protectedRanges>
  <customSheetViews>
    <customSheetView guid="{43CE57EE-3237-4C30-842A-5141E827D2A3}" showPageBreaks="1" fitToPage="1" printArea="1">
      <pane xSplit="1" ySplit="8" topLeftCell="B9" activePane="bottomRight" state="frozen"/>
      <selection pane="bottomRight" activeCell="G13" sqref="G13"/>
      <pageMargins left="0.2" right="0.2" top="0.5" bottom="0.25" header="0.3" footer="0.3"/>
      <pageSetup scale="71" orientation="portrait" r:id="rId1"/>
    </customSheetView>
  </customSheetViews>
  <mergeCells count="33">
    <mergeCell ref="B64:G68"/>
    <mergeCell ref="B59:C62"/>
    <mergeCell ref="E59:G62"/>
    <mergeCell ref="E22:F22"/>
    <mergeCell ref="E34:F34"/>
    <mergeCell ref="E23:F23"/>
    <mergeCell ref="E39:F39"/>
    <mergeCell ref="E24:F24"/>
    <mergeCell ref="E25:F25"/>
    <mergeCell ref="E30:F30"/>
    <mergeCell ref="E31:F31"/>
    <mergeCell ref="E32:F32"/>
    <mergeCell ref="E33:F33"/>
    <mergeCell ref="E37:F37"/>
    <mergeCell ref="E38:F38"/>
    <mergeCell ref="C4:E4"/>
    <mergeCell ref="C5:E5"/>
    <mergeCell ref="B9:C9"/>
    <mergeCell ref="B8:C8"/>
    <mergeCell ref="E8:G8"/>
    <mergeCell ref="E9:F9"/>
    <mergeCell ref="E17:F17"/>
    <mergeCell ref="E21:F21"/>
    <mergeCell ref="E20:F20"/>
    <mergeCell ref="E15:F15"/>
    <mergeCell ref="E18:F18"/>
    <mergeCell ref="E19:F19"/>
    <mergeCell ref="E10:F10"/>
    <mergeCell ref="E12:F12"/>
    <mergeCell ref="E13:F13"/>
    <mergeCell ref="E14:F14"/>
    <mergeCell ref="E16:F16"/>
    <mergeCell ref="E11:F11"/>
  </mergeCells>
  <printOptions horizontalCentered="1"/>
  <pageMargins left="0.2" right="0.2" top="0.5" bottom="0.25" header="0.25" footer="0.25"/>
  <pageSetup scale="72"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04"/>
  <sheetViews>
    <sheetView zoomScale="75" zoomScaleNormal="75" workbookViewId="0">
      <selection activeCell="M6" sqref="M6"/>
    </sheetView>
  </sheetViews>
  <sheetFormatPr defaultColWidth="9.140625" defaultRowHeight="15" x14ac:dyDescent="0.25"/>
  <cols>
    <col min="1" max="1" width="4.7109375" style="75" customWidth="1"/>
    <col min="2" max="2" width="10.7109375" style="75" customWidth="1"/>
    <col min="3" max="3" width="11.7109375" style="75" customWidth="1"/>
    <col min="4" max="4" width="10.7109375" style="75" customWidth="1"/>
    <col min="5" max="5" width="11.7109375" style="75" customWidth="1"/>
    <col min="6" max="6" width="2.7109375" style="75" customWidth="1"/>
    <col min="7" max="7" width="11.7109375" style="75" customWidth="1"/>
    <col min="8" max="8" width="2.7109375" style="75" customWidth="1"/>
    <col min="9" max="9" width="12.7109375" style="75" customWidth="1"/>
    <col min="10" max="10" width="5.7109375" style="118" customWidth="1"/>
    <col min="11" max="11" width="11.7109375" style="75" customWidth="1"/>
    <col min="12" max="12" width="5.7109375" style="118" customWidth="1"/>
    <col min="13" max="13" width="12.7109375" style="75" customWidth="1"/>
    <col min="14" max="14" width="4.7109375" style="75" customWidth="1"/>
    <col min="15" max="16384" width="9.140625" style="75"/>
  </cols>
  <sheetData>
    <row r="1" spans="1:14" ht="15.75" x14ac:dyDescent="0.25">
      <c r="A1" s="23"/>
      <c r="B1" s="74"/>
      <c r="C1" s="23"/>
      <c r="D1" s="352"/>
      <c r="E1" s="352"/>
      <c r="F1" s="352"/>
      <c r="G1" s="352"/>
      <c r="H1" s="352"/>
      <c r="I1" s="352"/>
      <c r="J1" s="117"/>
      <c r="K1" s="74"/>
      <c r="L1" s="117"/>
      <c r="M1" s="74"/>
      <c r="N1" s="74"/>
    </row>
    <row r="2" spans="1:14" ht="15.75" x14ac:dyDescent="0.25">
      <c r="A2" s="23"/>
      <c r="B2" s="24" t="s">
        <v>120</v>
      </c>
      <c r="C2" s="23"/>
      <c r="D2" s="329"/>
      <c r="E2" s="329"/>
      <c r="F2" s="329"/>
      <c r="G2" s="329"/>
      <c r="H2" s="329"/>
      <c r="I2" s="329"/>
      <c r="J2" s="117"/>
      <c r="K2" s="74"/>
      <c r="L2" s="117"/>
      <c r="M2" s="74"/>
      <c r="N2" s="74"/>
    </row>
    <row r="3" spans="1:14" x14ac:dyDescent="0.25">
      <c r="A3" s="23"/>
      <c r="B3" s="74"/>
      <c r="C3" s="20"/>
      <c r="D3" s="20"/>
      <c r="E3" s="20"/>
      <c r="F3" s="20"/>
      <c r="G3" s="74"/>
      <c r="H3" s="140"/>
      <c r="I3" s="140"/>
      <c r="J3" s="117"/>
      <c r="K3" s="74"/>
      <c r="L3" s="117"/>
      <c r="M3" s="74"/>
      <c r="N3" s="74"/>
    </row>
    <row r="4" spans="1:14" ht="9.9499999999999993" customHeight="1" x14ac:dyDescent="0.25">
      <c r="A4" s="23"/>
      <c r="B4" s="21"/>
      <c r="C4" s="21"/>
      <c r="D4" s="22"/>
      <c r="E4" s="22"/>
      <c r="F4" s="22"/>
      <c r="G4" s="74"/>
      <c r="H4" s="74"/>
      <c r="I4" s="74"/>
      <c r="J4" s="117"/>
      <c r="K4" s="74"/>
      <c r="L4" s="117"/>
      <c r="M4" s="74"/>
      <c r="N4" s="74"/>
    </row>
    <row r="5" spans="1:14" ht="15.75" x14ac:dyDescent="0.25">
      <c r="A5" s="23"/>
      <c r="B5" s="156" t="s">
        <v>13</v>
      </c>
      <c r="C5" s="391" t="str">
        <f>'1. Owner Draws'!C4:E4</f>
        <v xml:space="preserve"> </v>
      </c>
      <c r="D5" s="376"/>
      <c r="E5" s="376"/>
      <c r="F5" s="76"/>
      <c r="G5" s="74"/>
      <c r="H5" s="418" t="s">
        <v>142</v>
      </c>
      <c r="I5" s="474"/>
      <c r="J5" s="474"/>
      <c r="K5" s="474"/>
      <c r="L5" s="474"/>
      <c r="M5" s="475"/>
      <c r="N5" s="74"/>
    </row>
    <row r="6" spans="1:14" ht="15.75" x14ac:dyDescent="0.25">
      <c r="A6" s="23"/>
      <c r="B6" s="156" t="s">
        <v>36</v>
      </c>
      <c r="C6" s="391" t="str">
        <f>'1. Owner Draws'!C5:E5</f>
        <v xml:space="preserve"> </v>
      </c>
      <c r="D6" s="376"/>
      <c r="E6" s="376"/>
      <c r="F6" s="76"/>
      <c r="G6" s="74"/>
      <c r="H6" s="418" t="str">
        <f>IF(Instructions!G21="Corporation", "Not Applicable",IF(Instructions!G21="Multi-Member LLC", "Value of members' labor &amp; management",IF(Instructions!G21="Partnership", "Value of partners' labor &amp; management","Value of operator labor &amp; management")))</f>
        <v>Value of operator labor &amp; management</v>
      </c>
      <c r="I6" s="474"/>
      <c r="J6" s="474"/>
      <c r="K6" s="474"/>
      <c r="L6" s="475"/>
      <c r="M6" s="185"/>
      <c r="N6" s="74"/>
    </row>
    <row r="7" spans="1:14" ht="15.75" x14ac:dyDescent="0.25">
      <c r="A7" s="74"/>
      <c r="B7" s="486" t="s">
        <v>76</v>
      </c>
      <c r="C7" s="487"/>
      <c r="D7" s="482" t="str">
        <f>C10</f>
        <v>Market Value</v>
      </c>
      <c r="E7" s="483"/>
      <c r="F7" s="119"/>
      <c r="G7" s="119"/>
      <c r="H7" s="418" t="str">
        <f>IF(OR(Instructions!G$21="Sole Proprietorship",Instructions!G$21="Single Member LLC"),"Net nonfarm income","Not Applicable")</f>
        <v>Net nonfarm income</v>
      </c>
      <c r="I7" s="474"/>
      <c r="J7" s="474"/>
      <c r="K7" s="474"/>
      <c r="L7" s="475"/>
      <c r="M7" s="139"/>
      <c r="N7" s="74"/>
    </row>
    <row r="8" spans="1:14" ht="15.75" x14ac:dyDescent="0.25">
      <c r="A8" s="74"/>
      <c r="B8" s="486" t="s">
        <v>238</v>
      </c>
      <c r="C8" s="487"/>
      <c r="D8" s="482" t="str">
        <f>Instructions!G21</f>
        <v>Sole Proprietorship</v>
      </c>
      <c r="E8" s="483"/>
      <c r="F8" s="119"/>
      <c r="G8" s="119"/>
      <c r="H8" s="418" t="str">
        <f>IF(OR(Instructions!G$21="Sole Proprietorship",Instructions!G$21="Single Member LLC"),"Family living expenses &amp; taxes paid",IF(Instructions!G21="Corporation", "Corporate taxes paid","Not Applicable"))</f>
        <v>Family living expenses &amp; taxes paid</v>
      </c>
      <c r="I8" s="474"/>
      <c r="J8" s="474"/>
      <c r="K8" s="474"/>
      <c r="L8" s="475"/>
      <c r="M8" s="139"/>
      <c r="N8" s="74"/>
    </row>
    <row r="9" spans="1:14" ht="15.75" x14ac:dyDescent="0.25">
      <c r="A9" s="74"/>
      <c r="B9" s="486" t="s">
        <v>197</v>
      </c>
      <c r="C9" s="487"/>
      <c r="D9" s="482" t="str">
        <f>Instructions!G22</f>
        <v>Fruit, Vegetable, Hort.</v>
      </c>
      <c r="E9" s="483"/>
      <c r="F9" s="119"/>
      <c r="G9" s="119"/>
      <c r="H9" s="418" t="s">
        <v>239</v>
      </c>
      <c r="I9" s="474"/>
      <c r="J9" s="474"/>
      <c r="K9" s="474"/>
      <c r="L9" s="475"/>
      <c r="M9" s="259"/>
      <c r="N9" s="74"/>
    </row>
    <row r="10" spans="1:14" x14ac:dyDescent="0.25">
      <c r="A10" s="74"/>
      <c r="B10" s="74"/>
      <c r="C10" s="141" t="str">
        <f>'4. Jan 1 Balance Sheet'!C6:D6</f>
        <v>Market Value</v>
      </c>
      <c r="D10" s="74"/>
      <c r="E10" s="119"/>
      <c r="F10" s="119"/>
      <c r="G10" s="119"/>
      <c r="H10" s="74"/>
      <c r="I10" s="142"/>
      <c r="J10" s="142"/>
      <c r="K10" s="142"/>
      <c r="L10" s="142"/>
      <c r="M10" s="143"/>
      <c r="N10" s="74"/>
    </row>
    <row r="11" spans="1:14" ht="15.75" customHeight="1" x14ac:dyDescent="0.25">
      <c r="A11" s="74"/>
      <c r="B11" s="495" t="s">
        <v>192</v>
      </c>
      <c r="C11" s="496"/>
      <c r="D11" s="94"/>
      <c r="E11" s="491" t="s">
        <v>143</v>
      </c>
      <c r="F11" s="492"/>
      <c r="G11" s="493"/>
      <c r="H11" s="94"/>
      <c r="I11" s="484" t="s">
        <v>144</v>
      </c>
      <c r="J11" s="484"/>
      <c r="K11" s="484"/>
      <c r="L11" s="484"/>
      <c r="M11" s="485"/>
      <c r="N11" s="74"/>
    </row>
    <row r="12" spans="1:14" ht="15.75" x14ac:dyDescent="0.25">
      <c r="A12" s="74"/>
      <c r="B12" s="159" t="s">
        <v>121</v>
      </c>
      <c r="C12" s="2"/>
      <c r="D12" s="2"/>
      <c r="E12" s="130" t="s">
        <v>150</v>
      </c>
      <c r="F12" s="129"/>
      <c r="G12" s="130" t="s">
        <v>149</v>
      </c>
      <c r="H12" s="160"/>
      <c r="I12" s="132" t="s">
        <v>145</v>
      </c>
      <c r="J12" s="2"/>
      <c r="K12" s="2"/>
      <c r="L12" s="2"/>
      <c r="M12" s="161" t="s">
        <v>148</v>
      </c>
      <c r="N12" s="74"/>
    </row>
    <row r="13" spans="1:14" x14ac:dyDescent="0.25">
      <c r="A13" s="74"/>
      <c r="B13" s="123"/>
      <c r="C13" s="2"/>
      <c r="D13" s="2"/>
      <c r="E13" s="2"/>
      <c r="F13" s="2"/>
      <c r="G13" s="2"/>
      <c r="H13" s="2"/>
      <c r="I13" s="132"/>
      <c r="J13" s="131"/>
      <c r="K13" s="132"/>
      <c r="L13" s="131"/>
      <c r="M13" s="162"/>
      <c r="N13" s="74"/>
    </row>
    <row r="14" spans="1:14" x14ac:dyDescent="0.25">
      <c r="A14" s="74"/>
      <c r="B14" s="163" t="s">
        <v>123</v>
      </c>
      <c r="C14" s="2"/>
      <c r="D14" s="2"/>
      <c r="E14" s="137" t="str">
        <f>IF('4. Jan 1 Balance Sheet'!J30=0," INSUF",'4. Jan 1 Balance Sheet'!E30/'4. Jan 1 Balance Sheet'!J30)</f>
        <v xml:space="preserve"> INSUF</v>
      </c>
      <c r="F14" s="351"/>
      <c r="G14" s="137" t="str">
        <f>IF('5. Dec 31 Balance Sheet'!J30=0," INSUF",'5. Dec 31 Balance Sheet'!E30/'5. Dec 31 Balance Sheet'!J30)</f>
        <v xml:space="preserve"> INSUF</v>
      </c>
      <c r="H14" s="2"/>
      <c r="I14" s="133"/>
      <c r="J14" s="134">
        <v>1.3</v>
      </c>
      <c r="K14" s="135"/>
      <c r="L14" s="134">
        <v>2</v>
      </c>
      <c r="M14" s="136"/>
      <c r="N14" s="74"/>
    </row>
    <row r="15" spans="1:14" x14ac:dyDescent="0.25">
      <c r="A15" s="74"/>
      <c r="B15" s="163" t="s">
        <v>45</v>
      </c>
      <c r="C15" s="2"/>
      <c r="D15" s="2"/>
      <c r="E15" s="138" t="str">
        <f>IF('4. Jan 1 Balance Sheet'!E30=0,"INSUF",'4. Jan 1 Balance Sheet'!E30-'4. Jan 1 Balance Sheet'!J30)</f>
        <v>INSUF</v>
      </c>
      <c r="F15" s="351"/>
      <c r="G15" s="138" t="str">
        <f>IF('5. Dec 31 Balance Sheet'!E30=0,"INSUF",'5. Dec 31 Balance Sheet'!E30-'5. Dec 31 Balance Sheet'!J30)</f>
        <v>INSUF</v>
      </c>
      <c r="H15" s="2"/>
      <c r="I15" s="123"/>
      <c r="J15" s="351"/>
      <c r="K15" s="124"/>
      <c r="L15" s="351"/>
      <c r="M15" s="125"/>
      <c r="N15" s="74"/>
    </row>
    <row r="16" spans="1:14" x14ac:dyDescent="0.25">
      <c r="A16" s="74"/>
      <c r="B16" s="163" t="s">
        <v>124</v>
      </c>
      <c r="C16" s="2"/>
      <c r="D16" s="2"/>
      <c r="E16" s="249" t="str">
        <f>IF(OR(E15=0,E15="INSUF")," INSUF",E15/'6. Income Statement'!C33)</f>
        <v xml:space="preserve"> INSUF</v>
      </c>
      <c r="F16" s="351"/>
      <c r="G16" s="249" t="str">
        <f>IF(OR(G15=0,G15="INSUF")," INSUF",G15/'6. Income Statement'!C33)</f>
        <v xml:space="preserve"> INSUF</v>
      </c>
      <c r="H16" s="2"/>
      <c r="I16" s="120"/>
      <c r="J16" s="126">
        <v>0.1</v>
      </c>
      <c r="K16" s="121"/>
      <c r="L16" s="126">
        <v>0.3</v>
      </c>
      <c r="M16" s="122"/>
      <c r="N16" s="74"/>
    </row>
    <row r="17" spans="1:15" x14ac:dyDescent="0.25">
      <c r="A17" s="74"/>
      <c r="B17" s="123"/>
      <c r="C17" s="2"/>
      <c r="D17" s="2"/>
      <c r="E17" s="2"/>
      <c r="F17" s="2"/>
      <c r="G17" s="2"/>
      <c r="H17" s="2"/>
      <c r="I17" s="123"/>
      <c r="J17" s="351"/>
      <c r="K17" s="124"/>
      <c r="L17" s="351"/>
      <c r="M17" s="125"/>
      <c r="N17" s="74"/>
    </row>
    <row r="18" spans="1:15" ht="15.75" x14ac:dyDescent="0.25">
      <c r="A18" s="74"/>
      <c r="B18" s="159" t="s">
        <v>122</v>
      </c>
      <c r="C18" s="2"/>
      <c r="D18" s="2"/>
      <c r="E18" s="2"/>
      <c r="F18" s="2"/>
      <c r="G18" s="2"/>
      <c r="H18" s="2"/>
      <c r="I18" s="123"/>
      <c r="J18" s="351"/>
      <c r="K18" s="124"/>
      <c r="L18" s="351"/>
      <c r="M18" s="125"/>
      <c r="N18" s="74"/>
    </row>
    <row r="19" spans="1:15" x14ac:dyDescent="0.25">
      <c r="A19" s="74"/>
      <c r="B19" s="123"/>
      <c r="C19" s="2"/>
      <c r="D19" s="2"/>
      <c r="E19" s="2"/>
      <c r="F19" s="2"/>
      <c r="G19" s="2"/>
      <c r="H19" s="2"/>
      <c r="I19" s="123"/>
      <c r="J19" s="351"/>
      <c r="K19" s="124"/>
      <c r="L19" s="351"/>
      <c r="M19" s="125"/>
      <c r="N19" s="74"/>
    </row>
    <row r="20" spans="1:15" x14ac:dyDescent="0.25">
      <c r="A20" s="74"/>
      <c r="B20" s="163" t="s">
        <v>125</v>
      </c>
      <c r="C20" s="2"/>
      <c r="D20" s="2"/>
      <c r="E20" s="249" t="str">
        <f>IF('4. Jan 1 Balance Sheet'!E58=0," INSUF",'4. Jan 1 Balance Sheet'!J56/'4. Jan 1 Balance Sheet'!E58)</f>
        <v xml:space="preserve"> INSUF</v>
      </c>
      <c r="F20" s="351"/>
      <c r="G20" s="249" t="str">
        <f>IF('5. Dec 31 Balance Sheet'!E58=0," INSUF",'5. Dec 31 Balance Sheet'!J56/'5. Dec 31 Balance Sheet'!E58)</f>
        <v xml:space="preserve"> INSUF</v>
      </c>
      <c r="H20" s="2"/>
      <c r="I20" s="120"/>
      <c r="J20" s="126">
        <v>0.6</v>
      </c>
      <c r="K20" s="121"/>
      <c r="L20" s="126">
        <v>0.3</v>
      </c>
      <c r="M20" s="122"/>
      <c r="N20" s="74"/>
    </row>
    <row r="21" spans="1:15" x14ac:dyDescent="0.25">
      <c r="A21" s="74"/>
      <c r="B21" s="163" t="s">
        <v>126</v>
      </c>
      <c r="C21" s="2"/>
      <c r="D21" s="2"/>
      <c r="E21" s="249" t="str">
        <f>IF('4. Jan 1 Balance Sheet'!E58=0," INSUF",'4. Jan 1 Balance Sheet'!J57/'4. Jan 1 Balance Sheet'!E58)</f>
        <v xml:space="preserve"> INSUF</v>
      </c>
      <c r="F21" s="351"/>
      <c r="G21" s="249" t="str">
        <f>IF('5. Dec 31 Balance Sheet'!E58=0," INSUF", '5. Dec 31 Balance Sheet'!J57/'5. Dec 31 Balance Sheet'!E58)</f>
        <v xml:space="preserve"> INSUF</v>
      </c>
      <c r="H21" s="2"/>
      <c r="I21" s="120"/>
      <c r="J21" s="126">
        <v>0.4</v>
      </c>
      <c r="K21" s="121"/>
      <c r="L21" s="126">
        <v>0.7</v>
      </c>
      <c r="M21" s="122"/>
      <c r="N21" s="74"/>
    </row>
    <row r="22" spans="1:15" x14ac:dyDescent="0.25">
      <c r="A22" s="74"/>
      <c r="B22" s="163" t="s">
        <v>233</v>
      </c>
      <c r="C22" s="2"/>
      <c r="D22" s="2"/>
      <c r="E22" s="150" t="str">
        <f>IF('4. Jan 1 Balance Sheet'!J57=0," INSUF",'4. Jan 1 Balance Sheet'!J56/'4. Jan 1 Balance Sheet'!J57)</f>
        <v xml:space="preserve"> INSUF</v>
      </c>
      <c r="F22" s="351"/>
      <c r="G22" s="150" t="str">
        <f>IF('5. Dec 31 Balance Sheet'!J57=0," INSUF", '5. Dec 31 Balance Sheet'!J56/'5. Dec 31 Balance Sheet'!J57)</f>
        <v xml:space="preserve"> INSUF</v>
      </c>
      <c r="H22" s="2"/>
      <c r="I22" s="120"/>
      <c r="J22" s="127">
        <v>1.5</v>
      </c>
      <c r="K22" s="121"/>
      <c r="L22" s="127">
        <v>0.43</v>
      </c>
      <c r="M22" s="122"/>
      <c r="N22" s="74"/>
    </row>
    <row r="23" spans="1:15" x14ac:dyDescent="0.25">
      <c r="A23" s="74"/>
      <c r="B23" s="123"/>
      <c r="C23" s="2"/>
      <c r="D23" s="2"/>
      <c r="E23" s="2"/>
      <c r="F23" s="2"/>
      <c r="G23" s="2"/>
      <c r="H23" s="2"/>
      <c r="I23" s="123"/>
      <c r="J23" s="351"/>
      <c r="K23" s="124"/>
      <c r="L23" s="351"/>
      <c r="M23" s="125"/>
      <c r="N23" s="74"/>
    </row>
    <row r="24" spans="1:15" ht="15.75" x14ac:dyDescent="0.25">
      <c r="A24" s="74"/>
      <c r="B24" s="159" t="s">
        <v>127</v>
      </c>
      <c r="C24" s="2"/>
      <c r="D24" s="2"/>
      <c r="E24" s="2"/>
      <c r="F24" s="494" t="s">
        <v>36</v>
      </c>
      <c r="G24" s="494"/>
      <c r="H24" s="2"/>
      <c r="I24" s="123"/>
      <c r="J24" s="351"/>
      <c r="K24" s="124"/>
      <c r="L24" s="351"/>
      <c r="M24" s="125"/>
      <c r="N24" s="74"/>
    </row>
    <row r="25" spans="1:15" x14ac:dyDescent="0.25">
      <c r="A25" s="74"/>
      <c r="B25" s="123"/>
      <c r="C25" s="2"/>
      <c r="D25" s="2"/>
      <c r="E25" s="2"/>
      <c r="F25" s="124"/>
      <c r="G25" s="124"/>
      <c r="H25" s="2"/>
      <c r="I25" s="123"/>
      <c r="J25" s="351"/>
      <c r="K25" s="124"/>
      <c r="L25" s="351"/>
      <c r="M25" s="125"/>
      <c r="N25" s="74"/>
    </row>
    <row r="26" spans="1:15" x14ac:dyDescent="0.25">
      <c r="A26" s="74"/>
      <c r="B26" s="163" t="s">
        <v>138</v>
      </c>
      <c r="C26" s="2"/>
      <c r="D26" s="2"/>
      <c r="E26" s="2"/>
      <c r="F26" s="478">
        <f>'6. Income Statement'!C58</f>
        <v>0</v>
      </c>
      <c r="G26" s="411"/>
      <c r="H26" s="2"/>
      <c r="I26" s="123"/>
      <c r="J26" s="351"/>
      <c r="K26" s="124"/>
      <c r="L26" s="351"/>
      <c r="M26" s="125"/>
      <c r="N26" s="74"/>
    </row>
    <row r="27" spans="1:15" x14ac:dyDescent="0.25">
      <c r="A27" s="74"/>
      <c r="B27" s="163" t="s">
        <v>131</v>
      </c>
      <c r="C27" s="2"/>
      <c r="D27" s="2"/>
      <c r="E27" s="2"/>
      <c r="F27" s="476" t="str">
        <f>IF('6. Income Statement'!C33=0," INSUF",'6. Income Statement'!C58/'6. Income Statement'!C33)</f>
        <v xml:space="preserve"> INSUF</v>
      </c>
      <c r="G27" s="477"/>
      <c r="H27" s="2"/>
      <c r="I27" s="123"/>
      <c r="J27" s="351"/>
      <c r="K27" s="124"/>
      <c r="L27" s="351"/>
      <c r="M27" s="125"/>
      <c r="N27" s="74"/>
    </row>
    <row r="28" spans="1:15" x14ac:dyDescent="0.25">
      <c r="A28" s="74"/>
      <c r="B28" s="163" t="s">
        <v>130</v>
      </c>
      <c r="C28" s="2"/>
      <c r="D28" s="2"/>
      <c r="E28" s="2"/>
      <c r="F28" s="478">
        <f>'6. Income Statement'!G58</f>
        <v>0</v>
      </c>
      <c r="G28" s="411"/>
      <c r="H28" s="2"/>
      <c r="I28" s="123"/>
      <c r="J28" s="351"/>
      <c r="K28" s="124"/>
      <c r="L28" s="351"/>
      <c r="M28" s="125"/>
      <c r="N28" s="74"/>
      <c r="O28" s="75" t="s">
        <v>147</v>
      </c>
    </row>
    <row r="29" spans="1:15" x14ac:dyDescent="0.25">
      <c r="A29" s="74"/>
      <c r="B29" s="163" t="s">
        <v>137</v>
      </c>
      <c r="C29" s="2"/>
      <c r="D29" s="2"/>
      <c r="E29" s="2"/>
      <c r="F29" s="476" t="str">
        <f>IF('6. Income Statement'!C33=0," INSUF",'6. Income Statement'!G58/'6. Income Statement'!C33)</f>
        <v xml:space="preserve"> INSUF</v>
      </c>
      <c r="G29" s="477"/>
      <c r="H29" s="2"/>
      <c r="I29" s="120"/>
      <c r="J29" s="126">
        <v>0.1</v>
      </c>
      <c r="K29" s="121"/>
      <c r="L29" s="126">
        <v>0.2</v>
      </c>
      <c r="M29" s="122"/>
      <c r="N29" s="74"/>
    </row>
    <row r="30" spans="1:15" x14ac:dyDescent="0.25">
      <c r="A30" s="74"/>
      <c r="B30" s="163" t="s">
        <v>211</v>
      </c>
      <c r="C30" s="2"/>
      <c r="D30" s="2"/>
      <c r="E30" s="2"/>
      <c r="F30" s="478" t="str">
        <f>IF(Instructions!G21="Corporation",F28+'6. Income Statement'!C36+'6. Income Statement'!G10+'6. Income Statement'!G42,IF(M6=0," INSUF",F28+'6. Income Statement'!C36+'6. Income Statement'!G10+'6. Income Statement'!G42-M6))</f>
        <v xml:space="preserve"> INSUF</v>
      </c>
      <c r="G30" s="479"/>
      <c r="H30" s="2"/>
      <c r="I30" s="190"/>
      <c r="J30" s="126"/>
      <c r="K30" s="191"/>
      <c r="L30" s="126"/>
      <c r="M30" s="192"/>
      <c r="N30" s="74"/>
    </row>
    <row r="31" spans="1:15" x14ac:dyDescent="0.25">
      <c r="A31" s="74"/>
      <c r="B31" s="163" t="s">
        <v>128</v>
      </c>
      <c r="C31" s="2"/>
      <c r="D31" s="2"/>
      <c r="E31" s="2"/>
      <c r="F31" s="476" t="str">
        <f>IF(F30=" INSUF", " INSUF",IF('4. Jan 1 Balance Sheet'!E58=0,F30/'5. Dec 31 Balance Sheet'!E58,IF('5. Dec 31 Balance Sheet'!E58=0,F30/'4. Jan 1 Balance Sheet'!E58,F30/(('4. Jan 1 Balance Sheet'!E58+'5. Dec 31 Balance Sheet'!E58)/2))))</f>
        <v xml:space="preserve"> INSUF</v>
      </c>
      <c r="G31" s="477"/>
      <c r="H31" s="2"/>
      <c r="I31" s="120"/>
      <c r="J31" s="126">
        <v>0.04</v>
      </c>
      <c r="K31" s="121"/>
      <c r="L31" s="126">
        <v>0.08</v>
      </c>
      <c r="M31" s="122"/>
      <c r="N31" s="74"/>
    </row>
    <row r="32" spans="1:15" x14ac:dyDescent="0.25">
      <c r="A32" s="74"/>
      <c r="B32" s="163" t="s">
        <v>212</v>
      </c>
      <c r="C32" s="2"/>
      <c r="D32" s="2"/>
      <c r="E32" s="2"/>
      <c r="F32" s="478" t="str">
        <f>IF(Instructions!G21="Corporation",F28,IF(M6=0," INSUF",F28-M6))</f>
        <v xml:space="preserve"> INSUF</v>
      </c>
      <c r="G32" s="479"/>
      <c r="H32" s="2"/>
      <c r="I32" s="190"/>
      <c r="J32" s="126"/>
      <c r="K32" s="191"/>
      <c r="L32" s="126"/>
      <c r="M32" s="192"/>
      <c r="N32" s="74"/>
    </row>
    <row r="33" spans="1:14" x14ac:dyDescent="0.25">
      <c r="A33" s="74"/>
      <c r="B33" s="163" t="s">
        <v>129</v>
      </c>
      <c r="C33" s="2"/>
      <c r="D33" s="2"/>
      <c r="E33" s="2"/>
      <c r="F33" s="476" t="str">
        <f>IF(F32=" INSUF"," INSUF",IF('4. Jan 1 Balance Sheet'!E58=0,F32/'5. Dec 31 Balance Sheet'!J57,IF('5. Dec 31 Balance Sheet'!E58=0,F32/'4. Jan 1 Balance Sheet'!J57,F32/(('4. Jan 1 Balance Sheet'!J57+'5. Dec 31 Balance Sheet'!J57)/2))))</f>
        <v xml:space="preserve"> INSUF</v>
      </c>
      <c r="G33" s="477"/>
      <c r="H33" s="2"/>
      <c r="I33" s="120"/>
      <c r="J33" s="126">
        <v>0.03</v>
      </c>
      <c r="K33" s="121"/>
      <c r="L33" s="126">
        <v>0.1</v>
      </c>
      <c r="M33" s="122"/>
      <c r="N33" s="74"/>
    </row>
    <row r="34" spans="1:14" x14ac:dyDescent="0.25">
      <c r="A34" s="74"/>
      <c r="B34" s="123"/>
      <c r="C34" s="2"/>
      <c r="D34" s="2"/>
      <c r="E34" s="2"/>
      <c r="F34" s="351"/>
      <c r="G34" s="351"/>
      <c r="H34" s="2"/>
      <c r="I34" s="123"/>
      <c r="J34" s="351"/>
      <c r="K34" s="124"/>
      <c r="L34" s="351"/>
      <c r="M34" s="125"/>
      <c r="N34" s="74"/>
    </row>
    <row r="35" spans="1:14" ht="15.75" x14ac:dyDescent="0.25">
      <c r="A35" s="74"/>
      <c r="B35" s="159" t="s">
        <v>132</v>
      </c>
      <c r="C35" s="2"/>
      <c r="D35" s="2"/>
      <c r="E35" s="2"/>
      <c r="F35" s="351"/>
      <c r="G35" s="351"/>
      <c r="H35" s="2"/>
      <c r="I35" s="123"/>
      <c r="J35" s="351"/>
      <c r="K35" s="124"/>
      <c r="L35" s="351"/>
      <c r="M35" s="125"/>
      <c r="N35" s="74"/>
    </row>
    <row r="36" spans="1:14" x14ac:dyDescent="0.25">
      <c r="A36" s="74"/>
      <c r="B36" s="123"/>
      <c r="C36" s="2"/>
      <c r="D36" s="2"/>
      <c r="E36" s="2"/>
      <c r="F36" s="351"/>
      <c r="G36" s="351"/>
      <c r="H36" s="2"/>
      <c r="I36" s="123"/>
      <c r="J36" s="351"/>
      <c r="K36" s="124"/>
      <c r="L36" s="351"/>
      <c r="M36" s="125"/>
      <c r="N36" s="74"/>
    </row>
    <row r="37" spans="1:14" x14ac:dyDescent="0.25">
      <c r="A37" s="74"/>
      <c r="B37" s="163" t="s">
        <v>133</v>
      </c>
      <c r="C37" s="2"/>
      <c r="D37" s="2"/>
      <c r="E37" s="2"/>
      <c r="F37" s="478" t="str">
        <f>IF(AND(M8=0,OR(Instructions!G21="Single Member LLC",Instructions!G21="Sole Proprietorship")), " INSUF",F28+'6. Income Statement'!G34+M7-M8+'6. Income Statement'!G10+'6. Income Statement'!G42)</f>
        <v xml:space="preserve"> INSUF</v>
      </c>
      <c r="G37" s="479"/>
      <c r="H37" s="2"/>
      <c r="I37" s="123"/>
      <c r="J37" s="351"/>
      <c r="K37" s="124"/>
      <c r="L37" s="351"/>
      <c r="M37" s="125"/>
      <c r="N37" s="74"/>
    </row>
    <row r="38" spans="1:14" x14ac:dyDescent="0.25">
      <c r="A38" s="74"/>
      <c r="B38" s="163" t="s">
        <v>226</v>
      </c>
      <c r="C38" s="2"/>
      <c r="D38" s="2"/>
      <c r="E38" s="2"/>
      <c r="F38" s="74"/>
      <c r="G38" s="74"/>
      <c r="H38" s="2"/>
      <c r="I38" s="123"/>
      <c r="J38" s="351"/>
      <c r="K38" s="124"/>
      <c r="L38" s="351"/>
      <c r="M38" s="125"/>
      <c r="N38" s="74"/>
    </row>
    <row r="39" spans="1:14" x14ac:dyDescent="0.25">
      <c r="A39" s="74"/>
      <c r="B39" s="236" t="s">
        <v>228</v>
      </c>
      <c r="C39" s="2"/>
      <c r="D39" s="2"/>
      <c r="E39" s="2"/>
      <c r="F39" s="478">
        <f>'3. Cash Flow '!O73+'3. Cash Flow '!O101+'3. Cash Flow '!O102+'3. Cash Flow '!O103</f>
        <v>0</v>
      </c>
      <c r="G39" s="479"/>
      <c r="H39" s="2"/>
      <c r="I39" s="123"/>
      <c r="J39" s="351"/>
      <c r="K39" s="124"/>
      <c r="L39" s="351"/>
      <c r="M39" s="125"/>
      <c r="N39" s="74"/>
    </row>
    <row r="40" spans="1:14" x14ac:dyDescent="0.25">
      <c r="A40" s="74"/>
      <c r="B40" s="236" t="s">
        <v>227</v>
      </c>
      <c r="C40" s="2"/>
      <c r="D40" s="2"/>
      <c r="E40" s="2"/>
      <c r="F40" s="498"/>
      <c r="G40" s="499"/>
      <c r="H40" s="2"/>
      <c r="I40" s="123"/>
      <c r="J40" s="351"/>
      <c r="K40" s="124"/>
      <c r="L40" s="351"/>
      <c r="M40" s="125"/>
      <c r="N40" s="74"/>
    </row>
    <row r="41" spans="1:14" x14ac:dyDescent="0.25">
      <c r="A41" s="74"/>
      <c r="B41" s="163" t="s">
        <v>134</v>
      </c>
      <c r="C41" s="2"/>
      <c r="D41" s="2"/>
      <c r="E41" s="2"/>
      <c r="F41" s="478" t="str">
        <f>IF(F37= " INSUF", " INSUF",F37-F40)</f>
        <v xml:space="preserve"> INSUF</v>
      </c>
      <c r="G41" s="411"/>
      <c r="H41" s="2"/>
      <c r="I41" s="123"/>
      <c r="J41" s="351"/>
      <c r="K41" s="124"/>
      <c r="L41" s="351"/>
      <c r="M41" s="125"/>
      <c r="N41" s="74"/>
    </row>
    <row r="42" spans="1:14" x14ac:dyDescent="0.25">
      <c r="A42" s="74"/>
      <c r="B42" s="163" t="s">
        <v>135</v>
      </c>
      <c r="C42" s="2"/>
      <c r="D42" s="2"/>
      <c r="E42" s="2"/>
      <c r="F42" s="480" t="str">
        <f>IF(OR(F37=" INSUF",F39=0), " INSUF",F37/F40)</f>
        <v xml:space="preserve"> INSUF</v>
      </c>
      <c r="G42" s="481"/>
      <c r="H42" s="2"/>
      <c r="I42" s="120"/>
      <c r="J42" s="127">
        <v>1.25</v>
      </c>
      <c r="K42" s="121"/>
      <c r="L42" s="127">
        <v>1.75</v>
      </c>
      <c r="M42" s="122"/>
      <c r="N42" s="74"/>
    </row>
    <row r="43" spans="1:14" x14ac:dyDescent="0.25">
      <c r="A43" s="74"/>
      <c r="B43" s="123"/>
      <c r="C43" s="2"/>
      <c r="D43" s="2"/>
      <c r="E43" s="2"/>
      <c r="F43" s="351"/>
      <c r="G43" s="351"/>
      <c r="H43" s="2"/>
      <c r="I43" s="123"/>
      <c r="J43" s="351"/>
      <c r="K43" s="124"/>
      <c r="L43" s="351"/>
      <c r="M43" s="125"/>
      <c r="N43" s="74"/>
    </row>
    <row r="44" spans="1:14" ht="15.75" x14ac:dyDescent="0.25">
      <c r="A44" s="74"/>
      <c r="B44" s="159" t="s">
        <v>136</v>
      </c>
      <c r="C44" s="2"/>
      <c r="D44" s="2"/>
      <c r="E44" s="2"/>
      <c r="F44" s="351"/>
      <c r="G44" s="351"/>
      <c r="H44" s="2"/>
      <c r="I44" s="123"/>
      <c r="J44" s="351"/>
      <c r="K44" s="124"/>
      <c r="L44" s="351"/>
      <c r="M44" s="125"/>
      <c r="N44" s="74"/>
    </row>
    <row r="45" spans="1:14" x14ac:dyDescent="0.25">
      <c r="A45" s="74"/>
      <c r="B45" s="123"/>
      <c r="C45" s="2"/>
      <c r="D45" s="2"/>
      <c r="E45" s="2"/>
      <c r="F45" s="497"/>
      <c r="G45" s="497"/>
      <c r="H45" s="2"/>
      <c r="I45" s="123"/>
      <c r="J45" s="128"/>
      <c r="K45" s="124"/>
      <c r="L45" s="351"/>
      <c r="M45" s="125"/>
      <c r="N45" s="74"/>
    </row>
    <row r="46" spans="1:14" x14ac:dyDescent="0.25">
      <c r="A46" s="74"/>
      <c r="B46" s="163" t="s">
        <v>139</v>
      </c>
      <c r="C46" s="2"/>
      <c r="D46" s="2"/>
      <c r="E46" s="2"/>
      <c r="F46" s="476" t="str">
        <f>IF(AND('5. Dec 31 Balance Sheet'!E58=0,'4. Jan 1 Balance Sheet'!E58=0)," INSUF",IF('4. Jan 1 Balance Sheet'!E58=0,'6. Income Statement'!C33/'5. Dec 31 Balance Sheet'!E58,IF('5. Dec 31 Balance Sheet'!E58=0,'6. Income Statement'!C33/'4. Jan 1 Balance Sheet'!E58,'6. Income Statement'!C33/(('4. Jan 1 Balance Sheet'!E58+'5. Dec 31 Balance Sheet'!E58)/2))))</f>
        <v xml:space="preserve"> INSUF</v>
      </c>
      <c r="G46" s="477"/>
      <c r="H46" s="2"/>
      <c r="I46" s="120"/>
      <c r="J46" s="126">
        <v>0.3</v>
      </c>
      <c r="K46" s="121"/>
      <c r="L46" s="126">
        <v>0.45</v>
      </c>
      <c r="M46" s="122"/>
      <c r="N46" s="74"/>
    </row>
    <row r="47" spans="1:14" x14ac:dyDescent="0.25">
      <c r="A47" s="74"/>
      <c r="B47" s="163" t="s">
        <v>140</v>
      </c>
      <c r="C47" s="2"/>
      <c r="D47" s="2"/>
      <c r="E47" s="2"/>
      <c r="F47" s="476" t="str">
        <f>IF('6. Income Statement'!C33=0," INSUF", ('6. Income Statement'!G48-'6. Income Statement'!C36-'6. Income Statement'!G10-'6. Income Statement'!G42-'6. Income Statement'!G34)/'6. Income Statement'!C33)</f>
        <v xml:space="preserve"> INSUF</v>
      </c>
      <c r="G47" s="477"/>
      <c r="H47" s="2"/>
      <c r="I47" s="120"/>
      <c r="J47" s="126">
        <v>0.8</v>
      </c>
      <c r="K47" s="121"/>
      <c r="L47" s="126">
        <v>0.6</v>
      </c>
      <c r="M47" s="122"/>
      <c r="N47" s="74"/>
    </row>
    <row r="48" spans="1:14" x14ac:dyDescent="0.25">
      <c r="A48" s="74"/>
      <c r="B48" s="163" t="s">
        <v>240</v>
      </c>
      <c r="C48" s="2"/>
      <c r="D48" s="2"/>
      <c r="E48" s="2"/>
      <c r="F48" s="476" t="str">
        <f>IF('6. Income Statement'!C33=0," INSUF",('6. Income Statement'!C37+'6. Income Statement'!C38+'6. Income Statement'!C39+'6. Income Statement'!G11+'6. Income Statement'!G12+'6. Income Statement'!G13)/'6. Income Statement'!C33)</f>
        <v xml:space="preserve"> INSUF</v>
      </c>
      <c r="G48" s="477"/>
      <c r="H48" s="2"/>
      <c r="I48" s="123"/>
      <c r="J48" s="351"/>
      <c r="K48" s="124"/>
      <c r="L48" s="351"/>
      <c r="M48" s="125"/>
      <c r="N48" s="74"/>
    </row>
    <row r="49" spans="1:16" x14ac:dyDescent="0.25">
      <c r="A49" s="74"/>
      <c r="B49" s="163" t="s">
        <v>241</v>
      </c>
      <c r="C49" s="2"/>
      <c r="D49" s="2"/>
      <c r="E49" s="2"/>
      <c r="F49" s="489" t="str">
        <f>IF(M9=0," INSUF",'6. Income Statement'!C33/M9)</f>
        <v xml:space="preserve"> INSUF</v>
      </c>
      <c r="G49" s="490"/>
      <c r="H49" s="2"/>
      <c r="I49" s="123"/>
      <c r="J49" s="351"/>
      <c r="K49" s="124"/>
      <c r="L49" s="351"/>
      <c r="M49" s="125"/>
      <c r="N49" s="74"/>
    </row>
    <row r="50" spans="1:16" x14ac:dyDescent="0.25">
      <c r="A50" s="74"/>
      <c r="B50" s="163" t="s">
        <v>146</v>
      </c>
      <c r="C50" s="2"/>
      <c r="D50" s="2"/>
      <c r="E50" s="2"/>
      <c r="F50" s="476" t="str">
        <f>IF('6. Income Statement'!C33=0," INSUF",'6. Income Statement'!G34/'6. Income Statement'!C33)</f>
        <v xml:space="preserve"> INSUF</v>
      </c>
      <c r="G50" s="477"/>
      <c r="H50" s="2"/>
      <c r="I50" s="120"/>
      <c r="J50" s="126">
        <v>0.1</v>
      </c>
      <c r="K50" s="121"/>
      <c r="L50" s="126">
        <v>0.05</v>
      </c>
      <c r="M50" s="122"/>
      <c r="N50" s="74"/>
    </row>
    <row r="51" spans="1:16" x14ac:dyDescent="0.25">
      <c r="A51" s="74"/>
      <c r="B51" s="164" t="s">
        <v>141</v>
      </c>
      <c r="C51" s="158"/>
      <c r="D51" s="158"/>
      <c r="E51" s="158"/>
      <c r="F51" s="476" t="str">
        <f>IF('6. Income Statement'!C33=0," INSUF",('6. Income Statement'!C36+'6. Income Statement'!G10+'6. Income Statement'!G42)/'6. Income Statement'!C33)</f>
        <v xml:space="preserve"> INSUF</v>
      </c>
      <c r="G51" s="477"/>
      <c r="H51" s="158"/>
      <c r="I51" s="120"/>
      <c r="J51" s="126">
        <v>0.1</v>
      </c>
      <c r="K51" s="121"/>
      <c r="L51" s="126">
        <v>0.05</v>
      </c>
      <c r="M51" s="122"/>
      <c r="N51" s="74"/>
    </row>
    <row r="52" spans="1:16" x14ac:dyDescent="0.25">
      <c r="A52" s="74"/>
      <c r="B52" s="74"/>
      <c r="C52" s="74"/>
      <c r="D52" s="74"/>
      <c r="E52" s="74"/>
      <c r="F52" s="74"/>
      <c r="G52" s="74"/>
      <c r="H52" s="74"/>
      <c r="I52" s="74"/>
      <c r="J52" s="117"/>
      <c r="K52" s="74"/>
      <c r="L52" s="117"/>
      <c r="M52" s="74"/>
      <c r="N52" s="74"/>
    </row>
    <row r="53" spans="1:16" ht="12" customHeight="1" x14ac:dyDescent="0.25">
      <c r="A53" s="3"/>
      <c r="B53" s="147" t="s">
        <v>244</v>
      </c>
      <c r="C53" s="3"/>
      <c r="D53" s="3"/>
      <c r="E53" s="3"/>
      <c r="F53" s="3"/>
      <c r="G53" s="3"/>
      <c r="H53" s="3"/>
      <c r="I53" s="3"/>
      <c r="J53" s="154"/>
      <c r="K53" s="3"/>
      <c r="L53" s="154"/>
      <c r="M53" s="3"/>
      <c r="N53" s="3"/>
    </row>
    <row r="54" spans="1:16" ht="12" customHeight="1" x14ac:dyDescent="0.25">
      <c r="A54" s="3"/>
      <c r="B54" s="147" t="s">
        <v>298</v>
      </c>
      <c r="C54" s="3"/>
      <c r="D54" s="3"/>
      <c r="E54" s="3"/>
      <c r="F54" s="3"/>
      <c r="G54" s="3"/>
      <c r="H54" s="3"/>
      <c r="I54" s="3"/>
      <c r="J54" s="154"/>
      <c r="K54" s="3"/>
      <c r="L54" s="154"/>
      <c r="M54" s="3"/>
      <c r="N54" s="3"/>
    </row>
    <row r="55" spans="1:16" ht="12" customHeight="1" x14ac:dyDescent="0.25">
      <c r="A55" s="3"/>
      <c r="C55" s="147"/>
      <c r="D55" s="147"/>
      <c r="E55" s="147"/>
      <c r="F55" s="147"/>
      <c r="G55" s="147"/>
      <c r="H55" s="147"/>
      <c r="I55" s="147"/>
      <c r="J55" s="153"/>
      <c r="K55" s="147"/>
      <c r="L55" s="153"/>
      <c r="M55" s="147"/>
      <c r="N55" s="147"/>
      <c r="O55" s="147"/>
      <c r="P55" s="147"/>
    </row>
    <row r="56" spans="1:16" ht="12" customHeight="1" x14ac:dyDescent="0.25">
      <c r="A56" s="3"/>
      <c r="B56" s="152" t="s">
        <v>229</v>
      </c>
      <c r="C56" s="147"/>
      <c r="D56" s="147"/>
      <c r="E56" s="147"/>
      <c r="F56" s="147"/>
      <c r="G56" s="147"/>
      <c r="H56" s="147"/>
      <c r="I56" s="147"/>
      <c r="J56" s="153"/>
      <c r="K56" s="147"/>
      <c r="L56" s="153"/>
      <c r="M56" s="147"/>
      <c r="N56" s="147"/>
      <c r="O56" s="147"/>
      <c r="P56" s="147"/>
    </row>
    <row r="57" spans="1:16" ht="12" customHeight="1" x14ac:dyDescent="0.25">
      <c r="A57" s="3"/>
      <c r="B57" s="152"/>
      <c r="C57" s="147"/>
      <c r="D57" s="147"/>
      <c r="E57" s="147"/>
      <c r="F57" s="147"/>
      <c r="G57" s="147"/>
      <c r="H57" s="147"/>
      <c r="I57" s="147"/>
      <c r="J57" s="153"/>
      <c r="K57" s="147"/>
      <c r="L57" s="153"/>
      <c r="M57" s="147"/>
      <c r="N57" s="147"/>
      <c r="O57" s="147"/>
      <c r="P57" s="147"/>
    </row>
    <row r="58" spans="1:16" ht="12" customHeight="1" x14ac:dyDescent="0.25">
      <c r="B58" s="151" t="s">
        <v>156</v>
      </c>
      <c r="C58" s="148"/>
      <c r="D58" s="148"/>
      <c r="E58" s="148"/>
      <c r="F58" s="148"/>
      <c r="G58" s="148"/>
      <c r="H58" s="148"/>
      <c r="I58" s="148"/>
      <c r="J58" s="149"/>
      <c r="K58" s="148"/>
      <c r="L58" s="149"/>
      <c r="M58" s="148"/>
      <c r="N58" s="148"/>
      <c r="O58" s="148"/>
      <c r="P58" s="148"/>
    </row>
    <row r="59" spans="1:16" ht="12" customHeight="1" x14ac:dyDescent="0.25">
      <c r="B59" s="151" t="s">
        <v>157</v>
      </c>
      <c r="C59" s="148"/>
      <c r="D59" s="148"/>
      <c r="E59" s="148"/>
      <c r="F59" s="148"/>
      <c r="G59" s="148"/>
      <c r="H59" s="148"/>
      <c r="I59" s="148"/>
      <c r="J59" s="149"/>
      <c r="K59" s="148"/>
      <c r="L59" s="149"/>
      <c r="M59" s="148"/>
      <c r="N59" s="148"/>
      <c r="O59" s="148"/>
      <c r="P59" s="148"/>
    </row>
    <row r="60" spans="1:16" ht="12" customHeight="1" x14ac:dyDescent="0.25">
      <c r="B60" s="151" t="s">
        <v>158</v>
      </c>
      <c r="C60" s="148"/>
      <c r="D60" s="148"/>
      <c r="E60" s="148"/>
      <c r="F60" s="148"/>
      <c r="G60" s="148"/>
      <c r="H60" s="148"/>
      <c r="I60" s="148"/>
      <c r="J60" s="149"/>
      <c r="K60" s="148"/>
      <c r="L60" s="149"/>
      <c r="M60" s="148"/>
      <c r="N60" s="148"/>
      <c r="O60" s="148"/>
      <c r="P60" s="148"/>
    </row>
    <row r="61" spans="1:16" ht="12" customHeight="1" x14ac:dyDescent="0.25">
      <c r="B61" s="151" t="s">
        <v>159</v>
      </c>
      <c r="C61" s="148"/>
      <c r="D61" s="148"/>
      <c r="E61" s="148"/>
      <c r="F61" s="148"/>
      <c r="G61" s="148"/>
      <c r="H61" s="148"/>
      <c r="I61" s="148"/>
      <c r="J61" s="149"/>
      <c r="K61" s="148"/>
      <c r="L61" s="149"/>
      <c r="M61" s="148"/>
      <c r="N61" s="148"/>
      <c r="O61" s="148"/>
      <c r="P61" s="148"/>
    </row>
    <row r="62" spans="1:16" ht="12" customHeight="1" x14ac:dyDescent="0.25">
      <c r="B62" s="151" t="s">
        <v>160</v>
      </c>
      <c r="C62" s="148"/>
      <c r="D62" s="148"/>
      <c r="E62" s="148"/>
      <c r="F62" s="148"/>
      <c r="G62" s="148"/>
      <c r="H62" s="148"/>
      <c r="I62" s="148"/>
      <c r="J62" s="149"/>
      <c r="K62" s="148"/>
      <c r="L62" s="149"/>
      <c r="M62" s="148"/>
      <c r="N62" s="148"/>
      <c r="O62" s="148"/>
      <c r="P62" s="148"/>
    </row>
    <row r="63" spans="1:16" ht="12" customHeight="1" x14ac:dyDescent="0.25">
      <c r="B63" s="151" t="s">
        <v>155</v>
      </c>
      <c r="C63" s="148"/>
      <c r="D63" s="148"/>
      <c r="E63" s="148"/>
      <c r="F63" s="148"/>
      <c r="G63" s="148"/>
      <c r="H63" s="148"/>
      <c r="I63" s="148"/>
      <c r="J63" s="149"/>
      <c r="K63" s="148"/>
      <c r="L63" s="149"/>
      <c r="M63" s="148"/>
      <c r="N63" s="148"/>
      <c r="O63" s="148"/>
      <c r="P63" s="148"/>
    </row>
    <row r="64" spans="1:16" ht="12" customHeight="1" x14ac:dyDescent="0.25">
      <c r="B64" s="151" t="s">
        <v>166</v>
      </c>
      <c r="C64" s="148"/>
      <c r="D64" s="148"/>
      <c r="E64" s="148"/>
      <c r="F64" s="148"/>
      <c r="G64" s="148"/>
      <c r="H64" s="148"/>
      <c r="I64" s="148"/>
      <c r="J64" s="149"/>
      <c r="K64" s="148"/>
      <c r="L64" s="149"/>
      <c r="M64" s="148"/>
      <c r="N64" s="148"/>
      <c r="O64" s="148"/>
      <c r="P64" s="148"/>
    </row>
    <row r="65" spans="2:16" ht="12" customHeight="1" x14ac:dyDescent="0.25">
      <c r="B65" s="151" t="s">
        <v>161</v>
      </c>
      <c r="C65" s="148"/>
      <c r="D65" s="148"/>
      <c r="E65" s="148"/>
      <c r="F65" s="148"/>
      <c r="G65" s="148"/>
      <c r="H65" s="148"/>
      <c r="I65" s="148"/>
      <c r="J65" s="149"/>
      <c r="K65" s="148"/>
      <c r="L65" s="149"/>
      <c r="M65" s="148"/>
      <c r="N65" s="148"/>
      <c r="O65" s="148"/>
      <c r="P65" s="148"/>
    </row>
    <row r="66" spans="2:16" ht="12" customHeight="1" x14ac:dyDescent="0.25">
      <c r="B66" s="151" t="s">
        <v>151</v>
      </c>
      <c r="C66" s="148"/>
      <c r="D66" s="148"/>
      <c r="E66" s="148"/>
      <c r="F66" s="148"/>
      <c r="G66" s="148"/>
      <c r="H66" s="148"/>
      <c r="I66" s="148"/>
      <c r="J66" s="149"/>
      <c r="K66" s="148"/>
      <c r="L66" s="149"/>
      <c r="M66" s="148"/>
      <c r="N66" s="148"/>
      <c r="O66" s="148"/>
      <c r="P66" s="148"/>
    </row>
    <row r="67" spans="2:16" ht="12" customHeight="1" x14ac:dyDescent="0.25">
      <c r="B67" s="151" t="s">
        <v>162</v>
      </c>
      <c r="C67" s="148"/>
      <c r="D67" s="148"/>
      <c r="E67" s="148"/>
      <c r="F67" s="148"/>
      <c r="G67" s="148"/>
      <c r="H67" s="148"/>
      <c r="I67" s="148"/>
      <c r="J67" s="149"/>
      <c r="K67" s="148"/>
      <c r="L67" s="149"/>
      <c r="M67" s="148"/>
      <c r="N67" s="148"/>
      <c r="O67" s="148"/>
      <c r="P67" s="148"/>
    </row>
    <row r="68" spans="2:16" ht="12" customHeight="1" x14ac:dyDescent="0.25">
      <c r="B68" s="151" t="s">
        <v>209</v>
      </c>
      <c r="C68" s="148"/>
      <c r="D68" s="148"/>
      <c r="E68" s="148"/>
      <c r="F68" s="148"/>
      <c r="G68" s="148"/>
      <c r="H68" s="148"/>
      <c r="I68" s="148"/>
      <c r="J68" s="149"/>
      <c r="K68" s="148"/>
      <c r="L68" s="149"/>
      <c r="M68" s="148"/>
      <c r="N68" s="148"/>
      <c r="O68" s="148"/>
      <c r="P68" s="148"/>
    </row>
    <row r="69" spans="2:16" ht="12" customHeight="1" x14ac:dyDescent="0.25">
      <c r="B69" s="151" t="s">
        <v>213</v>
      </c>
      <c r="C69" s="148"/>
      <c r="D69" s="148"/>
      <c r="E69" s="148"/>
      <c r="F69" s="148"/>
      <c r="G69" s="148"/>
      <c r="H69" s="148"/>
      <c r="I69" s="148"/>
      <c r="J69" s="149"/>
      <c r="K69" s="148"/>
      <c r="L69" s="149"/>
      <c r="M69" s="148"/>
      <c r="N69" s="148"/>
      <c r="O69" s="148"/>
      <c r="P69" s="148"/>
    </row>
    <row r="70" spans="2:16" ht="12" customHeight="1" x14ac:dyDescent="0.25">
      <c r="B70" s="151" t="s">
        <v>210</v>
      </c>
      <c r="C70" s="148"/>
      <c r="D70" s="148"/>
      <c r="E70" s="148"/>
      <c r="F70" s="148"/>
      <c r="G70" s="148"/>
      <c r="H70" s="148"/>
      <c r="I70" s="148"/>
      <c r="J70" s="149"/>
      <c r="K70" s="148"/>
      <c r="L70" s="149"/>
      <c r="M70" s="148"/>
      <c r="N70" s="148"/>
      <c r="O70" s="148"/>
      <c r="P70" s="148"/>
    </row>
    <row r="71" spans="2:16" ht="12" customHeight="1" x14ac:dyDescent="0.25">
      <c r="B71" s="151" t="s">
        <v>214</v>
      </c>
      <c r="C71" s="148"/>
      <c r="D71" s="148"/>
      <c r="E71" s="148"/>
      <c r="F71" s="148"/>
      <c r="G71" s="148"/>
      <c r="H71" s="148"/>
      <c r="I71" s="148"/>
      <c r="J71" s="149"/>
      <c r="K71" s="148"/>
      <c r="L71" s="149"/>
      <c r="M71" s="148"/>
      <c r="N71" s="148"/>
      <c r="O71" s="148"/>
      <c r="P71" s="148"/>
    </row>
    <row r="72" spans="2:16" ht="12" customHeight="1" x14ac:dyDescent="0.25">
      <c r="B72" s="151" t="s">
        <v>153</v>
      </c>
      <c r="C72" s="148"/>
      <c r="D72" s="148"/>
      <c r="E72" s="148"/>
      <c r="F72" s="148"/>
      <c r="G72" s="148"/>
      <c r="H72" s="148"/>
      <c r="I72" s="148"/>
      <c r="J72" s="149"/>
      <c r="K72" s="148"/>
      <c r="L72" s="149"/>
      <c r="M72" s="148"/>
      <c r="N72" s="148"/>
      <c r="O72" s="148"/>
      <c r="P72" s="148"/>
    </row>
    <row r="73" spans="2:16" ht="12" customHeight="1" x14ac:dyDescent="0.25">
      <c r="B73" s="151" t="s">
        <v>154</v>
      </c>
      <c r="C73" s="148"/>
      <c r="D73" s="148"/>
      <c r="E73" s="148"/>
      <c r="F73" s="148"/>
      <c r="G73" s="148"/>
      <c r="H73" s="148"/>
      <c r="I73" s="148"/>
      <c r="J73" s="149"/>
      <c r="K73" s="148"/>
      <c r="L73" s="149"/>
      <c r="M73" s="148"/>
      <c r="N73" s="148"/>
      <c r="O73" s="148"/>
      <c r="P73" s="148"/>
    </row>
    <row r="74" spans="2:16" ht="12" customHeight="1" x14ac:dyDescent="0.25">
      <c r="B74" s="151" t="s">
        <v>163</v>
      </c>
      <c r="C74" s="148"/>
      <c r="D74" s="148"/>
      <c r="E74" s="148"/>
      <c r="F74" s="148"/>
      <c r="G74" s="148"/>
      <c r="H74" s="148"/>
      <c r="I74" s="148"/>
      <c r="J74" s="149"/>
      <c r="K74" s="148"/>
      <c r="L74" s="149"/>
      <c r="M74" s="148"/>
      <c r="N74" s="148"/>
      <c r="O74" s="148"/>
      <c r="P74" s="148"/>
    </row>
    <row r="75" spans="2:16" ht="12" customHeight="1" x14ac:dyDescent="0.25">
      <c r="B75" s="151" t="s">
        <v>215</v>
      </c>
      <c r="C75" s="148"/>
      <c r="D75" s="148"/>
      <c r="E75" s="148"/>
      <c r="F75" s="148"/>
      <c r="G75" s="148"/>
      <c r="H75" s="148"/>
      <c r="I75" s="148"/>
      <c r="J75" s="149"/>
      <c r="K75" s="148"/>
      <c r="L75" s="149"/>
      <c r="M75" s="148"/>
      <c r="N75" s="148"/>
      <c r="O75" s="148"/>
      <c r="P75" s="148"/>
    </row>
    <row r="76" spans="2:16" ht="12" customHeight="1" x14ac:dyDescent="0.25">
      <c r="B76" s="151" t="s">
        <v>167</v>
      </c>
      <c r="C76" s="148"/>
      <c r="D76" s="148"/>
      <c r="E76" s="148"/>
      <c r="F76" s="148"/>
      <c r="G76" s="148"/>
      <c r="H76" s="148"/>
      <c r="I76" s="148"/>
      <c r="J76" s="149"/>
      <c r="K76" s="148"/>
      <c r="L76" s="149"/>
      <c r="M76" s="148"/>
      <c r="N76" s="148"/>
      <c r="O76" s="148"/>
      <c r="P76" s="148"/>
    </row>
    <row r="77" spans="2:16" ht="12" customHeight="1" x14ac:dyDescent="0.25">
      <c r="B77" s="151" t="s">
        <v>201</v>
      </c>
      <c r="C77" s="148"/>
      <c r="D77" s="148"/>
      <c r="E77" s="148"/>
      <c r="F77" s="148"/>
      <c r="G77" s="148"/>
      <c r="H77" s="148"/>
      <c r="I77" s="148"/>
      <c r="J77" s="149"/>
      <c r="K77" s="148"/>
      <c r="L77" s="149"/>
      <c r="M77" s="148"/>
      <c r="N77" s="148"/>
      <c r="O77" s="148"/>
      <c r="P77" s="148"/>
    </row>
    <row r="78" spans="2:16" ht="12" customHeight="1" x14ac:dyDescent="0.25">
      <c r="B78" s="151" t="s">
        <v>242</v>
      </c>
      <c r="C78" s="148"/>
      <c r="D78" s="148"/>
      <c r="E78" s="148"/>
      <c r="F78" s="148"/>
      <c r="G78" s="148"/>
      <c r="H78" s="148"/>
      <c r="I78" s="148"/>
      <c r="J78" s="149"/>
      <c r="K78" s="148"/>
      <c r="L78" s="149"/>
      <c r="M78" s="148"/>
      <c r="N78" s="148"/>
      <c r="O78" s="148"/>
      <c r="P78" s="148"/>
    </row>
    <row r="79" spans="2:16" ht="12" customHeight="1" x14ac:dyDescent="0.25">
      <c r="B79" s="151" t="s">
        <v>164</v>
      </c>
      <c r="C79" s="148"/>
      <c r="D79" s="148"/>
      <c r="E79" s="148"/>
      <c r="F79" s="148"/>
      <c r="G79" s="148"/>
      <c r="H79" s="148"/>
      <c r="I79" s="148"/>
      <c r="J79" s="149"/>
      <c r="K79" s="148"/>
      <c r="L79" s="149"/>
      <c r="M79" s="148"/>
      <c r="N79" s="148"/>
      <c r="O79" s="148"/>
      <c r="P79" s="148"/>
    </row>
    <row r="80" spans="2:16" ht="12" customHeight="1" x14ac:dyDescent="0.25">
      <c r="B80" s="260" t="s">
        <v>165</v>
      </c>
      <c r="C80" s="148"/>
      <c r="D80" s="148"/>
      <c r="E80" s="148"/>
      <c r="F80" s="148"/>
      <c r="G80" s="148"/>
      <c r="H80" s="148"/>
      <c r="I80" s="148"/>
      <c r="J80" s="149"/>
      <c r="K80" s="148"/>
      <c r="L80" s="149"/>
      <c r="M80" s="148"/>
      <c r="N80" s="148"/>
      <c r="O80" s="148"/>
      <c r="P80" s="148"/>
    </row>
    <row r="81" spans="1:17" ht="12" customHeight="1" x14ac:dyDescent="0.25">
      <c r="A81" s="3"/>
      <c r="B81" s="144"/>
      <c r="C81" s="145"/>
      <c r="D81" s="145"/>
      <c r="E81" s="145"/>
      <c r="F81" s="145"/>
      <c r="G81" s="145"/>
      <c r="H81" s="145"/>
      <c r="I81" s="145"/>
      <c r="J81" s="146"/>
      <c r="K81" s="145"/>
      <c r="L81" s="146"/>
      <c r="M81" s="145"/>
      <c r="N81" s="147"/>
      <c r="O81" s="147"/>
      <c r="P81" s="148"/>
    </row>
    <row r="82" spans="1:17" x14ac:dyDescent="0.25">
      <c r="B82" s="286"/>
      <c r="C82" s="286"/>
      <c r="D82" s="286"/>
      <c r="E82" s="286"/>
      <c r="F82" s="286"/>
      <c r="G82" s="286"/>
      <c r="H82" s="286"/>
      <c r="I82" s="286"/>
      <c r="J82" s="287"/>
      <c r="K82" s="286"/>
      <c r="L82" s="287"/>
      <c r="M82" s="286"/>
    </row>
    <row r="83" spans="1:17" x14ac:dyDescent="0.25">
      <c r="B83" s="288" t="s">
        <v>247</v>
      </c>
      <c r="C83" s="289"/>
      <c r="D83" s="289"/>
      <c r="E83" s="289"/>
      <c r="F83" s="289"/>
      <c r="G83" s="289"/>
      <c r="H83" s="289"/>
      <c r="I83" s="289"/>
      <c r="J83" s="290"/>
      <c r="K83" s="289"/>
      <c r="L83" s="290"/>
      <c r="M83" s="289"/>
    </row>
    <row r="84" spans="1:17" x14ac:dyDescent="0.25">
      <c r="B84" s="289"/>
      <c r="C84" s="289"/>
      <c r="D84" s="289"/>
      <c r="E84" s="289"/>
      <c r="F84" s="289"/>
      <c r="G84" s="289"/>
      <c r="H84" s="289"/>
      <c r="I84" s="289"/>
      <c r="J84" s="290"/>
      <c r="K84" s="289"/>
      <c r="L84" s="290"/>
      <c r="M84" s="289"/>
    </row>
    <row r="85" spans="1:17" x14ac:dyDescent="0.25">
      <c r="B85" s="289" t="s">
        <v>252</v>
      </c>
      <c r="C85" s="289"/>
      <c r="D85" s="289"/>
      <c r="E85" s="289"/>
      <c r="F85" s="289"/>
      <c r="G85" s="289" t="s">
        <v>256</v>
      </c>
      <c r="H85" s="289"/>
      <c r="I85" s="289"/>
      <c r="J85" s="290"/>
      <c r="K85" s="289"/>
      <c r="L85" s="290"/>
      <c r="M85" s="291">
        <f>'3. Cash Flow '!C108</f>
        <v>0</v>
      </c>
    </row>
    <row r="86" spans="1:17" x14ac:dyDescent="0.25">
      <c r="B86" s="292" t="s">
        <v>254</v>
      </c>
      <c r="C86" s="289"/>
      <c r="D86" s="291">
        <f>'3. Cash Flow '!C108</f>
        <v>0</v>
      </c>
      <c r="E86" s="289"/>
      <c r="F86" s="289"/>
      <c r="G86" s="289" t="s">
        <v>267</v>
      </c>
      <c r="H86" s="289"/>
      <c r="I86" s="289"/>
      <c r="J86" s="290"/>
      <c r="K86" s="289"/>
      <c r="L86" s="290"/>
      <c r="M86" s="291">
        <f>'4. Jan 1 Balance Sheet'!E10</f>
        <v>0</v>
      </c>
    </row>
    <row r="87" spans="1:17" x14ac:dyDescent="0.25">
      <c r="B87" s="292" t="s">
        <v>248</v>
      </c>
      <c r="C87" s="289"/>
      <c r="D87" s="291">
        <f>'1. Owner Draws'!O38</f>
        <v>0</v>
      </c>
      <c r="E87" s="289"/>
      <c r="F87" s="289"/>
      <c r="G87" s="289"/>
      <c r="H87" s="289"/>
      <c r="I87" s="289"/>
      <c r="J87" s="290"/>
      <c r="K87" s="291"/>
      <c r="L87" s="290"/>
      <c r="M87" s="289"/>
    </row>
    <row r="88" spans="1:17" x14ac:dyDescent="0.25">
      <c r="B88" s="292" t="s">
        <v>249</v>
      </c>
      <c r="C88" s="289"/>
      <c r="D88" s="291">
        <f>'6. Income Statement'!C25</f>
        <v>0</v>
      </c>
      <c r="E88" s="289"/>
      <c r="F88" s="289"/>
      <c r="G88" s="289" t="s">
        <v>257</v>
      </c>
      <c r="H88" s="289"/>
      <c r="I88" s="289"/>
      <c r="J88" s="290"/>
      <c r="K88" s="289"/>
      <c r="L88" s="290"/>
      <c r="M88" s="291">
        <f>'3. Cash Flow '!O109</f>
        <v>0</v>
      </c>
    </row>
    <row r="89" spans="1:17" x14ac:dyDescent="0.25">
      <c r="B89" s="292" t="s">
        <v>250</v>
      </c>
      <c r="C89" s="289"/>
      <c r="D89" s="291">
        <f>'3. Cash Flow '!O90</f>
        <v>0</v>
      </c>
      <c r="E89" s="289"/>
      <c r="F89" s="289"/>
      <c r="G89" s="289" t="s">
        <v>268</v>
      </c>
      <c r="H89" s="289"/>
      <c r="I89" s="289"/>
      <c r="J89" s="290"/>
      <c r="K89" s="289"/>
      <c r="L89" s="290"/>
      <c r="M89" s="291">
        <f>'5. Dec 31 Balance Sheet'!E10</f>
        <v>0</v>
      </c>
    </row>
    <row r="90" spans="1:17" x14ac:dyDescent="0.25">
      <c r="B90" s="292" t="s">
        <v>251</v>
      </c>
      <c r="C90" s="289"/>
      <c r="D90" s="293">
        <f>'3. Cash Flow '!O98</f>
        <v>0</v>
      </c>
      <c r="E90" s="289"/>
      <c r="F90" s="289"/>
      <c r="G90" s="289"/>
      <c r="H90" s="289"/>
      <c r="I90" s="289"/>
      <c r="J90" s="290"/>
      <c r="K90" s="289"/>
      <c r="L90" s="290"/>
      <c r="M90" s="289"/>
    </row>
    <row r="91" spans="1:17" x14ac:dyDescent="0.25">
      <c r="B91" s="289" t="s">
        <v>262</v>
      </c>
      <c r="C91" s="289"/>
      <c r="D91" s="291">
        <f>SUM(D86:D90)</f>
        <v>0</v>
      </c>
      <c r="E91" s="289"/>
      <c r="F91" s="289"/>
      <c r="G91" s="289" t="s">
        <v>264</v>
      </c>
      <c r="H91" s="289"/>
      <c r="I91" s="289"/>
      <c r="J91" s="290"/>
      <c r="K91" s="289"/>
      <c r="L91" s="290"/>
      <c r="M91" s="291">
        <f>'4. Jan 1 Balance Sheet'!J21+'4. Jan 1 Balance Sheet'!J22+'4. Jan 1 Balance Sheet'!J23+'4. Jan 1 Balance Sheet'!J25+'4. Jan 1 Balance Sheet'!J26+'4. Jan 1 Balance Sheet'!J27+'4. Jan 1 Balance Sheet'!J33+'4. Jan 1 Balance Sheet'!J34+'4. Jan 1 Balance Sheet'!J35+'4. Jan 1 Balance Sheet'!J44+'4. Jan 1 Balance Sheet'!J45+'4. Jan 1 Balance Sheet'!J46</f>
        <v>0</v>
      </c>
    </row>
    <row r="92" spans="1:17" x14ac:dyDescent="0.25">
      <c r="B92" s="289" t="s">
        <v>253</v>
      </c>
      <c r="C92" s="289"/>
      <c r="D92" s="289"/>
      <c r="E92" s="289"/>
      <c r="F92" s="289"/>
      <c r="G92" s="289" t="s">
        <v>273</v>
      </c>
      <c r="H92" s="289"/>
      <c r="I92" s="289"/>
      <c r="J92" s="290"/>
      <c r="K92" s="289"/>
      <c r="L92" s="290"/>
      <c r="M92" s="291">
        <f>'3. Cash Flow '!O95+'3. Cash Flow '!O96</f>
        <v>0</v>
      </c>
    </row>
    <row r="93" spans="1:17" x14ac:dyDescent="0.25">
      <c r="B93" s="292" t="s">
        <v>255</v>
      </c>
      <c r="C93" s="289"/>
      <c r="D93" s="294">
        <f>'3. Cash Flow '!O109</f>
        <v>0</v>
      </c>
      <c r="E93" s="289"/>
      <c r="F93" s="289"/>
      <c r="G93" s="289" t="s">
        <v>271</v>
      </c>
      <c r="H93" s="289"/>
      <c r="I93" s="289"/>
      <c r="J93" s="290"/>
      <c r="K93" s="289"/>
      <c r="L93" s="290"/>
      <c r="M93" s="291">
        <f>'3. Cash Flow '!O73+'3. Cash Flow '!O101+'3. Cash Flow '!O102+'3. Cash Flow '!O103-'6. Income Statement'!G10</f>
        <v>0</v>
      </c>
    </row>
    <row r="94" spans="1:17" ht="15" customHeight="1" x14ac:dyDescent="0.25">
      <c r="B94" s="292" t="s">
        <v>258</v>
      </c>
      <c r="C94" s="289"/>
      <c r="D94" s="294">
        <f>'1. Owner Draws'!O37</f>
        <v>0</v>
      </c>
      <c r="E94" s="289"/>
      <c r="F94" s="289"/>
      <c r="G94" s="289" t="s">
        <v>266</v>
      </c>
      <c r="H94" s="289"/>
      <c r="I94" s="289"/>
      <c r="J94" s="290"/>
      <c r="K94" s="289"/>
      <c r="L94" s="290"/>
      <c r="M94" s="291">
        <f>M91+M92-M93</f>
        <v>0</v>
      </c>
      <c r="Q94" s="238"/>
    </row>
    <row r="95" spans="1:17" ht="15" customHeight="1" x14ac:dyDescent="0.25">
      <c r="B95" s="292" t="s">
        <v>259</v>
      </c>
      <c r="C95" s="289"/>
      <c r="D95" s="294">
        <f>'3. Cash Flow '!O76+'3. Cash Flow '!O77</f>
        <v>0</v>
      </c>
      <c r="E95" s="289"/>
      <c r="F95" s="289"/>
      <c r="G95" s="289" t="s">
        <v>265</v>
      </c>
      <c r="H95" s="289"/>
      <c r="I95" s="289"/>
      <c r="J95" s="290"/>
      <c r="K95" s="289"/>
      <c r="L95" s="290"/>
      <c r="M95" s="291">
        <f>'5. Dec 31 Balance Sheet'!J21+'5. Dec 31 Balance Sheet'!J22+'5. Dec 31 Balance Sheet'!J23+'5. Dec 31 Balance Sheet'!J25+'5. Dec 31 Balance Sheet'!J26+'5. Dec 31 Balance Sheet'!J27+'5. Dec 31 Balance Sheet'!J33+'5. Dec 31 Balance Sheet'!J34+'5. Dec 31 Balance Sheet'!J35+'5. Dec 31 Balance Sheet'!J44+'5. Dec 31 Balance Sheet'!J45+'5. Dec 31 Balance Sheet'!J46</f>
        <v>0</v>
      </c>
      <c r="Q95" s="238"/>
    </row>
    <row r="96" spans="1:17" ht="15" customHeight="1" x14ac:dyDescent="0.25">
      <c r="B96" s="488" t="s">
        <v>261</v>
      </c>
      <c r="C96" s="488"/>
      <c r="D96" s="294">
        <f>'6. Income Statement'!C55-'6. Income Statement'!C36+'6. Income Statement'!G25-'6. Income Statement'!G10</f>
        <v>0</v>
      </c>
      <c r="E96" s="289"/>
      <c r="F96" s="289"/>
      <c r="G96" s="289"/>
      <c r="H96" s="289"/>
      <c r="I96" s="289"/>
      <c r="J96" s="290"/>
      <c r="K96" s="289"/>
      <c r="L96" s="290"/>
      <c r="M96" s="289"/>
    </row>
    <row r="97" spans="1:13" ht="15" customHeight="1" x14ac:dyDescent="0.25">
      <c r="B97" s="488"/>
      <c r="C97" s="488"/>
      <c r="D97" s="289"/>
      <c r="E97" s="289"/>
      <c r="F97" s="289"/>
      <c r="G97" s="289" t="s">
        <v>277</v>
      </c>
      <c r="H97" s="289"/>
      <c r="I97" s="289"/>
      <c r="J97" s="290"/>
      <c r="K97" s="289"/>
      <c r="L97" s="290"/>
      <c r="M97" s="291">
        <f>'6. Income Statement'!G58</f>
        <v>0</v>
      </c>
    </row>
    <row r="98" spans="1:13" ht="15" customHeight="1" x14ac:dyDescent="0.25">
      <c r="B98" s="292" t="s">
        <v>260</v>
      </c>
      <c r="C98" s="289"/>
      <c r="D98" s="294">
        <f>'3. Cash Flow '!O84</f>
        <v>0</v>
      </c>
      <c r="E98" s="289"/>
      <c r="F98" s="289"/>
      <c r="G98" s="289" t="s">
        <v>279</v>
      </c>
      <c r="H98" s="289"/>
      <c r="I98" s="289"/>
      <c r="J98" s="290"/>
      <c r="K98" s="289"/>
      <c r="L98" s="290"/>
      <c r="M98" s="291">
        <f>'3. Cash Flow '!O78-'3. Cash Flow '!O92</f>
        <v>0</v>
      </c>
    </row>
    <row r="99" spans="1:13" x14ac:dyDescent="0.25">
      <c r="B99" s="292" t="s">
        <v>276</v>
      </c>
      <c r="C99" s="289"/>
      <c r="D99" s="295">
        <f>'3. Cash Flow '!O73</f>
        <v>0</v>
      </c>
      <c r="E99" s="289"/>
      <c r="F99" s="289"/>
      <c r="G99" s="289" t="s">
        <v>272</v>
      </c>
      <c r="H99" s="289"/>
      <c r="I99" s="289"/>
      <c r="J99" s="290"/>
      <c r="K99" s="289"/>
      <c r="L99" s="290"/>
      <c r="M99" s="291">
        <f>M97-M98</f>
        <v>0</v>
      </c>
    </row>
    <row r="100" spans="1:13" ht="15" customHeight="1" x14ac:dyDescent="0.25">
      <c r="B100" s="292" t="s">
        <v>275</v>
      </c>
      <c r="C100" s="289"/>
      <c r="D100" s="296">
        <f>'3. Cash Flow '!O104</f>
        <v>0</v>
      </c>
      <c r="E100" s="289"/>
      <c r="F100" s="289"/>
      <c r="G100" s="289" t="s">
        <v>278</v>
      </c>
      <c r="H100" s="289"/>
      <c r="I100" s="289"/>
      <c r="J100" s="290"/>
      <c r="K100" s="289"/>
      <c r="L100" s="290"/>
      <c r="M100" s="291">
        <f>'5. Dec 31 Balance Sheet'!J57-'4. Jan 1 Balance Sheet'!J57</f>
        <v>0</v>
      </c>
    </row>
    <row r="101" spans="1:13" x14ac:dyDescent="0.25">
      <c r="B101" s="289" t="s">
        <v>263</v>
      </c>
      <c r="C101" s="289"/>
      <c r="D101" s="294">
        <f>SUM(D93:D100)</f>
        <v>0</v>
      </c>
      <c r="E101" s="289"/>
      <c r="F101" s="289"/>
      <c r="G101" s="289"/>
      <c r="H101" s="289"/>
      <c r="I101" s="289"/>
      <c r="J101" s="290"/>
      <c r="K101" s="289"/>
      <c r="L101" s="290"/>
      <c r="M101" s="289"/>
    </row>
    <row r="102" spans="1:13" x14ac:dyDescent="0.25">
      <c r="B102" s="289"/>
      <c r="C102" s="289"/>
      <c r="D102" s="289"/>
      <c r="E102" s="289"/>
      <c r="F102" s="289"/>
      <c r="G102" s="289" t="s">
        <v>269</v>
      </c>
      <c r="H102" s="289"/>
      <c r="I102" s="289"/>
      <c r="J102" s="290"/>
      <c r="K102" s="289"/>
      <c r="L102" s="290"/>
      <c r="M102" s="297">
        <f>'2. Labor Hours &amp; Cost'!P21+'2. Labor Hours &amp; Cost'!P33</f>
        <v>0</v>
      </c>
    </row>
    <row r="103" spans="1:13" x14ac:dyDescent="0.25">
      <c r="B103" s="289"/>
      <c r="C103" s="289"/>
      <c r="D103" s="289"/>
      <c r="E103" s="289"/>
      <c r="F103" s="289"/>
      <c r="G103" s="289" t="s">
        <v>270</v>
      </c>
      <c r="H103" s="289"/>
      <c r="I103" s="289"/>
      <c r="J103" s="290"/>
      <c r="K103" s="289"/>
      <c r="L103" s="290"/>
      <c r="M103" s="297">
        <f>M9</f>
        <v>0</v>
      </c>
    </row>
    <row r="104" spans="1:13" x14ac:dyDescent="0.25">
      <c r="A104" s="144"/>
      <c r="B104" s="298"/>
      <c r="C104" s="298"/>
      <c r="D104" s="298"/>
      <c r="E104" s="298"/>
      <c r="F104" s="298"/>
      <c r="G104" s="298"/>
      <c r="H104" s="298"/>
      <c r="I104" s="298"/>
      <c r="J104" s="299"/>
      <c r="K104" s="298"/>
      <c r="L104" s="299"/>
      <c r="M104" s="298"/>
    </row>
  </sheetData>
  <sheetProtection sheet="1" objects="1" scenarios="1" formatCells="0"/>
  <protectedRanges>
    <protectedRange sqref="B5:F6" name="Titles_1_1"/>
  </protectedRanges>
  <customSheetViews>
    <customSheetView guid="{43CE57EE-3237-4C30-842A-5141E827D2A3}" showPageBreaks="1" fitToPage="1" printArea="1" topLeftCell="A13">
      <selection activeCell="P44" sqref="P44"/>
      <pageMargins left="0.2" right="0.2" top="0.25" bottom="0.1" header="0.05" footer="0.05"/>
      <printOptions horizontalCentered="1"/>
      <pageSetup scale="86" orientation="portrait" r:id="rId1"/>
    </customSheetView>
  </customSheetViews>
  <mergeCells count="39">
    <mergeCell ref="F39:G39"/>
    <mergeCell ref="F40:G40"/>
    <mergeCell ref="B8:C8"/>
    <mergeCell ref="B9:C9"/>
    <mergeCell ref="D9:E9"/>
    <mergeCell ref="F26:G26"/>
    <mergeCell ref="F27:G27"/>
    <mergeCell ref="H5:M5"/>
    <mergeCell ref="H6:L6"/>
    <mergeCell ref="B96:C97"/>
    <mergeCell ref="F49:G49"/>
    <mergeCell ref="E11:G11"/>
    <mergeCell ref="F24:G24"/>
    <mergeCell ref="B11:C11"/>
    <mergeCell ref="F48:G48"/>
    <mergeCell ref="F51:G51"/>
    <mergeCell ref="F50:G50"/>
    <mergeCell ref="F28:G28"/>
    <mergeCell ref="F29:G29"/>
    <mergeCell ref="F31:G31"/>
    <mergeCell ref="F30:G30"/>
    <mergeCell ref="F32:G32"/>
    <mergeCell ref="F45:G45"/>
    <mergeCell ref="H7:L7"/>
    <mergeCell ref="H8:L8"/>
    <mergeCell ref="F46:G46"/>
    <mergeCell ref="F47:G47"/>
    <mergeCell ref="D1:I1"/>
    <mergeCell ref="F33:G33"/>
    <mergeCell ref="F37:G37"/>
    <mergeCell ref="F41:G41"/>
    <mergeCell ref="F42:G42"/>
    <mergeCell ref="D8:E8"/>
    <mergeCell ref="H9:L9"/>
    <mergeCell ref="C5:E5"/>
    <mergeCell ref="C6:E6"/>
    <mergeCell ref="I11:M11"/>
    <mergeCell ref="B7:C7"/>
    <mergeCell ref="D7:E7"/>
  </mergeCells>
  <printOptions horizontalCentered="1"/>
  <pageMargins left="0.2" right="0.2" top="0.25" bottom="0.25" header="0.25" footer="0.25"/>
  <pageSetup scale="93" orientation="portrait" r:id="rId2"/>
  <rowBreaks count="1" manualBreakCount="1">
    <brk id="54" min="1" max="1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vt:lpstr>
      <vt:lpstr>1. Owner Draws</vt:lpstr>
      <vt:lpstr>2. Labor Hours &amp; Cost</vt:lpstr>
      <vt:lpstr>3. Cash Flow </vt:lpstr>
      <vt:lpstr>4. Jan 1 Balance Sheet</vt:lpstr>
      <vt:lpstr>5. Dec 31 Balance Sheet</vt:lpstr>
      <vt:lpstr>6. Income Statement</vt:lpstr>
      <vt:lpstr>7. Benchmark Analysis</vt:lpstr>
      <vt:lpstr>AssetValuation</vt:lpstr>
      <vt:lpstr>ExpDescription</vt:lpstr>
      <vt:lpstr>LegalStructure</vt:lpstr>
      <vt:lpstr>'1. Owner Draws'!Print_Area</vt:lpstr>
      <vt:lpstr>'2. Labor Hours &amp; Cost'!Print_Area</vt:lpstr>
      <vt:lpstr>'3. Cash Flow '!Print_Area</vt:lpstr>
      <vt:lpstr>'4. Jan 1 Balance Sheet'!Print_Area</vt:lpstr>
      <vt:lpstr>'5. Dec 31 Balance Sheet'!Print_Area</vt:lpstr>
      <vt:lpstr>'6. Income Statement'!Print_Area</vt:lpstr>
      <vt:lpstr>'7. Benchmark Analysis'!Print_Area</vt:lpstr>
      <vt:lpstr>Instructions!Print_Area</vt:lpstr>
      <vt:lpstr>type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UNH CE Farm Financial Worksheet</dc:title>
  <dc:creator>Sciabarrasi, Mike</dc:creator>
  <cp:lastModifiedBy>Wilner, Seth</cp:lastModifiedBy>
  <cp:lastPrinted>2018-01-31T19:39:32Z</cp:lastPrinted>
  <dcterms:created xsi:type="dcterms:W3CDTF">2017-08-07T14:48:04Z</dcterms:created>
  <dcterms:modified xsi:type="dcterms:W3CDTF">2018-02-01T16:47:51Z</dcterms:modified>
  <cp:category>Farm Finance</cp:category>
</cp:coreProperties>
</file>