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9e1d3747ff5116d/Documents/Working Files/Arthurs Point/summer 2025/"/>
    </mc:Choice>
  </mc:AlternateContent>
  <xr:revisionPtr revIDLastSave="70" documentId="8_{B71FB345-9078-4006-85B7-3BBE65CCE133}" xr6:coauthVersionLast="47" xr6:coauthVersionMax="47" xr10:uidLastSave="{20B31645-8378-436E-B2D4-3622DD3A5B3A}"/>
  <bookViews>
    <workbookView xWindow="-120" yWindow="-120" windowWidth="29040" windowHeight="15720" xr2:uid="{DBCA6343-E1EB-465A-82BB-7D47A2C4E3A4}"/>
  </bookViews>
  <sheets>
    <sheet name="DATA 2025" sheetId="1" r:id="rId1"/>
  </sheets>
  <definedNames>
    <definedName name="_xlnm._FilterDatabase" localSheetId="0" hidden="1">'DATA 2025'!$A$2:$S$82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I4" i="1"/>
  <c r="K4" i="1"/>
  <c r="P4" i="1"/>
  <c r="S4" i="1" s="1"/>
  <c r="Q4" i="1"/>
  <c r="D5" i="1"/>
  <c r="I5" i="1"/>
  <c r="K5" i="1"/>
  <c r="P5" i="1"/>
  <c r="S5" i="1" s="1"/>
  <c r="Q5" i="1"/>
  <c r="D6" i="1"/>
  <c r="I6" i="1"/>
  <c r="K6" i="1"/>
  <c r="P6" i="1"/>
  <c r="Q6" i="1"/>
  <c r="T6" i="1" s="1"/>
  <c r="S6" i="1"/>
  <c r="D7" i="1"/>
  <c r="I7" i="1"/>
  <c r="K7" i="1"/>
  <c r="P7" i="1"/>
  <c r="Q7" i="1"/>
  <c r="T7" i="1" s="1"/>
  <c r="S7" i="1"/>
  <c r="D8" i="1"/>
  <c r="I8" i="1"/>
  <c r="Q8" i="1" s="1"/>
  <c r="T8" i="1" s="1"/>
  <c r="U8" i="1" s="1"/>
  <c r="K8" i="1"/>
  <c r="P8" i="1"/>
  <c r="S8" i="1"/>
  <c r="D9" i="1"/>
  <c r="I9" i="1"/>
  <c r="Q9" i="1" s="1"/>
  <c r="T9" i="1" s="1"/>
  <c r="K9" i="1"/>
  <c r="P9" i="1"/>
  <c r="S9" i="1"/>
  <c r="D10" i="1"/>
  <c r="I10" i="1"/>
  <c r="K10" i="1"/>
  <c r="Q10" i="1" s="1"/>
  <c r="T10" i="1" s="1"/>
  <c r="U10" i="1" s="1"/>
  <c r="P10" i="1"/>
  <c r="S10" i="1"/>
  <c r="D11" i="1"/>
  <c r="I11" i="1"/>
  <c r="K11" i="1"/>
  <c r="Q11" i="1" s="1"/>
  <c r="T11" i="1" s="1"/>
  <c r="P11" i="1"/>
  <c r="S11" i="1"/>
  <c r="D12" i="1"/>
  <c r="I12" i="1"/>
  <c r="K12" i="1"/>
  <c r="Q12" i="1" s="1"/>
  <c r="T12" i="1" s="1"/>
  <c r="P12" i="1"/>
  <c r="S12" i="1" s="1"/>
  <c r="D13" i="1"/>
  <c r="I13" i="1"/>
  <c r="K13" i="1"/>
  <c r="Q13" i="1" s="1"/>
  <c r="T13" i="1" s="1"/>
  <c r="P13" i="1"/>
  <c r="S13" i="1" s="1"/>
  <c r="D14" i="1"/>
  <c r="I14" i="1"/>
  <c r="K14" i="1"/>
  <c r="P14" i="1"/>
  <c r="S14" i="1" s="1"/>
  <c r="Q14" i="1"/>
  <c r="T14" i="1" s="1"/>
  <c r="D15" i="1"/>
  <c r="I15" i="1"/>
  <c r="K15" i="1"/>
  <c r="P15" i="1"/>
  <c r="S15" i="1" s="1"/>
  <c r="Q15" i="1"/>
  <c r="T15" i="1" s="1"/>
  <c r="D16" i="1"/>
  <c r="I16" i="1"/>
  <c r="Q16" i="1" s="1"/>
  <c r="T16" i="1" s="1"/>
  <c r="K16" i="1"/>
  <c r="P16" i="1"/>
  <c r="S16" i="1"/>
  <c r="D17" i="1"/>
  <c r="I17" i="1"/>
  <c r="Q17" i="1" s="1"/>
  <c r="T17" i="1" s="1"/>
  <c r="K17" i="1"/>
  <c r="P17" i="1"/>
  <c r="S17" i="1"/>
  <c r="D18" i="1"/>
  <c r="I18" i="1"/>
  <c r="K18" i="1"/>
  <c r="Q18" i="1" s="1"/>
  <c r="T18" i="1" s="1"/>
  <c r="U18" i="1" s="1"/>
  <c r="P18" i="1"/>
  <c r="S18" i="1"/>
  <c r="D19" i="1"/>
  <c r="I19" i="1"/>
  <c r="K19" i="1"/>
  <c r="Q19" i="1" s="1"/>
  <c r="T19" i="1" s="1"/>
  <c r="P19" i="1"/>
  <c r="S19" i="1"/>
  <c r="D20" i="1"/>
  <c r="I20" i="1"/>
  <c r="K20" i="1"/>
  <c r="Q20" i="1" s="1"/>
  <c r="P20" i="1"/>
  <c r="S20" i="1" s="1"/>
  <c r="D21" i="1"/>
  <c r="I21" i="1"/>
  <c r="K21" i="1"/>
  <c r="Q21" i="1" s="1"/>
  <c r="P21" i="1"/>
  <c r="S21" i="1" s="1"/>
  <c r="D22" i="1"/>
  <c r="I22" i="1"/>
  <c r="K22" i="1"/>
  <c r="P22" i="1"/>
  <c r="S22" i="1" s="1"/>
  <c r="Q22" i="1"/>
  <c r="D23" i="1"/>
  <c r="I23" i="1"/>
  <c r="K23" i="1"/>
  <c r="P23" i="1"/>
  <c r="S23" i="1" s="1"/>
  <c r="Q23" i="1"/>
  <c r="D24" i="1"/>
  <c r="I24" i="1"/>
  <c r="Q24" i="1" s="1"/>
  <c r="T24" i="1" s="1"/>
  <c r="K24" i="1"/>
  <c r="P24" i="1"/>
  <c r="S24" i="1"/>
  <c r="D25" i="1"/>
  <c r="I25" i="1"/>
  <c r="Q25" i="1" s="1"/>
  <c r="T25" i="1" s="1"/>
  <c r="K25" i="1"/>
  <c r="P25" i="1"/>
  <c r="S25" i="1"/>
  <c r="D26" i="1"/>
  <c r="I26" i="1"/>
  <c r="K26" i="1"/>
  <c r="Q26" i="1" s="1"/>
  <c r="T26" i="1" s="1"/>
  <c r="P26" i="1"/>
  <c r="S26" i="1"/>
  <c r="D27" i="1"/>
  <c r="I27" i="1"/>
  <c r="K27" i="1"/>
  <c r="Q27" i="1" s="1"/>
  <c r="T27" i="1" s="1"/>
  <c r="P27" i="1"/>
  <c r="S27" i="1"/>
  <c r="D28" i="1"/>
  <c r="I28" i="1"/>
  <c r="K28" i="1"/>
  <c r="Q28" i="1" s="1"/>
  <c r="T28" i="1" s="1"/>
  <c r="P28" i="1"/>
  <c r="S28" i="1" s="1"/>
  <c r="D29" i="1"/>
  <c r="I29" i="1"/>
  <c r="K29" i="1"/>
  <c r="Q29" i="1" s="1"/>
  <c r="T29" i="1" s="1"/>
  <c r="P29" i="1"/>
  <c r="S29" i="1" s="1"/>
  <c r="D30" i="1"/>
  <c r="I30" i="1"/>
  <c r="K30" i="1"/>
  <c r="P30" i="1"/>
  <c r="S30" i="1" s="1"/>
  <c r="Q30" i="1"/>
  <c r="T30" i="1" s="1"/>
  <c r="D31" i="1"/>
  <c r="I31" i="1"/>
  <c r="K31" i="1"/>
  <c r="P31" i="1"/>
  <c r="S31" i="1" s="1"/>
  <c r="Q31" i="1"/>
  <c r="T31" i="1" s="1"/>
  <c r="D32" i="1"/>
  <c r="I32" i="1"/>
  <c r="Q32" i="1" s="1"/>
  <c r="T32" i="1" s="1"/>
  <c r="K32" i="1"/>
  <c r="P32" i="1"/>
  <c r="S32" i="1"/>
  <c r="D33" i="1"/>
  <c r="I33" i="1"/>
  <c r="Q33" i="1" s="1"/>
  <c r="T33" i="1" s="1"/>
  <c r="K33" i="1"/>
  <c r="P33" i="1"/>
  <c r="S33" i="1"/>
  <c r="D34" i="1"/>
  <c r="I34" i="1"/>
  <c r="K34" i="1"/>
  <c r="Q34" i="1" s="1"/>
  <c r="T34" i="1" s="1"/>
  <c r="U34" i="1" s="1"/>
  <c r="P34" i="1"/>
  <c r="S34" i="1"/>
  <c r="D35" i="1"/>
  <c r="I35" i="1"/>
  <c r="K35" i="1"/>
  <c r="Q35" i="1" s="1"/>
  <c r="T35" i="1" s="1"/>
  <c r="P35" i="1"/>
  <c r="S35" i="1"/>
  <c r="D36" i="1"/>
  <c r="I36" i="1"/>
  <c r="K36" i="1"/>
  <c r="Q36" i="1" s="1"/>
  <c r="P36" i="1"/>
  <c r="S36" i="1" s="1"/>
  <c r="D37" i="1"/>
  <c r="I37" i="1"/>
  <c r="K37" i="1"/>
  <c r="P37" i="1"/>
  <c r="S37" i="1" s="1"/>
  <c r="Q37" i="1"/>
  <c r="D38" i="1"/>
  <c r="I38" i="1"/>
  <c r="K38" i="1"/>
  <c r="P38" i="1"/>
  <c r="Q38" i="1"/>
  <c r="T38" i="1" s="1"/>
  <c r="S38" i="1"/>
  <c r="D39" i="1"/>
  <c r="I39" i="1"/>
  <c r="K39" i="1"/>
  <c r="P39" i="1"/>
  <c r="Q39" i="1"/>
  <c r="T39" i="1" s="1"/>
  <c r="S39" i="1"/>
  <c r="D40" i="1"/>
  <c r="I40" i="1"/>
  <c r="K40" i="1"/>
  <c r="Q40" i="1" s="1"/>
  <c r="T40" i="1" s="1"/>
  <c r="U40" i="1" s="1"/>
  <c r="P40" i="1"/>
  <c r="S40" i="1"/>
  <c r="D41" i="1"/>
  <c r="I41" i="1"/>
  <c r="K41" i="1"/>
  <c r="Q41" i="1" s="1"/>
  <c r="T41" i="1" s="1"/>
  <c r="P41" i="1"/>
  <c r="S41" i="1"/>
  <c r="D42" i="1"/>
  <c r="I42" i="1"/>
  <c r="K42" i="1"/>
  <c r="Q42" i="1" s="1"/>
  <c r="P42" i="1"/>
  <c r="S42" i="1" s="1"/>
  <c r="D43" i="1"/>
  <c r="I43" i="1"/>
  <c r="K43" i="1"/>
  <c r="Q43" i="1" s="1"/>
  <c r="P43" i="1"/>
  <c r="S43" i="1" s="1"/>
  <c r="D44" i="1"/>
  <c r="I44" i="1"/>
  <c r="K44" i="1"/>
  <c r="P44" i="1"/>
  <c r="S44" i="1" s="1"/>
  <c r="Q44" i="1"/>
  <c r="T44" i="1" s="1"/>
  <c r="D45" i="1"/>
  <c r="I45" i="1"/>
  <c r="K45" i="1"/>
  <c r="P45" i="1"/>
  <c r="S45" i="1" s="1"/>
  <c r="Q45" i="1"/>
  <c r="D46" i="1"/>
  <c r="I46" i="1"/>
  <c r="K46" i="1"/>
  <c r="P46" i="1"/>
  <c r="Q46" i="1"/>
  <c r="T46" i="1" s="1"/>
  <c r="S46" i="1"/>
  <c r="D47" i="1"/>
  <c r="I47" i="1"/>
  <c r="K47" i="1"/>
  <c r="P47" i="1"/>
  <c r="Q47" i="1"/>
  <c r="T47" i="1" s="1"/>
  <c r="S47" i="1"/>
  <c r="D48" i="1"/>
  <c r="I48" i="1"/>
  <c r="K48" i="1"/>
  <c r="Q48" i="1" s="1"/>
  <c r="T48" i="1" s="1"/>
  <c r="U48" i="1" s="1"/>
  <c r="P48" i="1"/>
  <c r="S48" i="1"/>
  <c r="D49" i="1"/>
  <c r="I49" i="1"/>
  <c r="K49" i="1"/>
  <c r="Q49" i="1" s="1"/>
  <c r="T49" i="1" s="1"/>
  <c r="P49" i="1"/>
  <c r="S49" i="1"/>
  <c r="D50" i="1"/>
  <c r="I50" i="1"/>
  <c r="K50" i="1"/>
  <c r="Q50" i="1" s="1"/>
  <c r="P50" i="1"/>
  <c r="S50" i="1" s="1"/>
  <c r="D51" i="1"/>
  <c r="I51" i="1"/>
  <c r="K51" i="1"/>
  <c r="Q51" i="1" s="1"/>
  <c r="T51" i="1" s="1"/>
  <c r="P51" i="1"/>
  <c r="S51" i="1" s="1"/>
  <c r="D52" i="1"/>
  <c r="I52" i="1"/>
  <c r="K52" i="1"/>
  <c r="P52" i="1"/>
  <c r="S52" i="1" s="1"/>
  <c r="Q52" i="1"/>
  <c r="T52" i="1" s="1"/>
  <c r="U52" i="1" s="1"/>
  <c r="D53" i="1"/>
  <c r="I53" i="1"/>
  <c r="K53" i="1"/>
  <c r="P53" i="1"/>
  <c r="S53" i="1" s="1"/>
  <c r="Q53" i="1"/>
  <c r="D54" i="1"/>
  <c r="I54" i="1"/>
  <c r="K54" i="1"/>
  <c r="P54" i="1"/>
  <c r="Q54" i="1"/>
  <c r="T54" i="1" s="1"/>
  <c r="S54" i="1"/>
  <c r="D55" i="1"/>
  <c r="I55" i="1"/>
  <c r="K55" i="1"/>
  <c r="P55" i="1"/>
  <c r="Q55" i="1"/>
  <c r="T55" i="1" s="1"/>
  <c r="S55" i="1"/>
  <c r="D56" i="1"/>
  <c r="I56" i="1"/>
  <c r="K56" i="1"/>
  <c r="Q56" i="1" s="1"/>
  <c r="T56" i="1" s="1"/>
  <c r="U56" i="1" s="1"/>
  <c r="P56" i="1"/>
  <c r="S56" i="1"/>
  <c r="D57" i="1"/>
  <c r="I57" i="1"/>
  <c r="K57" i="1"/>
  <c r="Q57" i="1" s="1"/>
  <c r="T57" i="1" s="1"/>
  <c r="P57" i="1"/>
  <c r="S57" i="1"/>
  <c r="D58" i="1"/>
  <c r="I58" i="1"/>
  <c r="K58" i="1"/>
  <c r="Q58" i="1" s="1"/>
  <c r="T58" i="1" s="1"/>
  <c r="U58" i="1" s="1"/>
  <c r="P58" i="1"/>
  <c r="S58" i="1" s="1"/>
  <c r="D59" i="1"/>
  <c r="I59" i="1"/>
  <c r="K59" i="1"/>
  <c r="Q59" i="1" s="1"/>
  <c r="T59" i="1" s="1"/>
  <c r="P59" i="1"/>
  <c r="S59" i="1" s="1"/>
  <c r="D60" i="1"/>
  <c r="I60" i="1"/>
  <c r="Q60" i="1" s="1"/>
  <c r="T60" i="1" s="1"/>
  <c r="K60" i="1"/>
  <c r="P60" i="1"/>
  <c r="S60" i="1" s="1"/>
  <c r="D61" i="1"/>
  <c r="I61" i="1"/>
  <c r="K61" i="1"/>
  <c r="P61" i="1"/>
  <c r="S61" i="1" s="1"/>
  <c r="Q61" i="1"/>
  <c r="T61" i="1" s="1"/>
  <c r="D62" i="1"/>
  <c r="I62" i="1"/>
  <c r="K62" i="1"/>
  <c r="P62" i="1"/>
  <c r="Q62" i="1"/>
  <c r="T62" i="1" s="1"/>
  <c r="S62" i="1"/>
  <c r="D63" i="1"/>
  <c r="I63" i="1"/>
  <c r="K63" i="1"/>
  <c r="P63" i="1"/>
  <c r="Q63" i="1"/>
  <c r="T63" i="1" s="1"/>
  <c r="S63" i="1"/>
  <c r="D64" i="1"/>
  <c r="I64" i="1"/>
  <c r="K64" i="1"/>
  <c r="Q64" i="1" s="1"/>
  <c r="T64" i="1" s="1"/>
  <c r="U64" i="1" s="1"/>
  <c r="P64" i="1"/>
  <c r="S64" i="1"/>
  <c r="D65" i="1"/>
  <c r="I65" i="1"/>
  <c r="Q65" i="1" s="1"/>
  <c r="T65" i="1" s="1"/>
  <c r="K65" i="1"/>
  <c r="P65" i="1"/>
  <c r="S65" i="1"/>
  <c r="D66" i="1"/>
  <c r="I66" i="1"/>
  <c r="K66" i="1"/>
  <c r="Q66" i="1" s="1"/>
  <c r="T66" i="1" s="1"/>
  <c r="U66" i="1" s="1"/>
  <c r="P66" i="1"/>
  <c r="S66" i="1"/>
  <c r="D67" i="1"/>
  <c r="I67" i="1"/>
  <c r="K67" i="1"/>
  <c r="Q67" i="1" s="1"/>
  <c r="T67" i="1" s="1"/>
  <c r="P67" i="1"/>
  <c r="S67" i="1"/>
  <c r="D68" i="1"/>
  <c r="I68" i="1"/>
  <c r="K68" i="1"/>
  <c r="Q68" i="1" s="1"/>
  <c r="P68" i="1"/>
  <c r="S68" i="1" s="1"/>
  <c r="D69" i="1"/>
  <c r="I69" i="1"/>
  <c r="K69" i="1"/>
  <c r="Q69" i="1" s="1"/>
  <c r="P69" i="1"/>
  <c r="S69" i="1" s="1"/>
  <c r="D70" i="1"/>
  <c r="I70" i="1"/>
  <c r="K70" i="1"/>
  <c r="P70" i="1"/>
  <c r="S70" i="1" s="1"/>
  <c r="Q70" i="1"/>
  <c r="D71" i="1"/>
  <c r="I71" i="1"/>
  <c r="K71" i="1"/>
  <c r="P71" i="1"/>
  <c r="S71" i="1" s="1"/>
  <c r="Q71" i="1"/>
  <c r="D72" i="1"/>
  <c r="I72" i="1"/>
  <c r="Q72" i="1" s="1"/>
  <c r="T72" i="1" s="1"/>
  <c r="K72" i="1"/>
  <c r="P72" i="1"/>
  <c r="S72" i="1"/>
  <c r="D73" i="1"/>
  <c r="I73" i="1"/>
  <c r="Q73" i="1" s="1"/>
  <c r="T73" i="1" s="1"/>
  <c r="K73" i="1"/>
  <c r="P73" i="1"/>
  <c r="S73" i="1"/>
  <c r="D74" i="1"/>
  <c r="I74" i="1"/>
  <c r="K74" i="1"/>
  <c r="Q74" i="1" s="1"/>
  <c r="T74" i="1" s="1"/>
  <c r="U74" i="1" s="1"/>
  <c r="P74" i="1"/>
  <c r="S74" i="1"/>
  <c r="D75" i="1"/>
  <c r="I75" i="1"/>
  <c r="K75" i="1"/>
  <c r="Q75" i="1" s="1"/>
  <c r="T75" i="1" s="1"/>
  <c r="P75" i="1"/>
  <c r="S75" i="1"/>
  <c r="D76" i="1"/>
  <c r="I76" i="1"/>
  <c r="K76" i="1"/>
  <c r="Q76" i="1" s="1"/>
  <c r="T76" i="1" s="1"/>
  <c r="P76" i="1"/>
  <c r="S76" i="1" s="1"/>
  <c r="D77" i="1"/>
  <c r="I77" i="1"/>
  <c r="K77" i="1"/>
  <c r="Q77" i="1" s="1"/>
  <c r="T77" i="1" s="1"/>
  <c r="P77" i="1"/>
  <c r="S77" i="1" s="1"/>
  <c r="D78" i="1"/>
  <c r="I78" i="1"/>
  <c r="K78" i="1"/>
  <c r="P78" i="1"/>
  <c r="S78" i="1" s="1"/>
  <c r="Q78" i="1"/>
  <c r="T78" i="1" s="1"/>
  <c r="D79" i="1"/>
  <c r="I79" i="1"/>
  <c r="K79" i="1"/>
  <c r="P79" i="1"/>
  <c r="S79" i="1" s="1"/>
  <c r="Q79" i="1"/>
  <c r="T79" i="1" s="1"/>
  <c r="D80" i="1"/>
  <c r="I80" i="1"/>
  <c r="Q80" i="1" s="1"/>
  <c r="T80" i="1" s="1"/>
  <c r="K80" i="1"/>
  <c r="P80" i="1"/>
  <c r="S80" i="1"/>
  <c r="D81" i="1"/>
  <c r="I81" i="1"/>
  <c r="Q81" i="1" s="1"/>
  <c r="T81" i="1" s="1"/>
  <c r="K81" i="1"/>
  <c r="P81" i="1"/>
  <c r="S81" i="1"/>
  <c r="D82" i="1"/>
  <c r="I82" i="1"/>
  <c r="K82" i="1"/>
  <c r="Q82" i="1" s="1"/>
  <c r="T82" i="1" s="1"/>
  <c r="U82" i="1" s="1"/>
  <c r="P82" i="1"/>
  <c r="S82" i="1"/>
  <c r="T3" i="1"/>
  <c r="D3" i="1"/>
  <c r="K3" i="1"/>
  <c r="U78" i="1" l="1"/>
  <c r="T69" i="1"/>
  <c r="T68" i="1"/>
  <c r="U68" i="1" s="1"/>
  <c r="T36" i="1"/>
  <c r="U36" i="1" s="1"/>
  <c r="U30" i="1"/>
  <c r="U26" i="1"/>
  <c r="T21" i="1"/>
  <c r="T20" i="1"/>
  <c r="U20" i="1" s="1"/>
  <c r="U14" i="1"/>
  <c r="U80" i="1"/>
  <c r="T71" i="1"/>
  <c r="U72" i="1" s="1"/>
  <c r="U54" i="1"/>
  <c r="T50" i="1"/>
  <c r="U50" i="1" s="1"/>
  <c r="T43" i="1"/>
  <c r="U44" i="1" s="1"/>
  <c r="T42" i="1"/>
  <c r="U42" i="1" s="1"/>
  <c r="U32" i="1"/>
  <c r="T23" i="1"/>
  <c r="U24" i="1" s="1"/>
  <c r="U16" i="1"/>
  <c r="T5" i="1"/>
  <c r="U6" i="1" s="1"/>
  <c r="U76" i="1"/>
  <c r="T70" i="1"/>
  <c r="U70" i="1" s="1"/>
  <c r="U62" i="1"/>
  <c r="U60" i="1"/>
  <c r="T53" i="1"/>
  <c r="T45" i="1"/>
  <c r="U46" i="1" s="1"/>
  <c r="T37" i="1"/>
  <c r="U38" i="1" s="1"/>
  <c r="U28" i="1"/>
  <c r="T22" i="1"/>
  <c r="U22" i="1" s="1"/>
  <c r="U12" i="1"/>
  <c r="T4" i="1"/>
  <c r="U4" i="1" s="1"/>
  <c r="P3" i="1"/>
  <c r="I3" i="1" l="1"/>
  <c r="S3" i="1"/>
  <c r="Q3" i="1" l="1"/>
</calcChain>
</file>

<file path=xl/sharedStrings.xml><?xml version="1.0" encoding="utf-8"?>
<sst xmlns="http://schemas.openxmlformats.org/spreadsheetml/2006/main" count="106" uniqueCount="28">
  <si>
    <t>Sample ID</t>
  </si>
  <si>
    <t>Core Diameter (cm)</t>
  </si>
  <si>
    <t>Core Volume (cc)</t>
  </si>
  <si>
    <t>Air Dry Mass (g)</t>
  </si>
  <si>
    <t>Oven Dry Mass (g)</t>
  </si>
  <si>
    <t>Rocks (g)</t>
  </si>
  <si>
    <t>Air Dry TC %</t>
  </si>
  <si>
    <t>BD (g/cc)</t>
  </si>
  <si>
    <t>Weight Out (g)</t>
  </si>
  <si>
    <t>Weight In (g)</t>
  </si>
  <si>
    <t>Moisture %</t>
  </si>
  <si>
    <t>Tare</t>
  </si>
  <si>
    <t>Oven Dry TC %</t>
  </si>
  <si>
    <t>Depth End (cm)</t>
  </si>
  <si>
    <t>Depth Start (cm)</t>
  </si>
  <si>
    <t>(cores are 1.6875" ID = 4.286 cm ID</t>
  </si>
  <si>
    <t>Layer</t>
  </si>
  <si>
    <t>Berm</t>
  </si>
  <si>
    <t>Swale</t>
  </si>
  <si>
    <t>Zone</t>
  </si>
  <si>
    <t>Location</t>
  </si>
  <si>
    <t>Deep Core Data 2025</t>
  </si>
  <si>
    <t>Effective Core length (cm)</t>
  </si>
  <si>
    <t>updated</t>
  </si>
  <si>
    <t>Note: Woods End Labs changed deep core SOP for 2025  due to weight size reclassification</t>
  </si>
  <si>
    <t>2022 Method recovered more rocks than found in 2025</t>
  </si>
  <si>
    <t>Tonnes/ha TC</t>
  </si>
  <si>
    <t>total per LOC (a +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</si>
</sst>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2" borderId="0" xfId="0" applyFill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4" fillId="0" borderId="0" xfId="0" applyFont="1"/>
    <xf numFmtId="0" fontId="0" fillId="0" borderId="0" xfId="0" applyFill="1"/>
    <xf numFmtId="0" fontId="5" fillId="0" borderId="0" xfId="0" applyFont="1"/>
    <xf numFmtId="0" fontId="5" fillId="0" borderId="1" xfId="0" applyFont="1" applyBorder="1"/>
    <xf numFmtId="164" fontId="0" fillId="0" borderId="1" xfId="0" applyNumberFormat="1" applyBorder="1"/>
    <xf numFmtId="0" fontId="3" fillId="0" borderId="2" xfId="0" applyFont="1" applyBorder="1" applyAlignment="1">
      <alignment vertical="center" textRotation="41" wrapText="1"/>
    </xf>
    <xf numFmtId="0" fontId="7" fillId="0" borderId="2" xfId="0" applyFont="1" applyBorder="1" applyAlignment="1">
      <alignment vertical="center" textRotation="45" wrapText="1"/>
    </xf>
    <xf numFmtId="0" fontId="6" fillId="0" borderId="2" xfId="0" applyFont="1" applyBorder="1" applyAlignment="1">
      <alignment vertical="center" textRotation="45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</cellXfs>
  <cellStyles count="1"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3" tint="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7E54-8F6B-4379-A4A6-8CD30DC8A903}">
  <dimension ref="A1:V84"/>
  <sheetViews>
    <sheetView showGridLines="0" tabSelected="1" workbookViewId="0">
      <selection activeCell="U89" sqref="U89"/>
    </sheetView>
  </sheetViews>
  <sheetFormatPr defaultRowHeight="15" x14ac:dyDescent="0.25"/>
  <cols>
    <col min="2" max="2" width="9.85546875" customWidth="1"/>
    <col min="3" max="3" width="7.7109375" customWidth="1"/>
    <col min="4" max="4" width="8.85546875" customWidth="1"/>
    <col min="5" max="5" width="8" customWidth="1"/>
    <col min="6" max="6" width="9.28515625" customWidth="1"/>
    <col min="21" max="21" width="10.42578125" customWidth="1"/>
  </cols>
  <sheetData>
    <row r="1" spans="1:22" x14ac:dyDescent="0.25">
      <c r="A1" t="s">
        <v>21</v>
      </c>
      <c r="G1" s="4" t="s">
        <v>23</v>
      </c>
      <c r="H1" t="s">
        <v>15</v>
      </c>
      <c r="K1" s="9"/>
      <c r="L1" s="9"/>
      <c r="M1" s="9"/>
      <c r="V1" s="17"/>
    </row>
    <row r="2" spans="1:22" s="1" customFormat="1" ht="54" x14ac:dyDescent="0.25">
      <c r="A2" s="13" t="s">
        <v>0</v>
      </c>
      <c r="B2" s="13" t="s">
        <v>20</v>
      </c>
      <c r="C2" s="13" t="s">
        <v>19</v>
      </c>
      <c r="D2" s="13" t="s">
        <v>16</v>
      </c>
      <c r="E2" s="13" t="s">
        <v>14</v>
      </c>
      <c r="F2" s="13" t="s">
        <v>13</v>
      </c>
      <c r="G2" s="13" t="s">
        <v>1</v>
      </c>
      <c r="H2" s="13" t="s">
        <v>22</v>
      </c>
      <c r="I2" s="13" t="s">
        <v>2</v>
      </c>
      <c r="J2" s="13" t="s">
        <v>3</v>
      </c>
      <c r="K2" s="13" t="s">
        <v>4</v>
      </c>
      <c r="L2" s="13" t="s">
        <v>5</v>
      </c>
      <c r="M2" s="13" t="s">
        <v>11</v>
      </c>
      <c r="N2" s="13" t="s">
        <v>9</v>
      </c>
      <c r="O2" s="13" t="s">
        <v>8</v>
      </c>
      <c r="P2" s="13" t="s">
        <v>10</v>
      </c>
      <c r="Q2" s="13" t="s">
        <v>7</v>
      </c>
      <c r="R2" s="13" t="s">
        <v>6</v>
      </c>
      <c r="S2" s="13" t="s">
        <v>12</v>
      </c>
      <c r="T2" s="15" t="s">
        <v>26</v>
      </c>
      <c r="U2" s="14" t="s">
        <v>27</v>
      </c>
      <c r="V2" s="16"/>
    </row>
    <row r="3" spans="1:22" x14ac:dyDescent="0.25">
      <c r="A3">
        <v>4240</v>
      </c>
      <c r="B3" t="s">
        <v>17</v>
      </c>
      <c r="C3">
        <v>1</v>
      </c>
      <c r="D3" t="str">
        <f>IF(F3=15,"Top","Bottom")</f>
        <v>Top</v>
      </c>
      <c r="E3">
        <v>0</v>
      </c>
      <c r="F3">
        <v>15</v>
      </c>
      <c r="G3" s="3">
        <v>4.2869999999999999</v>
      </c>
      <c r="H3">
        <v>15</v>
      </c>
      <c r="I3">
        <f>PI()*(G3/2)^2*H3</f>
        <v>216.51505888260897</v>
      </c>
      <c r="J3">
        <v>223.59</v>
      </c>
      <c r="K3" s="9">
        <f>J3*(1-(O3/100))</f>
        <v>208.229367</v>
      </c>
      <c r="L3" s="10"/>
      <c r="M3">
        <v>0.8</v>
      </c>
      <c r="N3">
        <v>6.88</v>
      </c>
      <c r="O3">
        <v>6.87</v>
      </c>
      <c r="P3">
        <f>(N3-O3)/(N3-M3)*100</f>
        <v>0.1644736842105228</v>
      </c>
      <c r="Q3" s="2">
        <f>(K3-L3)/(I3-(L3/2.65))</f>
        <v>0.9617315676546021</v>
      </c>
      <c r="R3">
        <v>2.85</v>
      </c>
      <c r="S3">
        <f>R3/(1-(P3/100))</f>
        <v>2.8546952224052715</v>
      </c>
      <c r="T3" s="5">
        <f>H3/100*100^2*Q3*S3/100</f>
        <v>41.181757671298875</v>
      </c>
    </row>
    <row r="4" spans="1:22" x14ac:dyDescent="0.25">
      <c r="A4">
        <v>4241</v>
      </c>
      <c r="B4" t="s">
        <v>17</v>
      </c>
      <c r="C4">
        <v>1</v>
      </c>
      <c r="D4" t="str">
        <f t="shared" ref="D4:D67" si="0">IF(F4=15,"Top","Bottom")</f>
        <v>Bottom</v>
      </c>
      <c r="E4">
        <v>15</v>
      </c>
      <c r="F4">
        <v>80</v>
      </c>
      <c r="G4">
        <v>4.2869999999999999</v>
      </c>
      <c r="H4">
        <v>65</v>
      </c>
      <c r="I4">
        <f t="shared" ref="I4:I67" si="1">PI()*(G4/2)^2*H4</f>
        <v>938.2319218246389</v>
      </c>
      <c r="J4">
        <v>924.02</v>
      </c>
      <c r="K4">
        <f>J4*(1-(O4/100))</f>
        <v>812.02877599999999</v>
      </c>
      <c r="L4" s="10">
        <v>356.41999999999996</v>
      </c>
      <c r="M4">
        <v>0.8</v>
      </c>
      <c r="N4">
        <v>12.22</v>
      </c>
      <c r="O4">
        <v>12.12</v>
      </c>
      <c r="P4">
        <f t="shared" ref="P4:P67" si="2">(N4-O4)/(N4-M4)*100</f>
        <v>0.87565674255693016</v>
      </c>
      <c r="Q4" s="2">
        <f>(K4-L4)/(I4-(L4/2.65))</f>
        <v>0.56686526200001797</v>
      </c>
      <c r="R4">
        <v>0.45900000000000002</v>
      </c>
      <c r="S4">
        <f>R4/(1-(P4/100))</f>
        <v>0.46305477031802128</v>
      </c>
      <c r="T4" s="5">
        <f t="shared" ref="T4:T67" si="3">H4/100*100^2*Q4*S4/100</f>
        <v>17.061828140284412</v>
      </c>
      <c r="U4" s="5">
        <f>T4+T3</f>
        <v>58.243585811583287</v>
      </c>
    </row>
    <row r="5" spans="1:22" x14ac:dyDescent="0.25">
      <c r="A5">
        <v>4242</v>
      </c>
      <c r="B5" t="s">
        <v>17</v>
      </c>
      <c r="C5">
        <v>2</v>
      </c>
      <c r="D5" t="str">
        <f t="shared" si="0"/>
        <v>Top</v>
      </c>
      <c r="E5">
        <v>0</v>
      </c>
      <c r="F5">
        <v>15</v>
      </c>
      <c r="G5">
        <v>4.2869999999999999</v>
      </c>
      <c r="H5">
        <v>15</v>
      </c>
      <c r="I5">
        <f t="shared" si="1"/>
        <v>216.51505888260897</v>
      </c>
      <c r="J5">
        <v>262.85000000000002</v>
      </c>
      <c r="K5">
        <f>J5*(1-(O5/100))</f>
        <v>241.08602000000002</v>
      </c>
      <c r="L5" s="10"/>
      <c r="M5">
        <v>0.79</v>
      </c>
      <c r="N5">
        <v>8.3800000000000008</v>
      </c>
      <c r="O5">
        <v>8.2799999999999994</v>
      </c>
      <c r="P5">
        <f t="shared" si="2"/>
        <v>1.3175230566535099</v>
      </c>
      <c r="Q5" s="2">
        <f>(K5-L5)/(I5-(L5/2.65))</f>
        <v>1.1134838437760259</v>
      </c>
      <c r="R5">
        <v>2.1</v>
      </c>
      <c r="S5">
        <f>R5/(1-(P5/100))</f>
        <v>2.1280373831775705</v>
      </c>
      <c r="T5" s="5">
        <f t="shared" si="3"/>
        <v>35.543028676794549</v>
      </c>
    </row>
    <row r="6" spans="1:22" x14ac:dyDescent="0.25">
      <c r="A6">
        <v>4243</v>
      </c>
      <c r="B6" t="s">
        <v>17</v>
      </c>
      <c r="C6">
        <v>2</v>
      </c>
      <c r="D6" t="str">
        <f t="shared" si="0"/>
        <v>Bottom</v>
      </c>
      <c r="E6">
        <v>15</v>
      </c>
      <c r="F6">
        <v>99</v>
      </c>
      <c r="G6">
        <v>4.2869999999999999</v>
      </c>
      <c r="H6">
        <v>84</v>
      </c>
      <c r="I6">
        <f t="shared" si="1"/>
        <v>1212.4843297426103</v>
      </c>
      <c r="J6">
        <v>1349.43</v>
      </c>
      <c r="K6">
        <f>J6*(1-(O6/100))</f>
        <v>1171.1702970000001</v>
      </c>
      <c r="L6" s="10"/>
      <c r="M6">
        <v>0.78</v>
      </c>
      <c r="N6">
        <v>13.31</v>
      </c>
      <c r="O6">
        <v>13.21</v>
      </c>
      <c r="P6">
        <f t="shared" si="2"/>
        <v>0.79808459696727552</v>
      </c>
      <c r="Q6" s="2">
        <f>(K6-L6)/(I6-(L6/2.65))</f>
        <v>0.96592613056584375</v>
      </c>
      <c r="R6">
        <v>0.17799999999999999</v>
      </c>
      <c r="S6">
        <f>R6/(1-(P6/100))</f>
        <v>0.1794320193081255</v>
      </c>
      <c r="T6" s="5">
        <f t="shared" si="3"/>
        <v>14.558718393232727</v>
      </c>
      <c r="U6" s="5">
        <f>T6+T5</f>
        <v>50.101747070027272</v>
      </c>
    </row>
    <row r="7" spans="1:22" x14ac:dyDescent="0.25">
      <c r="A7">
        <v>4244</v>
      </c>
      <c r="B7" t="s">
        <v>17</v>
      </c>
      <c r="C7">
        <v>3</v>
      </c>
      <c r="D7" t="str">
        <f t="shared" si="0"/>
        <v>Top</v>
      </c>
      <c r="E7">
        <v>0</v>
      </c>
      <c r="F7">
        <v>15</v>
      </c>
      <c r="G7">
        <v>4.2869999999999999</v>
      </c>
      <c r="H7">
        <v>15</v>
      </c>
      <c r="I7">
        <f t="shared" si="1"/>
        <v>216.51505888260897</v>
      </c>
      <c r="J7">
        <v>235.95</v>
      </c>
      <c r="K7">
        <f>J7*(1-(O7/100))</f>
        <v>215.965035</v>
      </c>
      <c r="L7" s="10">
        <v>78.36</v>
      </c>
      <c r="M7">
        <v>0.8</v>
      </c>
      <c r="N7">
        <v>8.57</v>
      </c>
      <c r="O7">
        <v>8.4700000000000006</v>
      </c>
      <c r="P7">
        <f t="shared" si="2"/>
        <v>1.2870012870012824</v>
      </c>
      <c r="Q7" s="2">
        <f>(K7-L7)/(I7-(L7/2.65))</f>
        <v>0.73607131924801061</v>
      </c>
      <c r="R7">
        <v>2.36</v>
      </c>
      <c r="S7">
        <f>R7/(1-(P7/100))</f>
        <v>2.3907692307692305</v>
      </c>
      <c r="T7" s="5">
        <f t="shared" si="3"/>
        <v>26.396649925647885</v>
      </c>
    </row>
    <row r="8" spans="1:22" x14ac:dyDescent="0.25">
      <c r="A8">
        <v>4245</v>
      </c>
      <c r="B8" t="s">
        <v>17</v>
      </c>
      <c r="C8">
        <v>3</v>
      </c>
      <c r="D8" t="str">
        <f t="shared" si="0"/>
        <v>Bottom</v>
      </c>
      <c r="E8">
        <v>15</v>
      </c>
      <c r="F8">
        <v>87</v>
      </c>
      <c r="G8">
        <v>4.2869999999999999</v>
      </c>
      <c r="H8">
        <v>72</v>
      </c>
      <c r="I8">
        <f t="shared" si="1"/>
        <v>1039.272282636523</v>
      </c>
      <c r="J8">
        <v>1099.1300000000001</v>
      </c>
      <c r="K8">
        <f>J8*(1-(O8/100))</f>
        <v>958.00170800000012</v>
      </c>
      <c r="L8" s="10"/>
      <c r="M8">
        <v>0.81</v>
      </c>
      <c r="N8">
        <v>12.93</v>
      </c>
      <c r="O8">
        <v>12.84</v>
      </c>
      <c r="P8">
        <f t="shared" si="2"/>
        <v>0.74257425742574146</v>
      </c>
      <c r="Q8" s="2">
        <f>(K8-L8)/(I8-(L8/2.65))</f>
        <v>0.92180049829641564</v>
      </c>
      <c r="R8">
        <v>0.1</v>
      </c>
      <c r="S8">
        <f>R8/(1-(P8/100))</f>
        <v>0.10074812967581048</v>
      </c>
      <c r="T8" s="5">
        <f t="shared" si="3"/>
        <v>6.6866166819067674</v>
      </c>
      <c r="U8" s="5">
        <f>T8+T7</f>
        <v>33.083266607554656</v>
      </c>
    </row>
    <row r="9" spans="1:22" x14ac:dyDescent="0.25">
      <c r="A9">
        <v>4246</v>
      </c>
      <c r="B9" t="s">
        <v>17</v>
      </c>
      <c r="C9">
        <v>4</v>
      </c>
      <c r="D9" t="str">
        <f t="shared" si="0"/>
        <v>Top</v>
      </c>
      <c r="E9">
        <v>0</v>
      </c>
      <c r="F9">
        <v>15</v>
      </c>
      <c r="G9">
        <v>4.2869999999999999</v>
      </c>
      <c r="H9">
        <v>15</v>
      </c>
      <c r="I9">
        <f t="shared" si="1"/>
        <v>216.51505888260897</v>
      </c>
      <c r="J9">
        <v>206.6</v>
      </c>
      <c r="K9">
        <f>J9*(1-(O9/100))</f>
        <v>188.006</v>
      </c>
      <c r="L9" s="10"/>
      <c r="M9">
        <v>0.81</v>
      </c>
      <c r="N9">
        <v>9.15</v>
      </c>
      <c r="O9">
        <v>9</v>
      </c>
      <c r="P9">
        <f t="shared" si="2"/>
        <v>1.7985611510791411</v>
      </c>
      <c r="Q9" s="2">
        <f>(K9-L9)/(I9-(L9/2.65))</f>
        <v>0.86832759333351439</v>
      </c>
      <c r="R9">
        <v>1.47</v>
      </c>
      <c r="S9">
        <f>R9/(1-(P9/100))</f>
        <v>1.4969230769230768</v>
      </c>
      <c r="T9" s="5">
        <f t="shared" si="3"/>
        <v>19.497294191850219</v>
      </c>
    </row>
    <row r="10" spans="1:22" x14ac:dyDescent="0.25">
      <c r="A10">
        <v>4247</v>
      </c>
      <c r="B10" t="s">
        <v>17</v>
      </c>
      <c r="C10">
        <v>4</v>
      </c>
      <c r="D10" t="str">
        <f t="shared" si="0"/>
        <v>Bottom</v>
      </c>
      <c r="E10">
        <v>15</v>
      </c>
      <c r="F10">
        <v>91</v>
      </c>
      <c r="G10">
        <v>4.2869999999999999</v>
      </c>
      <c r="H10">
        <v>76</v>
      </c>
      <c r="I10">
        <f t="shared" si="1"/>
        <v>1097.0096316718855</v>
      </c>
      <c r="J10">
        <v>1412.78</v>
      </c>
      <c r="K10">
        <f>J10*(1-(O10/100))</f>
        <v>1246.07196</v>
      </c>
      <c r="L10" s="10">
        <v>243.55</v>
      </c>
      <c r="M10">
        <v>0.82</v>
      </c>
      <c r="N10">
        <v>11.84</v>
      </c>
      <c r="O10">
        <v>11.8</v>
      </c>
      <c r="P10">
        <f t="shared" si="2"/>
        <v>0.36297640653356761</v>
      </c>
      <c r="Q10" s="2">
        <f>(K10-L10)/(I10-(L10/2.65))</f>
        <v>0.99743110029582172</v>
      </c>
      <c r="R10">
        <v>0.217</v>
      </c>
      <c r="S10">
        <f>R10/(1-(P10/100))</f>
        <v>0.21779052823315118</v>
      </c>
      <c r="T10" s="5">
        <f t="shared" si="3"/>
        <v>16.509559511929616</v>
      </c>
      <c r="U10" s="5">
        <f>T10+T9</f>
        <v>36.006853703779839</v>
      </c>
    </row>
    <row r="11" spans="1:22" x14ac:dyDescent="0.25">
      <c r="A11">
        <v>4248</v>
      </c>
      <c r="B11" t="s">
        <v>17</v>
      </c>
      <c r="C11">
        <v>5</v>
      </c>
      <c r="D11" t="str">
        <f t="shared" si="0"/>
        <v>Top</v>
      </c>
      <c r="E11">
        <v>0</v>
      </c>
      <c r="F11">
        <v>15</v>
      </c>
      <c r="G11">
        <v>4.2869999999999999</v>
      </c>
      <c r="H11">
        <v>15</v>
      </c>
      <c r="I11">
        <f t="shared" si="1"/>
        <v>216.51505888260897</v>
      </c>
      <c r="J11">
        <v>220.15</v>
      </c>
      <c r="K11">
        <f>J11*(1-(O11/100))</f>
        <v>200.55665000000002</v>
      </c>
      <c r="L11" s="10"/>
      <c r="M11">
        <v>0.79</v>
      </c>
      <c r="N11">
        <v>8.98</v>
      </c>
      <c r="O11">
        <v>8.9</v>
      </c>
      <c r="P11">
        <f t="shared" si="2"/>
        <v>0.97680097680097755</v>
      </c>
      <c r="Q11" s="2">
        <f>(K11-L11)/(I11-(L11/2.65))</f>
        <v>0.92629423114970799</v>
      </c>
      <c r="R11">
        <v>2.72</v>
      </c>
      <c r="S11">
        <f>R11/(1-(P11/100))</f>
        <v>2.7468310727496918</v>
      </c>
      <c r="T11" s="5">
        <f t="shared" si="3"/>
        <v>38.165606649462049</v>
      </c>
    </row>
    <row r="12" spans="1:22" x14ac:dyDescent="0.25">
      <c r="A12">
        <v>4249</v>
      </c>
      <c r="B12" t="s">
        <v>17</v>
      </c>
      <c r="C12">
        <v>5</v>
      </c>
      <c r="D12" t="str">
        <f t="shared" si="0"/>
        <v>Bottom</v>
      </c>
      <c r="E12">
        <v>15</v>
      </c>
      <c r="F12">
        <v>97</v>
      </c>
      <c r="G12">
        <v>4.2869999999999999</v>
      </c>
      <c r="H12">
        <v>82</v>
      </c>
      <c r="I12">
        <f t="shared" si="1"/>
        <v>1183.615655224929</v>
      </c>
      <c r="J12">
        <v>1373.22</v>
      </c>
      <c r="K12">
        <f>J12*(1-(O12/100))</f>
        <v>1201.7048219999999</v>
      </c>
      <c r="L12" s="10">
        <v>602.05999999999995</v>
      </c>
      <c r="M12">
        <v>0.81</v>
      </c>
      <c r="N12">
        <v>12.55</v>
      </c>
      <c r="O12">
        <v>12.49</v>
      </c>
      <c r="P12">
        <f t="shared" si="2"/>
        <v>0.51107325383305358</v>
      </c>
      <c r="Q12" s="2">
        <f>(K12-L12)/(I12-(L12/2.65))</f>
        <v>0.6269659921450873</v>
      </c>
      <c r="R12">
        <v>0.2</v>
      </c>
      <c r="S12">
        <f>R12/(1-(P12/100))</f>
        <v>0.20102739726027399</v>
      </c>
      <c r="T12" s="5">
        <f t="shared" si="3"/>
        <v>10.335062008873846</v>
      </c>
      <c r="U12" s="5">
        <f>T12+T11</f>
        <v>48.500668658335897</v>
      </c>
    </row>
    <row r="13" spans="1:22" x14ac:dyDescent="0.25">
      <c r="A13">
        <v>4250</v>
      </c>
      <c r="B13" t="s">
        <v>17</v>
      </c>
      <c r="C13">
        <v>6</v>
      </c>
      <c r="D13" t="str">
        <f t="shared" si="0"/>
        <v>Top</v>
      </c>
      <c r="E13">
        <v>0</v>
      </c>
      <c r="F13">
        <v>15</v>
      </c>
      <c r="G13">
        <v>4.2869999999999999</v>
      </c>
      <c r="H13">
        <v>15</v>
      </c>
      <c r="I13">
        <f t="shared" si="1"/>
        <v>216.51505888260897</v>
      </c>
      <c r="J13">
        <v>252.72</v>
      </c>
      <c r="K13">
        <f>J13*(1-(O13/100))</f>
        <v>226.91728800000001</v>
      </c>
      <c r="L13" s="10"/>
      <c r="M13">
        <v>0.81</v>
      </c>
      <c r="N13">
        <v>10.26</v>
      </c>
      <c r="O13">
        <v>10.210000000000001</v>
      </c>
      <c r="P13">
        <f t="shared" si="2"/>
        <v>0.52910052910051786</v>
      </c>
      <c r="Q13" s="2">
        <f>(K13-L13)/(I13-(L13/2.65))</f>
        <v>1.0480439059115558</v>
      </c>
      <c r="R13">
        <v>0.98299999999999998</v>
      </c>
      <c r="S13">
        <f>R13/(1-(P13/100))</f>
        <v>0.98822872340425516</v>
      </c>
      <c r="T13" s="5">
        <f t="shared" si="3"/>
        <v>15.53560636815879</v>
      </c>
    </row>
    <row r="14" spans="1:22" x14ac:dyDescent="0.25">
      <c r="A14">
        <v>4251</v>
      </c>
      <c r="B14" t="s">
        <v>17</v>
      </c>
      <c r="C14">
        <v>6</v>
      </c>
      <c r="D14" t="str">
        <f t="shared" si="0"/>
        <v>Bottom</v>
      </c>
      <c r="E14">
        <v>15</v>
      </c>
      <c r="F14">
        <v>82</v>
      </c>
      <c r="G14">
        <v>4.2869999999999999</v>
      </c>
      <c r="H14">
        <v>67</v>
      </c>
      <c r="I14">
        <f t="shared" si="1"/>
        <v>967.10059634232005</v>
      </c>
      <c r="J14">
        <v>1058.52</v>
      </c>
      <c r="K14">
        <f>J14*(1-(O14/100))</f>
        <v>932.45026800000005</v>
      </c>
      <c r="L14" s="10">
        <v>337.53</v>
      </c>
      <c r="M14">
        <v>0.82</v>
      </c>
      <c r="N14">
        <v>11.95</v>
      </c>
      <c r="O14">
        <v>11.91</v>
      </c>
      <c r="P14">
        <f t="shared" si="2"/>
        <v>0.35938903863431404</v>
      </c>
      <c r="Q14" s="2">
        <f>(K14-L14)/(I14-(L14/2.65))</f>
        <v>0.70846547323464126</v>
      </c>
      <c r="R14">
        <v>0.16300000000000001</v>
      </c>
      <c r="S14">
        <f>R14/(1-(P14/100))</f>
        <v>0.16358791704238052</v>
      </c>
      <c r="T14" s="5">
        <f t="shared" si="3"/>
        <v>7.7650582012142566</v>
      </c>
      <c r="U14" s="5">
        <f>T14+T13</f>
        <v>23.300664569373048</v>
      </c>
    </row>
    <row r="15" spans="1:22" x14ac:dyDescent="0.25">
      <c r="A15">
        <v>4252</v>
      </c>
      <c r="B15" t="s">
        <v>17</v>
      </c>
      <c r="C15">
        <v>7</v>
      </c>
      <c r="D15" t="str">
        <f t="shared" si="0"/>
        <v>Top</v>
      </c>
      <c r="E15">
        <v>0</v>
      </c>
      <c r="F15">
        <v>15</v>
      </c>
      <c r="G15">
        <v>4.2869999999999999</v>
      </c>
      <c r="H15">
        <v>15</v>
      </c>
      <c r="I15">
        <f t="shared" si="1"/>
        <v>216.51505888260897</v>
      </c>
      <c r="J15">
        <v>223.61</v>
      </c>
      <c r="K15">
        <f>J15*(1-(O15/100))</f>
        <v>203.61926600000001</v>
      </c>
      <c r="L15" s="10"/>
      <c r="M15">
        <v>0.82</v>
      </c>
      <c r="N15">
        <v>9</v>
      </c>
      <c r="O15">
        <v>8.94</v>
      </c>
      <c r="P15">
        <f t="shared" si="2"/>
        <v>0.73349633251834345</v>
      </c>
      <c r="Q15" s="2">
        <f>(K15-L15)/(I15-(L15/2.65))</f>
        <v>0.94043927960871831</v>
      </c>
      <c r="R15">
        <v>1.41</v>
      </c>
      <c r="S15">
        <f>R15/(1-(P15/100))</f>
        <v>1.4204187192118227</v>
      </c>
      <c r="T15" s="5">
        <f t="shared" si="3"/>
        <v>20.037263355574574</v>
      </c>
    </row>
    <row r="16" spans="1:22" x14ac:dyDescent="0.25">
      <c r="A16">
        <v>4253</v>
      </c>
      <c r="B16" t="s">
        <v>17</v>
      </c>
      <c r="C16">
        <v>7</v>
      </c>
      <c r="D16" t="str">
        <f t="shared" si="0"/>
        <v>Bottom</v>
      </c>
      <c r="E16">
        <v>15</v>
      </c>
      <c r="F16">
        <v>87.5</v>
      </c>
      <c r="G16">
        <v>4.2869999999999999</v>
      </c>
      <c r="H16">
        <v>72.5</v>
      </c>
      <c r="I16">
        <f t="shared" si="1"/>
        <v>1046.4894512659434</v>
      </c>
      <c r="J16">
        <v>1187.1199999999999</v>
      </c>
      <c r="K16">
        <f>J16*(1-(O16/100))</f>
        <v>1075.8868559999999</v>
      </c>
      <c r="L16" s="10">
        <v>299.66999999999996</v>
      </c>
      <c r="M16">
        <v>0.81</v>
      </c>
      <c r="N16">
        <v>9.43</v>
      </c>
      <c r="O16">
        <v>9.3699999999999992</v>
      </c>
      <c r="P16">
        <f t="shared" si="2"/>
        <v>0.69605568445476229</v>
      </c>
      <c r="Q16" s="2">
        <f>(K16-L16)/(I16-(L16/2.65))</f>
        <v>0.83159578620624819</v>
      </c>
      <c r="R16">
        <v>0.193</v>
      </c>
      <c r="S16">
        <f>R16/(1-(P16/100))</f>
        <v>0.19435280373831779</v>
      </c>
      <c r="T16" s="5">
        <f t="shared" si="3"/>
        <v>11.717665515396241</v>
      </c>
      <c r="U16" s="5">
        <f>T16+T15</f>
        <v>31.754928870970815</v>
      </c>
    </row>
    <row r="17" spans="1:21" x14ac:dyDescent="0.25">
      <c r="A17">
        <v>4254</v>
      </c>
      <c r="B17" t="s">
        <v>17</v>
      </c>
      <c r="C17">
        <v>8</v>
      </c>
      <c r="D17" t="str">
        <f t="shared" si="0"/>
        <v>Top</v>
      </c>
      <c r="E17">
        <v>0</v>
      </c>
      <c r="F17">
        <v>15</v>
      </c>
      <c r="G17">
        <v>4.2869999999999999</v>
      </c>
      <c r="H17">
        <v>15</v>
      </c>
      <c r="I17">
        <f t="shared" si="1"/>
        <v>216.51505888260897</v>
      </c>
      <c r="J17">
        <v>229.41</v>
      </c>
      <c r="K17">
        <f>J17*(1-(O17/100))</f>
        <v>211.05719999999999</v>
      </c>
      <c r="L17" s="10"/>
      <c r="M17">
        <v>0.8</v>
      </c>
      <c r="N17">
        <v>8.08</v>
      </c>
      <c r="O17">
        <v>8</v>
      </c>
      <c r="P17">
        <f t="shared" si="2"/>
        <v>1.0989010989010999</v>
      </c>
      <c r="Q17" s="2">
        <f>(K17-L17)/(I17-(L17/2.65))</f>
        <v>0.97479224350132554</v>
      </c>
      <c r="R17">
        <v>1.23</v>
      </c>
      <c r="S17">
        <f>R17/(1-(P17/100))</f>
        <v>1.2436666666666667</v>
      </c>
      <c r="T17" s="5">
        <f t="shared" si="3"/>
        <v>18.184749302517229</v>
      </c>
    </row>
    <row r="18" spans="1:21" x14ac:dyDescent="0.25">
      <c r="A18">
        <v>4255</v>
      </c>
      <c r="B18" t="s">
        <v>17</v>
      </c>
      <c r="C18">
        <v>8</v>
      </c>
      <c r="D18" t="str">
        <f t="shared" si="0"/>
        <v>Bottom</v>
      </c>
      <c r="E18">
        <v>15</v>
      </c>
      <c r="F18">
        <v>83.5</v>
      </c>
      <c r="G18">
        <v>4.2869999999999999</v>
      </c>
      <c r="H18">
        <v>68.5</v>
      </c>
      <c r="I18">
        <f t="shared" si="1"/>
        <v>988.75210223058093</v>
      </c>
      <c r="J18">
        <v>965.01</v>
      </c>
      <c r="K18">
        <f>J18*(1-(O18/100))</f>
        <v>844.86625499999991</v>
      </c>
      <c r="L18" s="10">
        <v>404</v>
      </c>
      <c r="M18">
        <v>0.81</v>
      </c>
      <c r="N18">
        <v>12.52</v>
      </c>
      <c r="O18">
        <v>12.45</v>
      </c>
      <c r="P18">
        <f t="shared" si="2"/>
        <v>0.59777967549103583</v>
      </c>
      <c r="Q18" s="2">
        <f>(K18-L18)/(I18-(L18/2.65))</f>
        <v>0.52716326527892865</v>
      </c>
      <c r="R18">
        <v>0.24099999999999999</v>
      </c>
      <c r="S18">
        <f>R18/(1-(P18/100))</f>
        <v>0.24244931271477663</v>
      </c>
      <c r="T18" s="5">
        <f t="shared" si="3"/>
        <v>8.7550104378417295</v>
      </c>
      <c r="U18" s="5">
        <f>T18+T17</f>
        <v>26.939759740358959</v>
      </c>
    </row>
    <row r="19" spans="1:21" x14ac:dyDescent="0.25">
      <c r="A19">
        <v>4256</v>
      </c>
      <c r="B19" t="s">
        <v>17</v>
      </c>
      <c r="C19">
        <v>9</v>
      </c>
      <c r="D19" t="str">
        <f t="shared" si="0"/>
        <v>Top</v>
      </c>
      <c r="E19">
        <v>0</v>
      </c>
      <c r="F19">
        <v>15</v>
      </c>
      <c r="G19">
        <v>4.2869999999999999</v>
      </c>
      <c r="H19">
        <v>15</v>
      </c>
      <c r="I19">
        <f t="shared" si="1"/>
        <v>216.51505888260897</v>
      </c>
      <c r="J19">
        <v>198.1</v>
      </c>
      <c r="K19">
        <f>J19*(1-(O19/100))</f>
        <v>183.06421</v>
      </c>
      <c r="L19" s="10"/>
      <c r="M19">
        <v>0.8</v>
      </c>
      <c r="N19">
        <v>7.65</v>
      </c>
      <c r="O19">
        <v>7.59</v>
      </c>
      <c r="P19">
        <f t="shared" si="2"/>
        <v>0.87591240875913123</v>
      </c>
      <c r="Q19" s="2">
        <f>(K19-L19)/(I19-(L19/2.65))</f>
        <v>0.84550336103529189</v>
      </c>
      <c r="R19">
        <v>1.39</v>
      </c>
      <c r="S19">
        <f>R19/(1-(P19/100))</f>
        <v>1.402282768777614</v>
      </c>
      <c r="T19" s="5">
        <f t="shared" si="3"/>
        <v>17.784521911850216</v>
      </c>
    </row>
    <row r="20" spans="1:21" x14ac:dyDescent="0.25">
      <c r="A20">
        <v>4257</v>
      </c>
      <c r="B20" t="s">
        <v>17</v>
      </c>
      <c r="C20">
        <v>9</v>
      </c>
      <c r="D20" t="str">
        <f t="shared" si="0"/>
        <v>Bottom</v>
      </c>
      <c r="E20">
        <v>15</v>
      </c>
      <c r="F20">
        <v>88</v>
      </c>
      <c r="G20">
        <v>4.2869999999999999</v>
      </c>
      <c r="H20">
        <v>73</v>
      </c>
      <c r="I20">
        <f t="shared" si="1"/>
        <v>1053.7066198953637</v>
      </c>
      <c r="J20">
        <v>1262.79</v>
      </c>
      <c r="K20">
        <f>J20*(1-(O20/100))</f>
        <v>1121.1049620000001</v>
      </c>
      <c r="L20" s="10">
        <v>394.81</v>
      </c>
      <c r="M20">
        <v>0.8</v>
      </c>
      <c r="N20">
        <v>11.27</v>
      </c>
      <c r="O20">
        <v>11.22</v>
      </c>
      <c r="P20">
        <f t="shared" si="2"/>
        <v>0.47755491881565371</v>
      </c>
      <c r="Q20" s="2">
        <f>(K20-L20)/(I20-(L20/2.65))</f>
        <v>0.80278272376179216</v>
      </c>
      <c r="R20">
        <v>0.14499999999999999</v>
      </c>
      <c r="S20">
        <f>R20/(1-(P20/100))</f>
        <v>0.14569577735124759</v>
      </c>
      <c r="T20" s="5">
        <f t="shared" si="3"/>
        <v>8.5382298677317099</v>
      </c>
      <c r="U20" s="5">
        <f>T20+T19</f>
        <v>26.322751779581928</v>
      </c>
    </row>
    <row r="21" spans="1:21" x14ac:dyDescent="0.25">
      <c r="A21">
        <v>4258</v>
      </c>
      <c r="B21" t="s">
        <v>17</v>
      </c>
      <c r="C21">
        <v>10</v>
      </c>
      <c r="D21" t="str">
        <f t="shared" si="0"/>
        <v>Top</v>
      </c>
      <c r="E21">
        <v>0</v>
      </c>
      <c r="F21">
        <v>15</v>
      </c>
      <c r="G21">
        <v>4.2869999999999999</v>
      </c>
      <c r="H21">
        <v>15</v>
      </c>
      <c r="I21">
        <f t="shared" si="1"/>
        <v>216.51505888260897</v>
      </c>
      <c r="J21">
        <v>229.4</v>
      </c>
      <c r="K21">
        <f>J21*(1-(O21/100))</f>
        <v>206.20766</v>
      </c>
      <c r="L21" s="10"/>
      <c r="M21">
        <v>0.81</v>
      </c>
      <c r="N21">
        <v>10.199999999999999</v>
      </c>
      <c r="O21">
        <v>10.11</v>
      </c>
      <c r="P21">
        <f t="shared" si="2"/>
        <v>0.95846645367411998</v>
      </c>
      <c r="Q21" s="2">
        <f>(K21-L21)/(I21-(L21/2.65))</f>
        <v>0.95239407856523517</v>
      </c>
      <c r="R21">
        <v>1.6</v>
      </c>
      <c r="S21">
        <f>R21/(1-(P21/100))</f>
        <v>1.6154838709677422</v>
      </c>
      <c r="T21" s="5">
        <f t="shared" si="3"/>
        <v>23.078659090909831</v>
      </c>
    </row>
    <row r="22" spans="1:21" x14ac:dyDescent="0.25">
      <c r="A22">
        <v>4259</v>
      </c>
      <c r="B22" t="s">
        <v>17</v>
      </c>
      <c r="C22">
        <v>10</v>
      </c>
      <c r="D22" t="str">
        <f t="shared" si="0"/>
        <v>Bottom</v>
      </c>
      <c r="E22">
        <v>15</v>
      </c>
      <c r="F22">
        <v>104</v>
      </c>
      <c r="G22">
        <v>4.2869999999999999</v>
      </c>
      <c r="H22">
        <v>89</v>
      </c>
      <c r="I22">
        <f t="shared" si="1"/>
        <v>1284.6560160368133</v>
      </c>
      <c r="J22">
        <v>1431.33</v>
      </c>
      <c r="K22">
        <f>J22*(1-(O22/100))</f>
        <v>1267.0133159999998</v>
      </c>
      <c r="L22" s="10"/>
      <c r="M22">
        <v>0.83</v>
      </c>
      <c r="N22">
        <v>11.6</v>
      </c>
      <c r="O22">
        <v>11.48</v>
      </c>
      <c r="P22">
        <f t="shared" si="2"/>
        <v>1.1142061281336975</v>
      </c>
      <c r="Q22" s="2">
        <f>(K22-L22)/(I22-(L22/2.65))</f>
        <v>0.98626659602526012</v>
      </c>
      <c r="R22">
        <v>0.107</v>
      </c>
      <c r="S22">
        <f>R22/(1-(P22/100))</f>
        <v>0.10820563380281689</v>
      </c>
      <c r="T22" s="5">
        <f t="shared" si="3"/>
        <v>9.4980445888099432</v>
      </c>
      <c r="U22" s="5">
        <f>T22+T21</f>
        <v>32.57670367971977</v>
      </c>
    </row>
    <row r="23" spans="1:21" x14ac:dyDescent="0.25">
      <c r="A23">
        <v>4260</v>
      </c>
      <c r="B23" t="s">
        <v>17</v>
      </c>
      <c r="C23">
        <v>11</v>
      </c>
      <c r="D23" t="str">
        <f t="shared" si="0"/>
        <v>Top</v>
      </c>
      <c r="E23">
        <v>0</v>
      </c>
      <c r="F23">
        <v>15</v>
      </c>
      <c r="G23">
        <v>4.2869999999999999</v>
      </c>
      <c r="H23">
        <v>15</v>
      </c>
      <c r="I23">
        <f t="shared" si="1"/>
        <v>216.51505888260897</v>
      </c>
      <c r="J23">
        <v>254.09</v>
      </c>
      <c r="K23">
        <f>J23*(1-(O23/100))</f>
        <v>235.084068</v>
      </c>
      <c r="L23" s="10"/>
      <c r="M23">
        <v>0.81</v>
      </c>
      <c r="N23">
        <v>7.52</v>
      </c>
      <c r="O23">
        <v>7.48</v>
      </c>
      <c r="P23">
        <f t="shared" si="2"/>
        <v>0.59612518628910804</v>
      </c>
      <c r="Q23" s="2">
        <f>(K23-L23)/(I23-(L23/2.65))</f>
        <v>1.0857631298867709</v>
      </c>
      <c r="R23">
        <v>1.03</v>
      </c>
      <c r="S23">
        <f>R23/(1-(P23/100))</f>
        <v>1.0361769115442279</v>
      </c>
      <c r="T23" s="5">
        <f t="shared" si="3"/>
        <v>16.875640298920029</v>
      </c>
    </row>
    <row r="24" spans="1:21" x14ac:dyDescent="0.25">
      <c r="A24">
        <v>4261</v>
      </c>
      <c r="B24" t="s">
        <v>17</v>
      </c>
      <c r="C24">
        <v>11</v>
      </c>
      <c r="D24" t="str">
        <f t="shared" si="0"/>
        <v>Bottom</v>
      </c>
      <c r="E24">
        <v>15</v>
      </c>
      <c r="F24">
        <v>106.5</v>
      </c>
      <c r="G24">
        <v>4.2869999999999999</v>
      </c>
      <c r="H24">
        <v>91.5</v>
      </c>
      <c r="I24">
        <f t="shared" si="1"/>
        <v>1320.7418591839148</v>
      </c>
      <c r="J24">
        <v>1689.8899999999999</v>
      </c>
      <c r="K24">
        <f>J24*(1-(O24/100))</f>
        <v>1500.2843419999999</v>
      </c>
      <c r="L24" s="10"/>
      <c r="M24">
        <v>0.82</v>
      </c>
      <c r="N24">
        <v>11.28</v>
      </c>
      <c r="O24">
        <v>11.22</v>
      </c>
      <c r="P24">
        <f t="shared" si="2"/>
        <v>0.57361376673038933</v>
      </c>
      <c r="Q24" s="2">
        <f>(K24-L24)/(I24-(L24/2.65))</f>
        <v>1.1359406318256804</v>
      </c>
      <c r="R24">
        <v>0.17899999999999999</v>
      </c>
      <c r="S24">
        <f>R24/(1-(P24/100))</f>
        <v>0.18003269230769228</v>
      </c>
      <c r="T24" s="5">
        <f t="shared" si="3"/>
        <v>18.712340197808963</v>
      </c>
      <c r="U24" s="5">
        <f>T24+T23</f>
        <v>35.587980496728989</v>
      </c>
    </row>
    <row r="25" spans="1:21" x14ac:dyDescent="0.25">
      <c r="A25">
        <v>4262</v>
      </c>
      <c r="B25" t="s">
        <v>17</v>
      </c>
      <c r="C25">
        <v>12</v>
      </c>
      <c r="D25" t="str">
        <f t="shared" si="0"/>
        <v>Top</v>
      </c>
      <c r="E25">
        <v>0</v>
      </c>
      <c r="F25">
        <v>15</v>
      </c>
      <c r="G25">
        <v>4.2869999999999999</v>
      </c>
      <c r="H25">
        <v>15</v>
      </c>
      <c r="I25">
        <f t="shared" si="1"/>
        <v>216.51505888260897</v>
      </c>
      <c r="J25">
        <v>256.10000000000002</v>
      </c>
      <c r="K25">
        <f>J25*(1-(O25/100))</f>
        <v>236.45713000000003</v>
      </c>
      <c r="L25" s="10"/>
      <c r="M25">
        <v>0.84</v>
      </c>
      <c r="N25">
        <v>7.73</v>
      </c>
      <c r="O25">
        <v>7.67</v>
      </c>
      <c r="P25">
        <f t="shared" si="2"/>
        <v>0.87082728592163261</v>
      </c>
      <c r="Q25" s="2">
        <f>(K25-L25)/(I25-(L25/2.65))</f>
        <v>1.0921047765467591</v>
      </c>
      <c r="R25">
        <v>1.99</v>
      </c>
      <c r="S25">
        <f>R25/(1-(P25/100))</f>
        <v>2.0074816983894581</v>
      </c>
      <c r="T25" s="5">
        <f t="shared" si="3"/>
        <v>32.885705274619916</v>
      </c>
    </row>
    <row r="26" spans="1:21" x14ac:dyDescent="0.25">
      <c r="A26">
        <v>4263</v>
      </c>
      <c r="B26" t="s">
        <v>17</v>
      </c>
      <c r="C26">
        <v>12</v>
      </c>
      <c r="D26" t="str">
        <f t="shared" si="0"/>
        <v>Bottom</v>
      </c>
      <c r="E26">
        <v>15</v>
      </c>
      <c r="F26">
        <v>96</v>
      </c>
      <c r="G26">
        <v>4.2869999999999999</v>
      </c>
      <c r="H26">
        <v>81</v>
      </c>
      <c r="I26">
        <f t="shared" si="1"/>
        <v>1169.1813179660885</v>
      </c>
      <c r="J26">
        <v>1461.1</v>
      </c>
      <c r="K26">
        <f>J26*(1-(O26/100))</f>
        <v>1300.9634399999998</v>
      </c>
      <c r="L26" s="10"/>
      <c r="M26">
        <v>0.83</v>
      </c>
      <c r="N26">
        <v>11.05</v>
      </c>
      <c r="O26">
        <v>10.96</v>
      </c>
      <c r="P26">
        <f t="shared" si="2"/>
        <v>0.88062622309197502</v>
      </c>
      <c r="Q26" s="2">
        <f>(K26-L26)/(I26-(L26/2.65))</f>
        <v>1.1127131609177265</v>
      </c>
      <c r="R26">
        <v>0.49</v>
      </c>
      <c r="S26">
        <f>R26/(1-(P26/100))</f>
        <v>0.49435340572556757</v>
      </c>
      <c r="T26" s="5">
        <f t="shared" si="3"/>
        <v>44.555956796322519</v>
      </c>
      <c r="U26" s="5">
        <f>T26+T25</f>
        <v>77.441662070942442</v>
      </c>
    </row>
    <row r="27" spans="1:21" x14ac:dyDescent="0.25">
      <c r="A27">
        <v>4264</v>
      </c>
      <c r="B27" t="s">
        <v>17</v>
      </c>
      <c r="C27">
        <v>13</v>
      </c>
      <c r="D27" t="str">
        <f t="shared" si="0"/>
        <v>Top</v>
      </c>
      <c r="E27">
        <v>0</v>
      </c>
      <c r="F27">
        <v>15</v>
      </c>
      <c r="G27">
        <v>4.2869999999999999</v>
      </c>
      <c r="H27">
        <v>15</v>
      </c>
      <c r="I27">
        <f t="shared" si="1"/>
        <v>216.51505888260897</v>
      </c>
      <c r="J27">
        <v>194.03</v>
      </c>
      <c r="K27">
        <f>J27*(1-(O27/100))</f>
        <v>178.17774900000001</v>
      </c>
      <c r="L27" s="10"/>
      <c r="M27">
        <v>0.84</v>
      </c>
      <c r="N27">
        <v>8.2200000000000006</v>
      </c>
      <c r="O27">
        <v>8.17</v>
      </c>
      <c r="P27">
        <f t="shared" si="2"/>
        <v>0.67750677506776025</v>
      </c>
      <c r="Q27" s="2">
        <f>(K27-L27)/(I27-(L27/2.65))</f>
        <v>0.82293467216340432</v>
      </c>
      <c r="R27">
        <v>1.95</v>
      </c>
      <c r="S27">
        <f>R27/(1-(P27/100))</f>
        <v>1.9633015006821284</v>
      </c>
      <c r="T27" s="5">
        <f t="shared" si="3"/>
        <v>24.235033152326508</v>
      </c>
    </row>
    <row r="28" spans="1:21" x14ac:dyDescent="0.25">
      <c r="A28">
        <v>4265</v>
      </c>
      <c r="B28" t="s">
        <v>17</v>
      </c>
      <c r="C28">
        <v>13</v>
      </c>
      <c r="D28" t="str">
        <f t="shared" si="0"/>
        <v>Bottom</v>
      </c>
      <c r="E28">
        <v>15</v>
      </c>
      <c r="F28">
        <v>97</v>
      </c>
      <c r="G28">
        <v>4.2869999999999999</v>
      </c>
      <c r="H28">
        <v>82</v>
      </c>
      <c r="I28">
        <f t="shared" si="1"/>
        <v>1183.615655224929</v>
      </c>
      <c r="J28">
        <v>1351.34</v>
      </c>
      <c r="K28">
        <f>J28*(1-(O28/100))</f>
        <v>1191.2062099999998</v>
      </c>
      <c r="L28" s="10">
        <v>530.13</v>
      </c>
      <c r="M28">
        <v>0.84</v>
      </c>
      <c r="N28">
        <v>11.94</v>
      </c>
      <c r="O28">
        <v>11.85</v>
      </c>
      <c r="P28">
        <f t="shared" si="2"/>
        <v>0.81081081081080963</v>
      </c>
      <c r="Q28" s="2">
        <f>(K28-L28)/(I28-(L28/2.65))</f>
        <v>0.67212145158929837</v>
      </c>
      <c r="R28">
        <v>0.35499999999999998</v>
      </c>
      <c r="S28">
        <f>R28/(1-(P28/100))</f>
        <v>0.35790190735694821</v>
      </c>
      <c r="T28" s="5">
        <f t="shared" si="3"/>
        <v>19.72539105894511</v>
      </c>
      <c r="U28" s="5">
        <f>T28+T27</f>
        <v>43.960424211271615</v>
      </c>
    </row>
    <row r="29" spans="1:21" x14ac:dyDescent="0.25">
      <c r="A29">
        <v>4266</v>
      </c>
      <c r="B29" t="s">
        <v>17</v>
      </c>
      <c r="C29">
        <v>14</v>
      </c>
      <c r="D29" t="str">
        <f t="shared" si="0"/>
        <v>Top</v>
      </c>
      <c r="E29">
        <v>0</v>
      </c>
      <c r="F29">
        <v>15</v>
      </c>
      <c r="G29">
        <v>4.2869999999999999</v>
      </c>
      <c r="H29">
        <v>15</v>
      </c>
      <c r="I29">
        <f t="shared" si="1"/>
        <v>216.51505888260897</v>
      </c>
      <c r="J29">
        <v>182.94</v>
      </c>
      <c r="K29">
        <f>J29*(1-(O29/100))</f>
        <v>170.55496199999999</v>
      </c>
      <c r="L29" s="10"/>
      <c r="M29">
        <v>0.84</v>
      </c>
      <c r="N29">
        <v>6.86</v>
      </c>
      <c r="O29">
        <v>6.77</v>
      </c>
      <c r="P29">
        <f t="shared" si="2"/>
        <v>1.4950166112956933</v>
      </c>
      <c r="Q29" s="2">
        <f>(K29-L29)/(I29-(L29/2.65))</f>
        <v>0.78772794317494643</v>
      </c>
      <c r="R29">
        <v>2.72</v>
      </c>
      <c r="S29">
        <f>R29/(1-(P29/100))</f>
        <v>2.7612816188870157</v>
      </c>
      <c r="T29" s="5">
        <f t="shared" si="3"/>
        <v>32.627080352589829</v>
      </c>
    </row>
    <row r="30" spans="1:21" x14ac:dyDescent="0.25">
      <c r="A30">
        <v>4267</v>
      </c>
      <c r="B30" t="s">
        <v>17</v>
      </c>
      <c r="C30">
        <v>14</v>
      </c>
      <c r="D30" t="str">
        <f t="shared" si="0"/>
        <v>Bottom</v>
      </c>
      <c r="E30">
        <v>15</v>
      </c>
      <c r="F30">
        <v>102</v>
      </c>
      <c r="G30">
        <v>4.2869999999999999</v>
      </c>
      <c r="H30">
        <v>87</v>
      </c>
      <c r="I30">
        <f t="shared" si="1"/>
        <v>1255.787341519132</v>
      </c>
      <c r="J30">
        <v>1681.81</v>
      </c>
      <c r="K30">
        <f>J30*(1-(O30/100))</f>
        <v>1477.6382659999999</v>
      </c>
      <c r="L30" s="10"/>
      <c r="M30">
        <v>0.84</v>
      </c>
      <c r="N30">
        <v>12.24</v>
      </c>
      <c r="O30">
        <v>12.14</v>
      </c>
      <c r="P30">
        <f t="shared" si="2"/>
        <v>0.87719298245613719</v>
      </c>
      <c r="Q30" s="2">
        <f>(K30-L30)/(I30-(L30/2.65))</f>
        <v>1.176662813157914</v>
      </c>
      <c r="R30">
        <v>0.14499999999999999</v>
      </c>
      <c r="S30">
        <f>R30/(1-(P30/100))</f>
        <v>0.14628318584070793</v>
      </c>
      <c r="T30" s="5">
        <f t="shared" si="3"/>
        <v>14.974960692305551</v>
      </c>
      <c r="U30" s="5">
        <f>T30+T29</f>
        <v>47.60204104489538</v>
      </c>
    </row>
    <row r="31" spans="1:21" x14ac:dyDescent="0.25">
      <c r="A31">
        <v>4268</v>
      </c>
      <c r="B31" t="s">
        <v>17</v>
      </c>
      <c r="C31">
        <v>15</v>
      </c>
      <c r="D31" t="str">
        <f t="shared" si="0"/>
        <v>Top</v>
      </c>
      <c r="E31">
        <v>0</v>
      </c>
      <c r="F31">
        <v>15</v>
      </c>
      <c r="G31">
        <v>4.2869999999999999</v>
      </c>
      <c r="H31">
        <v>15</v>
      </c>
      <c r="I31">
        <f t="shared" si="1"/>
        <v>216.51505888260897</v>
      </c>
      <c r="J31">
        <v>271.61</v>
      </c>
      <c r="K31">
        <f>J31*(1-(O31/100))</f>
        <v>248.00709100000003</v>
      </c>
      <c r="L31" s="10"/>
      <c r="M31">
        <v>0.83</v>
      </c>
      <c r="N31">
        <v>8.8000000000000007</v>
      </c>
      <c r="O31">
        <v>8.69</v>
      </c>
      <c r="P31">
        <f t="shared" si="2"/>
        <v>1.3801756587202159</v>
      </c>
      <c r="Q31" s="2">
        <f>(K31-L31)/(I31-(L31/2.65))</f>
        <v>1.1454496157445822</v>
      </c>
      <c r="R31">
        <v>1.97</v>
      </c>
      <c r="S31">
        <f>R31/(1-(P31/100))</f>
        <v>1.9975699745547078</v>
      </c>
      <c r="T31" s="5">
        <f t="shared" si="3"/>
        <v>34.321736396649072</v>
      </c>
    </row>
    <row r="32" spans="1:21" x14ac:dyDescent="0.25">
      <c r="A32">
        <v>4269</v>
      </c>
      <c r="B32" t="s">
        <v>17</v>
      </c>
      <c r="C32">
        <v>15</v>
      </c>
      <c r="D32" t="str">
        <f t="shared" si="0"/>
        <v>Bottom</v>
      </c>
      <c r="E32">
        <v>15</v>
      </c>
      <c r="F32">
        <v>93.5</v>
      </c>
      <c r="G32">
        <v>4.2869999999999999</v>
      </c>
      <c r="H32">
        <v>78.5</v>
      </c>
      <c r="I32">
        <f t="shared" si="1"/>
        <v>1133.095474818987</v>
      </c>
      <c r="J32">
        <v>1363.3</v>
      </c>
      <c r="K32">
        <f>J32*(1-(O32/100))</f>
        <v>1202.4305999999999</v>
      </c>
      <c r="L32" s="10">
        <v>445.76</v>
      </c>
      <c r="M32">
        <v>0.82</v>
      </c>
      <c r="N32">
        <v>11.89</v>
      </c>
      <c r="O32">
        <v>11.8</v>
      </c>
      <c r="P32">
        <f t="shared" si="2"/>
        <v>0.81300813008129946</v>
      </c>
      <c r="Q32" s="2">
        <f>(K32-L32)/(I32-(L32/2.65))</f>
        <v>0.78420875377915977</v>
      </c>
      <c r="R32">
        <v>0.14799999999999999</v>
      </c>
      <c r="S32">
        <f>R32/(1-(P32/100))</f>
        <v>0.14921311475409835</v>
      </c>
      <c r="T32" s="5">
        <f t="shared" si="3"/>
        <v>9.1856171153522297</v>
      </c>
      <c r="U32" s="5">
        <f>T32+T31</f>
        <v>43.507353512001302</v>
      </c>
    </row>
    <row r="33" spans="1:21" x14ac:dyDescent="0.25">
      <c r="A33">
        <v>4270</v>
      </c>
      <c r="B33" t="s">
        <v>17</v>
      </c>
      <c r="C33">
        <v>16</v>
      </c>
      <c r="D33" t="str">
        <f t="shared" si="0"/>
        <v>Top</v>
      </c>
      <c r="E33">
        <v>0</v>
      </c>
      <c r="F33">
        <v>15</v>
      </c>
      <c r="G33">
        <v>4.2869999999999999</v>
      </c>
      <c r="H33">
        <v>15</v>
      </c>
      <c r="I33">
        <f t="shared" si="1"/>
        <v>216.51505888260897</v>
      </c>
      <c r="J33">
        <v>259.32</v>
      </c>
      <c r="K33">
        <f>J33*(1-(O33/100))</f>
        <v>237.95203199999997</v>
      </c>
      <c r="L33" s="10"/>
      <c r="M33">
        <v>0.83</v>
      </c>
      <c r="N33">
        <v>8.34</v>
      </c>
      <c r="O33">
        <v>8.24</v>
      </c>
      <c r="P33">
        <f t="shared" si="2"/>
        <v>1.3315579227696357</v>
      </c>
      <c r="Q33" s="2">
        <f>(K33-L33)/(I33-(L33/2.65))</f>
        <v>1.0990091554279087</v>
      </c>
      <c r="R33">
        <v>1.56</v>
      </c>
      <c r="S33">
        <f>R33/(1-(P33/100))</f>
        <v>1.5810526315789473</v>
      </c>
      <c r="T33" s="5">
        <f t="shared" si="3"/>
        <v>26.063869759779767</v>
      </c>
    </row>
    <row r="34" spans="1:21" x14ac:dyDescent="0.25">
      <c r="A34">
        <v>4271</v>
      </c>
      <c r="B34" t="s">
        <v>17</v>
      </c>
      <c r="C34">
        <v>16</v>
      </c>
      <c r="D34" t="str">
        <f t="shared" si="0"/>
        <v>Bottom</v>
      </c>
      <c r="E34">
        <v>15</v>
      </c>
      <c r="F34">
        <v>97</v>
      </c>
      <c r="G34">
        <v>4.2869999999999999</v>
      </c>
      <c r="H34">
        <v>82</v>
      </c>
      <c r="I34">
        <f t="shared" si="1"/>
        <v>1183.615655224929</v>
      </c>
      <c r="J34">
        <v>1639.01</v>
      </c>
      <c r="K34">
        <f>J34*(1-(O34/100))</f>
        <v>1455.1130780000001</v>
      </c>
      <c r="L34" s="10"/>
      <c r="M34">
        <v>0.84</v>
      </c>
      <c r="N34">
        <v>11.3</v>
      </c>
      <c r="O34">
        <v>11.22</v>
      </c>
      <c r="P34">
        <f t="shared" si="2"/>
        <v>0.76481835564053591</v>
      </c>
      <c r="Q34" s="2">
        <f>(K34-L34)/(I34-(L34/2.65))</f>
        <v>1.229379715937837</v>
      </c>
      <c r="R34">
        <v>0.14799999999999999</v>
      </c>
      <c r="S34">
        <f>R34/(1-(P34/100))</f>
        <v>0.14914065510597302</v>
      </c>
      <c r="T34" s="5">
        <f t="shared" si="3"/>
        <v>15.034740689135049</v>
      </c>
      <c r="U34" s="5">
        <f>T34+T33</f>
        <v>41.098610448914812</v>
      </c>
    </row>
    <row r="35" spans="1:21" x14ac:dyDescent="0.25">
      <c r="A35">
        <v>4272</v>
      </c>
      <c r="B35" t="s">
        <v>17</v>
      </c>
      <c r="C35">
        <v>17</v>
      </c>
      <c r="D35" t="str">
        <f t="shared" si="0"/>
        <v>Top</v>
      </c>
      <c r="E35">
        <v>0</v>
      </c>
      <c r="F35">
        <v>15</v>
      </c>
      <c r="G35">
        <v>4.2869999999999999</v>
      </c>
      <c r="H35">
        <v>15</v>
      </c>
      <c r="I35">
        <f t="shared" si="1"/>
        <v>216.51505888260897</v>
      </c>
      <c r="J35">
        <v>236.93</v>
      </c>
      <c r="K35">
        <f>J35*(1-(O35/100))</f>
        <v>217.620205</v>
      </c>
      <c r="L35" s="10"/>
      <c r="M35">
        <v>0.84</v>
      </c>
      <c r="N35">
        <v>8.2200000000000006</v>
      </c>
      <c r="O35">
        <v>8.15</v>
      </c>
      <c r="P35">
        <f t="shared" si="2"/>
        <v>0.94850948509485478</v>
      </c>
      <c r="Q35" s="2">
        <f>(K35-L35)/(I35-(L35/2.65))</f>
        <v>1.0051042459729798</v>
      </c>
      <c r="R35">
        <v>1.47</v>
      </c>
      <c r="S35">
        <f>R35/(1-(P35/100))</f>
        <v>1.484076607387141</v>
      </c>
      <c r="T35" s="5">
        <f t="shared" si="3"/>
        <v>22.374775491509855</v>
      </c>
    </row>
    <row r="36" spans="1:21" x14ac:dyDescent="0.25">
      <c r="A36">
        <v>4273</v>
      </c>
      <c r="B36" t="s">
        <v>17</v>
      </c>
      <c r="C36">
        <v>17</v>
      </c>
      <c r="D36" t="str">
        <f t="shared" si="0"/>
        <v>Bottom</v>
      </c>
      <c r="E36">
        <v>15</v>
      </c>
      <c r="F36">
        <v>102</v>
      </c>
      <c r="G36">
        <v>4.2869999999999999</v>
      </c>
      <c r="H36">
        <v>87</v>
      </c>
      <c r="I36">
        <f t="shared" si="1"/>
        <v>1255.787341519132</v>
      </c>
      <c r="J36">
        <v>1764.16</v>
      </c>
      <c r="K36">
        <f>J36*(1-(O36/100))</f>
        <v>1562.1636799999999</v>
      </c>
      <c r="L36" s="10"/>
      <c r="M36">
        <v>0.84</v>
      </c>
      <c r="N36">
        <v>11.53</v>
      </c>
      <c r="O36">
        <v>11.45</v>
      </c>
      <c r="P36">
        <f t="shared" si="2"/>
        <v>0.74836295603367708</v>
      </c>
      <c r="Q36" s="2">
        <f>(K36-L36)/(I36-(L36/2.65))</f>
        <v>1.2439715136085405</v>
      </c>
      <c r="R36">
        <v>9.7500000000000003E-2</v>
      </c>
      <c r="S36">
        <f>R36/(1-(P36/100))</f>
        <v>9.823515551366635E-2</v>
      </c>
      <c r="T36" s="5">
        <f t="shared" si="3"/>
        <v>10.631550953169812</v>
      </c>
      <c r="U36" s="5">
        <f>T36+T35</f>
        <v>33.006326444679665</v>
      </c>
    </row>
    <row r="37" spans="1:21" x14ac:dyDescent="0.25">
      <c r="A37">
        <v>4274</v>
      </c>
      <c r="B37" t="s">
        <v>17</v>
      </c>
      <c r="C37">
        <v>18</v>
      </c>
      <c r="D37" t="str">
        <f t="shared" si="0"/>
        <v>Top</v>
      </c>
      <c r="E37">
        <v>0</v>
      </c>
      <c r="F37">
        <v>15</v>
      </c>
      <c r="G37">
        <v>4.2869999999999999</v>
      </c>
      <c r="H37">
        <v>15</v>
      </c>
      <c r="I37">
        <f t="shared" si="1"/>
        <v>216.51505888260897</v>
      </c>
      <c r="J37">
        <v>271.86</v>
      </c>
      <c r="K37">
        <f>J37*(1-(O37/100))</f>
        <v>249.54029399999999</v>
      </c>
      <c r="L37" s="10"/>
      <c r="M37">
        <v>0.84</v>
      </c>
      <c r="N37">
        <v>8.31</v>
      </c>
      <c r="O37">
        <v>8.2100000000000009</v>
      </c>
      <c r="P37">
        <f t="shared" si="2"/>
        <v>1.3386880856760326</v>
      </c>
      <c r="Q37" s="2">
        <f>(K37-L37)/(I37-(L37/2.65))</f>
        <v>1.1525308922521493</v>
      </c>
      <c r="R37">
        <v>1.1100000000000001</v>
      </c>
      <c r="S37">
        <f>R37/(1-(P37/100))</f>
        <v>1.1250610583446405</v>
      </c>
      <c r="T37" s="5">
        <f t="shared" si="3"/>
        <v>19.45001438118144</v>
      </c>
    </row>
    <row r="38" spans="1:21" x14ac:dyDescent="0.25">
      <c r="A38">
        <v>4275</v>
      </c>
      <c r="B38" t="s">
        <v>17</v>
      </c>
      <c r="C38">
        <v>18</v>
      </c>
      <c r="D38" t="str">
        <f t="shared" si="0"/>
        <v>Bottom</v>
      </c>
      <c r="E38">
        <v>15</v>
      </c>
      <c r="F38">
        <v>75</v>
      </c>
      <c r="G38">
        <v>4.2869999999999999</v>
      </c>
      <c r="H38">
        <v>60</v>
      </c>
      <c r="I38">
        <f t="shared" si="1"/>
        <v>866.06023553043588</v>
      </c>
      <c r="J38">
        <v>920.81</v>
      </c>
      <c r="K38">
        <f>J38*(1-(O38/100))</f>
        <v>816.39014599999996</v>
      </c>
      <c r="L38" s="10"/>
      <c r="M38">
        <v>0.84</v>
      </c>
      <c r="N38">
        <v>11.42</v>
      </c>
      <c r="O38">
        <v>11.34</v>
      </c>
      <c r="P38">
        <f t="shared" si="2"/>
        <v>0.75614366729678706</v>
      </c>
      <c r="Q38" s="2">
        <f>(K38-L38)/(I38-(L38/2.65))</f>
        <v>0.94264822757967348</v>
      </c>
      <c r="R38">
        <v>0.159</v>
      </c>
      <c r="S38">
        <f>R38/(1-(P38/100))</f>
        <v>0.16021142857142856</v>
      </c>
      <c r="T38" s="5">
        <f t="shared" si="3"/>
        <v>9.0613811508518758</v>
      </c>
      <c r="U38" s="5">
        <f>T38+T37</f>
        <v>28.511395532033315</v>
      </c>
    </row>
    <row r="39" spans="1:21" x14ac:dyDescent="0.25">
      <c r="A39">
        <v>4276</v>
      </c>
      <c r="B39" t="s">
        <v>17</v>
      </c>
      <c r="C39">
        <v>19</v>
      </c>
      <c r="D39" t="str">
        <f t="shared" si="0"/>
        <v>Top</v>
      </c>
      <c r="E39">
        <v>0</v>
      </c>
      <c r="F39">
        <v>15</v>
      </c>
      <c r="G39">
        <v>4.2869999999999999</v>
      </c>
      <c r="H39">
        <v>15</v>
      </c>
      <c r="I39">
        <f t="shared" si="1"/>
        <v>216.51505888260897</v>
      </c>
      <c r="J39">
        <v>204.55</v>
      </c>
      <c r="K39">
        <f>J39*(1-(O39/100))</f>
        <v>188.20645500000001</v>
      </c>
      <c r="L39" s="10"/>
      <c r="M39">
        <v>0.83</v>
      </c>
      <c r="N39">
        <v>8.08</v>
      </c>
      <c r="O39">
        <v>7.99</v>
      </c>
      <c r="P39">
        <f t="shared" si="2"/>
        <v>1.2413793103448256</v>
      </c>
      <c r="Q39" s="2">
        <f>(K39-L39)/(I39-(L39/2.65))</f>
        <v>0.86925341808230794</v>
      </c>
      <c r="R39">
        <v>1.82</v>
      </c>
      <c r="S39">
        <f>R39/(1-(P39/100))</f>
        <v>1.842877094972067</v>
      </c>
      <c r="T39" s="5">
        <f t="shared" si="3"/>
        <v>24.02890820865095</v>
      </c>
    </row>
    <row r="40" spans="1:21" x14ac:dyDescent="0.25">
      <c r="A40">
        <v>4277</v>
      </c>
      <c r="B40" t="s">
        <v>17</v>
      </c>
      <c r="C40">
        <v>19</v>
      </c>
      <c r="D40" t="str">
        <f t="shared" si="0"/>
        <v>Bottom</v>
      </c>
      <c r="E40">
        <v>15</v>
      </c>
      <c r="F40">
        <v>97</v>
      </c>
      <c r="G40">
        <v>4.2869999999999999</v>
      </c>
      <c r="H40">
        <v>82</v>
      </c>
      <c r="I40">
        <f t="shared" si="1"/>
        <v>1183.615655224929</v>
      </c>
      <c r="J40">
        <v>1498.08</v>
      </c>
      <c r="K40">
        <f>J40*(1-(O40/100))</f>
        <v>1331.493504</v>
      </c>
      <c r="L40" s="10"/>
      <c r="M40">
        <v>0.83</v>
      </c>
      <c r="N40">
        <v>11.22</v>
      </c>
      <c r="O40">
        <v>11.12</v>
      </c>
      <c r="P40">
        <f t="shared" si="2"/>
        <v>0.96246390760347855</v>
      </c>
      <c r="Q40" s="2">
        <f>(K40-L40)/(I40-(L40/2.65))</f>
        <v>1.1249373883509246</v>
      </c>
      <c r="R40">
        <v>0.16500000000000001</v>
      </c>
      <c r="S40">
        <f>R40/(1-(P40/100))</f>
        <v>0.1666034985422741</v>
      </c>
      <c r="T40" s="5">
        <f t="shared" si="3"/>
        <v>15.368317372302377</v>
      </c>
      <c r="U40" s="5">
        <f>T40+T39</f>
        <v>39.397225580953325</v>
      </c>
    </row>
    <row r="41" spans="1:21" x14ac:dyDescent="0.25">
      <c r="A41">
        <v>4278</v>
      </c>
      <c r="B41" t="s">
        <v>17</v>
      </c>
      <c r="C41">
        <v>20</v>
      </c>
      <c r="D41" t="str">
        <f t="shared" si="0"/>
        <v>Top</v>
      </c>
      <c r="E41">
        <v>0</v>
      </c>
      <c r="F41">
        <v>15</v>
      </c>
      <c r="G41">
        <v>4.2869999999999999</v>
      </c>
      <c r="H41">
        <v>15</v>
      </c>
      <c r="I41">
        <f t="shared" si="1"/>
        <v>216.51505888260897</v>
      </c>
      <c r="J41">
        <v>234.17</v>
      </c>
      <c r="K41">
        <f>J41*(1-(O41/100))</f>
        <v>218.22302299999998</v>
      </c>
      <c r="L41" s="10"/>
      <c r="M41">
        <v>0.83</v>
      </c>
      <c r="N41">
        <v>6.9</v>
      </c>
      <c r="O41">
        <v>6.81</v>
      </c>
      <c r="P41">
        <f t="shared" si="2"/>
        <v>1.4827018121911162</v>
      </c>
      <c r="Q41" s="2">
        <f>(K41-L41)/(I41-(L41/2.65))</f>
        <v>1.0078884310689773</v>
      </c>
      <c r="R41">
        <v>2.12</v>
      </c>
      <c r="S41">
        <f>R41/(1-(P41/100))</f>
        <v>2.1519063545150505</v>
      </c>
      <c r="T41" s="5">
        <f t="shared" si="3"/>
        <v>32.533222791893053</v>
      </c>
    </row>
    <row r="42" spans="1:21" x14ac:dyDescent="0.25">
      <c r="A42">
        <v>4279</v>
      </c>
      <c r="B42" t="s">
        <v>17</v>
      </c>
      <c r="C42">
        <v>20</v>
      </c>
      <c r="D42" t="str">
        <f t="shared" si="0"/>
        <v>Bottom</v>
      </c>
      <c r="E42">
        <v>15</v>
      </c>
      <c r="F42">
        <v>100</v>
      </c>
      <c r="G42">
        <v>4.2869999999999999</v>
      </c>
      <c r="H42">
        <v>85</v>
      </c>
      <c r="I42">
        <f t="shared" si="1"/>
        <v>1226.9186670014508</v>
      </c>
      <c r="J42">
        <v>1583.0900000000001</v>
      </c>
      <c r="K42">
        <f>J42*(1-(O42/100))</f>
        <v>1398.026779</v>
      </c>
      <c r="L42" s="10"/>
      <c r="M42">
        <v>0.82</v>
      </c>
      <c r="N42">
        <v>11.78</v>
      </c>
      <c r="O42">
        <v>11.69</v>
      </c>
      <c r="P42">
        <f t="shared" si="2"/>
        <v>0.82116788321167766</v>
      </c>
      <c r="Q42" s="2">
        <f>(K42-L42)/(I42-(L42/2.65))</f>
        <v>1.1394616583809356</v>
      </c>
      <c r="R42">
        <v>0.17199999999999999</v>
      </c>
      <c r="S42">
        <f>R42/(1-(P42/100))</f>
        <v>0.17342410303587855</v>
      </c>
      <c r="T42" s="5">
        <f t="shared" si="3"/>
        <v>16.796859864121515</v>
      </c>
      <c r="U42" s="5">
        <f>T42+T41</f>
        <v>49.330082656014568</v>
      </c>
    </row>
    <row r="43" spans="1:21" x14ac:dyDescent="0.25">
      <c r="A43">
        <v>4280</v>
      </c>
      <c r="B43" t="s">
        <v>18</v>
      </c>
      <c r="C43">
        <v>1</v>
      </c>
      <c r="D43" t="str">
        <f t="shared" si="0"/>
        <v>Top</v>
      </c>
      <c r="E43">
        <v>0</v>
      </c>
      <c r="F43">
        <v>15</v>
      </c>
      <c r="G43">
        <v>4.2869999999999999</v>
      </c>
      <c r="H43">
        <v>15</v>
      </c>
      <c r="I43">
        <f t="shared" si="1"/>
        <v>216.51505888260897</v>
      </c>
      <c r="J43">
        <v>262.01</v>
      </c>
      <c r="K43">
        <f>J43*(1-(O43/100))</f>
        <v>239.843954</v>
      </c>
      <c r="L43" s="10"/>
      <c r="M43">
        <v>0.83</v>
      </c>
      <c r="N43">
        <v>8.5500000000000007</v>
      </c>
      <c r="O43">
        <v>8.4600000000000009</v>
      </c>
      <c r="P43">
        <f t="shared" si="2"/>
        <v>1.1658031088082883</v>
      </c>
      <c r="Q43" s="2">
        <f>(K43-L43)/(I43-(L43/2.65))</f>
        <v>1.1077472173888818</v>
      </c>
      <c r="R43">
        <v>1.28</v>
      </c>
      <c r="S43">
        <f>R43/(1-(P43/100))</f>
        <v>1.2950982961992135</v>
      </c>
      <c r="T43" s="5">
        <f t="shared" si="3"/>
        <v>21.519623007896406</v>
      </c>
    </row>
    <row r="44" spans="1:21" x14ac:dyDescent="0.25">
      <c r="A44">
        <v>4281</v>
      </c>
      <c r="B44" t="s">
        <v>18</v>
      </c>
      <c r="C44">
        <v>1</v>
      </c>
      <c r="D44" t="str">
        <f t="shared" si="0"/>
        <v>Bottom</v>
      </c>
      <c r="E44">
        <v>15</v>
      </c>
      <c r="F44">
        <v>82.5</v>
      </c>
      <c r="G44">
        <v>4.2869999999999999</v>
      </c>
      <c r="H44">
        <v>67.5</v>
      </c>
      <c r="I44">
        <f t="shared" si="1"/>
        <v>974.31776497174042</v>
      </c>
      <c r="J44">
        <v>1034.6600000000001</v>
      </c>
      <c r="K44">
        <f>J44*(1-(O44/100))</f>
        <v>924.67564200000004</v>
      </c>
      <c r="L44" s="10">
        <v>452.46999999999997</v>
      </c>
      <c r="M44">
        <v>0.82</v>
      </c>
      <c r="N44">
        <v>10.72</v>
      </c>
      <c r="O44">
        <v>10.63</v>
      </c>
      <c r="P44">
        <f t="shared" si="2"/>
        <v>0.90909090909090762</v>
      </c>
      <c r="Q44" s="2">
        <f>(K44-L44)/(I44-(L44/2.65))</f>
        <v>0.58763153774713661</v>
      </c>
      <c r="R44">
        <v>0.21099999999999999</v>
      </c>
      <c r="S44">
        <f>R44/(1-(P44/100))</f>
        <v>0.21293577981651374</v>
      </c>
      <c r="T44" s="5">
        <f t="shared" si="3"/>
        <v>8.4461251321100477</v>
      </c>
      <c r="U44" s="5">
        <f>T44+T43</f>
        <v>29.965748140006454</v>
      </c>
    </row>
    <row r="45" spans="1:21" x14ac:dyDescent="0.25">
      <c r="A45">
        <v>4282</v>
      </c>
      <c r="B45" t="s">
        <v>18</v>
      </c>
      <c r="C45">
        <v>2</v>
      </c>
      <c r="D45" t="str">
        <f t="shared" si="0"/>
        <v>Top</v>
      </c>
      <c r="E45">
        <v>0</v>
      </c>
      <c r="F45">
        <v>15</v>
      </c>
      <c r="G45">
        <v>4.2869999999999999</v>
      </c>
      <c r="H45">
        <v>15</v>
      </c>
      <c r="I45">
        <f t="shared" si="1"/>
        <v>216.51505888260897</v>
      </c>
      <c r="J45">
        <v>181.82</v>
      </c>
      <c r="K45">
        <f>J45*(1-(O45/100))</f>
        <v>167.72895</v>
      </c>
      <c r="L45" s="10"/>
      <c r="M45">
        <v>0.83</v>
      </c>
      <c r="N45">
        <v>7.87</v>
      </c>
      <c r="O45">
        <v>7.75</v>
      </c>
      <c r="P45">
        <f t="shared" si="2"/>
        <v>1.7045454545454561</v>
      </c>
      <c r="Q45" s="2">
        <f>(K45-L45)/(I45-(L45/2.65))</f>
        <v>0.7746756778286723</v>
      </c>
      <c r="R45">
        <v>1.61</v>
      </c>
      <c r="S45">
        <f>R45/(1-(P45/100))</f>
        <v>1.6379190751445087</v>
      </c>
      <c r="T45" s="5">
        <f t="shared" si="3"/>
        <v>19.032841046491267</v>
      </c>
    </row>
    <row r="46" spans="1:21" x14ac:dyDescent="0.25">
      <c r="A46">
        <v>4283</v>
      </c>
      <c r="B46" t="s">
        <v>18</v>
      </c>
      <c r="C46">
        <v>2</v>
      </c>
      <c r="D46" t="str">
        <f t="shared" si="0"/>
        <v>Bottom</v>
      </c>
      <c r="E46">
        <v>15</v>
      </c>
      <c r="F46">
        <v>91</v>
      </c>
      <c r="G46">
        <v>4.2869999999999999</v>
      </c>
      <c r="H46">
        <v>76</v>
      </c>
      <c r="I46">
        <f t="shared" si="1"/>
        <v>1097.0096316718855</v>
      </c>
      <c r="J46">
        <v>1217.49</v>
      </c>
      <c r="K46">
        <f>J46*(1-(O46/100))</f>
        <v>1085.392335</v>
      </c>
      <c r="L46" s="10">
        <v>359.97999999999996</v>
      </c>
      <c r="M46">
        <v>0.84</v>
      </c>
      <c r="N46">
        <v>10.95</v>
      </c>
      <c r="O46">
        <v>10.85</v>
      </c>
      <c r="P46">
        <f t="shared" si="2"/>
        <v>0.98911968348169788</v>
      </c>
      <c r="Q46" s="2">
        <f>(K46-L46)/(I46-(L46/2.65))</f>
        <v>0.75471951078755684</v>
      </c>
      <c r="R46">
        <v>0.189</v>
      </c>
      <c r="S46">
        <f>R46/(1-(P46/100))</f>
        <v>0.19088811188811189</v>
      </c>
      <c r="T46" s="5">
        <f t="shared" si="3"/>
        <v>10.949090663871072</v>
      </c>
      <c r="U46" s="5">
        <f>T46+T45</f>
        <v>29.981931710362339</v>
      </c>
    </row>
    <row r="47" spans="1:21" x14ac:dyDescent="0.25">
      <c r="A47">
        <v>4284</v>
      </c>
      <c r="B47" t="s">
        <v>18</v>
      </c>
      <c r="C47">
        <v>3</v>
      </c>
      <c r="D47" t="str">
        <f t="shared" si="0"/>
        <v>Top</v>
      </c>
      <c r="E47">
        <v>0</v>
      </c>
      <c r="F47">
        <v>15</v>
      </c>
      <c r="G47">
        <v>4.2869999999999999</v>
      </c>
      <c r="H47">
        <v>15</v>
      </c>
      <c r="I47">
        <f t="shared" si="1"/>
        <v>216.51505888260897</v>
      </c>
      <c r="J47">
        <v>249.96</v>
      </c>
      <c r="K47">
        <f>J47*(1-(O47/100))</f>
        <v>227.38861199999999</v>
      </c>
      <c r="L47" s="10"/>
      <c r="M47">
        <v>0.84</v>
      </c>
      <c r="N47">
        <v>9.1300000000000008</v>
      </c>
      <c r="O47">
        <v>9.0299999999999994</v>
      </c>
      <c r="P47">
        <f t="shared" si="2"/>
        <v>1.2062726176115972</v>
      </c>
      <c r="Q47" s="2">
        <f>(K47-L47)/(I47-(L47/2.65))</f>
        <v>1.0502207706637463</v>
      </c>
      <c r="R47">
        <v>2.09</v>
      </c>
      <c r="S47">
        <f>R47/(1-(P47/100))</f>
        <v>2.1155189255189257</v>
      </c>
      <c r="T47" s="5">
        <f t="shared" si="3"/>
        <v>33.326428744683398</v>
      </c>
    </row>
    <row r="48" spans="1:21" x14ac:dyDescent="0.25">
      <c r="A48">
        <v>4285</v>
      </c>
      <c r="B48" t="s">
        <v>18</v>
      </c>
      <c r="C48">
        <v>3</v>
      </c>
      <c r="D48" t="str">
        <f t="shared" si="0"/>
        <v>Bottom</v>
      </c>
      <c r="E48">
        <v>15</v>
      </c>
      <c r="F48">
        <v>71</v>
      </c>
      <c r="G48">
        <v>4.2869999999999999</v>
      </c>
      <c r="H48">
        <v>56</v>
      </c>
      <c r="I48">
        <f t="shared" si="1"/>
        <v>808.32288649507348</v>
      </c>
      <c r="J48">
        <v>830.84</v>
      </c>
      <c r="K48">
        <f>J48*(1-(O48/100))</f>
        <v>740.527692</v>
      </c>
      <c r="L48" s="10">
        <v>242.11</v>
      </c>
      <c r="M48">
        <v>0.82</v>
      </c>
      <c r="N48">
        <v>10.97</v>
      </c>
      <c r="O48">
        <v>10.87</v>
      </c>
      <c r="P48">
        <f t="shared" si="2"/>
        <v>0.98522167487686119</v>
      </c>
      <c r="Q48" s="2">
        <f>(K48-L48)/(I48-(L48/2.65))</f>
        <v>0.69518140392481298</v>
      </c>
      <c r="R48">
        <v>0.316</v>
      </c>
      <c r="S48">
        <f>R48/(1-(P48/100))</f>
        <v>0.3191442786069652</v>
      </c>
      <c r="T48" s="5">
        <f t="shared" si="3"/>
        <v>12.424337388767459</v>
      </c>
      <c r="U48" s="5">
        <f>T48+T47</f>
        <v>45.750766133450853</v>
      </c>
    </row>
    <row r="49" spans="1:21" x14ac:dyDescent="0.25">
      <c r="A49">
        <v>4286</v>
      </c>
      <c r="B49" t="s">
        <v>18</v>
      </c>
      <c r="C49">
        <v>4</v>
      </c>
      <c r="D49" t="str">
        <f t="shared" si="0"/>
        <v>Top</v>
      </c>
      <c r="E49">
        <v>0</v>
      </c>
      <c r="F49">
        <v>15</v>
      </c>
      <c r="G49">
        <v>4.2869999999999999</v>
      </c>
      <c r="H49">
        <v>15</v>
      </c>
      <c r="I49">
        <f t="shared" si="1"/>
        <v>216.51505888260897</v>
      </c>
      <c r="J49">
        <v>276.7</v>
      </c>
      <c r="K49">
        <f>J49*(1-(O49/100))</f>
        <v>253.29118</v>
      </c>
      <c r="L49" s="10"/>
      <c r="M49">
        <v>0.82</v>
      </c>
      <c r="N49">
        <v>8.5500000000000007</v>
      </c>
      <c r="O49">
        <v>8.4600000000000009</v>
      </c>
      <c r="P49">
        <f t="shared" si="2"/>
        <v>1.1642949547218611</v>
      </c>
      <c r="Q49" s="2">
        <f>(K49-L49)/(I49-(L49/2.65))</f>
        <v>1.1698547958150591</v>
      </c>
      <c r="R49">
        <v>1.37</v>
      </c>
      <c r="S49">
        <f>R49/(1-(P49/100))</f>
        <v>1.3861387434554975</v>
      </c>
      <c r="T49" s="5">
        <f t="shared" si="3"/>
        <v>24.323715850447105</v>
      </c>
    </row>
    <row r="50" spans="1:21" x14ac:dyDescent="0.25">
      <c r="A50">
        <v>4287</v>
      </c>
      <c r="B50" t="s">
        <v>18</v>
      </c>
      <c r="C50">
        <v>4</v>
      </c>
      <c r="D50" t="str">
        <f t="shared" si="0"/>
        <v>Bottom</v>
      </c>
      <c r="E50">
        <v>15</v>
      </c>
      <c r="F50">
        <v>94</v>
      </c>
      <c r="G50">
        <v>4.2869999999999999</v>
      </c>
      <c r="H50">
        <v>79</v>
      </c>
      <c r="I50">
        <f t="shared" si="1"/>
        <v>1140.3126434484072</v>
      </c>
      <c r="J50">
        <v>1459.15</v>
      </c>
      <c r="K50">
        <f>J50*(1-(O50/100))</f>
        <v>1281.7173600000001</v>
      </c>
      <c r="L50" s="10">
        <v>516.78</v>
      </c>
      <c r="M50">
        <v>0.81</v>
      </c>
      <c r="N50">
        <v>12.3</v>
      </c>
      <c r="O50">
        <v>12.16</v>
      </c>
      <c r="P50">
        <f t="shared" si="2"/>
        <v>1.2184508268059231</v>
      </c>
      <c r="Q50" s="2">
        <f>(K50-L50)/(I50-(L50/2.65))</f>
        <v>0.80919950246157202</v>
      </c>
      <c r="R50">
        <v>0.20200000000000001</v>
      </c>
      <c r="S50">
        <f>R50/(1-(P50/100))</f>
        <v>0.20449162995594716</v>
      </c>
      <c r="T50" s="5">
        <f t="shared" si="3"/>
        <v>13.072487492214758</v>
      </c>
      <c r="U50" s="5">
        <f>T50+T49</f>
        <v>37.396203342661863</v>
      </c>
    </row>
    <row r="51" spans="1:21" x14ac:dyDescent="0.25">
      <c r="A51">
        <v>4288</v>
      </c>
      <c r="B51" t="s">
        <v>18</v>
      </c>
      <c r="C51">
        <v>5</v>
      </c>
      <c r="D51" t="str">
        <f t="shared" si="0"/>
        <v>Top</v>
      </c>
      <c r="E51">
        <v>0</v>
      </c>
      <c r="F51">
        <v>15</v>
      </c>
      <c r="G51">
        <v>4.2869999999999999</v>
      </c>
      <c r="H51">
        <v>15</v>
      </c>
      <c r="I51">
        <f t="shared" si="1"/>
        <v>216.51505888260897</v>
      </c>
      <c r="J51">
        <v>261.42</v>
      </c>
      <c r="K51">
        <f>J51*(1-(O51/100))</f>
        <v>239.87899200000001</v>
      </c>
      <c r="L51" s="10"/>
      <c r="M51">
        <v>0.84</v>
      </c>
      <c r="N51">
        <v>8.34</v>
      </c>
      <c r="O51">
        <v>8.24</v>
      </c>
      <c r="P51">
        <f t="shared" si="2"/>
        <v>1.3333333333333286</v>
      </c>
      <c r="Q51" s="2">
        <f>(K51-L51)/(I51-(L51/2.65))</f>
        <v>1.1079090444700135</v>
      </c>
      <c r="R51">
        <v>1.1100000000000001</v>
      </c>
      <c r="S51">
        <f>R51/(1-(P51/100))</f>
        <v>1.125</v>
      </c>
      <c r="T51" s="5">
        <f t="shared" si="3"/>
        <v>18.695965125431478</v>
      </c>
    </row>
    <row r="52" spans="1:21" x14ac:dyDescent="0.25">
      <c r="A52">
        <v>4289</v>
      </c>
      <c r="B52" t="s">
        <v>18</v>
      </c>
      <c r="C52">
        <v>5</v>
      </c>
      <c r="D52" t="str">
        <f t="shared" si="0"/>
        <v>Bottom</v>
      </c>
      <c r="E52">
        <v>15</v>
      </c>
      <c r="F52">
        <v>93</v>
      </c>
      <c r="G52">
        <v>4.2869999999999999</v>
      </c>
      <c r="H52">
        <v>78</v>
      </c>
      <c r="I52">
        <f t="shared" si="1"/>
        <v>1125.8783061895667</v>
      </c>
      <c r="J52">
        <v>1462.6</v>
      </c>
      <c r="K52">
        <f>J52*(1-(O52/100))</f>
        <v>1274.80216</v>
      </c>
      <c r="L52" s="10">
        <v>455.58</v>
      </c>
      <c r="M52">
        <v>0.83</v>
      </c>
      <c r="N52">
        <v>12.97</v>
      </c>
      <c r="O52">
        <v>12.84</v>
      </c>
      <c r="P52">
        <f t="shared" si="2"/>
        <v>1.0708401976935813</v>
      </c>
      <c r="Q52" s="2">
        <f>(K52-L52)/(I52-(L52/2.65))</f>
        <v>0.858758252018895</v>
      </c>
      <c r="R52">
        <v>0.128</v>
      </c>
      <c r="S52">
        <f>R52/(1-(P52/100))</f>
        <v>0.12938551207327229</v>
      </c>
      <c r="T52" s="5">
        <f t="shared" si="3"/>
        <v>8.6666483423998102</v>
      </c>
      <c r="U52" s="5">
        <f>T52+T51</f>
        <v>27.362613467831288</v>
      </c>
    </row>
    <row r="53" spans="1:21" x14ac:dyDescent="0.25">
      <c r="A53">
        <v>4290</v>
      </c>
      <c r="B53" t="s">
        <v>18</v>
      </c>
      <c r="C53">
        <v>6</v>
      </c>
      <c r="D53" t="str">
        <f t="shared" si="0"/>
        <v>Top</v>
      </c>
      <c r="E53">
        <v>0</v>
      </c>
      <c r="F53">
        <v>15</v>
      </c>
      <c r="G53">
        <v>4.2869999999999999</v>
      </c>
      <c r="H53">
        <v>15</v>
      </c>
      <c r="I53">
        <f t="shared" si="1"/>
        <v>216.51505888260897</v>
      </c>
      <c r="J53">
        <v>258.10000000000002</v>
      </c>
      <c r="K53">
        <f>J53*(1-(O53/100))</f>
        <v>232.59972000000002</v>
      </c>
      <c r="L53" s="10"/>
      <c r="M53">
        <v>0.84</v>
      </c>
      <c r="N53">
        <v>9.98</v>
      </c>
      <c r="O53">
        <v>9.8800000000000008</v>
      </c>
      <c r="P53">
        <f t="shared" si="2"/>
        <v>1.0940919037199084</v>
      </c>
      <c r="Q53" s="2">
        <f>(K53-L53)/(I53-(L53/2.65))</f>
        <v>1.0742888794913423</v>
      </c>
      <c r="R53">
        <v>1.06</v>
      </c>
      <c r="S53">
        <f>R53/(1-(P53/100))</f>
        <v>1.0717256637168142</v>
      </c>
      <c r="T53" s="5">
        <f t="shared" si="3"/>
        <v>17.270144435946772</v>
      </c>
    </row>
    <row r="54" spans="1:21" x14ac:dyDescent="0.25">
      <c r="A54">
        <v>4291</v>
      </c>
      <c r="B54" t="s">
        <v>18</v>
      </c>
      <c r="C54">
        <v>6</v>
      </c>
      <c r="D54" t="str">
        <f t="shared" si="0"/>
        <v>Bottom</v>
      </c>
      <c r="E54">
        <v>15</v>
      </c>
      <c r="F54">
        <v>92.5</v>
      </c>
      <c r="G54">
        <v>4.2869999999999999</v>
      </c>
      <c r="H54">
        <v>77.5</v>
      </c>
      <c r="I54">
        <f t="shared" si="1"/>
        <v>1118.6611375601462</v>
      </c>
      <c r="J54">
        <v>1399.11</v>
      </c>
      <c r="K54">
        <f>J54*(1-(O54/100))</f>
        <v>1247.1666539999999</v>
      </c>
      <c r="L54" s="10">
        <v>484.07</v>
      </c>
      <c r="M54">
        <v>0.82</v>
      </c>
      <c r="N54">
        <v>10.98</v>
      </c>
      <c r="O54">
        <v>10.86</v>
      </c>
      <c r="P54">
        <f t="shared" si="2"/>
        <v>1.1811023622047341</v>
      </c>
      <c r="Q54" s="2">
        <f>(K54-L54)/(I54-(L54/2.65))</f>
        <v>0.81528011461557237</v>
      </c>
      <c r="R54">
        <v>0.20200000000000001</v>
      </c>
      <c r="S54">
        <f>R54/(1-(P54/100))</f>
        <v>0.2044143426294821</v>
      </c>
      <c r="T54" s="5">
        <f t="shared" si="3"/>
        <v>12.915758523322406</v>
      </c>
      <c r="U54" s="5">
        <f>T54+T53</f>
        <v>30.185902959269178</v>
      </c>
    </row>
    <row r="55" spans="1:21" x14ac:dyDescent="0.25">
      <c r="A55">
        <v>4292</v>
      </c>
      <c r="B55" t="s">
        <v>18</v>
      </c>
      <c r="C55">
        <v>7</v>
      </c>
      <c r="D55" t="str">
        <f t="shared" si="0"/>
        <v>Top</v>
      </c>
      <c r="E55">
        <v>0</v>
      </c>
      <c r="F55">
        <v>15</v>
      </c>
      <c r="G55">
        <v>4.2869999999999999</v>
      </c>
      <c r="H55">
        <v>15</v>
      </c>
      <c r="I55">
        <f t="shared" si="1"/>
        <v>216.51505888260897</v>
      </c>
      <c r="J55">
        <v>249.15</v>
      </c>
      <c r="K55">
        <f>J55*(1-(O55/100))</f>
        <v>228.04699500000001</v>
      </c>
      <c r="L55" s="10"/>
      <c r="M55">
        <v>0.82</v>
      </c>
      <c r="N55">
        <v>8.57</v>
      </c>
      <c r="O55">
        <v>8.4700000000000006</v>
      </c>
      <c r="P55">
        <f t="shared" si="2"/>
        <v>1.2903225806451568</v>
      </c>
      <c r="Q55" s="2">
        <f>(K55-L55)/(I55-(L55/2.65))</f>
        <v>1.0532615891795474</v>
      </c>
      <c r="R55">
        <v>1.39</v>
      </c>
      <c r="S55">
        <f>R55/(1-(P55/100))</f>
        <v>1.4081699346405228</v>
      </c>
      <c r="T55" s="5">
        <f t="shared" si="3"/>
        <v>22.247569547915045</v>
      </c>
    </row>
    <row r="56" spans="1:21" x14ac:dyDescent="0.25">
      <c r="A56">
        <v>4293</v>
      </c>
      <c r="B56" t="s">
        <v>18</v>
      </c>
      <c r="C56">
        <v>7</v>
      </c>
      <c r="D56" t="str">
        <f t="shared" si="0"/>
        <v>Bottom</v>
      </c>
      <c r="E56">
        <v>15</v>
      </c>
      <c r="F56">
        <v>91</v>
      </c>
      <c r="G56">
        <v>4.2869999999999999</v>
      </c>
      <c r="H56">
        <v>76</v>
      </c>
      <c r="I56">
        <f t="shared" si="1"/>
        <v>1097.0096316718855</v>
      </c>
      <c r="J56">
        <v>1470.9</v>
      </c>
      <c r="K56">
        <f>J56*(1-(O56/100))</f>
        <v>1313.2195200000001</v>
      </c>
      <c r="L56" s="10">
        <v>564.06999999999994</v>
      </c>
      <c r="M56">
        <v>0.82</v>
      </c>
      <c r="N56">
        <v>10.84</v>
      </c>
      <c r="O56">
        <v>10.72</v>
      </c>
      <c r="P56">
        <f t="shared" si="2"/>
        <v>1.197604790419154</v>
      </c>
      <c r="Q56" s="2">
        <f>(K56-L56)/(I56-(L56/2.65))</f>
        <v>0.84730753202393694</v>
      </c>
      <c r="R56">
        <v>0.159</v>
      </c>
      <c r="S56">
        <f>R56/(1-(P56/100))</f>
        <v>0.1609272727272727</v>
      </c>
      <c r="T56" s="5">
        <f t="shared" si="3"/>
        <v>10.362971662031523</v>
      </c>
      <c r="U56" s="5">
        <f>T56+T55</f>
        <v>32.610541209946568</v>
      </c>
    </row>
    <row r="57" spans="1:21" x14ac:dyDescent="0.25">
      <c r="A57">
        <v>4294</v>
      </c>
      <c r="B57" t="s">
        <v>18</v>
      </c>
      <c r="C57">
        <v>8</v>
      </c>
      <c r="D57" t="str">
        <f t="shared" si="0"/>
        <v>Top</v>
      </c>
      <c r="E57">
        <v>0</v>
      </c>
      <c r="F57">
        <v>15</v>
      </c>
      <c r="G57">
        <v>4.2869999999999999</v>
      </c>
      <c r="H57">
        <v>15</v>
      </c>
      <c r="I57">
        <f t="shared" si="1"/>
        <v>216.51505888260897</v>
      </c>
      <c r="J57">
        <v>254.69</v>
      </c>
      <c r="K57">
        <f>J57*(1-(O57/100))</f>
        <v>229.24646899999999</v>
      </c>
      <c r="L57" s="10"/>
      <c r="M57">
        <v>0.82</v>
      </c>
      <c r="N57">
        <v>10.11</v>
      </c>
      <c r="O57">
        <v>9.99</v>
      </c>
      <c r="P57">
        <f t="shared" si="2"/>
        <v>1.291711517761025</v>
      </c>
      <c r="Q57" s="2">
        <f>(K57-L57)/(I57-(L57/2.65))</f>
        <v>1.0588014994573369</v>
      </c>
      <c r="R57">
        <v>2.27</v>
      </c>
      <c r="S57">
        <f>R57/(1-(P57/100))</f>
        <v>2.2997055616139583</v>
      </c>
      <c r="T57" s="5">
        <f t="shared" si="3"/>
        <v>36.523975454208546</v>
      </c>
    </row>
    <row r="58" spans="1:21" x14ac:dyDescent="0.25">
      <c r="A58">
        <v>4295</v>
      </c>
      <c r="B58" t="s">
        <v>18</v>
      </c>
      <c r="C58">
        <v>8</v>
      </c>
      <c r="D58" t="str">
        <f t="shared" si="0"/>
        <v>Bottom</v>
      </c>
      <c r="E58">
        <v>15</v>
      </c>
      <c r="F58">
        <v>109.5</v>
      </c>
      <c r="G58">
        <v>4.2869999999999999</v>
      </c>
      <c r="H58">
        <v>94.5</v>
      </c>
      <c r="I58">
        <f t="shared" si="1"/>
        <v>1364.0448709604366</v>
      </c>
      <c r="J58">
        <v>1945.95</v>
      </c>
      <c r="K58">
        <f>J58*(1-(O58/100))</f>
        <v>1700.9548950000001</v>
      </c>
      <c r="L58" s="10">
        <v>628.76</v>
      </c>
      <c r="M58">
        <v>0.82</v>
      </c>
      <c r="N58">
        <v>12.71</v>
      </c>
      <c r="O58">
        <v>12.59</v>
      </c>
      <c r="P58">
        <f t="shared" si="2"/>
        <v>1.0092514718250714</v>
      </c>
      <c r="Q58" s="2">
        <f>(K58-L58)/(I58-(L58/2.65))</f>
        <v>0.95155913368216738</v>
      </c>
      <c r="R58">
        <v>0.14000000000000001</v>
      </c>
      <c r="S58">
        <f>R58/(1-(P58/100))</f>
        <v>0.14142735768903994</v>
      </c>
      <c r="T58" s="5">
        <f t="shared" si="3"/>
        <v>12.717478679365611</v>
      </c>
      <c r="U58" s="5">
        <f>T58+T57</f>
        <v>49.241454133574159</v>
      </c>
    </row>
    <row r="59" spans="1:21" x14ac:dyDescent="0.25">
      <c r="A59">
        <v>4296</v>
      </c>
      <c r="B59" t="s">
        <v>18</v>
      </c>
      <c r="C59">
        <v>9</v>
      </c>
      <c r="D59" t="str">
        <f t="shared" si="0"/>
        <v>Top</v>
      </c>
      <c r="E59">
        <v>0</v>
      </c>
      <c r="F59">
        <v>15</v>
      </c>
      <c r="G59">
        <v>4.2869999999999999</v>
      </c>
      <c r="H59">
        <v>15</v>
      </c>
      <c r="I59">
        <f t="shared" si="1"/>
        <v>216.51505888260897</v>
      </c>
      <c r="J59">
        <v>268.36</v>
      </c>
      <c r="K59">
        <f>J59*(1-(O59/100))</f>
        <v>246.91803600000003</v>
      </c>
      <c r="L59" s="10"/>
      <c r="M59">
        <v>0.82</v>
      </c>
      <c r="N59">
        <v>8.06</v>
      </c>
      <c r="O59">
        <v>7.99</v>
      </c>
      <c r="P59">
        <f t="shared" si="2"/>
        <v>0.96685082872928574</v>
      </c>
      <c r="Q59" s="2">
        <f>(K59-L59)/(I59-(L59/2.65))</f>
        <v>1.140419688470145</v>
      </c>
      <c r="R59">
        <v>1.27</v>
      </c>
      <c r="S59">
        <f>R59/(1-(P59/100))</f>
        <v>1.2823988842398883</v>
      </c>
      <c r="T59" s="5">
        <f t="shared" si="3"/>
        <v>21.937094040889725</v>
      </c>
    </row>
    <row r="60" spans="1:21" x14ac:dyDescent="0.25">
      <c r="A60">
        <v>4297</v>
      </c>
      <c r="B60" t="s">
        <v>18</v>
      </c>
      <c r="C60">
        <v>9</v>
      </c>
      <c r="D60" t="str">
        <f t="shared" si="0"/>
        <v>Bottom</v>
      </c>
      <c r="E60">
        <v>15</v>
      </c>
      <c r="F60" s="5">
        <v>95</v>
      </c>
      <c r="G60">
        <v>4.2869999999999999</v>
      </c>
      <c r="H60">
        <v>80</v>
      </c>
      <c r="I60">
        <f t="shared" si="1"/>
        <v>1154.7469807072478</v>
      </c>
      <c r="J60">
        <v>1391.37</v>
      </c>
      <c r="K60">
        <f>J60*(1-(O60/100))</f>
        <v>1224.9621479999998</v>
      </c>
      <c r="L60" s="10">
        <v>267.07</v>
      </c>
      <c r="M60">
        <v>0.82</v>
      </c>
      <c r="N60">
        <v>12.05</v>
      </c>
      <c r="O60">
        <v>11.96</v>
      </c>
      <c r="P60">
        <f t="shared" si="2"/>
        <v>0.80142475512021238</v>
      </c>
      <c r="Q60" s="2">
        <f>(K60-L60)/(I60-(L60/2.65))</f>
        <v>0.90884552781620409</v>
      </c>
      <c r="R60">
        <v>0.14499999999999999</v>
      </c>
      <c r="S60">
        <f>R60/(1-(P60/100))</f>
        <v>0.14617145421903052</v>
      </c>
      <c r="T60" s="5">
        <f t="shared" si="3"/>
        <v>10.627781796908552</v>
      </c>
      <c r="U60" s="5">
        <f>T60+T59</f>
        <v>32.564875837798276</v>
      </c>
    </row>
    <row r="61" spans="1:21" x14ac:dyDescent="0.25">
      <c r="A61">
        <v>4298</v>
      </c>
      <c r="B61" t="s">
        <v>18</v>
      </c>
      <c r="C61">
        <v>10</v>
      </c>
      <c r="D61" t="str">
        <f t="shared" si="0"/>
        <v>Top</v>
      </c>
      <c r="E61">
        <v>0</v>
      </c>
      <c r="F61">
        <v>15</v>
      </c>
      <c r="G61">
        <v>4.2869999999999999</v>
      </c>
      <c r="H61">
        <v>15</v>
      </c>
      <c r="I61">
        <f t="shared" si="1"/>
        <v>216.51505888260897</v>
      </c>
      <c r="J61">
        <v>352.87</v>
      </c>
      <c r="K61">
        <f>J61*(1-(O61/100))</f>
        <v>321.04112599999996</v>
      </c>
      <c r="L61" s="10"/>
      <c r="M61">
        <v>0.84</v>
      </c>
      <c r="N61">
        <v>9.1300000000000008</v>
      </c>
      <c r="O61">
        <v>9.02</v>
      </c>
      <c r="P61">
        <f t="shared" si="2"/>
        <v>1.3268998793727527</v>
      </c>
      <c r="Q61" s="2">
        <f>(K61-L61)/(I61-(L61/2.65))</f>
        <v>1.4827658069458503</v>
      </c>
      <c r="R61">
        <v>0.92400000000000004</v>
      </c>
      <c r="S61">
        <f>R61/(1-(P61/100))</f>
        <v>0.93642542787286087</v>
      </c>
      <c r="T61" s="5">
        <f t="shared" si="3"/>
        <v>20.827494078067733</v>
      </c>
    </row>
    <row r="62" spans="1:21" x14ac:dyDescent="0.25">
      <c r="A62">
        <v>4299</v>
      </c>
      <c r="B62" t="s">
        <v>18</v>
      </c>
      <c r="C62">
        <v>10</v>
      </c>
      <c r="D62" t="str">
        <f t="shared" si="0"/>
        <v>Bottom</v>
      </c>
      <c r="E62">
        <v>15</v>
      </c>
      <c r="F62">
        <v>94</v>
      </c>
      <c r="G62">
        <v>4.2869999999999999</v>
      </c>
      <c r="H62">
        <v>79</v>
      </c>
      <c r="I62">
        <f t="shared" si="1"/>
        <v>1140.3126434484072</v>
      </c>
      <c r="J62">
        <v>1238.1600000000001</v>
      </c>
      <c r="K62">
        <f>J62*(1-(O62/100))</f>
        <v>1079.4278880000002</v>
      </c>
      <c r="L62" s="10">
        <v>385.88</v>
      </c>
      <c r="M62">
        <v>0.83</v>
      </c>
      <c r="N62">
        <v>12.92</v>
      </c>
      <c r="O62">
        <v>12.82</v>
      </c>
      <c r="P62">
        <f t="shared" si="2"/>
        <v>0.82712985938792094</v>
      </c>
      <c r="Q62" s="2">
        <f>(K62-L62)/(I62-(L62/2.65))</f>
        <v>0.69724499534697315</v>
      </c>
      <c r="R62">
        <v>0.111</v>
      </c>
      <c r="S62">
        <f>R62/(1-(P62/100))</f>
        <v>0.11192577147623019</v>
      </c>
      <c r="T62" s="5">
        <f t="shared" si="3"/>
        <v>6.1651350369598887</v>
      </c>
      <c r="U62" s="5">
        <f>T62+T61</f>
        <v>26.992629115027622</v>
      </c>
    </row>
    <row r="63" spans="1:21" x14ac:dyDescent="0.25">
      <c r="A63">
        <v>4300</v>
      </c>
      <c r="B63" t="s">
        <v>18</v>
      </c>
      <c r="C63">
        <v>11</v>
      </c>
      <c r="D63" t="str">
        <f t="shared" si="0"/>
        <v>Top</v>
      </c>
      <c r="E63">
        <v>0</v>
      </c>
      <c r="F63">
        <v>15</v>
      </c>
      <c r="G63">
        <v>4.2869999999999999</v>
      </c>
      <c r="H63">
        <v>15</v>
      </c>
      <c r="I63">
        <f t="shared" si="1"/>
        <v>216.51505888260897</v>
      </c>
      <c r="J63">
        <v>248.18</v>
      </c>
      <c r="K63">
        <f>J63*(1-(O63/100))</f>
        <v>226.16643400000001</v>
      </c>
      <c r="L63" s="10"/>
      <c r="M63">
        <v>0.83</v>
      </c>
      <c r="N63">
        <v>8.9600000000000009</v>
      </c>
      <c r="O63">
        <v>8.8699999999999992</v>
      </c>
      <c r="P63">
        <f t="shared" si="2"/>
        <v>1.1070110701107212</v>
      </c>
      <c r="Q63" s="2">
        <f>(K63-L63)/(I63-(L63/2.65))</f>
        <v>1.0445759993194002</v>
      </c>
      <c r="R63">
        <v>1.25</v>
      </c>
      <c r="S63">
        <f>R63/(1-(P63/100))</f>
        <v>1.2639925373134331</v>
      </c>
      <c r="T63" s="5">
        <f t="shared" si="3"/>
        <v>19.805044016946653</v>
      </c>
    </row>
    <row r="64" spans="1:21" x14ac:dyDescent="0.25">
      <c r="A64">
        <v>4301</v>
      </c>
      <c r="B64" t="s">
        <v>18</v>
      </c>
      <c r="C64">
        <v>11</v>
      </c>
      <c r="D64" t="str">
        <f t="shared" si="0"/>
        <v>Bottom</v>
      </c>
      <c r="E64">
        <v>15</v>
      </c>
      <c r="F64">
        <v>78</v>
      </c>
      <c r="G64">
        <v>4.2869999999999999</v>
      </c>
      <c r="H64">
        <v>63</v>
      </c>
      <c r="I64">
        <f t="shared" si="1"/>
        <v>909.36324730695765</v>
      </c>
      <c r="J64">
        <v>1056.8499999999999</v>
      </c>
      <c r="K64">
        <f>J64*(1-(O64/100))</f>
        <v>933.51560499999994</v>
      </c>
      <c r="L64" s="10">
        <v>202.65</v>
      </c>
      <c r="M64">
        <v>0.82</v>
      </c>
      <c r="N64">
        <v>11.77</v>
      </c>
      <c r="O64">
        <v>11.67</v>
      </c>
      <c r="P64">
        <f t="shared" si="2"/>
        <v>0.91324200913241693</v>
      </c>
      <c r="Q64" s="2">
        <f>(K64-L64)/(I64-(L64/2.65))</f>
        <v>0.87750392678072853</v>
      </c>
      <c r="R64">
        <v>0.14199999999999999</v>
      </c>
      <c r="S64">
        <f>R64/(1-(P64/100))</f>
        <v>0.14330875576036864</v>
      </c>
      <c r="T64" s="5">
        <f t="shared" si="3"/>
        <v>7.922501743072381</v>
      </c>
      <c r="U64" s="5">
        <f>T64+T63</f>
        <v>27.727545760019034</v>
      </c>
    </row>
    <row r="65" spans="1:21" x14ac:dyDescent="0.25">
      <c r="A65">
        <v>4302</v>
      </c>
      <c r="B65" t="s">
        <v>18</v>
      </c>
      <c r="C65">
        <v>12</v>
      </c>
      <c r="D65" t="str">
        <f t="shared" si="0"/>
        <v>Top</v>
      </c>
      <c r="E65">
        <v>0</v>
      </c>
      <c r="F65">
        <v>15</v>
      </c>
      <c r="G65">
        <v>4.2869999999999999</v>
      </c>
      <c r="H65">
        <v>15</v>
      </c>
      <c r="I65">
        <f t="shared" si="1"/>
        <v>216.51505888260897</v>
      </c>
      <c r="J65">
        <v>247.41</v>
      </c>
      <c r="K65">
        <f>J65*(1-(O65/100))</f>
        <v>222.19892100000001</v>
      </c>
      <c r="L65" s="10"/>
      <c r="M65">
        <v>0.83</v>
      </c>
      <c r="N65">
        <v>10.28</v>
      </c>
      <c r="O65">
        <v>10.19</v>
      </c>
      <c r="P65">
        <f t="shared" si="2"/>
        <v>0.95238095238095088</v>
      </c>
      <c r="Q65" s="2">
        <f>(K65-L65)/(I65-(L65/2.65))</f>
        <v>1.0262515787434108</v>
      </c>
      <c r="R65">
        <v>1.6</v>
      </c>
      <c r="S65">
        <f>R65/(1-(P65/100))</f>
        <v>1.6153846153846154</v>
      </c>
      <c r="T65" s="5">
        <f t="shared" si="3"/>
        <v>24.866865177244186</v>
      </c>
    </row>
    <row r="66" spans="1:21" x14ac:dyDescent="0.25">
      <c r="A66">
        <v>4303</v>
      </c>
      <c r="B66" t="s">
        <v>18</v>
      </c>
      <c r="C66">
        <v>12</v>
      </c>
      <c r="D66" t="str">
        <f t="shared" si="0"/>
        <v>Bottom</v>
      </c>
      <c r="E66">
        <v>15</v>
      </c>
      <c r="F66">
        <v>80</v>
      </c>
      <c r="G66">
        <v>4.2869999999999999</v>
      </c>
      <c r="H66">
        <v>65</v>
      </c>
      <c r="I66">
        <f t="shared" si="1"/>
        <v>938.2319218246389</v>
      </c>
      <c r="J66">
        <v>1183.03</v>
      </c>
      <c r="K66">
        <f>J66*(1-(O66/100))</f>
        <v>1056.327487</v>
      </c>
      <c r="L66" s="10">
        <v>359.63</v>
      </c>
      <c r="M66">
        <v>0.82</v>
      </c>
      <c r="N66">
        <v>10.8</v>
      </c>
      <c r="O66">
        <v>10.71</v>
      </c>
      <c r="P66">
        <f t="shared" si="2"/>
        <v>0.90180360721442732</v>
      </c>
      <c r="Q66" s="2">
        <f>(K66-L66)/(I66-(L66/2.65))</f>
        <v>0.86813453521501471</v>
      </c>
      <c r="R66">
        <v>0.114</v>
      </c>
      <c r="S66">
        <f>R66/(1-(P66/100))</f>
        <v>0.11503741152679474</v>
      </c>
      <c r="T66" s="5">
        <f t="shared" si="3"/>
        <v>6.4914167362299011</v>
      </c>
      <c r="U66" s="5">
        <f>T66+T65</f>
        <v>31.358281913474087</v>
      </c>
    </row>
    <row r="67" spans="1:21" x14ac:dyDescent="0.25">
      <c r="A67">
        <v>4304</v>
      </c>
      <c r="B67" t="s">
        <v>18</v>
      </c>
      <c r="C67">
        <v>13</v>
      </c>
      <c r="D67" t="str">
        <f t="shared" si="0"/>
        <v>Top</v>
      </c>
      <c r="E67">
        <v>0</v>
      </c>
      <c r="F67">
        <v>15</v>
      </c>
      <c r="G67">
        <v>4.2869999999999999</v>
      </c>
      <c r="H67">
        <v>15</v>
      </c>
      <c r="I67">
        <f t="shared" si="1"/>
        <v>216.51505888260897</v>
      </c>
      <c r="J67">
        <v>210.87</v>
      </c>
      <c r="K67">
        <f>J67*(1-(O67/100))</f>
        <v>194.148009</v>
      </c>
      <c r="L67" s="10"/>
      <c r="M67">
        <v>0.82</v>
      </c>
      <c r="N67">
        <v>8</v>
      </c>
      <c r="O67">
        <v>7.93</v>
      </c>
      <c r="P67">
        <f t="shared" si="2"/>
        <v>0.97493036211699569</v>
      </c>
      <c r="Q67" s="2">
        <f>(K67-L67)/(I67-(L67/2.65))</f>
        <v>0.89669517677873845</v>
      </c>
      <c r="R67">
        <v>1.83</v>
      </c>
      <c r="S67">
        <f>R67/(1-(P67/100))</f>
        <v>1.8480168776371311</v>
      </c>
      <c r="T67" s="5">
        <f t="shared" si="3"/>
        <v>24.856617311743793</v>
      </c>
    </row>
    <row r="68" spans="1:21" x14ac:dyDescent="0.25">
      <c r="A68">
        <v>4305</v>
      </c>
      <c r="B68" t="s">
        <v>18</v>
      </c>
      <c r="C68">
        <v>13</v>
      </c>
      <c r="D68" t="str">
        <f t="shared" ref="D68:D82" si="4">IF(F68=15,"Top","Bottom")</f>
        <v>Bottom</v>
      </c>
      <c r="E68">
        <v>15</v>
      </c>
      <c r="F68">
        <v>100</v>
      </c>
      <c r="G68">
        <v>4.2869999999999999</v>
      </c>
      <c r="H68">
        <v>85</v>
      </c>
      <c r="I68">
        <f t="shared" ref="I68:I82" si="5">PI()*(G68/2)^2*H68</f>
        <v>1226.9186670014508</v>
      </c>
      <c r="J68">
        <v>1600.3500000000001</v>
      </c>
      <c r="K68">
        <f>J68*(1-(O68/100))</f>
        <v>1408.1479650000001</v>
      </c>
      <c r="L68" s="10"/>
      <c r="M68">
        <v>0.84</v>
      </c>
      <c r="N68">
        <v>12.1</v>
      </c>
      <c r="O68">
        <v>12.01</v>
      </c>
      <c r="P68">
        <f t="shared" ref="P68:P82" si="6">(N68-O68)/(N68-M68)*100</f>
        <v>0.79928952042628654</v>
      </c>
      <c r="Q68" s="2">
        <f>(K68-L68)/(I68-(L68/2.65))</f>
        <v>1.1477109305390778</v>
      </c>
      <c r="R68">
        <v>0.122</v>
      </c>
      <c r="S68">
        <f>R68/(1-(P68/100))</f>
        <v>0.12298299015219337</v>
      </c>
      <c r="T68" s="5">
        <f t="shared" ref="T68:T82" si="7">H68/100*100^2*Q68*S68/100</f>
        <v>11.997658375784429</v>
      </c>
      <c r="U68" s="5">
        <f>T68+T67</f>
        <v>36.854275687528222</v>
      </c>
    </row>
    <row r="69" spans="1:21" x14ac:dyDescent="0.25">
      <c r="A69">
        <v>4306</v>
      </c>
      <c r="B69" t="s">
        <v>18</v>
      </c>
      <c r="C69">
        <v>14</v>
      </c>
      <c r="D69" t="str">
        <f t="shared" si="4"/>
        <v>Top</v>
      </c>
      <c r="E69">
        <v>0</v>
      </c>
      <c r="F69">
        <v>15</v>
      </c>
      <c r="G69">
        <v>4.2869999999999999</v>
      </c>
      <c r="H69">
        <v>15</v>
      </c>
      <c r="I69">
        <f t="shared" si="5"/>
        <v>216.51505888260897</v>
      </c>
      <c r="J69">
        <v>198.29</v>
      </c>
      <c r="K69">
        <f>J69*(1-(O69/100))</f>
        <v>184.350213</v>
      </c>
      <c r="L69" s="10"/>
      <c r="M69">
        <v>0.85</v>
      </c>
      <c r="N69">
        <v>7.12</v>
      </c>
      <c r="O69">
        <v>7.03</v>
      </c>
      <c r="P69">
        <f t="shared" si="6"/>
        <v>1.4354066985645908</v>
      </c>
      <c r="Q69" s="2">
        <f>(K69-L69)/(I69-(L69/2.65))</f>
        <v>0.85144291557083684</v>
      </c>
      <c r="R69">
        <v>1.71</v>
      </c>
      <c r="S69">
        <f>R69/(1-(P69/100))</f>
        <v>1.7349029126213591</v>
      </c>
      <c r="T69" s="5">
        <f t="shared" si="7"/>
        <v>22.157561912320002</v>
      </c>
    </row>
    <row r="70" spans="1:21" x14ac:dyDescent="0.25">
      <c r="A70">
        <v>4307</v>
      </c>
      <c r="B70" t="s">
        <v>18</v>
      </c>
      <c r="C70">
        <v>14</v>
      </c>
      <c r="D70" t="str">
        <f t="shared" si="4"/>
        <v>Bottom</v>
      </c>
      <c r="E70">
        <v>15</v>
      </c>
      <c r="F70">
        <v>107</v>
      </c>
      <c r="G70">
        <v>4.2869999999999999</v>
      </c>
      <c r="H70">
        <v>92</v>
      </c>
      <c r="I70">
        <f t="shared" si="5"/>
        <v>1327.9590278133351</v>
      </c>
      <c r="J70">
        <v>1545.1</v>
      </c>
      <c r="K70">
        <f>J70*(1-(O70/100))</f>
        <v>1380.3923399999999</v>
      </c>
      <c r="L70" s="10"/>
      <c r="M70">
        <v>0.84</v>
      </c>
      <c r="N70">
        <v>10.78</v>
      </c>
      <c r="O70">
        <v>10.66</v>
      </c>
      <c r="P70">
        <f t="shared" si="6"/>
        <v>1.2072434607645797</v>
      </c>
      <c r="Q70" s="2">
        <f>(K70-L70)/(I70-(L70/2.65))</f>
        <v>1.0394841339894374</v>
      </c>
      <c r="R70">
        <v>0.437</v>
      </c>
      <c r="S70">
        <f>R70/(1-(P70/100))</f>
        <v>0.44234012219959268</v>
      </c>
      <c r="T70" s="5">
        <f t="shared" si="7"/>
        <v>42.302109574515143</v>
      </c>
      <c r="U70" s="5">
        <f>T70+T69</f>
        <v>64.459671486835148</v>
      </c>
    </row>
    <row r="71" spans="1:21" x14ac:dyDescent="0.25">
      <c r="A71">
        <v>4308</v>
      </c>
      <c r="B71" t="s">
        <v>18</v>
      </c>
      <c r="C71">
        <v>15</v>
      </c>
      <c r="D71" t="str">
        <f t="shared" si="4"/>
        <v>Top</v>
      </c>
      <c r="E71">
        <v>0</v>
      </c>
      <c r="F71">
        <v>15</v>
      </c>
      <c r="G71">
        <v>4.2869999999999999</v>
      </c>
      <c r="H71">
        <v>15</v>
      </c>
      <c r="I71">
        <f t="shared" si="5"/>
        <v>216.51505888260897</v>
      </c>
      <c r="J71">
        <v>255.46</v>
      </c>
      <c r="K71">
        <f>J71*(1-(O71/100))</f>
        <v>233.89917600000001</v>
      </c>
      <c r="L71" s="10"/>
      <c r="M71">
        <v>0.83</v>
      </c>
      <c r="N71">
        <v>8.5500000000000007</v>
      </c>
      <c r="O71">
        <v>8.44</v>
      </c>
      <c r="P71">
        <f t="shared" si="6"/>
        <v>1.424870466321259</v>
      </c>
      <c r="Q71" s="2">
        <f>(K71-L71)/(I71-(L71/2.65))</f>
        <v>1.0802905682732047</v>
      </c>
      <c r="R71">
        <v>1.75</v>
      </c>
      <c r="S71">
        <f>R71/(1-(P71/100))</f>
        <v>1.7752956636005259</v>
      </c>
      <c r="T71" s="5">
        <f t="shared" si="7"/>
        <v>28.767527419259523</v>
      </c>
    </row>
    <row r="72" spans="1:21" x14ac:dyDescent="0.25">
      <c r="A72">
        <v>4309</v>
      </c>
      <c r="B72" t="s">
        <v>18</v>
      </c>
      <c r="C72">
        <v>15</v>
      </c>
      <c r="D72" t="str">
        <f t="shared" si="4"/>
        <v>Bottom</v>
      </c>
      <c r="E72">
        <v>15</v>
      </c>
      <c r="F72">
        <v>93</v>
      </c>
      <c r="G72">
        <v>4.2869999999999999</v>
      </c>
      <c r="H72">
        <v>78</v>
      </c>
      <c r="I72">
        <f t="shared" si="5"/>
        <v>1125.8783061895667</v>
      </c>
      <c r="J72">
        <v>1450.78</v>
      </c>
      <c r="K72">
        <f>J72*(1-(O72/100))</f>
        <v>1306.8626240000001</v>
      </c>
      <c r="L72" s="10"/>
      <c r="M72">
        <v>0.83</v>
      </c>
      <c r="N72">
        <v>9.99</v>
      </c>
      <c r="O72">
        <v>9.92</v>
      </c>
      <c r="P72">
        <f t="shared" si="6"/>
        <v>0.76419213973799438</v>
      </c>
      <c r="Q72" s="2">
        <f>(K72-L72)/(I72-(L72/2.65))</f>
        <v>1.1607494493991615</v>
      </c>
      <c r="R72">
        <v>0.222</v>
      </c>
      <c r="S72">
        <f>R72/(1-(P72/100))</f>
        <v>0.22370957095709573</v>
      </c>
      <c r="T72" s="5">
        <f t="shared" si="7"/>
        <v>20.254319382474179</v>
      </c>
      <c r="U72" s="5">
        <f>T72+T71</f>
        <v>49.021846801733702</v>
      </c>
    </row>
    <row r="73" spans="1:21" x14ac:dyDescent="0.25">
      <c r="A73">
        <v>4310</v>
      </c>
      <c r="B73" t="s">
        <v>18</v>
      </c>
      <c r="C73">
        <v>16</v>
      </c>
      <c r="D73" t="str">
        <f t="shared" si="4"/>
        <v>Top</v>
      </c>
      <c r="E73">
        <v>0</v>
      </c>
      <c r="F73">
        <v>15</v>
      </c>
      <c r="G73">
        <v>4.2869999999999999</v>
      </c>
      <c r="H73">
        <v>15</v>
      </c>
      <c r="I73">
        <f t="shared" si="5"/>
        <v>216.51505888260897</v>
      </c>
      <c r="J73">
        <v>229.75</v>
      </c>
      <c r="K73">
        <f>J73*(1-(O73/100))</f>
        <v>207.83185</v>
      </c>
      <c r="L73" s="10"/>
      <c r="M73">
        <v>0.83</v>
      </c>
      <c r="N73">
        <v>9.65</v>
      </c>
      <c r="O73">
        <v>9.5399999999999991</v>
      </c>
      <c r="P73">
        <f t="shared" si="6"/>
        <v>1.2471655328798321</v>
      </c>
      <c r="Q73" s="2">
        <f>(K73-L73)/(I73-(L73/2.65))</f>
        <v>0.95989558912243211</v>
      </c>
      <c r="R73">
        <v>1.66</v>
      </c>
      <c r="S73">
        <f>R73/(1-(P73/100))</f>
        <v>1.680964408725603</v>
      </c>
      <c r="T73" s="5">
        <f t="shared" si="7"/>
        <v>24.203254821112555</v>
      </c>
    </row>
    <row r="74" spans="1:21" x14ac:dyDescent="0.25">
      <c r="A74">
        <v>4311</v>
      </c>
      <c r="B74" t="s">
        <v>18</v>
      </c>
      <c r="C74">
        <v>16</v>
      </c>
      <c r="D74" t="str">
        <f t="shared" si="4"/>
        <v>Bottom</v>
      </c>
      <c r="E74">
        <v>15</v>
      </c>
      <c r="F74">
        <v>89</v>
      </c>
      <c r="G74">
        <v>4.2869999999999999</v>
      </c>
      <c r="H74">
        <v>74</v>
      </c>
      <c r="I74">
        <f t="shared" si="5"/>
        <v>1068.1409571542042</v>
      </c>
      <c r="J74">
        <v>1439.21</v>
      </c>
      <c r="K74">
        <f>J74*(1-(O74/100))</f>
        <v>1273.125166</v>
      </c>
      <c r="L74" s="10">
        <v>455.43</v>
      </c>
      <c r="M74">
        <v>0.83</v>
      </c>
      <c r="N74">
        <v>11.63</v>
      </c>
      <c r="O74">
        <v>11.54</v>
      </c>
      <c r="P74">
        <f t="shared" si="6"/>
        <v>0.83333333333334836</v>
      </c>
      <c r="Q74" s="2">
        <f>(K74-L74)/(I74-(L74/2.65))</f>
        <v>0.91232052153397614</v>
      </c>
      <c r="R74">
        <v>0.214</v>
      </c>
      <c r="S74">
        <f>R74/(1-(P74/100))</f>
        <v>0.21579831932773114</v>
      </c>
      <c r="T74" s="5">
        <f t="shared" si="7"/>
        <v>14.568915407407108</v>
      </c>
      <c r="U74" s="5">
        <f>T74+T73</f>
        <v>38.772170228519663</v>
      </c>
    </row>
    <row r="75" spans="1:21" x14ac:dyDescent="0.25">
      <c r="A75">
        <v>4312</v>
      </c>
      <c r="B75" t="s">
        <v>18</v>
      </c>
      <c r="C75">
        <v>17</v>
      </c>
      <c r="D75" t="str">
        <f t="shared" si="4"/>
        <v>Top</v>
      </c>
      <c r="E75">
        <v>0</v>
      </c>
      <c r="F75">
        <v>15</v>
      </c>
      <c r="G75">
        <v>4.2869999999999999</v>
      </c>
      <c r="H75">
        <v>15</v>
      </c>
      <c r="I75">
        <f t="shared" si="5"/>
        <v>216.51505888260897</v>
      </c>
      <c r="J75">
        <v>270.01</v>
      </c>
      <c r="K75">
        <f>J75*(1-(O75/100))</f>
        <v>246.57313199999999</v>
      </c>
      <c r="L75" s="10"/>
      <c r="M75">
        <v>0.83</v>
      </c>
      <c r="N75">
        <v>8.8000000000000007</v>
      </c>
      <c r="O75">
        <v>8.68</v>
      </c>
      <c r="P75">
        <f t="shared" si="6"/>
        <v>1.5056461731493223</v>
      </c>
      <c r="Q75" s="2">
        <f>(K75-L75)/(I75-(L75/2.65))</f>
        <v>1.13882670920219</v>
      </c>
      <c r="R75">
        <v>1.68</v>
      </c>
      <c r="S75">
        <f>R75/(1-(P75/100))</f>
        <v>1.7056815286624205</v>
      </c>
      <c r="T75" s="5">
        <f t="shared" si="7"/>
        <v>29.137135233503777</v>
      </c>
    </row>
    <row r="76" spans="1:21" x14ac:dyDescent="0.25">
      <c r="A76">
        <v>4313</v>
      </c>
      <c r="B76" t="s">
        <v>18</v>
      </c>
      <c r="C76">
        <v>17</v>
      </c>
      <c r="D76" t="str">
        <f t="shared" si="4"/>
        <v>Bottom</v>
      </c>
      <c r="E76">
        <v>15</v>
      </c>
      <c r="F76">
        <v>97</v>
      </c>
      <c r="G76">
        <v>4.2869999999999999</v>
      </c>
      <c r="H76">
        <v>82</v>
      </c>
      <c r="I76">
        <f t="shared" si="5"/>
        <v>1183.615655224929</v>
      </c>
      <c r="J76">
        <v>1572.52</v>
      </c>
      <c r="K76">
        <f>J76*(1-(O76/100))</f>
        <v>1384.446608</v>
      </c>
      <c r="L76" s="10"/>
      <c r="M76">
        <v>0.82</v>
      </c>
      <c r="N76">
        <v>12.05</v>
      </c>
      <c r="O76">
        <v>11.96</v>
      </c>
      <c r="P76">
        <f t="shared" si="6"/>
        <v>0.80142475512021238</v>
      </c>
      <c r="Q76" s="2">
        <f>(K76-L76)/(I76-(L76/2.65))</f>
        <v>1.169675816544439</v>
      </c>
      <c r="R76">
        <v>0.125</v>
      </c>
      <c r="S76">
        <f>R76/(1-(P76/100))</f>
        <v>0.12600987432675045</v>
      </c>
      <c r="T76" s="5">
        <f t="shared" si="7"/>
        <v>12.086037616955926</v>
      </c>
      <c r="U76" s="5">
        <f>T76+T75</f>
        <v>41.223172850459704</v>
      </c>
    </row>
    <row r="77" spans="1:21" x14ac:dyDescent="0.25">
      <c r="A77">
        <v>4314</v>
      </c>
      <c r="B77" t="s">
        <v>18</v>
      </c>
      <c r="C77">
        <v>18</v>
      </c>
      <c r="D77" t="str">
        <f t="shared" si="4"/>
        <v>Top</v>
      </c>
      <c r="E77">
        <v>0</v>
      </c>
      <c r="F77">
        <v>15</v>
      </c>
      <c r="G77">
        <v>4.2869999999999999</v>
      </c>
      <c r="H77">
        <v>15</v>
      </c>
      <c r="I77">
        <f t="shared" si="5"/>
        <v>216.51505888260897</v>
      </c>
      <c r="J77">
        <v>318.07</v>
      </c>
      <c r="K77">
        <f>J77*(1-(O77/100))</f>
        <v>290.97043600000001</v>
      </c>
      <c r="L77" s="10"/>
      <c r="M77">
        <v>0.84</v>
      </c>
      <c r="N77">
        <v>8.64</v>
      </c>
      <c r="O77">
        <v>8.52</v>
      </c>
      <c r="P77">
        <f t="shared" si="6"/>
        <v>1.538461538461551</v>
      </c>
      <c r="Q77" s="2">
        <f>(K77-L77)/(I77-(L77/2.65))</f>
        <v>1.3438808252028307</v>
      </c>
      <c r="R77">
        <v>1.94</v>
      </c>
      <c r="S77">
        <f>R77/(1-(P77/100))</f>
        <v>1.9703125000000004</v>
      </c>
      <c r="T77" s="5">
        <f t="shared" si="7"/>
        <v>39.717977826111792</v>
      </c>
    </row>
    <row r="78" spans="1:21" x14ac:dyDescent="0.25">
      <c r="A78">
        <v>4315</v>
      </c>
      <c r="B78" t="s">
        <v>18</v>
      </c>
      <c r="C78">
        <v>18</v>
      </c>
      <c r="D78" t="str">
        <f t="shared" si="4"/>
        <v>Bottom</v>
      </c>
      <c r="E78">
        <v>15</v>
      </c>
      <c r="F78">
        <v>94.5</v>
      </c>
      <c r="G78">
        <v>4.2869999999999999</v>
      </c>
      <c r="H78">
        <v>79.5</v>
      </c>
      <c r="I78">
        <f t="shared" si="5"/>
        <v>1147.5298120778275</v>
      </c>
      <c r="J78">
        <v>1413.92</v>
      </c>
      <c r="K78">
        <f>J78*(1-(O78/100))</f>
        <v>1243.6840320000001</v>
      </c>
      <c r="L78" s="10"/>
      <c r="M78">
        <v>0.82</v>
      </c>
      <c r="N78">
        <v>12.13</v>
      </c>
      <c r="O78">
        <v>12.04</v>
      </c>
      <c r="P78">
        <f t="shared" si="6"/>
        <v>0.79575596816977567</v>
      </c>
      <c r="Q78" s="2">
        <f>(K78-L78)/(I78-(L78/2.65))</f>
        <v>1.0837923502380009</v>
      </c>
      <c r="R78">
        <v>0.16</v>
      </c>
      <c r="S78">
        <f>R78/(1-(P78/100))</f>
        <v>0.16128342245989308</v>
      </c>
      <c r="T78" s="5">
        <f t="shared" si="7"/>
        <v>13.896420288837753</v>
      </c>
      <c r="U78" s="5">
        <f>T78+T77</f>
        <v>53.614398114949545</v>
      </c>
    </row>
    <row r="79" spans="1:21" x14ac:dyDescent="0.25">
      <c r="A79">
        <v>4316</v>
      </c>
      <c r="B79" t="s">
        <v>18</v>
      </c>
      <c r="C79">
        <v>19</v>
      </c>
      <c r="D79" t="str">
        <f t="shared" si="4"/>
        <v>Top</v>
      </c>
      <c r="E79">
        <v>0</v>
      </c>
      <c r="F79">
        <v>15</v>
      </c>
      <c r="G79">
        <v>4.2869999999999999</v>
      </c>
      <c r="H79">
        <v>15</v>
      </c>
      <c r="I79">
        <f t="shared" si="5"/>
        <v>216.51505888260897</v>
      </c>
      <c r="J79">
        <v>283.47000000000003</v>
      </c>
      <c r="K79">
        <f>J79*(1-(O79/100))</f>
        <v>262.068015</v>
      </c>
      <c r="L79" s="10"/>
      <c r="M79">
        <v>0.83</v>
      </c>
      <c r="N79">
        <v>7.64</v>
      </c>
      <c r="O79">
        <v>7.55</v>
      </c>
      <c r="P79">
        <f t="shared" si="6"/>
        <v>1.3215859030836985</v>
      </c>
      <c r="Q79" s="2">
        <f>(K79-L79)/(I79-(L79/2.65))</f>
        <v>1.2103916298130983</v>
      </c>
      <c r="R79">
        <v>1.58</v>
      </c>
      <c r="S79">
        <f>R79/(1-(P79/100))</f>
        <v>1.6011607142857143</v>
      </c>
      <c r="T79" s="5">
        <f t="shared" si="7"/>
        <v>29.070472898354854</v>
      </c>
    </row>
    <row r="80" spans="1:21" x14ac:dyDescent="0.25">
      <c r="A80">
        <v>4317</v>
      </c>
      <c r="B80" t="s">
        <v>18</v>
      </c>
      <c r="C80">
        <v>19</v>
      </c>
      <c r="D80" t="str">
        <f t="shared" si="4"/>
        <v>Bottom</v>
      </c>
      <c r="E80">
        <v>15</v>
      </c>
      <c r="F80">
        <v>83</v>
      </c>
      <c r="G80">
        <v>4.2869999999999999</v>
      </c>
      <c r="H80">
        <v>68</v>
      </c>
      <c r="I80">
        <f t="shared" si="5"/>
        <v>981.53493360116067</v>
      </c>
      <c r="J80">
        <v>1116.72</v>
      </c>
      <c r="K80">
        <f>J80*(1-(O80/100))</f>
        <v>1007.2814400000001</v>
      </c>
      <c r="L80" s="10"/>
      <c r="M80">
        <v>0.82</v>
      </c>
      <c r="N80">
        <v>9.89</v>
      </c>
      <c r="O80">
        <v>9.8000000000000007</v>
      </c>
      <c r="P80">
        <f t="shared" si="6"/>
        <v>0.99228224917309649</v>
      </c>
      <c r="Q80" s="2">
        <f>(K80-L80)/(I80-(L80/2.65))</f>
        <v>1.0262308609886943</v>
      </c>
      <c r="R80">
        <v>0.19800000000000001</v>
      </c>
      <c r="S80">
        <f>R80/(1-(P80/100))</f>
        <v>0.19998440979955456</v>
      </c>
      <c r="T80" s="5">
        <f t="shared" si="7"/>
        <v>13.95565176759807</v>
      </c>
      <c r="U80" s="5">
        <f>T80+T79</f>
        <v>43.026124665952921</v>
      </c>
    </row>
    <row r="81" spans="1:21" x14ac:dyDescent="0.25">
      <c r="A81">
        <v>4318</v>
      </c>
      <c r="B81" t="s">
        <v>18</v>
      </c>
      <c r="C81">
        <v>20</v>
      </c>
      <c r="D81" t="str">
        <f t="shared" si="4"/>
        <v>Top</v>
      </c>
      <c r="E81">
        <v>0</v>
      </c>
      <c r="F81">
        <v>15</v>
      </c>
      <c r="G81">
        <v>4.2869999999999999</v>
      </c>
      <c r="H81">
        <v>15</v>
      </c>
      <c r="I81">
        <f t="shared" si="5"/>
        <v>216.51505888260897</v>
      </c>
      <c r="J81">
        <v>207.54</v>
      </c>
      <c r="K81">
        <f>J81*(1-(O81/100))</f>
        <v>190.31417999999999</v>
      </c>
      <c r="L81" s="10"/>
      <c r="M81">
        <v>0.83</v>
      </c>
      <c r="N81">
        <v>8.4</v>
      </c>
      <c r="O81">
        <v>8.3000000000000007</v>
      </c>
      <c r="P81">
        <f t="shared" si="6"/>
        <v>1.3210039630118842</v>
      </c>
      <c r="Q81" s="2">
        <f>(K81-L81)/(I81-(L81/2.65))</f>
        <v>0.878988191316454</v>
      </c>
      <c r="R81">
        <v>1.97</v>
      </c>
      <c r="S81">
        <f>R81/(1-(P81/100))</f>
        <v>1.9963721552878178</v>
      </c>
      <c r="T81" s="5">
        <f t="shared" si="7"/>
        <v>26.321813249564553</v>
      </c>
    </row>
    <row r="82" spans="1:21" x14ac:dyDescent="0.25">
      <c r="A82" s="6">
        <v>4319</v>
      </c>
      <c r="B82" s="6" t="s">
        <v>18</v>
      </c>
      <c r="C82" s="6">
        <v>20</v>
      </c>
      <c r="D82" s="6" t="str">
        <f t="shared" si="4"/>
        <v>Bottom</v>
      </c>
      <c r="E82" s="6">
        <v>15</v>
      </c>
      <c r="F82" s="6">
        <v>91</v>
      </c>
      <c r="G82" s="6">
        <v>4.2869999999999999</v>
      </c>
      <c r="H82" s="6">
        <v>76</v>
      </c>
      <c r="I82" s="6">
        <f t="shared" si="5"/>
        <v>1097.0096316718855</v>
      </c>
      <c r="J82" s="6">
        <v>1269.44</v>
      </c>
      <c r="K82" s="6">
        <f>J82*(1-(O82/100))</f>
        <v>1148.9701440000001</v>
      </c>
      <c r="L82" s="11">
        <v>506.61</v>
      </c>
      <c r="M82" s="6">
        <v>0.83</v>
      </c>
      <c r="N82" s="6">
        <v>9.59</v>
      </c>
      <c r="O82" s="6">
        <v>9.49</v>
      </c>
      <c r="P82" s="6">
        <f t="shared" si="6"/>
        <v>1.1415525114155212</v>
      </c>
      <c r="Q82" s="7">
        <f>(K82-L82)/(I82-(L82/2.65))</f>
        <v>0.70913510926528422</v>
      </c>
      <c r="R82" s="6">
        <v>0.33800000000000002</v>
      </c>
      <c r="S82" s="6">
        <f>R82/(1-(P82/100))</f>
        <v>0.34190300230946885</v>
      </c>
      <c r="T82" s="12">
        <f t="shared" si="7"/>
        <v>18.426612140464901</v>
      </c>
      <c r="U82" s="12">
        <f>T82+T81</f>
        <v>44.748425390029453</v>
      </c>
    </row>
    <row r="83" spans="1:21" x14ac:dyDescent="0.25">
      <c r="A83" s="8" t="s">
        <v>24</v>
      </c>
      <c r="T83" s="5"/>
    </row>
    <row r="84" spans="1:21" x14ac:dyDescent="0.25">
      <c r="A84" s="8" t="s">
        <v>25</v>
      </c>
      <c r="U84" s="5"/>
    </row>
  </sheetData>
  <phoneticPr fontId="1" type="noConversion"/>
  <conditionalFormatting sqref="A3:U3">
    <cfRule type="expression" dxfId="1" priority="2">
      <formula>$F$3=15</formula>
    </cfRule>
  </conditionalFormatting>
  <conditionalFormatting sqref="A3:U82">
    <cfRule type="expression" dxfId="0" priority="1">
      <formula>$F:$F=15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460bd5-5840-4656-a085-9bdc55874e4c">
      <Terms xmlns="http://schemas.microsoft.com/office/infopath/2007/PartnerControls"/>
    </lcf76f155ced4ddcb4097134ff3c332f>
    <TaxCatchAll xmlns="33db8dbb-6c8e-458d-a739-dfd6639792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DD2E943F6A940A3018BD699E21987" ma:contentTypeVersion="16" ma:contentTypeDescription="Create a new document." ma:contentTypeScope="" ma:versionID="390d18a50b6fca64e0583e4f9676d60d">
  <xsd:schema xmlns:xsd="http://www.w3.org/2001/XMLSchema" xmlns:xs="http://www.w3.org/2001/XMLSchema" xmlns:p="http://schemas.microsoft.com/office/2006/metadata/properties" xmlns:ns2="33db8dbb-6c8e-458d-a739-dfd6639792e4" xmlns:ns3="a6460bd5-5840-4656-a085-9bdc55874e4c" targetNamespace="http://schemas.microsoft.com/office/2006/metadata/properties" ma:root="true" ma:fieldsID="5c76d030dd4269b6172bd28f4dc5d04b" ns2:_="" ns3:_="">
    <xsd:import namespace="33db8dbb-6c8e-458d-a739-dfd6639792e4"/>
    <xsd:import namespace="a6460bd5-5840-4656-a085-9bdc55874e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b8dbb-6c8e-458d-a739-dfd6639792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684176-9934-4ac3-a755-c5f076ec9687}" ma:internalName="TaxCatchAll" ma:showField="CatchAllData" ma:web="33db8dbb-6c8e-458d-a739-dfd663979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60bd5-5840-4656-a085-9bdc55874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8804bef-8a62-429d-b119-2e9856c8ce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3E917-0524-4006-8F58-B1B8B87746C1}">
  <ds:schemaRefs>
    <ds:schemaRef ds:uri="http://schemas.microsoft.com/office/2006/metadata/properties"/>
    <ds:schemaRef ds:uri="http://schemas.microsoft.com/office/infopath/2007/PartnerControls"/>
    <ds:schemaRef ds:uri="a6460bd5-5840-4656-a085-9bdc55874e4c"/>
    <ds:schemaRef ds:uri="33db8dbb-6c8e-458d-a739-dfd6639792e4"/>
  </ds:schemaRefs>
</ds:datastoreItem>
</file>

<file path=customXml/itemProps2.xml><?xml version="1.0" encoding="utf-8"?>
<ds:datastoreItem xmlns:ds="http://schemas.openxmlformats.org/officeDocument/2006/customXml" ds:itemID="{2AE9D7CE-B276-46AC-80EF-515A51104D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A7516-9488-4480-9D39-82BEC8A17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db8dbb-6c8e-458d-a739-dfd6639792e4"/>
    <ds:schemaRef ds:uri="a6460bd5-5840-4656-a085-9bdc55874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Hannon</dc:creator>
  <cp:lastModifiedBy>Will Brinton</cp:lastModifiedBy>
  <cp:lastPrinted>2025-04-22T12:07:21Z</cp:lastPrinted>
  <dcterms:created xsi:type="dcterms:W3CDTF">2025-04-18T11:37:47Z</dcterms:created>
  <dcterms:modified xsi:type="dcterms:W3CDTF">2025-11-25T15:59:26Z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0x010100733DD2E943F6A940A3018BD699E21987</vt:lpwstr>
  </property>
  <property fmtid="{D5CDD505-2E9C-101B-9397-08002B2CF9AE}" pid="3" name="MediaServiceImageTags">
    <vt:lpwstr/>
  </property>
</Properties>
</file>