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griculture\NYODP\SARE\GFM Forms\"/>
    </mc:Choice>
  </mc:AlternateContent>
  <bookViews>
    <workbookView xWindow="0" yWindow="0" windowWidth="20490" windowHeight="7650" tabRatio="667" activeTab="12"/>
  </bookViews>
  <sheets>
    <sheet name="1" sheetId="6" r:id="rId1"/>
    <sheet name="3" sheetId="11" r:id="rId2"/>
    <sheet name="7" sheetId="9" r:id="rId3"/>
    <sheet name="8" sheetId="8" r:id="rId4"/>
    <sheet name="10" sheetId="10" r:id="rId5"/>
    <sheet name="11" sheetId="7" r:id="rId6"/>
    <sheet name="12" sheetId="27" r:id="rId7"/>
    <sheet name="14" sheetId="16" r:id="rId8"/>
    <sheet name="15" sheetId="15" r:id="rId9"/>
    <sheet name="16" sheetId="14" r:id="rId10"/>
    <sheet name="21" sheetId="26" r:id="rId11"/>
    <sheet name="25" sheetId="22" r:id="rId12"/>
    <sheet name="27" sheetId="13" r:id="rId13"/>
    <sheet name="32" sheetId="25" r:id="rId14"/>
    <sheet name="36" sheetId="24" r:id="rId15"/>
    <sheet name="48" sheetId="21" r:id="rId16"/>
    <sheet name="56" sheetId="18" r:id="rId17"/>
    <sheet name="58" sheetId="17" r:id="rId18"/>
    <sheet name="66" sheetId="20" r:id="rId19"/>
    <sheet name="69" sheetId="23" r:id="rId20"/>
    <sheet name="Formula" sheetId="5" r:id="rId21"/>
    <sheet name="47" sheetId="12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" i="20" l="1"/>
  <c r="BL24" i="20" l="1"/>
  <c r="BO11" i="20" l="1"/>
  <c r="BN11" i="20"/>
  <c r="BL10" i="20"/>
  <c r="BK16" i="21" l="1"/>
  <c r="T20" i="6" l="1"/>
  <c r="BI20" i="13"/>
  <c r="T18" i="13" l="1"/>
  <c r="BI18" i="11" l="1"/>
  <c r="T15" i="21" l="1"/>
  <c r="BO14" i="7" l="1"/>
  <c r="BL14" i="7"/>
  <c r="BI14" i="7"/>
  <c r="BI13" i="13" l="1"/>
  <c r="BI14" i="13"/>
  <c r="BQ14" i="6" l="1"/>
  <c r="BP14" i="6"/>
  <c r="BO14" i="6"/>
  <c r="BN14" i="6"/>
  <c r="BM14" i="6"/>
  <c r="BL14" i="6"/>
  <c r="BI14" i="6"/>
  <c r="BL5" i="10" l="1"/>
  <c r="BS5" i="18"/>
  <c r="BS6" i="18"/>
  <c r="BS7" i="18"/>
  <c r="BS8" i="18"/>
  <c r="BS9" i="18"/>
  <c r="BS10" i="18"/>
  <c r="BS11" i="18"/>
  <c r="BS12" i="18"/>
  <c r="BL5" i="27"/>
  <c r="BL6" i="27"/>
  <c r="BL7" i="27"/>
  <c r="BL8" i="27"/>
  <c r="BL9" i="27"/>
  <c r="BL10" i="27"/>
  <c r="BL11" i="27"/>
  <c r="BL12" i="27"/>
  <c r="BO5" i="10"/>
  <c r="BO6" i="10"/>
  <c r="BO7" i="10"/>
  <c r="BO8" i="10"/>
  <c r="BO9" i="10"/>
  <c r="BO10" i="10"/>
  <c r="T12" i="21"/>
  <c r="T12" i="7"/>
  <c r="T11" i="21"/>
  <c r="T11" i="20"/>
  <c r="T10" i="17"/>
  <c r="T10" i="21"/>
  <c r="T10" i="13"/>
  <c r="T9" i="13"/>
  <c r="T9" i="21"/>
  <c r="T6" i="22"/>
  <c r="T5" i="22"/>
  <c r="T4" i="22"/>
  <c r="T9" i="22"/>
  <c r="BJ7" i="13"/>
  <c r="BJ9" i="13"/>
  <c r="BJ8" i="13"/>
  <c r="T7" i="13"/>
  <c r="BI27" i="14"/>
  <c r="BI26" i="14"/>
  <c r="BI25" i="14"/>
  <c r="BP25" i="14" s="1"/>
  <c r="BI24" i="14"/>
  <c r="BI23" i="14"/>
  <c r="BI22" i="14"/>
  <c r="BI21" i="14"/>
  <c r="BK21" i="14" s="1"/>
  <c r="BI20" i="14"/>
  <c r="BI19" i="14"/>
  <c r="BI18" i="14"/>
  <c r="BK18" i="14" s="1"/>
  <c r="BI17" i="14"/>
  <c r="BK17" i="14" s="1"/>
  <c r="BI16" i="14"/>
  <c r="BK16" i="14" s="1"/>
  <c r="BI15" i="14"/>
  <c r="BI14" i="14"/>
  <c r="BI13" i="14"/>
  <c r="BI12" i="14"/>
  <c r="BI11" i="14"/>
  <c r="BI10" i="14"/>
  <c r="BI9" i="14"/>
  <c r="BI8" i="14"/>
  <c r="BI7" i="14"/>
  <c r="BI6" i="14"/>
  <c r="BI5" i="14"/>
  <c r="BJ5" i="10"/>
  <c r="BI9" i="10"/>
  <c r="T8" i="13"/>
  <c r="T8" i="21"/>
  <c r="BL5" i="18"/>
  <c r="T7" i="21"/>
  <c r="T7" i="22"/>
  <c r="BI7" i="20"/>
  <c r="BN6" i="24"/>
  <c r="BP27" i="27"/>
  <c r="BO27" i="27"/>
  <c r="BL27" i="27"/>
  <c r="BM27" i="27"/>
  <c r="BN27" i="27"/>
  <c r="BJ27" i="27"/>
  <c r="BI27" i="27"/>
  <c r="BK27" i="27"/>
  <c r="T27" i="27"/>
  <c r="BP26" i="27"/>
  <c r="BO26" i="27"/>
  <c r="BL26" i="27"/>
  <c r="BM26" i="27"/>
  <c r="BJ26" i="27"/>
  <c r="BN26" i="27"/>
  <c r="BI26" i="27"/>
  <c r="T26" i="27"/>
  <c r="BP25" i="27"/>
  <c r="BO25" i="27"/>
  <c r="BL25" i="27"/>
  <c r="BM25" i="27"/>
  <c r="BN25" i="27"/>
  <c r="BJ25" i="27"/>
  <c r="BI25" i="27"/>
  <c r="BK25" i="27"/>
  <c r="T25" i="27"/>
  <c r="BP24" i="27"/>
  <c r="BO24" i="27"/>
  <c r="BL24" i="27"/>
  <c r="BM24" i="27"/>
  <c r="BJ24" i="27"/>
  <c r="BN24" i="27"/>
  <c r="BI24" i="27"/>
  <c r="T24" i="27"/>
  <c r="BP23" i="27"/>
  <c r="BO23" i="27"/>
  <c r="BL23" i="27"/>
  <c r="BM23" i="27"/>
  <c r="BN23" i="27"/>
  <c r="BJ23" i="27"/>
  <c r="BI23" i="27"/>
  <c r="BK23" i="27"/>
  <c r="T23" i="27"/>
  <c r="BP22" i="27"/>
  <c r="BO22" i="27"/>
  <c r="BL22" i="27"/>
  <c r="BM22" i="27"/>
  <c r="BJ22" i="27"/>
  <c r="BN22" i="27"/>
  <c r="BI22" i="27"/>
  <c r="T22" i="27"/>
  <c r="BP21" i="27"/>
  <c r="BO21" i="27"/>
  <c r="BL21" i="27"/>
  <c r="BM21" i="27"/>
  <c r="BN21" i="27"/>
  <c r="BJ21" i="27"/>
  <c r="BI21" i="27"/>
  <c r="BK21" i="27"/>
  <c r="T21" i="27"/>
  <c r="BP20" i="27"/>
  <c r="BO20" i="27"/>
  <c r="BL20" i="27"/>
  <c r="BM20" i="27"/>
  <c r="BJ20" i="27"/>
  <c r="BN20" i="27"/>
  <c r="BI20" i="27"/>
  <c r="T20" i="27"/>
  <c r="BP19" i="27"/>
  <c r="BO19" i="27"/>
  <c r="BL19" i="27"/>
  <c r="BM19" i="27"/>
  <c r="BN19" i="27"/>
  <c r="BJ19" i="27"/>
  <c r="BI19" i="27"/>
  <c r="BK19" i="27"/>
  <c r="T19" i="27"/>
  <c r="BP18" i="27"/>
  <c r="BO18" i="27"/>
  <c r="BL18" i="27"/>
  <c r="BM18" i="27"/>
  <c r="BJ18" i="27"/>
  <c r="BN18" i="27"/>
  <c r="BI18" i="27"/>
  <c r="T18" i="27"/>
  <c r="BP17" i="27"/>
  <c r="BO17" i="27"/>
  <c r="BL17" i="27"/>
  <c r="BM17" i="27"/>
  <c r="BN17" i="27"/>
  <c r="BJ17" i="27"/>
  <c r="BI17" i="27"/>
  <c r="BK17" i="27"/>
  <c r="T17" i="27"/>
  <c r="BO16" i="27"/>
  <c r="BL16" i="27"/>
  <c r="BJ16" i="27"/>
  <c r="BI16" i="27"/>
  <c r="BM16" i="27" s="1"/>
  <c r="BN16" i="27" s="1"/>
  <c r="T16" i="27"/>
  <c r="BO15" i="27"/>
  <c r="BL15" i="27"/>
  <c r="BJ15" i="27"/>
  <c r="BI15" i="27"/>
  <c r="T15" i="27"/>
  <c r="BI14" i="27"/>
  <c r="BP14" i="27" s="1"/>
  <c r="BQ14" i="27" s="1"/>
  <c r="BO14" i="27"/>
  <c r="BL14" i="27"/>
  <c r="BJ14" i="27"/>
  <c r="T14" i="27"/>
  <c r="BI13" i="27"/>
  <c r="BO13" i="27"/>
  <c r="BP13" i="27"/>
  <c r="BL13" i="27"/>
  <c r="BM13" i="27"/>
  <c r="BJ13" i="27"/>
  <c r="BN13" i="27"/>
  <c r="BK13" i="27"/>
  <c r="T13" i="27"/>
  <c r="BO12" i="27"/>
  <c r="BJ12" i="27"/>
  <c r="BI12" i="27"/>
  <c r="BP12" i="27"/>
  <c r="T12" i="27"/>
  <c r="BO11" i="27"/>
  <c r="BJ11" i="27"/>
  <c r="BI11" i="27"/>
  <c r="T11" i="27"/>
  <c r="BO10" i="27"/>
  <c r="BJ10" i="27"/>
  <c r="BI10" i="27"/>
  <c r="BM10" i="27"/>
  <c r="T10" i="27"/>
  <c r="BO9" i="27"/>
  <c r="BJ9" i="27"/>
  <c r="BI9" i="27"/>
  <c r="BM9" i="27"/>
  <c r="T9" i="27"/>
  <c r="BO8" i="27"/>
  <c r="BJ8" i="27"/>
  <c r="BI8" i="27"/>
  <c r="BM8" i="27"/>
  <c r="T8" i="27"/>
  <c r="BO7" i="27"/>
  <c r="BJ7" i="27"/>
  <c r="BI7" i="27"/>
  <c r="BM7" i="27"/>
  <c r="T7" i="27"/>
  <c r="BO6" i="27"/>
  <c r="BP6" i="27"/>
  <c r="BJ6" i="27"/>
  <c r="BI6" i="27"/>
  <c r="BM6" i="27"/>
  <c r="T6" i="27"/>
  <c r="BO5" i="27"/>
  <c r="BJ5" i="27"/>
  <c r="BI5" i="27"/>
  <c r="BM5" i="27"/>
  <c r="BN5" i="27"/>
  <c r="T5" i="27"/>
  <c r="T4" i="27"/>
  <c r="BM12" i="27"/>
  <c r="BN12" i="27"/>
  <c r="BK11" i="27"/>
  <c r="BP10" i="27"/>
  <c r="BQ10" i="27"/>
  <c r="BN10" i="27"/>
  <c r="BP9" i="27"/>
  <c r="BQ9" i="27"/>
  <c r="BN9" i="27"/>
  <c r="BP8" i="27"/>
  <c r="BQ8" i="27"/>
  <c r="BN8" i="27"/>
  <c r="BP7" i="27"/>
  <c r="BQ7" i="27"/>
  <c r="BN7" i="27"/>
  <c r="BQ6" i="27"/>
  <c r="BN6" i="27"/>
  <c r="BP5" i="27"/>
  <c r="BQ5" i="27"/>
  <c r="BQ13" i="27"/>
  <c r="BS13" i="27"/>
  <c r="BT13" i="27"/>
  <c r="BS17" i="27"/>
  <c r="BT17" i="27"/>
  <c r="BS21" i="27"/>
  <c r="BT21" i="27"/>
  <c r="BS25" i="27"/>
  <c r="BT25" i="27"/>
  <c r="BK5" i="27"/>
  <c r="BK6" i="27"/>
  <c r="BK7" i="27"/>
  <c r="BK8" i="27"/>
  <c r="BK9" i="27"/>
  <c r="BK10" i="27"/>
  <c r="BM11" i="27"/>
  <c r="BN11" i="27"/>
  <c r="BQ12" i="27"/>
  <c r="BQ18" i="27"/>
  <c r="BQ20" i="27"/>
  <c r="BQ22" i="27"/>
  <c r="BQ24" i="27"/>
  <c r="BQ26" i="27"/>
  <c r="BP11" i="27"/>
  <c r="BQ11" i="27"/>
  <c r="BK12" i="27"/>
  <c r="BQ17" i="27"/>
  <c r="BK18" i="27"/>
  <c r="BS18" i="27"/>
  <c r="BT18" i="27"/>
  <c r="BQ19" i="27"/>
  <c r="BS19" i="27"/>
  <c r="BT19" i="27"/>
  <c r="BK20" i="27"/>
  <c r="BS20" i="27"/>
  <c r="BT20" i="27"/>
  <c r="BQ21" i="27"/>
  <c r="BK22" i="27"/>
  <c r="BS22" i="27"/>
  <c r="BT22" i="27"/>
  <c r="BQ23" i="27"/>
  <c r="BS23" i="27"/>
  <c r="BT23" i="27"/>
  <c r="BK24" i="27"/>
  <c r="BS24" i="27"/>
  <c r="BT24" i="27"/>
  <c r="BQ25" i="27"/>
  <c r="BK26" i="27"/>
  <c r="BS26" i="27"/>
  <c r="BT26" i="27"/>
  <c r="BQ27" i="27"/>
  <c r="BS27" i="27"/>
  <c r="BT27" i="27"/>
  <c r="BP27" i="26"/>
  <c r="BO27" i="26"/>
  <c r="BL27" i="26"/>
  <c r="BM27" i="26"/>
  <c r="BN27" i="26"/>
  <c r="BJ27" i="26"/>
  <c r="BI27" i="26"/>
  <c r="BK27" i="26"/>
  <c r="T27" i="26"/>
  <c r="BP26" i="26"/>
  <c r="BO26" i="26"/>
  <c r="BL26" i="26"/>
  <c r="BM26" i="26"/>
  <c r="BJ26" i="26"/>
  <c r="BN26" i="26"/>
  <c r="BI26" i="26"/>
  <c r="T26" i="26"/>
  <c r="BP25" i="26"/>
  <c r="BO25" i="26"/>
  <c r="BL25" i="26"/>
  <c r="BM25" i="26"/>
  <c r="BN25" i="26"/>
  <c r="BJ25" i="26"/>
  <c r="BI25" i="26"/>
  <c r="BK25" i="26"/>
  <c r="T25" i="26"/>
  <c r="BP24" i="26"/>
  <c r="BO24" i="26"/>
  <c r="BL24" i="26"/>
  <c r="BM24" i="26"/>
  <c r="BJ24" i="26"/>
  <c r="BN24" i="26"/>
  <c r="BI24" i="26"/>
  <c r="T24" i="26"/>
  <c r="BP23" i="26"/>
  <c r="BO23" i="26"/>
  <c r="BL23" i="26"/>
  <c r="BM23" i="26"/>
  <c r="BN23" i="26"/>
  <c r="BJ23" i="26"/>
  <c r="BI23" i="26"/>
  <c r="BK23" i="26"/>
  <c r="T23" i="26"/>
  <c r="BO22" i="26"/>
  <c r="BP22" i="26" s="1"/>
  <c r="BQ22" i="26" s="1"/>
  <c r="BL22" i="26"/>
  <c r="BJ22" i="26"/>
  <c r="BI22" i="26"/>
  <c r="BM22" i="26" s="1"/>
  <c r="BN22" i="26" s="1"/>
  <c r="T22" i="26"/>
  <c r="BP21" i="26"/>
  <c r="BQ21" i="26" s="1"/>
  <c r="BO21" i="26"/>
  <c r="BL21" i="26"/>
  <c r="BM21" i="26"/>
  <c r="BN21" i="26"/>
  <c r="BJ21" i="26"/>
  <c r="BI21" i="26"/>
  <c r="BK21" i="26"/>
  <c r="T21" i="26"/>
  <c r="BO20" i="26"/>
  <c r="BL20" i="26"/>
  <c r="BM20" i="26"/>
  <c r="BJ20" i="26"/>
  <c r="BI20" i="26"/>
  <c r="BP20" i="26" s="1"/>
  <c r="T20" i="26"/>
  <c r="BO19" i="26"/>
  <c r="BL19" i="26"/>
  <c r="BM19" i="26"/>
  <c r="BJ19" i="26"/>
  <c r="BK19" i="26" s="1"/>
  <c r="BI19" i="26"/>
  <c r="BP19" i="26" s="1"/>
  <c r="T19" i="26"/>
  <c r="BO18" i="26"/>
  <c r="BL18" i="26"/>
  <c r="BJ18" i="26"/>
  <c r="BI18" i="26"/>
  <c r="T18" i="26"/>
  <c r="BO17" i="26"/>
  <c r="BL17" i="26"/>
  <c r="BJ17" i="26"/>
  <c r="BI17" i="26"/>
  <c r="T17" i="26"/>
  <c r="BO16" i="26"/>
  <c r="BL16" i="26"/>
  <c r="BJ16" i="26"/>
  <c r="BI16" i="26"/>
  <c r="T16" i="26"/>
  <c r="BI15" i="26"/>
  <c r="BM15" i="26" s="1"/>
  <c r="BN15" i="26" s="1"/>
  <c r="BO15" i="26"/>
  <c r="BP15" i="26" s="1"/>
  <c r="BQ15" i="26" s="1"/>
  <c r="BL15" i="26"/>
  <c r="BJ15" i="26"/>
  <c r="T15" i="26"/>
  <c r="BI14" i="26"/>
  <c r="BO14" i="26"/>
  <c r="BP14" i="26"/>
  <c r="BL14" i="26"/>
  <c r="BM14" i="26"/>
  <c r="BJ14" i="26"/>
  <c r="BN14" i="26"/>
  <c r="T14" i="26"/>
  <c r="BO13" i="26"/>
  <c r="BL13" i="26"/>
  <c r="BJ13" i="26"/>
  <c r="BI13" i="26"/>
  <c r="T13" i="26"/>
  <c r="BO12" i="26"/>
  <c r="BL12" i="26"/>
  <c r="BJ12" i="26"/>
  <c r="BI12" i="26"/>
  <c r="T12" i="26"/>
  <c r="BO11" i="26"/>
  <c r="BL11" i="26"/>
  <c r="BJ11" i="26"/>
  <c r="BI11" i="26"/>
  <c r="T11" i="26"/>
  <c r="BO10" i="26"/>
  <c r="BL10" i="26"/>
  <c r="BJ10" i="26"/>
  <c r="BI10" i="26"/>
  <c r="BM10" i="26"/>
  <c r="BN10" i="26"/>
  <c r="T10" i="26"/>
  <c r="BO9" i="26"/>
  <c r="BL9" i="26"/>
  <c r="BJ9" i="26"/>
  <c r="BI9" i="26"/>
  <c r="BM9" i="26"/>
  <c r="T9" i="26"/>
  <c r="BO8" i="26"/>
  <c r="BL8" i="26"/>
  <c r="BJ8" i="26"/>
  <c r="BI8" i="26"/>
  <c r="BM8" i="26"/>
  <c r="T8" i="26"/>
  <c r="BO7" i="26"/>
  <c r="BL7" i="26"/>
  <c r="BJ7" i="26"/>
  <c r="BI7" i="26"/>
  <c r="BM7" i="26"/>
  <c r="BN7" i="26"/>
  <c r="T7" i="26"/>
  <c r="BO6" i="26"/>
  <c r="BP6" i="26"/>
  <c r="BL6" i="26"/>
  <c r="BJ6" i="26"/>
  <c r="BI6" i="26"/>
  <c r="BM6" i="26"/>
  <c r="T6" i="26"/>
  <c r="BO5" i="26"/>
  <c r="BL5" i="26"/>
  <c r="BJ5" i="26"/>
  <c r="BI5" i="26"/>
  <c r="BM5" i="26"/>
  <c r="BN5" i="26"/>
  <c r="T5" i="26"/>
  <c r="T4" i="26"/>
  <c r="BJ14" i="6"/>
  <c r="BK14" i="6"/>
  <c r="BI15" i="6"/>
  <c r="BJ15" i="6"/>
  <c r="BK15" i="6"/>
  <c r="BL15" i="6"/>
  <c r="BM15" i="6" s="1"/>
  <c r="BN15" i="6" s="1"/>
  <c r="BO15" i="6"/>
  <c r="BP15" i="6" s="1"/>
  <c r="BQ15" i="6" s="1"/>
  <c r="BI16" i="6"/>
  <c r="BK16" i="6" s="1"/>
  <c r="BJ16" i="6"/>
  <c r="BL16" i="6"/>
  <c r="BO16" i="6"/>
  <c r="BI17" i="6"/>
  <c r="BM17" i="6" s="1"/>
  <c r="BN17" i="6" s="1"/>
  <c r="BJ17" i="6"/>
  <c r="BL17" i="6"/>
  <c r="BO17" i="6"/>
  <c r="BI18" i="6"/>
  <c r="BK18" i="6" s="1"/>
  <c r="BJ18" i="6"/>
  <c r="BL18" i="6"/>
  <c r="BO18" i="6"/>
  <c r="BI19" i="6"/>
  <c r="BJ19" i="6"/>
  <c r="BK19" i="6"/>
  <c r="BL19" i="6"/>
  <c r="BM19" i="6" s="1"/>
  <c r="BO19" i="6"/>
  <c r="BI20" i="6"/>
  <c r="BJ20" i="6"/>
  <c r="BL20" i="6"/>
  <c r="BO20" i="6"/>
  <c r="BI21" i="6"/>
  <c r="BJ21" i="6"/>
  <c r="BL21" i="6"/>
  <c r="BM21" i="6"/>
  <c r="BO21" i="6"/>
  <c r="BI22" i="6"/>
  <c r="BM22" i="6" s="1"/>
  <c r="BJ22" i="6"/>
  <c r="BL22" i="6"/>
  <c r="BO22" i="6"/>
  <c r="BI23" i="6"/>
  <c r="BJ23" i="6"/>
  <c r="BL23" i="6"/>
  <c r="BO23" i="6"/>
  <c r="BI24" i="6"/>
  <c r="BM24" i="6" s="1"/>
  <c r="BJ24" i="6"/>
  <c r="BL24" i="6"/>
  <c r="BO24" i="6"/>
  <c r="BI25" i="6"/>
  <c r="BM25" i="6" s="1"/>
  <c r="BJ25" i="6"/>
  <c r="BL25" i="6"/>
  <c r="BO25" i="6"/>
  <c r="BI26" i="6"/>
  <c r="BJ26" i="6"/>
  <c r="BL26" i="6"/>
  <c r="BO26" i="6"/>
  <c r="BI27" i="6"/>
  <c r="BJ27" i="6"/>
  <c r="BL27" i="6"/>
  <c r="BO27" i="6"/>
  <c r="BO6" i="6"/>
  <c r="BI6" i="6"/>
  <c r="BP6" i="6"/>
  <c r="BJ6" i="6"/>
  <c r="BQ6" i="6"/>
  <c r="BO7" i="6"/>
  <c r="BO8" i="6"/>
  <c r="BO9" i="6"/>
  <c r="BO10" i="6"/>
  <c r="BO11" i="6"/>
  <c r="BO12" i="6"/>
  <c r="BO13" i="6"/>
  <c r="BL6" i="6"/>
  <c r="BM6" i="6"/>
  <c r="BN6" i="6"/>
  <c r="BL7" i="6"/>
  <c r="BL8" i="6"/>
  <c r="BL9" i="6"/>
  <c r="BL10" i="6"/>
  <c r="BL11" i="6"/>
  <c r="BL12" i="6"/>
  <c r="BL13" i="6"/>
  <c r="BJ7" i="6"/>
  <c r="BJ8" i="6"/>
  <c r="BJ9" i="6"/>
  <c r="BJ10" i="6"/>
  <c r="BJ11" i="6"/>
  <c r="BJ12" i="6"/>
  <c r="BJ13" i="6"/>
  <c r="BK6" i="6"/>
  <c r="BI7" i="6"/>
  <c r="BK7" i="6"/>
  <c r="BI8" i="6"/>
  <c r="BI9" i="6"/>
  <c r="BK9" i="6"/>
  <c r="BI10" i="6"/>
  <c r="BI11" i="6"/>
  <c r="BP11" i="6"/>
  <c r="BQ11" i="6"/>
  <c r="BI12" i="6"/>
  <c r="BP12" i="6"/>
  <c r="BQ12" i="6"/>
  <c r="BI13" i="6"/>
  <c r="BM13" i="6"/>
  <c r="BK13" i="26"/>
  <c r="BP13" i="26"/>
  <c r="BM13" i="26"/>
  <c r="BN13" i="26"/>
  <c r="BP12" i="26"/>
  <c r="BQ12" i="26"/>
  <c r="BN13" i="6"/>
  <c r="BK13" i="6"/>
  <c r="BP13" i="6"/>
  <c r="BQ13" i="6"/>
  <c r="BS12" i="27"/>
  <c r="BT12" i="27"/>
  <c r="BU12" i="27"/>
  <c r="BM12" i="26"/>
  <c r="BN12" i="26"/>
  <c r="BK12" i="6"/>
  <c r="BM12" i="6"/>
  <c r="BN12" i="6"/>
  <c r="BS11" i="27"/>
  <c r="BT11" i="27"/>
  <c r="BU11" i="27"/>
  <c r="BS10" i="27"/>
  <c r="BT10" i="27"/>
  <c r="BV10" i="27"/>
  <c r="BK11" i="26"/>
  <c r="BK11" i="6"/>
  <c r="BM11" i="6"/>
  <c r="BN11" i="6"/>
  <c r="BP10" i="6"/>
  <c r="BQ10" i="6"/>
  <c r="BK10" i="6"/>
  <c r="BM10" i="6"/>
  <c r="BN10" i="6"/>
  <c r="BS9" i="27"/>
  <c r="BT9" i="27"/>
  <c r="BV9" i="27"/>
  <c r="BP10" i="26"/>
  <c r="BQ10" i="26"/>
  <c r="BN9" i="26"/>
  <c r="BP9" i="26"/>
  <c r="BQ9" i="26"/>
  <c r="BP9" i="6"/>
  <c r="BQ9" i="6"/>
  <c r="BM9" i="6"/>
  <c r="BN9" i="6"/>
  <c r="BS9" i="6"/>
  <c r="BT9" i="6"/>
  <c r="BP8" i="6"/>
  <c r="BQ8" i="6"/>
  <c r="BN8" i="26"/>
  <c r="BP8" i="26"/>
  <c r="BQ8" i="26"/>
  <c r="BS8" i="27"/>
  <c r="BT8" i="27"/>
  <c r="BV8" i="27"/>
  <c r="BK8" i="6"/>
  <c r="BM8" i="6"/>
  <c r="BN8" i="6"/>
  <c r="BS7" i="27"/>
  <c r="BT7" i="27"/>
  <c r="BU7" i="27"/>
  <c r="BS6" i="27"/>
  <c r="BT6" i="27"/>
  <c r="BV6" i="27"/>
  <c r="BS5" i="27"/>
  <c r="BT5" i="27"/>
  <c r="BV27" i="27"/>
  <c r="BU27" i="27"/>
  <c r="BV23" i="27"/>
  <c r="BU23" i="27"/>
  <c r="BV19" i="27"/>
  <c r="BU19" i="27"/>
  <c r="BV11" i="27"/>
  <c r="BV26" i="27"/>
  <c r="BU26" i="27"/>
  <c r="BV24" i="27"/>
  <c r="BU24" i="27"/>
  <c r="BV22" i="27"/>
  <c r="BU22" i="27"/>
  <c r="BV20" i="27"/>
  <c r="BU20" i="27"/>
  <c r="BV18" i="27"/>
  <c r="BU18" i="27"/>
  <c r="BV12" i="27"/>
  <c r="BU9" i="27"/>
  <c r="BU5" i="27"/>
  <c r="BV5" i="27"/>
  <c r="BV25" i="27"/>
  <c r="BU25" i="27"/>
  <c r="BV21" i="27"/>
  <c r="BU21" i="27"/>
  <c r="BV17" i="27"/>
  <c r="BU17" i="27"/>
  <c r="BV13" i="27"/>
  <c r="BU13" i="27"/>
  <c r="BU10" i="27"/>
  <c r="BU8" i="27"/>
  <c r="BU6" i="27"/>
  <c r="BP7" i="26"/>
  <c r="BQ7" i="26"/>
  <c r="BM7" i="6"/>
  <c r="BP7" i="6"/>
  <c r="BN7" i="6"/>
  <c r="BQ7" i="6"/>
  <c r="BS6" i="6"/>
  <c r="BT6" i="6"/>
  <c r="BQ6" i="26"/>
  <c r="BN6" i="26"/>
  <c r="BP5" i="26"/>
  <c r="BQ5" i="26"/>
  <c r="BS25" i="26"/>
  <c r="BT25" i="26"/>
  <c r="BK5" i="26"/>
  <c r="BK6" i="26"/>
  <c r="BK7" i="26"/>
  <c r="BK8" i="26"/>
  <c r="BK9" i="26"/>
  <c r="BK10" i="26"/>
  <c r="BM11" i="26"/>
  <c r="BN11" i="26"/>
  <c r="BQ14" i="26"/>
  <c r="BQ24" i="26"/>
  <c r="BQ26" i="26"/>
  <c r="BP11" i="26"/>
  <c r="BQ11" i="26"/>
  <c r="BK12" i="26"/>
  <c r="BQ13" i="26"/>
  <c r="BK14" i="26"/>
  <c r="BS14" i="26"/>
  <c r="BT14" i="26"/>
  <c r="BK16" i="26"/>
  <c r="BQ23" i="26"/>
  <c r="BS23" i="26"/>
  <c r="BT23" i="26"/>
  <c r="BK24" i="26"/>
  <c r="BS24" i="26"/>
  <c r="BT24" i="26"/>
  <c r="BQ25" i="26"/>
  <c r="BK26" i="26"/>
  <c r="BS26" i="26"/>
  <c r="BT26" i="26"/>
  <c r="BQ27" i="26"/>
  <c r="BS27" i="26"/>
  <c r="BT27" i="26"/>
  <c r="BP27" i="25"/>
  <c r="BO27" i="25"/>
  <c r="BL27" i="25"/>
  <c r="BM27" i="25"/>
  <c r="BN27" i="25"/>
  <c r="BJ27" i="25"/>
  <c r="BI27" i="25"/>
  <c r="BK27" i="25"/>
  <c r="T27" i="25"/>
  <c r="BP26" i="25"/>
  <c r="BO26" i="25"/>
  <c r="BL26" i="25"/>
  <c r="BM26" i="25"/>
  <c r="BJ26" i="25"/>
  <c r="BN26" i="25"/>
  <c r="BI26" i="25"/>
  <c r="T26" i="25"/>
  <c r="BP25" i="25"/>
  <c r="BO25" i="25"/>
  <c r="BL25" i="25"/>
  <c r="BM25" i="25"/>
  <c r="BN25" i="25"/>
  <c r="BJ25" i="25"/>
  <c r="BI25" i="25"/>
  <c r="BK25" i="25"/>
  <c r="T25" i="25"/>
  <c r="BP24" i="25"/>
  <c r="BO24" i="25"/>
  <c r="BL24" i="25"/>
  <c r="BM24" i="25"/>
  <c r="BJ24" i="25"/>
  <c r="BN24" i="25"/>
  <c r="BI24" i="25"/>
  <c r="T24" i="25"/>
  <c r="BP23" i="25"/>
  <c r="BO23" i="25"/>
  <c r="BL23" i="25"/>
  <c r="BM23" i="25"/>
  <c r="BN23" i="25"/>
  <c r="BJ23" i="25"/>
  <c r="BI23" i="25"/>
  <c r="BK23" i="25"/>
  <c r="T23" i="25"/>
  <c r="BP22" i="25"/>
  <c r="BO22" i="25"/>
  <c r="BL22" i="25"/>
  <c r="BM22" i="25"/>
  <c r="BJ22" i="25"/>
  <c r="BN22" i="25"/>
  <c r="BI22" i="25"/>
  <c r="T22" i="25"/>
  <c r="BP21" i="25"/>
  <c r="BO21" i="25"/>
  <c r="BL21" i="25"/>
  <c r="BM21" i="25"/>
  <c r="BN21" i="25"/>
  <c r="BJ21" i="25"/>
  <c r="BI21" i="25"/>
  <c r="BK21" i="25"/>
  <c r="T21" i="25"/>
  <c r="BP20" i="25"/>
  <c r="BO20" i="25"/>
  <c r="BL20" i="25"/>
  <c r="BM20" i="25"/>
  <c r="BJ20" i="25"/>
  <c r="BN20" i="25"/>
  <c r="BI20" i="25"/>
  <c r="T20" i="25"/>
  <c r="BP19" i="25"/>
  <c r="BO19" i="25"/>
  <c r="BL19" i="25"/>
  <c r="BM19" i="25"/>
  <c r="BN19" i="25"/>
  <c r="BJ19" i="25"/>
  <c r="BI19" i="25"/>
  <c r="BK19" i="25"/>
  <c r="T19" i="25"/>
  <c r="BP18" i="25"/>
  <c r="BO18" i="25"/>
  <c r="BL18" i="25"/>
  <c r="BM18" i="25"/>
  <c r="BJ18" i="25"/>
  <c r="BN18" i="25"/>
  <c r="BI18" i="25"/>
  <c r="T18" i="25"/>
  <c r="BP17" i="25"/>
  <c r="BO17" i="25"/>
  <c r="BL17" i="25"/>
  <c r="BM17" i="25"/>
  <c r="BN17" i="25"/>
  <c r="BJ17" i="25"/>
  <c r="BI17" i="25"/>
  <c r="BK17" i="25"/>
  <c r="T17" i="25"/>
  <c r="BO16" i="25"/>
  <c r="BL16" i="25"/>
  <c r="BJ16" i="25"/>
  <c r="BK16" i="25" s="1"/>
  <c r="BI16" i="25"/>
  <c r="BP16" i="25" s="1"/>
  <c r="T16" i="25"/>
  <c r="BO15" i="25"/>
  <c r="BL15" i="25"/>
  <c r="BJ15" i="25"/>
  <c r="BI15" i="25"/>
  <c r="BM15" i="25" s="1"/>
  <c r="T15" i="25"/>
  <c r="BO14" i="25"/>
  <c r="BL14" i="25"/>
  <c r="BJ14" i="25"/>
  <c r="BI14" i="25"/>
  <c r="T14" i="25"/>
  <c r="BO13" i="25"/>
  <c r="BL13" i="25"/>
  <c r="BJ13" i="25"/>
  <c r="BI13" i="25"/>
  <c r="T13" i="25"/>
  <c r="BO12" i="25"/>
  <c r="BL12" i="25"/>
  <c r="BJ12" i="25"/>
  <c r="BI12" i="25"/>
  <c r="BP12" i="25" s="1"/>
  <c r="T12" i="25"/>
  <c r="BO11" i="25"/>
  <c r="BL11" i="25"/>
  <c r="BJ11" i="25"/>
  <c r="BI11" i="25"/>
  <c r="T11" i="25"/>
  <c r="BO10" i="25"/>
  <c r="BP10" i="25"/>
  <c r="BL10" i="25"/>
  <c r="BJ10" i="25"/>
  <c r="BI10" i="25"/>
  <c r="BM10" i="25"/>
  <c r="T10" i="25"/>
  <c r="BO9" i="25"/>
  <c r="BL9" i="25"/>
  <c r="BJ9" i="25"/>
  <c r="BI9" i="25"/>
  <c r="BM9" i="25"/>
  <c r="BN9" i="25"/>
  <c r="T9" i="25"/>
  <c r="BO8" i="25"/>
  <c r="BL8" i="25"/>
  <c r="BJ8" i="25"/>
  <c r="BI8" i="25"/>
  <c r="BM8" i="25"/>
  <c r="T8" i="25"/>
  <c r="BO7" i="25"/>
  <c r="BL7" i="25"/>
  <c r="BJ7" i="25"/>
  <c r="BI7" i="25"/>
  <c r="BM7" i="25"/>
  <c r="BN7" i="25"/>
  <c r="T7" i="25"/>
  <c r="BO6" i="25"/>
  <c r="BP6" i="25"/>
  <c r="BL6" i="25"/>
  <c r="BJ6" i="25"/>
  <c r="BI6" i="25"/>
  <c r="BM6" i="25"/>
  <c r="T6" i="25"/>
  <c r="BO5" i="25"/>
  <c r="BL5" i="25"/>
  <c r="BJ5" i="25"/>
  <c r="BI5" i="25"/>
  <c r="BM5" i="25"/>
  <c r="BN5" i="25"/>
  <c r="T5" i="25"/>
  <c r="T4" i="25"/>
  <c r="BS13" i="26"/>
  <c r="BT13" i="26"/>
  <c r="BS12" i="26"/>
  <c r="BT12" i="26"/>
  <c r="BV12" i="26"/>
  <c r="BS13" i="6"/>
  <c r="BT13" i="6"/>
  <c r="BS12" i="6"/>
  <c r="BT12" i="6"/>
  <c r="BK11" i="25"/>
  <c r="BQ10" i="25"/>
  <c r="BN10" i="25"/>
  <c r="BP9" i="25"/>
  <c r="BQ9" i="25"/>
  <c r="BS11" i="26"/>
  <c r="BT11" i="26"/>
  <c r="BU11" i="26"/>
  <c r="BS11" i="6"/>
  <c r="BT11" i="6"/>
  <c r="BU11" i="6"/>
  <c r="BV11" i="6"/>
  <c r="BS10" i="6"/>
  <c r="BT10" i="6"/>
  <c r="BS10" i="26"/>
  <c r="BT10" i="26"/>
  <c r="BU10" i="26"/>
  <c r="BS9" i="26"/>
  <c r="BT9" i="26"/>
  <c r="BV9" i="6"/>
  <c r="BU9" i="6"/>
  <c r="BS8" i="26"/>
  <c r="BT8" i="26"/>
  <c r="BU8" i="26"/>
  <c r="BN8" i="25"/>
  <c r="BP8" i="25"/>
  <c r="BQ8" i="25"/>
  <c r="BV7" i="27"/>
  <c r="BS8" i="6"/>
  <c r="BT8" i="6"/>
  <c r="BS7" i="26"/>
  <c r="BT7" i="26"/>
  <c r="BS7" i="6"/>
  <c r="BT7" i="6"/>
  <c r="BV7" i="6"/>
  <c r="BU7" i="6"/>
  <c r="BV6" i="6"/>
  <c r="BU6" i="6"/>
  <c r="BS6" i="26"/>
  <c r="BT6" i="26"/>
  <c r="BU6" i="26"/>
  <c r="BS5" i="26"/>
  <c r="BT5" i="26"/>
  <c r="BU5" i="26"/>
  <c r="BV27" i="26"/>
  <c r="BU27" i="26"/>
  <c r="BV23" i="26"/>
  <c r="BU23" i="26"/>
  <c r="BV11" i="26"/>
  <c r="BV26" i="26"/>
  <c r="BU26" i="26"/>
  <c r="BV24" i="26"/>
  <c r="BU24" i="26"/>
  <c r="BV14" i="26"/>
  <c r="BU14" i="26"/>
  <c r="BU9" i="26"/>
  <c r="BV9" i="26"/>
  <c r="BU7" i="26"/>
  <c r="BV7" i="26"/>
  <c r="BV5" i="26"/>
  <c r="BV25" i="26"/>
  <c r="BU25" i="26"/>
  <c r="BV13" i="26"/>
  <c r="BU13" i="26"/>
  <c r="BP7" i="25"/>
  <c r="BQ7" i="25"/>
  <c r="BQ6" i="25"/>
  <c r="BN6" i="25"/>
  <c r="BP5" i="25"/>
  <c r="BQ5" i="25"/>
  <c r="BS17" i="25"/>
  <c r="BT17" i="25"/>
  <c r="BS21" i="25"/>
  <c r="BT21" i="25"/>
  <c r="BS25" i="25"/>
  <c r="BT25" i="25"/>
  <c r="BK5" i="25"/>
  <c r="BK6" i="25"/>
  <c r="BK7" i="25"/>
  <c r="BS7" i="25"/>
  <c r="BT7" i="25"/>
  <c r="BK8" i="25"/>
  <c r="BK9" i="25"/>
  <c r="BK10" i="25"/>
  <c r="BM11" i="25"/>
  <c r="BN11" i="25" s="1"/>
  <c r="BQ18" i="25"/>
  <c r="BQ20" i="25"/>
  <c r="BQ22" i="25"/>
  <c r="BQ24" i="25"/>
  <c r="BQ26" i="25"/>
  <c r="BP11" i="25"/>
  <c r="BQ11" i="25" s="1"/>
  <c r="BK14" i="25"/>
  <c r="BQ17" i="25"/>
  <c r="BK18" i="25"/>
  <c r="BS18" i="25"/>
  <c r="BT18" i="25"/>
  <c r="BQ19" i="25"/>
  <c r="BS19" i="25"/>
  <c r="BT19" i="25"/>
  <c r="BK20" i="25"/>
  <c r="BS20" i="25"/>
  <c r="BT20" i="25"/>
  <c r="BQ21" i="25"/>
  <c r="BK22" i="25"/>
  <c r="BS22" i="25"/>
  <c r="BT22" i="25"/>
  <c r="BQ23" i="25"/>
  <c r="BS23" i="25"/>
  <c r="BT23" i="25"/>
  <c r="BK24" i="25"/>
  <c r="BS24" i="25"/>
  <c r="BT24" i="25"/>
  <c r="BQ25" i="25"/>
  <c r="BK26" i="25"/>
  <c r="BS26" i="25"/>
  <c r="BT26" i="25"/>
  <c r="BQ27" i="25"/>
  <c r="BS27" i="25"/>
  <c r="BT27" i="25"/>
  <c r="BO27" i="24"/>
  <c r="BL27" i="24"/>
  <c r="BJ27" i="24"/>
  <c r="BI27" i="24"/>
  <c r="BP27" i="24" s="1"/>
  <c r="BQ27" i="24" s="1"/>
  <c r="T27" i="24"/>
  <c r="BO26" i="24"/>
  <c r="BP26" i="24"/>
  <c r="BL26" i="24"/>
  <c r="BM26" i="24" s="1"/>
  <c r="BJ26" i="24"/>
  <c r="BI26" i="24"/>
  <c r="T26" i="24"/>
  <c r="BO25" i="24"/>
  <c r="BL25" i="24"/>
  <c r="BJ25" i="24"/>
  <c r="BI25" i="24"/>
  <c r="BK25" i="24" s="1"/>
  <c r="BM25" i="24"/>
  <c r="T25" i="24"/>
  <c r="BO24" i="24"/>
  <c r="BL24" i="24"/>
  <c r="BJ24" i="24"/>
  <c r="BI24" i="24"/>
  <c r="T24" i="24"/>
  <c r="BO23" i="24"/>
  <c r="BL23" i="24"/>
  <c r="BM23" i="24" s="1"/>
  <c r="BJ23" i="24"/>
  <c r="BI23" i="24"/>
  <c r="T23" i="24"/>
  <c r="BO22" i="24"/>
  <c r="BL22" i="24"/>
  <c r="BJ22" i="24"/>
  <c r="BI22" i="24"/>
  <c r="T22" i="24"/>
  <c r="BO21" i="24"/>
  <c r="BL21" i="24"/>
  <c r="BJ21" i="24"/>
  <c r="BI21" i="24"/>
  <c r="T21" i="24"/>
  <c r="BO20" i="24"/>
  <c r="BL20" i="24"/>
  <c r="BJ20" i="24"/>
  <c r="BI20" i="24"/>
  <c r="BK20" i="24" s="1"/>
  <c r="T20" i="24"/>
  <c r="BO19" i="24"/>
  <c r="BL19" i="24"/>
  <c r="BJ19" i="24"/>
  <c r="BI19" i="24"/>
  <c r="T19" i="24"/>
  <c r="BO18" i="24"/>
  <c r="BL18" i="24"/>
  <c r="BJ18" i="24"/>
  <c r="BI18" i="24"/>
  <c r="BM18" i="24" s="1"/>
  <c r="T18" i="24"/>
  <c r="BO17" i="24"/>
  <c r="BL17" i="24"/>
  <c r="BJ17" i="24"/>
  <c r="BI17" i="24"/>
  <c r="T17" i="24"/>
  <c r="BO16" i="24"/>
  <c r="BL16" i="24"/>
  <c r="BJ16" i="24"/>
  <c r="BI16" i="24"/>
  <c r="T16" i="24"/>
  <c r="BO15" i="24"/>
  <c r="BI15" i="24"/>
  <c r="BK15" i="24" s="1"/>
  <c r="BP15" i="24"/>
  <c r="BQ15" i="24" s="1"/>
  <c r="BJ15" i="24"/>
  <c r="BL15" i="24"/>
  <c r="BM15" i="24"/>
  <c r="BN15" i="24" s="1"/>
  <c r="T15" i="24"/>
  <c r="BO14" i="24"/>
  <c r="BL14" i="24"/>
  <c r="BJ14" i="24"/>
  <c r="BI14" i="24"/>
  <c r="BM14" i="24"/>
  <c r="T14" i="24"/>
  <c r="BO13" i="24"/>
  <c r="BL13" i="24"/>
  <c r="BM13" i="24"/>
  <c r="BN13" i="24"/>
  <c r="BJ13" i="24"/>
  <c r="BI13" i="24"/>
  <c r="T13" i="24"/>
  <c r="BO12" i="24"/>
  <c r="BP12" i="24"/>
  <c r="BL12" i="24"/>
  <c r="BJ12" i="24"/>
  <c r="BI12" i="24"/>
  <c r="T12" i="24"/>
  <c r="BO11" i="24"/>
  <c r="BL11" i="24"/>
  <c r="BJ11" i="24"/>
  <c r="BI11" i="24"/>
  <c r="T11" i="24"/>
  <c r="BO10" i="24"/>
  <c r="BL10" i="24"/>
  <c r="BJ10" i="24"/>
  <c r="BI10" i="24"/>
  <c r="BM10" i="24"/>
  <c r="BN10" i="24"/>
  <c r="T10" i="24"/>
  <c r="BO9" i="24"/>
  <c r="BL9" i="24"/>
  <c r="BJ9" i="24"/>
  <c r="BI9" i="24"/>
  <c r="BM9" i="24"/>
  <c r="BN9" i="24"/>
  <c r="T9" i="24"/>
  <c r="BO8" i="24"/>
  <c r="BP8" i="24"/>
  <c r="BL8" i="24"/>
  <c r="BJ8" i="24"/>
  <c r="BI8" i="24"/>
  <c r="BM8" i="24"/>
  <c r="T8" i="24"/>
  <c r="BO7" i="24"/>
  <c r="BL7" i="24"/>
  <c r="BJ7" i="24"/>
  <c r="BI7" i="24"/>
  <c r="BM7" i="24"/>
  <c r="T7" i="24"/>
  <c r="BO6" i="24"/>
  <c r="BL6" i="24"/>
  <c r="BJ6" i="24"/>
  <c r="BI6" i="24"/>
  <c r="BM6" i="24"/>
  <c r="T6" i="24"/>
  <c r="BO5" i="24"/>
  <c r="BL5" i="24"/>
  <c r="BJ5" i="24"/>
  <c r="BI5" i="24"/>
  <c r="BM5" i="24"/>
  <c r="BN5" i="24"/>
  <c r="T5" i="24"/>
  <c r="T4" i="24"/>
  <c r="BK13" i="24"/>
  <c r="BM12" i="24"/>
  <c r="BN12" i="24"/>
  <c r="BU12" i="26"/>
  <c r="BU13" i="6"/>
  <c r="BV13" i="6"/>
  <c r="BQ12" i="24"/>
  <c r="BV12" i="6"/>
  <c r="BU12" i="6"/>
  <c r="BS10" i="25"/>
  <c r="BT10" i="25"/>
  <c r="BV10" i="25"/>
  <c r="BS9" i="25"/>
  <c r="BT9" i="25"/>
  <c r="BV9" i="25"/>
  <c r="BS8" i="25"/>
  <c r="BT8" i="25"/>
  <c r="BV10" i="26"/>
  <c r="BP10" i="24"/>
  <c r="BQ10" i="24"/>
  <c r="BV10" i="6"/>
  <c r="BU10" i="6"/>
  <c r="BP9" i="24"/>
  <c r="BQ9" i="24"/>
  <c r="BV8" i="26"/>
  <c r="BN8" i="24"/>
  <c r="BQ8" i="24"/>
  <c r="BV8" i="6"/>
  <c r="BU8" i="6"/>
  <c r="BP7" i="24"/>
  <c r="BQ7" i="24"/>
  <c r="BN7" i="24"/>
  <c r="BP6" i="24"/>
  <c r="BV6" i="26"/>
  <c r="BS6" i="25"/>
  <c r="BT6" i="25"/>
  <c r="BS5" i="25"/>
  <c r="BT5" i="25"/>
  <c r="BV27" i="25"/>
  <c r="BU27" i="25"/>
  <c r="BV23" i="25"/>
  <c r="BU23" i="25"/>
  <c r="BV19" i="25"/>
  <c r="BU19" i="25"/>
  <c r="BV26" i="25"/>
  <c r="BU26" i="25"/>
  <c r="BV22" i="25"/>
  <c r="BU22" i="25"/>
  <c r="BV18" i="25"/>
  <c r="BU18" i="25"/>
  <c r="BU9" i="25"/>
  <c r="BU5" i="25"/>
  <c r="BV5" i="25"/>
  <c r="BV21" i="25"/>
  <c r="BU21" i="25"/>
  <c r="BV24" i="25"/>
  <c r="BU24" i="25"/>
  <c r="BV20" i="25"/>
  <c r="BU20" i="25"/>
  <c r="BU7" i="25"/>
  <c r="BV7" i="25"/>
  <c r="BV25" i="25"/>
  <c r="BU25" i="25"/>
  <c r="BV17" i="25"/>
  <c r="BU17" i="25"/>
  <c r="BU10" i="25"/>
  <c r="BU8" i="25"/>
  <c r="BV8" i="25"/>
  <c r="BU6" i="25"/>
  <c r="BV6" i="25"/>
  <c r="BQ6" i="24"/>
  <c r="BP5" i="24"/>
  <c r="BQ5" i="24"/>
  <c r="BK5" i="24"/>
  <c r="BK6" i="24"/>
  <c r="BK7" i="24"/>
  <c r="BK8" i="24"/>
  <c r="BK9" i="24"/>
  <c r="BS9" i="24"/>
  <c r="BT9" i="24"/>
  <c r="BK10" i="24"/>
  <c r="BM11" i="24"/>
  <c r="BN11" i="24"/>
  <c r="BK11" i="24"/>
  <c r="BP11" i="24"/>
  <c r="BQ11" i="24"/>
  <c r="BK12" i="24"/>
  <c r="BO27" i="23"/>
  <c r="BP27" i="23"/>
  <c r="BQ27" i="23"/>
  <c r="BL27" i="23"/>
  <c r="BJ27" i="23"/>
  <c r="BI27" i="23"/>
  <c r="BM27" i="23"/>
  <c r="BN27" i="23"/>
  <c r="T27" i="23"/>
  <c r="BO26" i="23"/>
  <c r="BP26" i="23"/>
  <c r="BQ26" i="23"/>
  <c r="BL26" i="23"/>
  <c r="BJ26" i="23"/>
  <c r="BI26" i="23"/>
  <c r="BM26" i="23"/>
  <c r="BN26" i="23"/>
  <c r="T26" i="23"/>
  <c r="BO25" i="23"/>
  <c r="BP25" i="23"/>
  <c r="BQ25" i="23"/>
  <c r="BL25" i="23"/>
  <c r="BJ25" i="23"/>
  <c r="BI25" i="23"/>
  <c r="BM25" i="23"/>
  <c r="BN25" i="23"/>
  <c r="T25" i="23"/>
  <c r="BO24" i="23"/>
  <c r="BP24" i="23"/>
  <c r="BQ24" i="23"/>
  <c r="BL24" i="23"/>
  <c r="BJ24" i="23"/>
  <c r="BI24" i="23"/>
  <c r="BM24" i="23"/>
  <c r="BN24" i="23"/>
  <c r="T24" i="23"/>
  <c r="BO23" i="23"/>
  <c r="BP23" i="23"/>
  <c r="BQ23" i="23"/>
  <c r="BL23" i="23"/>
  <c r="BJ23" i="23"/>
  <c r="BI23" i="23"/>
  <c r="BM23" i="23"/>
  <c r="BN23" i="23"/>
  <c r="T23" i="23"/>
  <c r="BO22" i="23"/>
  <c r="BP22" i="23"/>
  <c r="BQ22" i="23"/>
  <c r="BL22" i="23"/>
  <c r="BJ22" i="23"/>
  <c r="BI22" i="23"/>
  <c r="BM22" i="23"/>
  <c r="BN22" i="23"/>
  <c r="T22" i="23"/>
  <c r="BO21" i="23"/>
  <c r="BL21" i="23"/>
  <c r="BJ21" i="23"/>
  <c r="BI21" i="23"/>
  <c r="T21" i="23"/>
  <c r="BO20" i="23"/>
  <c r="BL20" i="23"/>
  <c r="BM20" i="23" s="1"/>
  <c r="BJ20" i="23"/>
  <c r="BI20" i="23"/>
  <c r="T20" i="23"/>
  <c r="BO19" i="23"/>
  <c r="BL19" i="23"/>
  <c r="BJ19" i="23"/>
  <c r="BI19" i="23"/>
  <c r="T19" i="23"/>
  <c r="BO18" i="23"/>
  <c r="BL18" i="23"/>
  <c r="BJ18" i="23"/>
  <c r="BI18" i="23"/>
  <c r="BM18" i="23" s="1"/>
  <c r="T18" i="23"/>
  <c r="BO17" i="23"/>
  <c r="BL17" i="23"/>
  <c r="BJ17" i="23"/>
  <c r="BI17" i="23"/>
  <c r="T17" i="23"/>
  <c r="BO16" i="23"/>
  <c r="BL16" i="23"/>
  <c r="BJ16" i="23"/>
  <c r="BI16" i="23"/>
  <c r="T16" i="23"/>
  <c r="BO15" i="23"/>
  <c r="BL15" i="23"/>
  <c r="BJ15" i="23"/>
  <c r="BI15" i="23"/>
  <c r="T15" i="23"/>
  <c r="BO14" i="23"/>
  <c r="BP14" i="23" s="1"/>
  <c r="BQ14" i="23" s="1"/>
  <c r="BI14" i="23"/>
  <c r="BK14" i="23" s="1"/>
  <c r="BJ14" i="23"/>
  <c r="BL14" i="23"/>
  <c r="BM14" i="23" s="1"/>
  <c r="BN14" i="23" s="1"/>
  <c r="T14" i="23"/>
  <c r="BO13" i="23"/>
  <c r="BI13" i="23"/>
  <c r="BP13" i="23"/>
  <c r="BJ13" i="23"/>
  <c r="BQ13" i="23"/>
  <c r="BL13" i="23"/>
  <c r="BM13" i="23"/>
  <c r="BN13" i="23"/>
  <c r="T13" i="23"/>
  <c r="BO12" i="23"/>
  <c r="BL12" i="23"/>
  <c r="BJ12" i="23"/>
  <c r="BI12" i="23"/>
  <c r="BM12" i="23"/>
  <c r="T12" i="23"/>
  <c r="BO11" i="23"/>
  <c r="BL11" i="23"/>
  <c r="BJ11" i="23"/>
  <c r="BI11" i="23"/>
  <c r="T11" i="23"/>
  <c r="BO10" i="23"/>
  <c r="BL10" i="23"/>
  <c r="BJ10" i="23"/>
  <c r="BI10" i="23"/>
  <c r="BM10" i="23"/>
  <c r="T10" i="23"/>
  <c r="BO9" i="23"/>
  <c r="BL9" i="23"/>
  <c r="BJ9" i="23"/>
  <c r="BI9" i="23"/>
  <c r="BM9" i="23"/>
  <c r="T9" i="23"/>
  <c r="BO8" i="23"/>
  <c r="BL8" i="23"/>
  <c r="BJ8" i="23"/>
  <c r="BI8" i="23"/>
  <c r="BM8" i="23"/>
  <c r="T8" i="23"/>
  <c r="BO7" i="23"/>
  <c r="BL7" i="23"/>
  <c r="BJ7" i="23"/>
  <c r="BI7" i="23"/>
  <c r="BM7" i="23"/>
  <c r="T7" i="23"/>
  <c r="BO6" i="23"/>
  <c r="BL6" i="23"/>
  <c r="BJ6" i="23"/>
  <c r="BI6" i="23"/>
  <c r="BM6" i="23"/>
  <c r="T6" i="23"/>
  <c r="BO5" i="23"/>
  <c r="BL5" i="23"/>
  <c r="BJ5" i="23"/>
  <c r="BI5" i="23"/>
  <c r="BM5" i="23"/>
  <c r="BN5" i="23"/>
  <c r="T5" i="23"/>
  <c r="T4" i="23"/>
  <c r="BS12" i="24"/>
  <c r="BT12" i="24"/>
  <c r="BV12" i="24"/>
  <c r="BN12" i="23"/>
  <c r="BP12" i="23"/>
  <c r="BQ12" i="23"/>
  <c r="BM11" i="23"/>
  <c r="BN11" i="23"/>
  <c r="BP11" i="23"/>
  <c r="BQ11" i="23"/>
  <c r="BS11" i="24"/>
  <c r="BT11" i="24"/>
  <c r="BU11" i="24"/>
  <c r="BS10" i="24"/>
  <c r="BT10" i="24"/>
  <c r="BU10" i="24"/>
  <c r="BP10" i="23"/>
  <c r="BQ10" i="23"/>
  <c r="BN10" i="23"/>
  <c r="BN9" i="23"/>
  <c r="BP9" i="23"/>
  <c r="BQ9" i="23"/>
  <c r="BS8" i="24"/>
  <c r="BT8" i="24"/>
  <c r="BN8" i="23"/>
  <c r="BP8" i="23"/>
  <c r="BQ8" i="23"/>
  <c r="BP7" i="23"/>
  <c r="BS7" i="24"/>
  <c r="BT7" i="24"/>
  <c r="BU7" i="24"/>
  <c r="BQ7" i="23"/>
  <c r="BN7" i="23"/>
  <c r="BP6" i="23"/>
  <c r="BQ6" i="23"/>
  <c r="BS6" i="24"/>
  <c r="BT6" i="24"/>
  <c r="BV6" i="24"/>
  <c r="BS5" i="24"/>
  <c r="BT5" i="24"/>
  <c r="BU5" i="24"/>
  <c r="BV11" i="24"/>
  <c r="BU8" i="24"/>
  <c r="BV8" i="24"/>
  <c r="BU6" i="24"/>
  <c r="BU9" i="24"/>
  <c r="BV9" i="24"/>
  <c r="BN6" i="23"/>
  <c r="BP5" i="23"/>
  <c r="BQ5" i="23"/>
  <c r="BK5" i="23"/>
  <c r="BK6" i="23"/>
  <c r="BK7" i="23"/>
  <c r="BK8" i="23"/>
  <c r="BK9" i="23"/>
  <c r="BK10" i="23"/>
  <c r="BK11" i="23"/>
  <c r="BK12" i="23"/>
  <c r="BS12" i="23"/>
  <c r="BT12" i="23"/>
  <c r="BK13" i="23"/>
  <c r="BS13" i="23"/>
  <c r="BT13" i="23"/>
  <c r="BK22" i="23"/>
  <c r="BS22" i="23"/>
  <c r="BT22" i="23"/>
  <c r="BK23" i="23"/>
  <c r="BS23" i="23"/>
  <c r="BT23" i="23"/>
  <c r="BK24" i="23"/>
  <c r="BS24" i="23"/>
  <c r="BT24" i="23"/>
  <c r="BK25" i="23"/>
  <c r="BS25" i="23"/>
  <c r="BT25" i="23"/>
  <c r="BK26" i="23"/>
  <c r="BS26" i="23"/>
  <c r="BT26" i="23"/>
  <c r="BK27" i="23"/>
  <c r="BS27" i="23"/>
  <c r="BT27" i="23"/>
  <c r="BJ6" i="22"/>
  <c r="BJ7" i="22"/>
  <c r="BJ8" i="22"/>
  <c r="BJ9" i="22"/>
  <c r="BJ10" i="22"/>
  <c r="BJ11" i="22"/>
  <c r="BJ12" i="22"/>
  <c r="BJ13" i="22"/>
  <c r="BJ14" i="22"/>
  <c r="BJ15" i="22"/>
  <c r="BK15" i="22" s="1"/>
  <c r="BJ16" i="22"/>
  <c r="BJ17" i="22"/>
  <c r="BJ18" i="22"/>
  <c r="BJ19" i="22"/>
  <c r="BJ20" i="22"/>
  <c r="BJ21" i="22"/>
  <c r="BK21" i="22" s="1"/>
  <c r="BJ22" i="22"/>
  <c r="BJ23" i="22"/>
  <c r="BJ24" i="22"/>
  <c r="BJ25" i="22"/>
  <c r="BJ26" i="22"/>
  <c r="BJ27" i="22"/>
  <c r="BN27" i="22"/>
  <c r="BJ5" i="22"/>
  <c r="BP27" i="22"/>
  <c r="BO27" i="22"/>
  <c r="BL27" i="22"/>
  <c r="BM27" i="22"/>
  <c r="BI27" i="22"/>
  <c r="T27" i="22"/>
  <c r="BP26" i="22"/>
  <c r="BO26" i="22"/>
  <c r="BL26" i="22"/>
  <c r="BM26" i="22"/>
  <c r="BN26" i="22"/>
  <c r="BI26" i="22"/>
  <c r="BK26" i="22"/>
  <c r="T26" i="22"/>
  <c r="BP25" i="22"/>
  <c r="BQ25" i="22" s="1"/>
  <c r="BO25" i="22"/>
  <c r="BL25" i="22"/>
  <c r="BM25" i="22"/>
  <c r="BN25" i="22"/>
  <c r="BI25" i="22"/>
  <c r="T25" i="22"/>
  <c r="BO24" i="22"/>
  <c r="BL24" i="22"/>
  <c r="BI24" i="22"/>
  <c r="T24" i="22"/>
  <c r="BO23" i="22"/>
  <c r="BL23" i="22"/>
  <c r="BI23" i="22"/>
  <c r="BM23" i="22" s="1"/>
  <c r="T23" i="22"/>
  <c r="BO22" i="22"/>
  <c r="BP22" i="22" s="1"/>
  <c r="BQ22" i="22" s="1"/>
  <c r="BL22" i="22"/>
  <c r="BI22" i="22"/>
  <c r="T22" i="22"/>
  <c r="BP21" i="22"/>
  <c r="BO21" i="22"/>
  <c r="BL21" i="22"/>
  <c r="BM21" i="22"/>
  <c r="BN21" i="22"/>
  <c r="BI21" i="22"/>
  <c r="T21" i="22"/>
  <c r="BO20" i="22"/>
  <c r="BL20" i="22"/>
  <c r="BI20" i="22"/>
  <c r="T20" i="22"/>
  <c r="BO19" i="22"/>
  <c r="BL19" i="22"/>
  <c r="BI19" i="22"/>
  <c r="BP19" i="22" s="1"/>
  <c r="BQ19" i="22" s="1"/>
  <c r="T19" i="22"/>
  <c r="BO18" i="22"/>
  <c r="BL18" i="22"/>
  <c r="BI18" i="22"/>
  <c r="T18" i="22"/>
  <c r="BO17" i="22"/>
  <c r="BL17" i="22"/>
  <c r="BI17" i="22"/>
  <c r="BP17" i="22" s="1"/>
  <c r="T17" i="22"/>
  <c r="BO16" i="22"/>
  <c r="BL16" i="22"/>
  <c r="BI16" i="22"/>
  <c r="T16" i="22"/>
  <c r="BO15" i="22"/>
  <c r="BL15" i="22"/>
  <c r="BI15" i="22"/>
  <c r="T15" i="22"/>
  <c r="BI14" i="22"/>
  <c r="BP14" i="22"/>
  <c r="BQ14" i="22" s="1"/>
  <c r="BO14" i="22"/>
  <c r="BL14" i="22"/>
  <c r="BM14" i="22" s="1"/>
  <c r="BN14" i="22" s="1"/>
  <c r="BK14" i="22"/>
  <c r="T14" i="22"/>
  <c r="BO13" i="22"/>
  <c r="BL13" i="22"/>
  <c r="BI13" i="22"/>
  <c r="BM13" i="22"/>
  <c r="BP13" i="22"/>
  <c r="T13" i="22"/>
  <c r="BO12" i="22"/>
  <c r="BL12" i="22"/>
  <c r="BI12" i="22"/>
  <c r="BK12" i="22"/>
  <c r="T12" i="22"/>
  <c r="BO11" i="22"/>
  <c r="BI11" i="22"/>
  <c r="BP11" i="22"/>
  <c r="BL11" i="22"/>
  <c r="T11" i="22"/>
  <c r="BO10" i="22"/>
  <c r="BL10" i="22"/>
  <c r="BI10" i="22"/>
  <c r="BP10" i="22"/>
  <c r="T10" i="22"/>
  <c r="BO9" i="22"/>
  <c r="BL9" i="22"/>
  <c r="BI9" i="22"/>
  <c r="BO8" i="22"/>
  <c r="BL8" i="22"/>
  <c r="BI8" i="22"/>
  <c r="BP8" i="22"/>
  <c r="T8" i="22"/>
  <c r="BO7" i="22"/>
  <c r="BL7" i="22"/>
  <c r="BI7" i="22"/>
  <c r="BP7" i="22"/>
  <c r="BO6" i="22"/>
  <c r="BL6" i="22"/>
  <c r="BI6" i="22"/>
  <c r="BP6" i="22"/>
  <c r="BO5" i="22"/>
  <c r="BL5" i="22"/>
  <c r="BI5" i="22"/>
  <c r="BK5" i="22"/>
  <c r="BN13" i="22"/>
  <c r="BU12" i="24"/>
  <c r="BM12" i="22"/>
  <c r="BN12" i="22"/>
  <c r="BP12" i="22"/>
  <c r="BQ12" i="22"/>
  <c r="BS11" i="23"/>
  <c r="BT11" i="23"/>
  <c r="BV11" i="23"/>
  <c r="BV10" i="24"/>
  <c r="BM10" i="22"/>
  <c r="BN10" i="22"/>
  <c r="BS10" i="23"/>
  <c r="BT10" i="23"/>
  <c r="BU10" i="23"/>
  <c r="BS9" i="23"/>
  <c r="BT9" i="23"/>
  <c r="BK9" i="22"/>
  <c r="BM9" i="22"/>
  <c r="BP9" i="22"/>
  <c r="BQ9" i="22"/>
  <c r="BM8" i="22"/>
  <c r="BN8" i="22"/>
  <c r="BV7" i="24"/>
  <c r="BS8" i="23"/>
  <c r="BT8" i="23"/>
  <c r="BV8" i="23"/>
  <c r="BS7" i="23"/>
  <c r="BT7" i="23"/>
  <c r="BM7" i="22"/>
  <c r="BN7" i="22"/>
  <c r="BV5" i="24"/>
  <c r="BS6" i="23"/>
  <c r="BT6" i="23"/>
  <c r="BV6" i="23"/>
  <c r="BS5" i="23"/>
  <c r="BT5" i="23"/>
  <c r="BU27" i="23"/>
  <c r="BV27" i="23"/>
  <c r="BU25" i="23"/>
  <c r="BV25" i="23"/>
  <c r="BU23" i="23"/>
  <c r="BV23" i="23"/>
  <c r="BU13" i="23"/>
  <c r="BV13" i="23"/>
  <c r="BU11" i="23"/>
  <c r="BU9" i="23"/>
  <c r="BV9" i="23"/>
  <c r="BU7" i="23"/>
  <c r="BV7" i="23"/>
  <c r="BU5" i="23"/>
  <c r="BV5" i="23"/>
  <c r="BU26" i="23"/>
  <c r="BV26" i="23"/>
  <c r="BU24" i="23"/>
  <c r="BV24" i="23"/>
  <c r="BU22" i="23"/>
  <c r="BV22" i="23"/>
  <c r="BU12" i="23"/>
  <c r="BV12" i="23"/>
  <c r="BU8" i="23"/>
  <c r="BU6" i="23"/>
  <c r="BM6" i="22"/>
  <c r="BN6" i="22"/>
  <c r="BK7" i="22"/>
  <c r="BN9" i="22"/>
  <c r="BM5" i="22"/>
  <c r="BN5" i="22"/>
  <c r="BP5" i="22"/>
  <c r="BQ5" i="22"/>
  <c r="BQ6" i="22"/>
  <c r="BQ8" i="22"/>
  <c r="BQ10" i="22"/>
  <c r="BQ13" i="22"/>
  <c r="BQ21" i="22"/>
  <c r="BK6" i="22"/>
  <c r="BQ7" i="22"/>
  <c r="BK8" i="22"/>
  <c r="BK10" i="22"/>
  <c r="BQ11" i="22"/>
  <c r="BQ27" i="22"/>
  <c r="BK11" i="22"/>
  <c r="BM11" i="22"/>
  <c r="BN11" i="22"/>
  <c r="BK13" i="22"/>
  <c r="BK25" i="22"/>
  <c r="BQ26" i="22"/>
  <c r="BS26" i="22"/>
  <c r="BT26" i="22"/>
  <c r="BK27" i="22"/>
  <c r="BS27" i="22"/>
  <c r="BT27" i="22"/>
  <c r="BQ5" i="12"/>
  <c r="BS5" i="12"/>
  <c r="BN5" i="12"/>
  <c r="BL5" i="12"/>
  <c r="BL5" i="21"/>
  <c r="BS12" i="22"/>
  <c r="BT12" i="22"/>
  <c r="BU12" i="22"/>
  <c r="BS10" i="22"/>
  <c r="BT10" i="22"/>
  <c r="BU10" i="22"/>
  <c r="BV10" i="23"/>
  <c r="BS8" i="22"/>
  <c r="BT8" i="22"/>
  <c r="BU8" i="22"/>
  <c r="BS7" i="22"/>
  <c r="BT7" i="22"/>
  <c r="BU7" i="22"/>
  <c r="BS6" i="22"/>
  <c r="BT6" i="22"/>
  <c r="BU6" i="22"/>
  <c r="BS11" i="22"/>
  <c r="BT11" i="22"/>
  <c r="BV11" i="22"/>
  <c r="BS9" i="22"/>
  <c r="BT9" i="22"/>
  <c r="BU9" i="22"/>
  <c r="BS5" i="22"/>
  <c r="BT5" i="22"/>
  <c r="BU5" i="22"/>
  <c r="BV26" i="22"/>
  <c r="BU26" i="22"/>
  <c r="BV9" i="22"/>
  <c r="BV5" i="22"/>
  <c r="BV10" i="22"/>
  <c r="BV8" i="22"/>
  <c r="BV6" i="22"/>
  <c r="BV7" i="22"/>
  <c r="BV27" i="22"/>
  <c r="BU27" i="22"/>
  <c r="BS13" i="22"/>
  <c r="BT13" i="22"/>
  <c r="BV12" i="22"/>
  <c r="BU11" i="22"/>
  <c r="BV13" i="22"/>
  <c r="BU13" i="22"/>
  <c r="T4" i="20"/>
  <c r="BO27" i="21"/>
  <c r="BL27" i="21"/>
  <c r="BM27" i="21"/>
  <c r="BJ27" i="21"/>
  <c r="BI27" i="21"/>
  <c r="T27" i="21"/>
  <c r="BO26" i="21"/>
  <c r="BL26" i="21"/>
  <c r="BJ26" i="21"/>
  <c r="BI26" i="21"/>
  <c r="T26" i="21"/>
  <c r="BO25" i="21"/>
  <c r="BP25" i="21" s="1"/>
  <c r="BQ25" i="21" s="1"/>
  <c r="BL25" i="21"/>
  <c r="BM25" i="21" s="1"/>
  <c r="BN25" i="21" s="1"/>
  <c r="BJ25" i="21"/>
  <c r="BI25" i="21"/>
  <c r="BK25" i="21" s="1"/>
  <c r="T25" i="21"/>
  <c r="BO24" i="21"/>
  <c r="BL24" i="21"/>
  <c r="BM24" i="21"/>
  <c r="BJ24" i="21"/>
  <c r="BI24" i="21"/>
  <c r="BP24" i="21" s="1"/>
  <c r="T24" i="21"/>
  <c r="BO23" i="21"/>
  <c r="BL23" i="21"/>
  <c r="BJ23" i="21"/>
  <c r="BI23" i="21"/>
  <c r="BM23" i="21" s="1"/>
  <c r="T23" i="21"/>
  <c r="BO22" i="21"/>
  <c r="BP22" i="21" s="1"/>
  <c r="BL22" i="21"/>
  <c r="BM22" i="21" s="1"/>
  <c r="BJ22" i="21"/>
  <c r="BI22" i="21"/>
  <c r="T22" i="21"/>
  <c r="BO21" i="21"/>
  <c r="BL21" i="21"/>
  <c r="BJ21" i="21"/>
  <c r="BI21" i="21"/>
  <c r="BM21" i="21" s="1"/>
  <c r="T21" i="21"/>
  <c r="BO20" i="21"/>
  <c r="BL20" i="21"/>
  <c r="BJ20" i="21"/>
  <c r="BI20" i="21"/>
  <c r="T20" i="21"/>
  <c r="BO19" i="21"/>
  <c r="BL19" i="21"/>
  <c r="BJ19" i="21"/>
  <c r="BI19" i="21"/>
  <c r="T19" i="21"/>
  <c r="BP18" i="21"/>
  <c r="BO18" i="21"/>
  <c r="BL18" i="21"/>
  <c r="BM18" i="21"/>
  <c r="BJ18" i="21"/>
  <c r="BI18" i="21"/>
  <c r="T18" i="21"/>
  <c r="BO17" i="21"/>
  <c r="BL17" i="21"/>
  <c r="BJ17" i="21"/>
  <c r="BI17" i="21"/>
  <c r="T17" i="21"/>
  <c r="BO16" i="21"/>
  <c r="BL16" i="21"/>
  <c r="BJ16" i="21"/>
  <c r="BI16" i="21"/>
  <c r="T16" i="21"/>
  <c r="BI15" i="21"/>
  <c r="BM15" i="21" s="1"/>
  <c r="BN15" i="21" s="1"/>
  <c r="BO15" i="21"/>
  <c r="BP15" i="21" s="1"/>
  <c r="BQ15" i="21" s="1"/>
  <c r="BL15" i="21"/>
  <c r="BJ15" i="21"/>
  <c r="BI14" i="21"/>
  <c r="BO14" i="21"/>
  <c r="BP14" i="21"/>
  <c r="BL14" i="21"/>
  <c r="BM14" i="21"/>
  <c r="BJ14" i="21"/>
  <c r="BN14" i="21"/>
  <c r="T14" i="21"/>
  <c r="BO13" i="21"/>
  <c r="BL13" i="21"/>
  <c r="BJ13" i="21"/>
  <c r="BI13" i="21"/>
  <c r="T13" i="21"/>
  <c r="BO12" i="21"/>
  <c r="BL12" i="21"/>
  <c r="BJ12" i="21"/>
  <c r="BI12" i="21"/>
  <c r="BO11" i="21"/>
  <c r="BL11" i="21"/>
  <c r="BJ11" i="21"/>
  <c r="BI11" i="21"/>
  <c r="BO10" i="21"/>
  <c r="BL10" i="21"/>
  <c r="BJ10" i="21"/>
  <c r="BI10" i="21"/>
  <c r="BM10" i="21"/>
  <c r="BO9" i="21"/>
  <c r="BP9" i="21"/>
  <c r="BL9" i="21"/>
  <c r="BJ9" i="21"/>
  <c r="BI9" i="21"/>
  <c r="BM9" i="21"/>
  <c r="BO8" i="21"/>
  <c r="BL8" i="21"/>
  <c r="BJ8" i="21"/>
  <c r="BI8" i="21"/>
  <c r="BM8" i="21"/>
  <c r="BO7" i="21"/>
  <c r="BL7" i="21"/>
  <c r="BJ7" i="21"/>
  <c r="BI7" i="21"/>
  <c r="BM7" i="21"/>
  <c r="BO6" i="21"/>
  <c r="BL6" i="21"/>
  <c r="BJ6" i="21"/>
  <c r="BI6" i="21"/>
  <c r="BM6" i="21"/>
  <c r="T6" i="21"/>
  <c r="BO5" i="21"/>
  <c r="BJ5" i="21"/>
  <c r="BI5" i="21"/>
  <c r="BM5" i="21"/>
  <c r="BN5" i="21"/>
  <c r="T5" i="21"/>
  <c r="T4" i="21"/>
  <c r="BK13" i="21"/>
  <c r="BP13" i="21"/>
  <c r="BM13" i="21"/>
  <c r="BN13" i="21"/>
  <c r="BP12" i="21"/>
  <c r="BM12" i="21"/>
  <c r="BN12" i="21"/>
  <c r="BK11" i="21"/>
  <c r="BN10" i="21"/>
  <c r="BP10" i="21"/>
  <c r="BQ10" i="21"/>
  <c r="BN9" i="21"/>
  <c r="BQ9" i="21"/>
  <c r="BP8" i="21"/>
  <c r="BQ8" i="21"/>
  <c r="BN8" i="21"/>
  <c r="BN7" i="21"/>
  <c r="BP7" i="21"/>
  <c r="BQ7" i="21"/>
  <c r="BP6" i="21"/>
  <c r="BQ6" i="21"/>
  <c r="BN6" i="21"/>
  <c r="BP5" i="21"/>
  <c r="BQ5" i="21"/>
  <c r="BK5" i="21"/>
  <c r="BS5" i="21"/>
  <c r="BT5" i="21"/>
  <c r="BK6" i="21"/>
  <c r="BK7" i="21"/>
  <c r="BK8" i="21"/>
  <c r="BK9" i="21"/>
  <c r="BK10" i="21"/>
  <c r="BM11" i="21"/>
  <c r="BN11" i="21"/>
  <c r="BQ12" i="21"/>
  <c r="BQ14" i="21"/>
  <c r="BP11" i="21"/>
  <c r="BQ11" i="21"/>
  <c r="BK12" i="21"/>
  <c r="BQ13" i="21"/>
  <c r="BK14" i="21"/>
  <c r="BS14" i="21"/>
  <c r="BT14" i="21"/>
  <c r="BK18" i="21"/>
  <c r="BI5" i="13"/>
  <c r="BS13" i="21"/>
  <c r="BT13" i="21"/>
  <c r="BV13" i="21"/>
  <c r="BS12" i="21"/>
  <c r="BT12" i="21"/>
  <c r="BV12" i="21"/>
  <c r="BS11" i="21"/>
  <c r="BT11" i="21"/>
  <c r="BV11" i="21"/>
  <c r="BS10" i="21"/>
  <c r="BT10" i="21"/>
  <c r="BU10" i="21"/>
  <c r="BS9" i="21"/>
  <c r="BT9" i="21"/>
  <c r="BU9" i="21"/>
  <c r="BS8" i="21"/>
  <c r="BT8" i="21"/>
  <c r="BU8" i="21"/>
  <c r="BS7" i="21"/>
  <c r="BT7" i="21"/>
  <c r="BU7" i="21"/>
  <c r="BS6" i="21"/>
  <c r="BT6" i="21"/>
  <c r="BU6" i="21"/>
  <c r="BU5" i="21"/>
  <c r="BV14" i="21"/>
  <c r="BU14" i="21"/>
  <c r="BV5" i="21"/>
  <c r="BU13" i="21"/>
  <c r="BV5" i="11"/>
  <c r="BU5" i="11"/>
  <c r="BO27" i="20"/>
  <c r="BL27" i="20"/>
  <c r="BJ27" i="20"/>
  <c r="BI27" i="20"/>
  <c r="BM27" i="20" s="1"/>
  <c r="BO26" i="20"/>
  <c r="BL26" i="20"/>
  <c r="BM26" i="20" s="1"/>
  <c r="BJ26" i="20"/>
  <c r="BK26" i="20" s="1"/>
  <c r="BI26" i="20"/>
  <c r="T26" i="20"/>
  <c r="BP25" i="20"/>
  <c r="BO25" i="20"/>
  <c r="BL25" i="20"/>
  <c r="BM25" i="20"/>
  <c r="BJ25" i="20"/>
  <c r="BK25" i="20" s="1"/>
  <c r="BI25" i="20"/>
  <c r="T25" i="20"/>
  <c r="BO24" i="20"/>
  <c r="BJ24" i="20"/>
  <c r="BI24" i="20"/>
  <c r="T24" i="20"/>
  <c r="BO23" i="20"/>
  <c r="BL23" i="20"/>
  <c r="BJ23" i="20"/>
  <c r="BI23" i="20"/>
  <c r="T23" i="20"/>
  <c r="BJ22" i="20"/>
  <c r="BI22" i="20"/>
  <c r="T22" i="20"/>
  <c r="BO21" i="20"/>
  <c r="BL21" i="20"/>
  <c r="BJ21" i="20"/>
  <c r="BI21" i="20"/>
  <c r="BK21" i="20"/>
  <c r="BP20" i="20"/>
  <c r="BO20" i="20"/>
  <c r="BL20" i="20"/>
  <c r="BM20" i="20"/>
  <c r="BJ20" i="20"/>
  <c r="BK20" i="20" s="1"/>
  <c r="BI20" i="20"/>
  <c r="T20" i="20"/>
  <c r="BO19" i="20"/>
  <c r="BL19" i="20"/>
  <c r="BJ19" i="20"/>
  <c r="BI19" i="20"/>
  <c r="T19" i="20"/>
  <c r="BO18" i="20"/>
  <c r="BP18" i="20" s="1"/>
  <c r="BQ18" i="20" s="1"/>
  <c r="BL18" i="20"/>
  <c r="BJ18" i="20"/>
  <c r="BI18" i="20"/>
  <c r="T18" i="20"/>
  <c r="BO17" i="20"/>
  <c r="BL17" i="20"/>
  <c r="BJ17" i="20"/>
  <c r="BI17" i="20"/>
  <c r="T17" i="20"/>
  <c r="BO16" i="20"/>
  <c r="BL16" i="20"/>
  <c r="BM16" i="20" s="1"/>
  <c r="BJ16" i="20"/>
  <c r="BI16" i="20"/>
  <c r="T16" i="20"/>
  <c r="BO15" i="20"/>
  <c r="BL15" i="20"/>
  <c r="BJ15" i="20"/>
  <c r="BI15" i="20"/>
  <c r="BP15" i="20" s="1"/>
  <c r="BQ15" i="20" s="1"/>
  <c r="T15" i="20"/>
  <c r="BI14" i="20"/>
  <c r="BO14" i="20"/>
  <c r="BP14" i="20" s="1"/>
  <c r="BQ14" i="20" s="1"/>
  <c r="BL14" i="20"/>
  <c r="BM14" i="20" s="1"/>
  <c r="BN14" i="20" s="1"/>
  <c r="BJ14" i="20"/>
  <c r="T14" i="20"/>
  <c r="BO13" i="20"/>
  <c r="BL13" i="20"/>
  <c r="BJ13" i="20"/>
  <c r="BI13" i="20"/>
  <c r="T13" i="20"/>
  <c r="BO12" i="20"/>
  <c r="BL12" i="20"/>
  <c r="BM12" i="20"/>
  <c r="BJ12" i="20"/>
  <c r="BI12" i="20"/>
  <c r="T12" i="20"/>
  <c r="BL11" i="20"/>
  <c r="BJ11" i="20"/>
  <c r="BI11" i="20"/>
  <c r="BO10" i="20"/>
  <c r="BJ10" i="20"/>
  <c r="BI10" i="20"/>
  <c r="BM10" i="20"/>
  <c r="BN10" i="20"/>
  <c r="T10" i="20"/>
  <c r="BO9" i="20"/>
  <c r="BL9" i="20"/>
  <c r="BJ9" i="20"/>
  <c r="BI9" i="20"/>
  <c r="BM9" i="20"/>
  <c r="BN9" i="20"/>
  <c r="T9" i="20"/>
  <c r="BO8" i="20"/>
  <c r="BL8" i="20"/>
  <c r="BJ8" i="20"/>
  <c r="BI8" i="20"/>
  <c r="BM8" i="20"/>
  <c r="T8" i="20"/>
  <c r="BO7" i="20"/>
  <c r="BL7" i="20"/>
  <c r="BJ7" i="20"/>
  <c r="BM7" i="20"/>
  <c r="T7" i="20"/>
  <c r="BO6" i="20"/>
  <c r="BL6" i="20"/>
  <c r="BJ6" i="20"/>
  <c r="BI6" i="20"/>
  <c r="BM6" i="20"/>
  <c r="BN6" i="20"/>
  <c r="T6" i="20"/>
  <c r="BO5" i="20"/>
  <c r="BP5" i="20"/>
  <c r="BL5" i="20"/>
  <c r="BJ5" i="20"/>
  <c r="BI5" i="20"/>
  <c r="BM5" i="20"/>
  <c r="T5" i="20"/>
  <c r="BL4" i="20"/>
  <c r="BP27" i="18"/>
  <c r="BO27" i="18"/>
  <c r="BL27" i="18"/>
  <c r="BM27" i="18"/>
  <c r="BN27" i="18"/>
  <c r="BJ27" i="18"/>
  <c r="BI27" i="18"/>
  <c r="BK27" i="18"/>
  <c r="T27" i="18"/>
  <c r="BP26" i="18"/>
  <c r="BO26" i="18"/>
  <c r="BL26" i="18"/>
  <c r="BM26" i="18"/>
  <c r="BJ26" i="18"/>
  <c r="BN26" i="18"/>
  <c r="BI26" i="18"/>
  <c r="T26" i="18"/>
  <c r="BP25" i="18"/>
  <c r="BO25" i="18"/>
  <c r="BL25" i="18"/>
  <c r="BM25" i="18"/>
  <c r="BJ25" i="18"/>
  <c r="BK25" i="18" s="1"/>
  <c r="BI25" i="18"/>
  <c r="T25" i="18"/>
  <c r="BO24" i="18"/>
  <c r="BL24" i="18"/>
  <c r="BM24" i="18"/>
  <c r="BJ24" i="18"/>
  <c r="BI24" i="18"/>
  <c r="BP24" i="18" s="1"/>
  <c r="T24" i="18"/>
  <c r="BO23" i="18"/>
  <c r="BL23" i="18"/>
  <c r="BM23" i="18"/>
  <c r="BJ23" i="18"/>
  <c r="BK23" i="18" s="1"/>
  <c r="BI23" i="18"/>
  <c r="BP23" i="18" s="1"/>
  <c r="T23" i="18"/>
  <c r="BO22" i="18"/>
  <c r="BL22" i="18"/>
  <c r="BJ22" i="18"/>
  <c r="BI22" i="18"/>
  <c r="T22" i="18"/>
  <c r="BO21" i="18"/>
  <c r="BL21" i="18"/>
  <c r="BJ21" i="18"/>
  <c r="BI21" i="18"/>
  <c r="T21" i="18"/>
  <c r="BO20" i="18"/>
  <c r="BL20" i="18"/>
  <c r="BJ20" i="18"/>
  <c r="BI20" i="18"/>
  <c r="T20" i="18"/>
  <c r="BO19" i="18"/>
  <c r="BL19" i="18"/>
  <c r="BJ19" i="18"/>
  <c r="BI19" i="18"/>
  <c r="T19" i="18"/>
  <c r="BO18" i="18"/>
  <c r="BP18" i="18" s="1"/>
  <c r="BL18" i="18"/>
  <c r="BM18" i="18"/>
  <c r="BJ18" i="18"/>
  <c r="BI18" i="18"/>
  <c r="T18" i="18"/>
  <c r="BO17" i="18"/>
  <c r="BL17" i="18"/>
  <c r="BJ17" i="18"/>
  <c r="BI17" i="18"/>
  <c r="BM17" i="18" s="1"/>
  <c r="T17" i="18"/>
  <c r="BP16" i="18"/>
  <c r="BO16" i="18"/>
  <c r="BL16" i="18"/>
  <c r="BM16" i="18"/>
  <c r="BJ16" i="18"/>
  <c r="BI16" i="18"/>
  <c r="T16" i="18"/>
  <c r="BO15" i="18"/>
  <c r="BL15" i="18"/>
  <c r="BJ15" i="18"/>
  <c r="BI15" i="18"/>
  <c r="T15" i="18"/>
  <c r="BO14" i="18"/>
  <c r="BL14" i="18"/>
  <c r="BM14" i="18"/>
  <c r="BJ14" i="18"/>
  <c r="BK14" i="18" s="1"/>
  <c r="BI14" i="18"/>
  <c r="T14" i="18"/>
  <c r="BO13" i="18"/>
  <c r="BP13" i="18" s="1"/>
  <c r="BQ13" i="18" s="1"/>
  <c r="BL13" i="18"/>
  <c r="BM13" i="18" s="1"/>
  <c r="BN13" i="18" s="1"/>
  <c r="BS13" i="18" s="1"/>
  <c r="BT13" i="18" s="1"/>
  <c r="BJ13" i="18"/>
  <c r="BI13" i="18"/>
  <c r="T13" i="18"/>
  <c r="BO12" i="18"/>
  <c r="BL12" i="18"/>
  <c r="BJ12" i="18"/>
  <c r="BI12" i="18"/>
  <c r="BP12" i="18"/>
  <c r="T12" i="18"/>
  <c r="BO11" i="18"/>
  <c r="BL11" i="18"/>
  <c r="BJ11" i="18"/>
  <c r="BI11" i="18"/>
  <c r="T11" i="18"/>
  <c r="BO10" i="18"/>
  <c r="BL10" i="18"/>
  <c r="BJ10" i="18"/>
  <c r="BI10" i="18"/>
  <c r="BM10" i="18"/>
  <c r="T10" i="18"/>
  <c r="BO9" i="18"/>
  <c r="BL9" i="18"/>
  <c r="BJ9" i="18"/>
  <c r="BI9" i="18"/>
  <c r="BM9" i="18"/>
  <c r="T9" i="18"/>
  <c r="BO8" i="18"/>
  <c r="BL8" i="18"/>
  <c r="BJ8" i="18"/>
  <c r="BI8" i="18"/>
  <c r="BM8" i="18"/>
  <c r="T8" i="18"/>
  <c r="BO7" i="18"/>
  <c r="BL7" i="18"/>
  <c r="BJ7" i="18"/>
  <c r="BI7" i="18"/>
  <c r="BM7" i="18"/>
  <c r="BN7" i="18"/>
  <c r="T7" i="18"/>
  <c r="BO6" i="18"/>
  <c r="BL6" i="18"/>
  <c r="BJ6" i="18"/>
  <c r="BI6" i="18"/>
  <c r="BM6" i="18"/>
  <c r="BN6" i="18"/>
  <c r="T6" i="18"/>
  <c r="BO5" i="18"/>
  <c r="BJ5" i="18"/>
  <c r="BI5" i="18"/>
  <c r="BM5" i="18"/>
  <c r="T5" i="18"/>
  <c r="T4" i="18"/>
  <c r="BO27" i="17"/>
  <c r="BP27" i="17" s="1"/>
  <c r="BQ27" i="17" s="1"/>
  <c r="BL27" i="17"/>
  <c r="BM27" i="17" s="1"/>
  <c r="BN27" i="17" s="1"/>
  <c r="BJ27" i="17"/>
  <c r="BI27" i="17"/>
  <c r="BK27" i="17" s="1"/>
  <c r="T27" i="17"/>
  <c r="BO26" i="17"/>
  <c r="BL26" i="17"/>
  <c r="BJ26" i="17"/>
  <c r="BI26" i="17"/>
  <c r="BM26" i="17" s="1"/>
  <c r="T26" i="17"/>
  <c r="BO25" i="17"/>
  <c r="BL25" i="17"/>
  <c r="BJ25" i="17"/>
  <c r="BI25" i="17"/>
  <c r="T25" i="17"/>
  <c r="BO24" i="17"/>
  <c r="BP24" i="17" s="1"/>
  <c r="BL24" i="17"/>
  <c r="BM24" i="17" s="1"/>
  <c r="BJ24" i="17"/>
  <c r="BI24" i="17"/>
  <c r="T24" i="17"/>
  <c r="BO23" i="17"/>
  <c r="BL23" i="17"/>
  <c r="BM23" i="17" s="1"/>
  <c r="BJ23" i="17"/>
  <c r="BI23" i="17"/>
  <c r="T23" i="17"/>
  <c r="BO22" i="17"/>
  <c r="BP22" i="17" s="1"/>
  <c r="BQ22" i="17" s="1"/>
  <c r="BL22" i="17"/>
  <c r="BM22" i="17" s="1"/>
  <c r="BJ22" i="17"/>
  <c r="BI22" i="17"/>
  <c r="T22" i="17"/>
  <c r="BO21" i="17"/>
  <c r="BL21" i="17"/>
  <c r="BJ21" i="17"/>
  <c r="BI21" i="17"/>
  <c r="T21" i="17"/>
  <c r="BO20" i="17"/>
  <c r="BP20" i="17" s="1"/>
  <c r="BL20" i="17"/>
  <c r="BM20" i="17" s="1"/>
  <c r="BJ20" i="17"/>
  <c r="BI20" i="17"/>
  <c r="T20" i="17"/>
  <c r="BO19" i="17"/>
  <c r="BL19" i="17"/>
  <c r="BM19" i="17" s="1"/>
  <c r="BJ19" i="17"/>
  <c r="BI19" i="17"/>
  <c r="T19" i="17"/>
  <c r="BO18" i="17"/>
  <c r="BL18" i="17"/>
  <c r="BJ18" i="17"/>
  <c r="BI18" i="17"/>
  <c r="T18" i="17"/>
  <c r="BO17" i="17"/>
  <c r="BL17" i="17"/>
  <c r="BJ17" i="17"/>
  <c r="BI17" i="17"/>
  <c r="BM17" i="17" s="1"/>
  <c r="T17" i="17"/>
  <c r="BO16" i="17"/>
  <c r="BL16" i="17"/>
  <c r="BJ16" i="17"/>
  <c r="BI16" i="17"/>
  <c r="T16" i="17"/>
  <c r="BO15" i="17"/>
  <c r="BL15" i="17"/>
  <c r="BM15" i="17" s="1"/>
  <c r="BJ15" i="17"/>
  <c r="BI15" i="17"/>
  <c r="T15" i="17"/>
  <c r="BI14" i="17"/>
  <c r="BO14" i="17"/>
  <c r="BP14" i="17" s="1"/>
  <c r="BQ14" i="17" s="1"/>
  <c r="BL14" i="17"/>
  <c r="BM14" i="17" s="1"/>
  <c r="BN14" i="17" s="1"/>
  <c r="BJ14" i="17"/>
  <c r="T14" i="17"/>
  <c r="BO13" i="17"/>
  <c r="BL13" i="17"/>
  <c r="BJ13" i="17"/>
  <c r="BI13" i="17"/>
  <c r="T13" i="17"/>
  <c r="BO12" i="17"/>
  <c r="BL12" i="17"/>
  <c r="BJ12" i="17"/>
  <c r="BI12" i="17"/>
  <c r="T12" i="17"/>
  <c r="BO11" i="17"/>
  <c r="BL11" i="17"/>
  <c r="BJ11" i="17"/>
  <c r="BI11" i="17"/>
  <c r="T11" i="17"/>
  <c r="BO10" i="17"/>
  <c r="BP10" i="17"/>
  <c r="BL10" i="17"/>
  <c r="BJ10" i="17"/>
  <c r="BI10" i="17"/>
  <c r="BM10" i="17"/>
  <c r="BO9" i="17"/>
  <c r="BP9" i="17"/>
  <c r="BL9" i="17"/>
  <c r="BJ9" i="17"/>
  <c r="BI9" i="17"/>
  <c r="BM9" i="17"/>
  <c r="T9" i="17"/>
  <c r="BO8" i="17"/>
  <c r="BL8" i="17"/>
  <c r="BJ8" i="17"/>
  <c r="BI8" i="17"/>
  <c r="BM8" i="17"/>
  <c r="T8" i="17"/>
  <c r="BO7" i="17"/>
  <c r="BL7" i="17"/>
  <c r="BJ7" i="17"/>
  <c r="BI7" i="17"/>
  <c r="BM7" i="17"/>
  <c r="BN7" i="17"/>
  <c r="T7" i="17"/>
  <c r="BO6" i="17"/>
  <c r="BL6" i="17"/>
  <c r="BJ6" i="17"/>
  <c r="BI6" i="17"/>
  <c r="BM6" i="17"/>
  <c r="T6" i="17"/>
  <c r="BO5" i="17"/>
  <c r="BP5" i="17"/>
  <c r="BL5" i="17"/>
  <c r="BJ5" i="17"/>
  <c r="BI5" i="17"/>
  <c r="BM5" i="17"/>
  <c r="T5" i="17"/>
  <c r="T4" i="17"/>
  <c r="BO27" i="16"/>
  <c r="BL27" i="16"/>
  <c r="BM27" i="16" s="1"/>
  <c r="BJ27" i="16"/>
  <c r="BI27" i="16"/>
  <c r="T27" i="16"/>
  <c r="BO26" i="16"/>
  <c r="BL26" i="16"/>
  <c r="BJ26" i="16"/>
  <c r="BI26" i="16"/>
  <c r="T26" i="16"/>
  <c r="BO25" i="16"/>
  <c r="BL25" i="16"/>
  <c r="BJ25" i="16"/>
  <c r="BI25" i="16"/>
  <c r="T25" i="16"/>
  <c r="BO24" i="16"/>
  <c r="BP24" i="16" s="1"/>
  <c r="BL24" i="16"/>
  <c r="BM24" i="16"/>
  <c r="BN24" i="16" s="1"/>
  <c r="BJ24" i="16"/>
  <c r="BK24" i="16" s="1"/>
  <c r="BI24" i="16"/>
  <c r="T24" i="16"/>
  <c r="BO23" i="16"/>
  <c r="BL23" i="16"/>
  <c r="BM23" i="16" s="1"/>
  <c r="BJ23" i="16"/>
  <c r="BI23" i="16"/>
  <c r="T23" i="16"/>
  <c r="BO22" i="16"/>
  <c r="BL22" i="16"/>
  <c r="BM22" i="16"/>
  <c r="BJ22" i="16"/>
  <c r="BI22" i="16"/>
  <c r="BP22" i="16" s="1"/>
  <c r="T22" i="16"/>
  <c r="BO21" i="16"/>
  <c r="BL21" i="16"/>
  <c r="BJ21" i="16"/>
  <c r="BI21" i="16"/>
  <c r="BM21" i="16" s="1"/>
  <c r="T21" i="16"/>
  <c r="BO20" i="16"/>
  <c r="BL20" i="16"/>
  <c r="BJ20" i="16"/>
  <c r="BI20" i="16"/>
  <c r="T20" i="16"/>
  <c r="BO19" i="16"/>
  <c r="BP19" i="16" s="1"/>
  <c r="BQ19" i="16" s="1"/>
  <c r="BL19" i="16"/>
  <c r="BM19" i="16" s="1"/>
  <c r="BN19" i="16" s="1"/>
  <c r="BJ19" i="16"/>
  <c r="BI19" i="16"/>
  <c r="BK19" i="16" s="1"/>
  <c r="T19" i="16"/>
  <c r="BO18" i="16"/>
  <c r="BL18" i="16"/>
  <c r="BM18" i="16"/>
  <c r="BJ18" i="16"/>
  <c r="BI18" i="16"/>
  <c r="BP18" i="16" s="1"/>
  <c r="T18" i="16"/>
  <c r="BO17" i="16"/>
  <c r="BL17" i="16"/>
  <c r="BM17" i="16"/>
  <c r="BJ17" i="16"/>
  <c r="BI17" i="16"/>
  <c r="BP17" i="16" s="1"/>
  <c r="BQ17" i="16" s="1"/>
  <c r="T17" i="16"/>
  <c r="BO16" i="16"/>
  <c r="BL16" i="16"/>
  <c r="BJ16" i="16"/>
  <c r="BI16" i="16"/>
  <c r="T16" i="16"/>
  <c r="BO15" i="16"/>
  <c r="BL15" i="16"/>
  <c r="BJ15" i="16"/>
  <c r="BI15" i="16"/>
  <c r="T15" i="16"/>
  <c r="BI14" i="16"/>
  <c r="BM14" i="16" s="1"/>
  <c r="BN14" i="16" s="1"/>
  <c r="BO14" i="16"/>
  <c r="BP14" i="16" s="1"/>
  <c r="BQ14" i="16" s="1"/>
  <c r="BL14" i="16"/>
  <c r="BJ14" i="16"/>
  <c r="T14" i="16"/>
  <c r="BO13" i="16"/>
  <c r="BL13" i="16"/>
  <c r="BJ13" i="16"/>
  <c r="BI13" i="16"/>
  <c r="T13" i="16"/>
  <c r="BO12" i="16"/>
  <c r="BL12" i="16"/>
  <c r="BJ12" i="16"/>
  <c r="BI12" i="16"/>
  <c r="T12" i="16"/>
  <c r="BO11" i="16"/>
  <c r="BL11" i="16"/>
  <c r="BJ11" i="16"/>
  <c r="BI11" i="16"/>
  <c r="T11" i="16"/>
  <c r="BO10" i="16"/>
  <c r="BP10" i="16"/>
  <c r="BL10" i="16"/>
  <c r="BJ10" i="16"/>
  <c r="BI10" i="16"/>
  <c r="BM10" i="16"/>
  <c r="T10" i="16"/>
  <c r="BO9" i="16"/>
  <c r="BL9" i="16"/>
  <c r="BJ9" i="16"/>
  <c r="BI9" i="16"/>
  <c r="BM9" i="16"/>
  <c r="T9" i="16"/>
  <c r="BO8" i="16"/>
  <c r="BP8" i="16"/>
  <c r="BL8" i="16"/>
  <c r="BJ8" i="16"/>
  <c r="BI8" i="16"/>
  <c r="BM8" i="16"/>
  <c r="T8" i="16"/>
  <c r="BO7" i="16"/>
  <c r="BL7" i="16"/>
  <c r="BJ7" i="16"/>
  <c r="BI7" i="16"/>
  <c r="BM7" i="16"/>
  <c r="T7" i="16"/>
  <c r="BO6" i="16"/>
  <c r="BL6" i="16"/>
  <c r="BJ6" i="16"/>
  <c r="BI6" i="16"/>
  <c r="BM6" i="16"/>
  <c r="T6" i="16"/>
  <c r="BO5" i="16"/>
  <c r="BL5" i="16"/>
  <c r="BJ5" i="16"/>
  <c r="BI5" i="16"/>
  <c r="BM5" i="16"/>
  <c r="BN5" i="16"/>
  <c r="T5" i="16"/>
  <c r="T4" i="16"/>
  <c r="BO27" i="15"/>
  <c r="BL27" i="15"/>
  <c r="BJ27" i="15"/>
  <c r="BI27" i="15"/>
  <c r="BM27" i="15" s="1"/>
  <c r="BN27" i="15" s="1"/>
  <c r="T27" i="15"/>
  <c r="BO26" i="15"/>
  <c r="BL26" i="15"/>
  <c r="BJ26" i="15"/>
  <c r="BI26" i="15"/>
  <c r="BM26" i="15" s="1"/>
  <c r="BN26" i="15" s="1"/>
  <c r="T26" i="15"/>
  <c r="BO25" i="15"/>
  <c r="BL25" i="15"/>
  <c r="BJ25" i="15"/>
  <c r="BI25" i="15"/>
  <c r="T25" i="15"/>
  <c r="BP24" i="15"/>
  <c r="BO24" i="15"/>
  <c r="BL24" i="15"/>
  <c r="BM24" i="15" s="1"/>
  <c r="BJ24" i="15"/>
  <c r="BI24" i="15"/>
  <c r="T24" i="15"/>
  <c r="BO23" i="15"/>
  <c r="BL23" i="15"/>
  <c r="BM23" i="15" s="1"/>
  <c r="BJ23" i="15"/>
  <c r="BI23" i="15"/>
  <c r="T23" i="15"/>
  <c r="BO22" i="15"/>
  <c r="BL22" i="15"/>
  <c r="BM22" i="15"/>
  <c r="BJ22" i="15"/>
  <c r="BI22" i="15"/>
  <c r="BP22" i="15" s="1"/>
  <c r="T22" i="15"/>
  <c r="BO21" i="15"/>
  <c r="BL21" i="15"/>
  <c r="BJ21" i="15"/>
  <c r="BI21" i="15"/>
  <c r="BP21" i="15" s="1"/>
  <c r="BQ21" i="15" s="1"/>
  <c r="T21" i="15"/>
  <c r="BO20" i="15"/>
  <c r="BL20" i="15"/>
  <c r="BM20" i="15"/>
  <c r="BN20" i="15" s="1"/>
  <c r="BJ20" i="15"/>
  <c r="BI20" i="15"/>
  <c r="BP20" i="15" s="1"/>
  <c r="T20" i="15"/>
  <c r="BO19" i="15"/>
  <c r="BL19" i="15"/>
  <c r="BJ19" i="15"/>
  <c r="BI19" i="15"/>
  <c r="T19" i="15"/>
  <c r="BP18" i="15"/>
  <c r="BO18" i="15"/>
  <c r="BL18" i="15"/>
  <c r="BM18" i="15"/>
  <c r="BJ18" i="15"/>
  <c r="BK18" i="15" s="1"/>
  <c r="BI18" i="15"/>
  <c r="T18" i="15"/>
  <c r="BO17" i="15"/>
  <c r="BL17" i="15"/>
  <c r="BJ17" i="15"/>
  <c r="BI17" i="15"/>
  <c r="BM17" i="15" s="1"/>
  <c r="T17" i="15"/>
  <c r="BO16" i="15"/>
  <c r="BL16" i="15"/>
  <c r="BJ16" i="15"/>
  <c r="BI16" i="15"/>
  <c r="T16" i="15"/>
  <c r="BO15" i="15"/>
  <c r="BL15" i="15"/>
  <c r="BJ15" i="15"/>
  <c r="BI15" i="15"/>
  <c r="T15" i="15"/>
  <c r="BI14" i="15"/>
  <c r="BP14" i="15"/>
  <c r="BQ14" i="15" s="1"/>
  <c r="BO14" i="15"/>
  <c r="BL14" i="15"/>
  <c r="BM14" i="15" s="1"/>
  <c r="BN14" i="15" s="1"/>
  <c r="BJ14" i="15"/>
  <c r="T14" i="15"/>
  <c r="BO13" i="15"/>
  <c r="BL13" i="15"/>
  <c r="BJ13" i="15"/>
  <c r="BI13" i="15"/>
  <c r="T13" i="15"/>
  <c r="BO12" i="15"/>
  <c r="BL12" i="15"/>
  <c r="BJ12" i="15"/>
  <c r="BI12" i="15"/>
  <c r="BP12" i="15"/>
  <c r="T12" i="15"/>
  <c r="BO11" i="15"/>
  <c r="BL11" i="15"/>
  <c r="BJ11" i="15"/>
  <c r="BI11" i="15"/>
  <c r="BK11" i="15"/>
  <c r="T11" i="15"/>
  <c r="BO10" i="15"/>
  <c r="BL10" i="15"/>
  <c r="BJ10" i="15"/>
  <c r="BI10" i="15"/>
  <c r="BM10" i="15"/>
  <c r="BN10" i="15"/>
  <c r="T10" i="15"/>
  <c r="BO9" i="15"/>
  <c r="BP9" i="15"/>
  <c r="BL9" i="15"/>
  <c r="BJ9" i="15"/>
  <c r="BI9" i="15"/>
  <c r="BM9" i="15"/>
  <c r="T9" i="15"/>
  <c r="BO8" i="15"/>
  <c r="BL8" i="15"/>
  <c r="BJ8" i="15"/>
  <c r="BI8" i="15"/>
  <c r="BM8" i="15"/>
  <c r="T8" i="15"/>
  <c r="BO7" i="15"/>
  <c r="BL7" i="15"/>
  <c r="BJ7" i="15"/>
  <c r="BI7" i="15"/>
  <c r="BM7" i="15"/>
  <c r="T7" i="15"/>
  <c r="BO6" i="15"/>
  <c r="BL6" i="15"/>
  <c r="BJ6" i="15"/>
  <c r="BI6" i="15"/>
  <c r="BM6" i="15"/>
  <c r="T6" i="15"/>
  <c r="BO5" i="15"/>
  <c r="BL5" i="15"/>
  <c r="BJ5" i="15"/>
  <c r="BI5" i="15"/>
  <c r="BM5" i="15"/>
  <c r="BN5" i="15"/>
  <c r="T5" i="15"/>
  <c r="T4" i="15"/>
  <c r="BO27" i="14"/>
  <c r="BP27" i="14" s="1"/>
  <c r="BQ27" i="14" s="1"/>
  <c r="BL27" i="14"/>
  <c r="BM27" i="14" s="1"/>
  <c r="BJ27" i="14"/>
  <c r="T27" i="14"/>
  <c r="BP26" i="14"/>
  <c r="BO26" i="14"/>
  <c r="BL26" i="14"/>
  <c r="BJ26" i="14"/>
  <c r="T26" i="14"/>
  <c r="BO25" i="14"/>
  <c r="BL25" i="14"/>
  <c r="BM25" i="14"/>
  <c r="BJ25" i="14"/>
  <c r="BK25" i="14" s="1"/>
  <c r="T25" i="14"/>
  <c r="BO24" i="14"/>
  <c r="BL24" i="14"/>
  <c r="BJ24" i="14"/>
  <c r="T24" i="14"/>
  <c r="BO23" i="14"/>
  <c r="BP23" i="14" s="1"/>
  <c r="BQ23" i="14" s="1"/>
  <c r="BL23" i="14"/>
  <c r="BM23" i="14"/>
  <c r="BN23" i="14" s="1"/>
  <c r="BJ23" i="14"/>
  <c r="BK23" i="14" s="1"/>
  <c r="T23" i="14"/>
  <c r="BO22" i="14"/>
  <c r="BP22" i="14" s="1"/>
  <c r="BL22" i="14"/>
  <c r="BM22" i="14"/>
  <c r="BN22" i="14" s="1"/>
  <c r="BJ22" i="14"/>
  <c r="T22" i="14"/>
  <c r="BO21" i="14"/>
  <c r="BP21" i="14" s="1"/>
  <c r="BQ21" i="14" s="1"/>
  <c r="BL21" i="14"/>
  <c r="BM21" i="14"/>
  <c r="BN21" i="14" s="1"/>
  <c r="BJ21" i="14"/>
  <c r="T21" i="14"/>
  <c r="BO20" i="14"/>
  <c r="BL20" i="14"/>
  <c r="BJ20" i="14"/>
  <c r="T20" i="14"/>
  <c r="BO19" i="14"/>
  <c r="BP19" i="14" s="1"/>
  <c r="BL19" i="14"/>
  <c r="BM19" i="14" s="1"/>
  <c r="BJ19" i="14"/>
  <c r="T19" i="14"/>
  <c r="BO18" i="14"/>
  <c r="BP18" i="14" s="1"/>
  <c r="BQ18" i="14" s="1"/>
  <c r="BL18" i="14"/>
  <c r="BM18" i="14" s="1"/>
  <c r="BN18" i="14" s="1"/>
  <c r="BJ18" i="14"/>
  <c r="T18" i="14"/>
  <c r="BP17" i="14"/>
  <c r="BQ17" i="14" s="1"/>
  <c r="BO17" i="14"/>
  <c r="BL17" i="14"/>
  <c r="BJ17" i="14"/>
  <c r="T17" i="14"/>
  <c r="BO16" i="14"/>
  <c r="BP16" i="14" s="1"/>
  <c r="BQ16" i="14" s="1"/>
  <c r="BL16" i="14"/>
  <c r="BJ16" i="14"/>
  <c r="T16" i="14"/>
  <c r="BO15" i="14"/>
  <c r="BP15" i="14" s="1"/>
  <c r="BQ15" i="14" s="1"/>
  <c r="BL15" i="14"/>
  <c r="BM15" i="14" s="1"/>
  <c r="BN15" i="14" s="1"/>
  <c r="BJ15" i="14"/>
  <c r="BK15" i="14"/>
  <c r="T15" i="14"/>
  <c r="BO14" i="14"/>
  <c r="BP14" i="14"/>
  <c r="BL14" i="14"/>
  <c r="BM14" i="14"/>
  <c r="BJ14" i="14"/>
  <c r="T14" i="14"/>
  <c r="BO13" i="14"/>
  <c r="BP13" i="14"/>
  <c r="BL13" i="14"/>
  <c r="BM13" i="14"/>
  <c r="BJ13" i="14"/>
  <c r="BK13" i="14"/>
  <c r="T13" i="14"/>
  <c r="BO12" i="14"/>
  <c r="BP12" i="14"/>
  <c r="BL12" i="14"/>
  <c r="BM12" i="14"/>
  <c r="BJ12" i="14"/>
  <c r="T12" i="14"/>
  <c r="BO11" i="14"/>
  <c r="BL11" i="14"/>
  <c r="BJ11" i="14"/>
  <c r="BK11" i="14"/>
  <c r="T11" i="14"/>
  <c r="BO10" i="14"/>
  <c r="BP10" i="14"/>
  <c r="BL10" i="14"/>
  <c r="BJ10" i="14"/>
  <c r="BM10" i="14"/>
  <c r="T10" i="14"/>
  <c r="BO9" i="14"/>
  <c r="BL9" i="14"/>
  <c r="BJ9" i="14"/>
  <c r="BM9" i="14"/>
  <c r="T9" i="14"/>
  <c r="BO8" i="14"/>
  <c r="BL8" i="14"/>
  <c r="BJ8" i="14"/>
  <c r="BM8" i="14"/>
  <c r="T8" i="14"/>
  <c r="BO7" i="14"/>
  <c r="BL7" i="14"/>
  <c r="BJ7" i="14"/>
  <c r="BM7" i="14"/>
  <c r="T7" i="14"/>
  <c r="BO6" i="14"/>
  <c r="BP6" i="14"/>
  <c r="BL6" i="14"/>
  <c r="BJ6" i="14"/>
  <c r="BM6" i="14"/>
  <c r="T6" i="14"/>
  <c r="BO5" i="14"/>
  <c r="BL5" i="14"/>
  <c r="BJ5" i="14"/>
  <c r="BM5" i="14"/>
  <c r="BN5" i="14"/>
  <c r="T5" i="14"/>
  <c r="T4" i="14"/>
  <c r="BO27" i="13"/>
  <c r="BL27" i="13"/>
  <c r="BJ27" i="13"/>
  <c r="BI27" i="13"/>
  <c r="T27" i="13"/>
  <c r="BO26" i="13"/>
  <c r="BL26" i="13"/>
  <c r="BJ26" i="13"/>
  <c r="BI26" i="13"/>
  <c r="T26" i="13"/>
  <c r="BP25" i="13"/>
  <c r="BQ25" i="13" s="1"/>
  <c r="BS25" i="13" s="1"/>
  <c r="BT25" i="13" s="1"/>
  <c r="BO25" i="13"/>
  <c r="BL25" i="13"/>
  <c r="BM25" i="13"/>
  <c r="BN25" i="13"/>
  <c r="BJ25" i="13"/>
  <c r="BI25" i="13"/>
  <c r="BK25" i="13"/>
  <c r="T25" i="13"/>
  <c r="BO24" i="13"/>
  <c r="BL24" i="13"/>
  <c r="BM24" i="13"/>
  <c r="BJ24" i="13"/>
  <c r="BK24" i="13" s="1"/>
  <c r="BI24" i="13"/>
  <c r="BP24" i="13" s="1"/>
  <c r="T24" i="13"/>
  <c r="BO23" i="13"/>
  <c r="BL23" i="13"/>
  <c r="BM23" i="13"/>
  <c r="BJ23" i="13"/>
  <c r="BK23" i="13" s="1"/>
  <c r="BI23" i="13"/>
  <c r="BP23" i="13" s="1"/>
  <c r="T23" i="13"/>
  <c r="BO22" i="13"/>
  <c r="BL22" i="13"/>
  <c r="BJ22" i="13"/>
  <c r="BI22" i="13"/>
  <c r="T22" i="13"/>
  <c r="BO21" i="13"/>
  <c r="BP21" i="13" s="1"/>
  <c r="BQ21" i="13" s="1"/>
  <c r="BL21" i="13"/>
  <c r="BM21" i="13" s="1"/>
  <c r="BN21" i="13" s="1"/>
  <c r="BJ21" i="13"/>
  <c r="BI21" i="13"/>
  <c r="BK21" i="13" s="1"/>
  <c r="T21" i="13"/>
  <c r="BO20" i="13"/>
  <c r="BL20" i="13"/>
  <c r="BM20" i="13"/>
  <c r="BJ20" i="13"/>
  <c r="BP20" i="13"/>
  <c r="T20" i="13"/>
  <c r="BO19" i="13"/>
  <c r="BL19" i="13"/>
  <c r="BJ19" i="13"/>
  <c r="BI19" i="13"/>
  <c r="BM19" i="13" s="1"/>
  <c r="T19" i="13"/>
  <c r="BO18" i="13"/>
  <c r="BL18" i="13"/>
  <c r="BJ18" i="13"/>
  <c r="BI18" i="13"/>
  <c r="BO17" i="13"/>
  <c r="BL17" i="13"/>
  <c r="BJ17" i="13"/>
  <c r="BI17" i="13"/>
  <c r="T17" i="13"/>
  <c r="BO16" i="13"/>
  <c r="BL16" i="13"/>
  <c r="BJ16" i="13"/>
  <c r="BI16" i="13"/>
  <c r="T16" i="13"/>
  <c r="BO15" i="13"/>
  <c r="BL15" i="13"/>
  <c r="BJ15" i="13"/>
  <c r="BI15" i="13"/>
  <c r="T15" i="13"/>
  <c r="BO14" i="13"/>
  <c r="BP14" i="13" s="1"/>
  <c r="BL14" i="13"/>
  <c r="BM14" i="13" s="1"/>
  <c r="BJ14" i="13"/>
  <c r="T14" i="13"/>
  <c r="BO13" i="13"/>
  <c r="BL13" i="13"/>
  <c r="BJ13" i="13"/>
  <c r="T13" i="13"/>
  <c r="BO12" i="13"/>
  <c r="BL12" i="13"/>
  <c r="BJ12" i="13"/>
  <c r="BI12" i="13"/>
  <c r="T12" i="13"/>
  <c r="BO11" i="13"/>
  <c r="BL11" i="13"/>
  <c r="BJ11" i="13"/>
  <c r="BI11" i="13"/>
  <c r="T11" i="13"/>
  <c r="BO10" i="13"/>
  <c r="BL10" i="13"/>
  <c r="BJ10" i="13"/>
  <c r="BI10" i="13"/>
  <c r="BM10" i="13"/>
  <c r="BN10" i="13"/>
  <c r="BO9" i="13"/>
  <c r="BL9" i="13"/>
  <c r="BI9" i="13"/>
  <c r="BO8" i="13"/>
  <c r="BL8" i="13"/>
  <c r="BI8" i="13"/>
  <c r="BM8" i="13"/>
  <c r="BO7" i="13"/>
  <c r="BL7" i="13"/>
  <c r="BI7" i="13"/>
  <c r="BM7" i="13"/>
  <c r="BO6" i="13"/>
  <c r="BL6" i="13"/>
  <c r="BJ6" i="13"/>
  <c r="BI6" i="13"/>
  <c r="BM6" i="13"/>
  <c r="T6" i="13"/>
  <c r="BO5" i="13"/>
  <c r="BL5" i="13"/>
  <c r="BJ5" i="13"/>
  <c r="BM5" i="13"/>
  <c r="BN5" i="13"/>
  <c r="T5" i="13"/>
  <c r="T4" i="13"/>
  <c r="BP27" i="12"/>
  <c r="BO27" i="12"/>
  <c r="BL27" i="12"/>
  <c r="BM27" i="12"/>
  <c r="BN27" i="12"/>
  <c r="BJ27" i="12"/>
  <c r="BI27" i="12"/>
  <c r="BK27" i="12"/>
  <c r="T27" i="12"/>
  <c r="BP26" i="12"/>
  <c r="BO26" i="12"/>
  <c r="BL26" i="12"/>
  <c r="BM26" i="12"/>
  <c r="BJ26" i="12"/>
  <c r="BN26" i="12"/>
  <c r="BI26" i="12"/>
  <c r="T26" i="12"/>
  <c r="BP25" i="12"/>
  <c r="BO25" i="12"/>
  <c r="BL25" i="12"/>
  <c r="BM25" i="12"/>
  <c r="BN25" i="12"/>
  <c r="BJ25" i="12"/>
  <c r="BI25" i="12"/>
  <c r="BK25" i="12"/>
  <c r="T25" i="12"/>
  <c r="BP24" i="12"/>
  <c r="BO24" i="12"/>
  <c r="BL24" i="12"/>
  <c r="BM24" i="12"/>
  <c r="BJ24" i="12"/>
  <c r="BN24" i="12"/>
  <c r="BI24" i="12"/>
  <c r="T24" i="12"/>
  <c r="BP23" i="12"/>
  <c r="BO23" i="12"/>
  <c r="BL23" i="12"/>
  <c r="BM23" i="12"/>
  <c r="BN23" i="12"/>
  <c r="BJ23" i="12"/>
  <c r="BI23" i="12"/>
  <c r="BK23" i="12"/>
  <c r="T23" i="12"/>
  <c r="BP22" i="12"/>
  <c r="BO22" i="12"/>
  <c r="BL22" i="12"/>
  <c r="BM22" i="12"/>
  <c r="BJ22" i="12"/>
  <c r="BN22" i="12"/>
  <c r="BI22" i="12"/>
  <c r="T22" i="12"/>
  <c r="BP21" i="12"/>
  <c r="BO21" i="12"/>
  <c r="BL21" i="12"/>
  <c r="BM21" i="12"/>
  <c r="BN21" i="12"/>
  <c r="BJ21" i="12"/>
  <c r="BI21" i="12"/>
  <c r="BK21" i="12"/>
  <c r="T21" i="12"/>
  <c r="BP20" i="12"/>
  <c r="BO20" i="12"/>
  <c r="BL20" i="12"/>
  <c r="BM20" i="12"/>
  <c r="BJ20" i="12"/>
  <c r="BN20" i="12"/>
  <c r="BI20" i="12"/>
  <c r="T20" i="12"/>
  <c r="BP19" i="12"/>
  <c r="BO19" i="12"/>
  <c r="BL19" i="12"/>
  <c r="BM19" i="12"/>
  <c r="BN19" i="12"/>
  <c r="BJ19" i="12"/>
  <c r="BI19" i="12"/>
  <c r="BK19" i="12"/>
  <c r="T19" i="12"/>
  <c r="BP18" i="12"/>
  <c r="BO18" i="12"/>
  <c r="BL18" i="12"/>
  <c r="BM18" i="12"/>
  <c r="BJ18" i="12"/>
  <c r="BN18" i="12"/>
  <c r="BI18" i="12"/>
  <c r="T18" i="12"/>
  <c r="BP17" i="12"/>
  <c r="BO17" i="12"/>
  <c r="BL17" i="12"/>
  <c r="BM17" i="12"/>
  <c r="BN17" i="12"/>
  <c r="BJ17" i="12"/>
  <c r="BI17" i="12"/>
  <c r="BK17" i="12"/>
  <c r="T17" i="12"/>
  <c r="BP16" i="12"/>
  <c r="BO16" i="12"/>
  <c r="BL16" i="12"/>
  <c r="BM16" i="12"/>
  <c r="BJ16" i="12"/>
  <c r="BN16" i="12"/>
  <c r="BI16" i="12"/>
  <c r="T16" i="12"/>
  <c r="BP15" i="12"/>
  <c r="BO15" i="12"/>
  <c r="BL15" i="12"/>
  <c r="BM15" i="12"/>
  <c r="BN15" i="12"/>
  <c r="BJ15" i="12"/>
  <c r="BI15" i="12"/>
  <c r="BK15" i="12"/>
  <c r="T15" i="12"/>
  <c r="BP14" i="12"/>
  <c r="BO14" i="12"/>
  <c r="BL14" i="12"/>
  <c r="BM14" i="12"/>
  <c r="BJ14" i="12"/>
  <c r="BN14" i="12"/>
  <c r="BI14" i="12"/>
  <c r="T14" i="12"/>
  <c r="BP13" i="12"/>
  <c r="BO13" i="12"/>
  <c r="BL13" i="12"/>
  <c r="BM13" i="12"/>
  <c r="BN13" i="12"/>
  <c r="BJ13" i="12"/>
  <c r="BI13" i="12"/>
  <c r="BK13" i="12"/>
  <c r="T13" i="12"/>
  <c r="BP12" i="12"/>
  <c r="BO12" i="12"/>
  <c r="BL12" i="12"/>
  <c r="BM12" i="12"/>
  <c r="BJ12" i="12"/>
  <c r="BN12" i="12"/>
  <c r="BI12" i="12"/>
  <c r="T12" i="12"/>
  <c r="BO11" i="12"/>
  <c r="BL11" i="12"/>
  <c r="BJ11" i="12"/>
  <c r="BI11" i="12"/>
  <c r="BK11" i="12"/>
  <c r="T11" i="12"/>
  <c r="BO10" i="12"/>
  <c r="BP10" i="12"/>
  <c r="BQ10" i="12"/>
  <c r="BL10" i="12"/>
  <c r="BJ10" i="12"/>
  <c r="BI10" i="12"/>
  <c r="BM10" i="12"/>
  <c r="BN10" i="12"/>
  <c r="T10" i="12"/>
  <c r="BO9" i="12"/>
  <c r="BL9" i="12"/>
  <c r="BJ9" i="12"/>
  <c r="BI9" i="12"/>
  <c r="BM9" i="12"/>
  <c r="T9" i="12"/>
  <c r="BO8" i="12"/>
  <c r="BL8" i="12"/>
  <c r="BJ8" i="12"/>
  <c r="BI8" i="12"/>
  <c r="BM8" i="12"/>
  <c r="T8" i="12"/>
  <c r="BO7" i="12"/>
  <c r="BL7" i="12"/>
  <c r="BJ7" i="12"/>
  <c r="BI7" i="12"/>
  <c r="BM7" i="12"/>
  <c r="T7" i="12"/>
  <c r="BO6" i="12"/>
  <c r="BL6" i="12"/>
  <c r="BJ6" i="12"/>
  <c r="BI6" i="12"/>
  <c r="BM6" i="12"/>
  <c r="BN6" i="12"/>
  <c r="T6" i="12"/>
  <c r="BO5" i="12"/>
  <c r="BJ5" i="12"/>
  <c r="BI5" i="12"/>
  <c r="BM5" i="12"/>
  <c r="T5" i="12"/>
  <c r="T4" i="12"/>
  <c r="BK13" i="15"/>
  <c r="BM13" i="15"/>
  <c r="BN13" i="15"/>
  <c r="BP13" i="15"/>
  <c r="BK13" i="16"/>
  <c r="BP13" i="16"/>
  <c r="BQ13" i="16"/>
  <c r="BM13" i="16"/>
  <c r="BN13" i="16"/>
  <c r="BP12" i="16"/>
  <c r="BK13" i="13"/>
  <c r="BP13" i="13"/>
  <c r="BM13" i="13"/>
  <c r="BN13" i="13" s="1"/>
  <c r="BP12" i="13"/>
  <c r="BQ12" i="13"/>
  <c r="BM12" i="13"/>
  <c r="BN12" i="13"/>
  <c r="BK13" i="18"/>
  <c r="BN13" i="14"/>
  <c r="BM13" i="20"/>
  <c r="BN13" i="20"/>
  <c r="BK13" i="20"/>
  <c r="BP13" i="20"/>
  <c r="BQ13" i="20"/>
  <c r="BP12" i="20"/>
  <c r="BQ12" i="20"/>
  <c r="BM13" i="17"/>
  <c r="BN13" i="17"/>
  <c r="BK13" i="17"/>
  <c r="BP13" i="17"/>
  <c r="BQ13" i="17"/>
  <c r="BP12" i="17"/>
  <c r="BM12" i="16"/>
  <c r="BN12" i="16"/>
  <c r="BU12" i="21"/>
  <c r="BN12" i="20"/>
  <c r="BM12" i="17"/>
  <c r="BN12" i="17"/>
  <c r="BM12" i="15"/>
  <c r="BN12" i="15"/>
  <c r="BM12" i="18"/>
  <c r="BN12" i="18"/>
  <c r="BK11" i="17"/>
  <c r="BU11" i="21"/>
  <c r="BK11" i="13"/>
  <c r="BP10" i="13"/>
  <c r="BQ10" i="13"/>
  <c r="BM9" i="13"/>
  <c r="BN9" i="13"/>
  <c r="BK11" i="20"/>
  <c r="BP10" i="20"/>
  <c r="BQ10" i="20"/>
  <c r="BS10" i="20" s="1"/>
  <c r="BT10" i="20" s="1"/>
  <c r="BK11" i="16"/>
  <c r="BK11" i="18"/>
  <c r="BP10" i="15"/>
  <c r="BQ10" i="15"/>
  <c r="BV10" i="21"/>
  <c r="BV9" i="21"/>
  <c r="BN14" i="14"/>
  <c r="BN12" i="14"/>
  <c r="BN10" i="16"/>
  <c r="BQ10" i="16"/>
  <c r="BQ10" i="17"/>
  <c r="BN10" i="17"/>
  <c r="BN10" i="18"/>
  <c r="BP10" i="18"/>
  <c r="BQ10" i="18"/>
  <c r="BP9" i="18"/>
  <c r="BQ9" i="18"/>
  <c r="BP9" i="13"/>
  <c r="BQ9" i="13"/>
  <c r="BP8" i="13"/>
  <c r="BQ8" i="13"/>
  <c r="BQ10" i="14"/>
  <c r="BN10" i="14"/>
  <c r="BQ9" i="17"/>
  <c r="BN9" i="17"/>
  <c r="BQ9" i="15"/>
  <c r="BN9" i="15"/>
  <c r="BP9" i="20"/>
  <c r="BQ9" i="20"/>
  <c r="BN9" i="14"/>
  <c r="BP9" i="14"/>
  <c r="BQ9" i="14"/>
  <c r="BP9" i="16"/>
  <c r="BN9" i="16"/>
  <c r="BQ9" i="16"/>
  <c r="BN9" i="18"/>
  <c r="BN9" i="12"/>
  <c r="BP9" i="12"/>
  <c r="BQ9" i="12"/>
  <c r="BV8" i="21"/>
  <c r="BN8" i="12"/>
  <c r="BP8" i="12"/>
  <c r="BQ8" i="12"/>
  <c r="BP8" i="17"/>
  <c r="BQ8" i="17"/>
  <c r="BN8" i="17"/>
  <c r="BN8" i="13"/>
  <c r="BN8" i="15"/>
  <c r="BP8" i="15"/>
  <c r="BQ8" i="15"/>
  <c r="BN8" i="14"/>
  <c r="BP8" i="14"/>
  <c r="BQ8" i="14"/>
  <c r="BP8" i="18"/>
  <c r="BN8" i="18"/>
  <c r="BQ8" i="18"/>
  <c r="BQ8" i="16"/>
  <c r="BN8" i="16"/>
  <c r="BN8" i="20"/>
  <c r="BP8" i="20"/>
  <c r="BQ8" i="20"/>
  <c r="BP7" i="12"/>
  <c r="BN7" i="12"/>
  <c r="BQ7" i="12"/>
  <c r="BN7" i="13"/>
  <c r="BP7" i="13"/>
  <c r="BQ7" i="13"/>
  <c r="BP6" i="13"/>
  <c r="BN7" i="16"/>
  <c r="BP7" i="16"/>
  <c r="BQ7" i="16"/>
  <c r="BP6" i="16"/>
  <c r="BV7" i="21"/>
  <c r="BV6" i="21"/>
  <c r="BP7" i="14"/>
  <c r="BN7" i="14"/>
  <c r="BQ7" i="14"/>
  <c r="BN7" i="15"/>
  <c r="BP7" i="15"/>
  <c r="BQ7" i="15"/>
  <c r="BP6" i="15"/>
  <c r="BQ6" i="15"/>
  <c r="BP7" i="18"/>
  <c r="BQ7" i="18"/>
  <c r="BP7" i="17"/>
  <c r="BQ7" i="17"/>
  <c r="BN7" i="20"/>
  <c r="BP7" i="20"/>
  <c r="BQ7" i="20"/>
  <c r="BP6" i="20"/>
  <c r="BQ6" i="20"/>
  <c r="BQ5" i="20"/>
  <c r="BN5" i="20"/>
  <c r="BN6" i="17"/>
  <c r="BP6" i="17"/>
  <c r="BQ6" i="17"/>
  <c r="BQ5" i="17"/>
  <c r="BN5" i="17"/>
  <c r="BP6" i="18"/>
  <c r="BQ6" i="18"/>
  <c r="BN5" i="18"/>
  <c r="BP5" i="18"/>
  <c r="BQ5" i="18"/>
  <c r="BP6" i="12"/>
  <c r="BQ6" i="12"/>
  <c r="BP5" i="12"/>
  <c r="BQ6" i="13"/>
  <c r="BN6" i="13"/>
  <c r="BP5" i="13"/>
  <c r="BQ5" i="13"/>
  <c r="BQ6" i="14"/>
  <c r="BN6" i="14"/>
  <c r="BP5" i="14"/>
  <c r="BQ5" i="14"/>
  <c r="BN6" i="15"/>
  <c r="BP5" i="15"/>
  <c r="BQ5" i="15"/>
  <c r="BQ6" i="16"/>
  <c r="BN6" i="16"/>
  <c r="BP5" i="16"/>
  <c r="BQ5" i="16"/>
  <c r="BK5" i="20"/>
  <c r="BK6" i="20"/>
  <c r="BK7" i="20"/>
  <c r="BS7" i="20"/>
  <c r="BT7" i="20"/>
  <c r="BK8" i="20"/>
  <c r="BK9" i="20"/>
  <c r="BS9" i="20"/>
  <c r="BT9" i="20"/>
  <c r="BK10" i="20"/>
  <c r="BM11" i="20"/>
  <c r="BP11" i="20"/>
  <c r="BQ11" i="20"/>
  <c r="BK12" i="20"/>
  <c r="BK14" i="20"/>
  <c r="BS14" i="20" s="1"/>
  <c r="BT14" i="20" s="1"/>
  <c r="BK16" i="20"/>
  <c r="BK5" i="18"/>
  <c r="BK6" i="18"/>
  <c r="BT6" i="18"/>
  <c r="BK7" i="18"/>
  <c r="BK8" i="18"/>
  <c r="BK9" i="18"/>
  <c r="BK10" i="18"/>
  <c r="BM11" i="18"/>
  <c r="BN11" i="18"/>
  <c r="BQ12" i="18"/>
  <c r="BQ26" i="18"/>
  <c r="BP11" i="18"/>
  <c r="BQ11" i="18"/>
  <c r="BK12" i="18"/>
  <c r="BK16" i="18"/>
  <c r="BK18" i="18"/>
  <c r="BK24" i="18"/>
  <c r="BK26" i="18"/>
  <c r="BS26" i="18"/>
  <c r="BT26" i="18"/>
  <c r="BQ27" i="18"/>
  <c r="BS27" i="18"/>
  <c r="BT27" i="18"/>
  <c r="BK5" i="17"/>
  <c r="BK6" i="17"/>
  <c r="BK7" i="17"/>
  <c r="BS7" i="17"/>
  <c r="BT7" i="17"/>
  <c r="BK8" i="17"/>
  <c r="BK9" i="17"/>
  <c r="BK10" i="17"/>
  <c r="BM11" i="17"/>
  <c r="BN11" i="17"/>
  <c r="BQ12" i="17"/>
  <c r="BP11" i="17"/>
  <c r="BQ11" i="17"/>
  <c r="BK12" i="17"/>
  <c r="BK14" i="17"/>
  <c r="BS14" i="17" s="1"/>
  <c r="BT14" i="17" s="1"/>
  <c r="BK5" i="16"/>
  <c r="BK6" i="16"/>
  <c r="BK7" i="16"/>
  <c r="BK8" i="16"/>
  <c r="BK9" i="16"/>
  <c r="BK10" i="16"/>
  <c r="BM11" i="16"/>
  <c r="BN11" i="16"/>
  <c r="BQ12" i="16"/>
  <c r="BP11" i="16"/>
  <c r="BQ11" i="16"/>
  <c r="BK12" i="16"/>
  <c r="BK5" i="15"/>
  <c r="BK6" i="15"/>
  <c r="BK7" i="15"/>
  <c r="BK8" i="15"/>
  <c r="BK9" i="15"/>
  <c r="BK10" i="15"/>
  <c r="BS10" i="15"/>
  <c r="BT10" i="15"/>
  <c r="BM11" i="15"/>
  <c r="BN11" i="15"/>
  <c r="BQ12" i="15"/>
  <c r="BP11" i="15"/>
  <c r="BQ11" i="15"/>
  <c r="BK12" i="15"/>
  <c r="BQ13" i="15"/>
  <c r="BK14" i="15"/>
  <c r="BK20" i="15"/>
  <c r="BK22" i="15"/>
  <c r="BK24" i="15"/>
  <c r="BK5" i="14"/>
  <c r="BK6" i="14"/>
  <c r="BK7" i="14"/>
  <c r="BK8" i="14"/>
  <c r="BK9" i="14"/>
  <c r="BK10" i="14"/>
  <c r="BM11" i="14"/>
  <c r="BN11" i="14"/>
  <c r="BQ12" i="14"/>
  <c r="BQ14" i="14"/>
  <c r="BQ26" i="14"/>
  <c r="BP11" i="14"/>
  <c r="BQ11" i="14"/>
  <c r="BK12" i="14"/>
  <c r="BQ13" i="14"/>
  <c r="BS13" i="14"/>
  <c r="BT13" i="14"/>
  <c r="BK14" i="14"/>
  <c r="BS14" i="14"/>
  <c r="BT14" i="14"/>
  <c r="BK22" i="14"/>
  <c r="BK24" i="14"/>
  <c r="BK26" i="14"/>
  <c r="BK5" i="13"/>
  <c r="BK6" i="13"/>
  <c r="BK7" i="13"/>
  <c r="BK8" i="13"/>
  <c r="BK9" i="13"/>
  <c r="BK10" i="13"/>
  <c r="BM11" i="13"/>
  <c r="BN11" i="13"/>
  <c r="BP11" i="13"/>
  <c r="BQ11" i="13"/>
  <c r="BK12" i="13"/>
  <c r="BQ13" i="13"/>
  <c r="BK14" i="13"/>
  <c r="BK18" i="13"/>
  <c r="BK26" i="13"/>
  <c r="BS13" i="12"/>
  <c r="BT13" i="12"/>
  <c r="BS17" i="12"/>
  <c r="BT17" i="12"/>
  <c r="BS21" i="12"/>
  <c r="BT21" i="12"/>
  <c r="BS25" i="12"/>
  <c r="BT25" i="12"/>
  <c r="BK5" i="12"/>
  <c r="BK6" i="12"/>
  <c r="BS6" i="12"/>
  <c r="BT6" i="12"/>
  <c r="BK7" i="12"/>
  <c r="BK8" i="12"/>
  <c r="BK9" i="12"/>
  <c r="BS9" i="12"/>
  <c r="BT9" i="12"/>
  <c r="BK10" i="12"/>
  <c r="BS10" i="12"/>
  <c r="BT10" i="12"/>
  <c r="BM11" i="12"/>
  <c r="BN11" i="12"/>
  <c r="BS11" i="12"/>
  <c r="BT11" i="12"/>
  <c r="BQ12" i="12"/>
  <c r="BQ14" i="12"/>
  <c r="BQ16" i="12"/>
  <c r="BQ18" i="12"/>
  <c r="BQ20" i="12"/>
  <c r="BQ22" i="12"/>
  <c r="BQ24" i="12"/>
  <c r="BQ26" i="12"/>
  <c r="BP11" i="12"/>
  <c r="BQ11" i="12"/>
  <c r="BK12" i="12"/>
  <c r="BS12" i="12"/>
  <c r="BT12" i="12"/>
  <c r="BQ13" i="12"/>
  <c r="BK14" i="12"/>
  <c r="BS14" i="12"/>
  <c r="BT14" i="12"/>
  <c r="BQ15" i="12"/>
  <c r="BS15" i="12"/>
  <c r="BT15" i="12"/>
  <c r="BK16" i="12"/>
  <c r="BS16" i="12"/>
  <c r="BT16" i="12"/>
  <c r="BQ17" i="12"/>
  <c r="BK18" i="12"/>
  <c r="BS18" i="12"/>
  <c r="BT18" i="12"/>
  <c r="BQ19" i="12"/>
  <c r="BS19" i="12"/>
  <c r="BT19" i="12"/>
  <c r="BK20" i="12"/>
  <c r="BS20" i="12"/>
  <c r="BT20" i="12"/>
  <c r="BQ21" i="12"/>
  <c r="BK22" i="12"/>
  <c r="BS22" i="12"/>
  <c r="BT22" i="12"/>
  <c r="BQ23" i="12"/>
  <c r="BS23" i="12"/>
  <c r="BT23" i="12"/>
  <c r="BK24" i="12"/>
  <c r="BS24" i="12"/>
  <c r="BT24" i="12"/>
  <c r="BQ25" i="12"/>
  <c r="BK26" i="12"/>
  <c r="BS26" i="12"/>
  <c r="BT26" i="12"/>
  <c r="BQ27" i="12"/>
  <c r="BS27" i="12"/>
  <c r="BT27" i="12"/>
  <c r="BO27" i="11"/>
  <c r="BL27" i="11"/>
  <c r="BJ27" i="11"/>
  <c r="BK27" i="11" s="1"/>
  <c r="BI27" i="11"/>
  <c r="T27" i="11"/>
  <c r="BO26" i="11"/>
  <c r="BL26" i="11"/>
  <c r="BJ26" i="11"/>
  <c r="BI26" i="11"/>
  <c r="T26" i="11"/>
  <c r="BO25" i="11"/>
  <c r="BL25" i="11"/>
  <c r="BJ25" i="11"/>
  <c r="BI25" i="11"/>
  <c r="T25" i="11"/>
  <c r="BO24" i="11"/>
  <c r="BP24" i="11" s="1"/>
  <c r="BL24" i="11"/>
  <c r="BM24" i="11"/>
  <c r="BJ24" i="11"/>
  <c r="BI24" i="11"/>
  <c r="T24" i="11"/>
  <c r="BP23" i="11"/>
  <c r="BO23" i="11"/>
  <c r="BL23" i="11"/>
  <c r="BM23" i="11"/>
  <c r="BJ23" i="11"/>
  <c r="BK23" i="11" s="1"/>
  <c r="BI23" i="11"/>
  <c r="T23" i="11"/>
  <c r="BO22" i="11"/>
  <c r="BL22" i="11"/>
  <c r="BJ22" i="11"/>
  <c r="BI22" i="11"/>
  <c r="T22" i="11"/>
  <c r="BO21" i="11"/>
  <c r="BL21" i="11"/>
  <c r="BJ21" i="11"/>
  <c r="BI21" i="11"/>
  <c r="T21" i="11"/>
  <c r="BP20" i="11"/>
  <c r="BO20" i="11"/>
  <c r="BL20" i="11"/>
  <c r="BM20" i="11" s="1"/>
  <c r="BJ20" i="11"/>
  <c r="BK20" i="11" s="1"/>
  <c r="BI20" i="11"/>
  <c r="T20" i="11"/>
  <c r="BP19" i="11"/>
  <c r="BQ19" i="11" s="1"/>
  <c r="BO19" i="11"/>
  <c r="BL19" i="11"/>
  <c r="BM19" i="11"/>
  <c r="BN19" i="11"/>
  <c r="BJ19" i="11"/>
  <c r="BI19" i="11"/>
  <c r="BK19" i="11"/>
  <c r="T19" i="11"/>
  <c r="BO18" i="11"/>
  <c r="BL18" i="11"/>
  <c r="BJ18" i="11"/>
  <c r="BM18" i="11"/>
  <c r="BN18" i="11" s="1"/>
  <c r="T18" i="11"/>
  <c r="BO17" i="11"/>
  <c r="BL17" i="11"/>
  <c r="BJ17" i="11"/>
  <c r="BI17" i="11"/>
  <c r="T17" i="11"/>
  <c r="BO16" i="11"/>
  <c r="BL16" i="11"/>
  <c r="BJ16" i="11"/>
  <c r="BI16" i="11"/>
  <c r="T16" i="11"/>
  <c r="BI15" i="11"/>
  <c r="BM15" i="11" s="1"/>
  <c r="BN15" i="11" s="1"/>
  <c r="BO15" i="11"/>
  <c r="BP15" i="11" s="1"/>
  <c r="BQ15" i="11" s="1"/>
  <c r="BL15" i="11"/>
  <c r="BJ15" i="11"/>
  <c r="T15" i="11"/>
  <c r="BI14" i="11"/>
  <c r="BO14" i="11"/>
  <c r="BP14" i="11"/>
  <c r="BL14" i="11"/>
  <c r="BM14" i="11"/>
  <c r="BJ14" i="11"/>
  <c r="BN14" i="11"/>
  <c r="T14" i="11"/>
  <c r="BO13" i="11"/>
  <c r="BL13" i="11"/>
  <c r="BJ13" i="11"/>
  <c r="BI13" i="11"/>
  <c r="T13" i="11"/>
  <c r="BO12" i="11"/>
  <c r="BL12" i="11"/>
  <c r="BJ12" i="11"/>
  <c r="BI12" i="11"/>
  <c r="T12" i="11"/>
  <c r="BO11" i="11"/>
  <c r="BL11" i="11"/>
  <c r="BJ11" i="11"/>
  <c r="BI11" i="11"/>
  <c r="T11" i="11"/>
  <c r="BO10" i="11"/>
  <c r="BL10" i="11"/>
  <c r="BJ10" i="11"/>
  <c r="BI10" i="11"/>
  <c r="BM10" i="11"/>
  <c r="T10" i="11"/>
  <c r="BO9" i="11"/>
  <c r="BL9" i="11"/>
  <c r="BJ9" i="11"/>
  <c r="BI9" i="11"/>
  <c r="BM9" i="11"/>
  <c r="T9" i="11"/>
  <c r="BO8" i="11"/>
  <c r="BL8" i="11"/>
  <c r="BJ8" i="11"/>
  <c r="BI8" i="11"/>
  <c r="BM8" i="11"/>
  <c r="BN8" i="11"/>
  <c r="T8" i="11"/>
  <c r="BO7" i="11"/>
  <c r="BL7" i="11"/>
  <c r="BJ7" i="11"/>
  <c r="BI7" i="11"/>
  <c r="BM7" i="11"/>
  <c r="T7" i="11"/>
  <c r="BO6" i="11"/>
  <c r="BL6" i="11"/>
  <c r="BJ6" i="11"/>
  <c r="BI6" i="11"/>
  <c r="BM6" i="11"/>
  <c r="BN6" i="11"/>
  <c r="T6" i="11"/>
  <c r="BO5" i="11"/>
  <c r="BL5" i="11"/>
  <c r="BJ5" i="11"/>
  <c r="BI5" i="11"/>
  <c r="BM5" i="11"/>
  <c r="T5" i="11"/>
  <c r="T4" i="11"/>
  <c r="BO27" i="10"/>
  <c r="BL27" i="10"/>
  <c r="BJ27" i="10"/>
  <c r="BI27" i="10"/>
  <c r="T27" i="10"/>
  <c r="BO26" i="10"/>
  <c r="BL26" i="10"/>
  <c r="BJ26" i="10"/>
  <c r="BI26" i="10"/>
  <c r="BM26" i="10" s="1"/>
  <c r="T26" i="10"/>
  <c r="BO25" i="10"/>
  <c r="BL25" i="10"/>
  <c r="BM25" i="10" s="1"/>
  <c r="BJ25" i="10"/>
  <c r="BI25" i="10"/>
  <c r="T25" i="10"/>
  <c r="BO24" i="10"/>
  <c r="BL24" i="10"/>
  <c r="BJ24" i="10"/>
  <c r="BI24" i="10"/>
  <c r="T24" i="10"/>
  <c r="BO23" i="10"/>
  <c r="BL23" i="10"/>
  <c r="BJ23" i="10"/>
  <c r="BI23" i="10"/>
  <c r="BP23" i="10" s="1"/>
  <c r="T23" i="10"/>
  <c r="BO22" i="10"/>
  <c r="BL22" i="10"/>
  <c r="BJ22" i="10"/>
  <c r="BI22" i="10"/>
  <c r="T22" i="10"/>
  <c r="BO21" i="10"/>
  <c r="BL21" i="10"/>
  <c r="BJ21" i="10"/>
  <c r="BI21" i="10"/>
  <c r="BM21" i="10" s="1"/>
  <c r="T21" i="10"/>
  <c r="BO20" i="10"/>
  <c r="BP20" i="10" s="1"/>
  <c r="BQ20" i="10" s="1"/>
  <c r="BL20" i="10"/>
  <c r="BJ20" i="10"/>
  <c r="BI20" i="10"/>
  <c r="T20" i="10"/>
  <c r="BO19" i="10"/>
  <c r="BL19" i="10"/>
  <c r="BJ19" i="10"/>
  <c r="BI19" i="10"/>
  <c r="BK19" i="10"/>
  <c r="T19" i="10"/>
  <c r="BO18" i="10"/>
  <c r="BL18" i="10"/>
  <c r="BJ18" i="10"/>
  <c r="BI18" i="10"/>
  <c r="T18" i="10"/>
  <c r="BO17" i="10"/>
  <c r="BL17" i="10"/>
  <c r="BJ17" i="10"/>
  <c r="BI17" i="10"/>
  <c r="BM17" i="10" s="1"/>
  <c r="T17" i="10"/>
  <c r="BO16" i="10"/>
  <c r="BL16" i="10"/>
  <c r="BJ16" i="10"/>
  <c r="BI16" i="10"/>
  <c r="BM16" i="10" s="1"/>
  <c r="BN16" i="10" s="1"/>
  <c r="T16" i="10"/>
  <c r="BI15" i="10"/>
  <c r="BM15" i="10" s="1"/>
  <c r="BN15" i="10" s="1"/>
  <c r="BO15" i="10"/>
  <c r="BP15" i="10" s="1"/>
  <c r="BQ15" i="10" s="1"/>
  <c r="BL15" i="10"/>
  <c r="BJ15" i="10"/>
  <c r="T15" i="10"/>
  <c r="BI14" i="10"/>
  <c r="BO14" i="10"/>
  <c r="BP14" i="10"/>
  <c r="BL14" i="10"/>
  <c r="BM14" i="10"/>
  <c r="BJ14" i="10"/>
  <c r="BN14" i="10"/>
  <c r="T14" i="10"/>
  <c r="BI13" i="10"/>
  <c r="BO13" i="10"/>
  <c r="BP13" i="10"/>
  <c r="BL13" i="10"/>
  <c r="BM13" i="10"/>
  <c r="BJ13" i="10"/>
  <c r="BN13" i="10"/>
  <c r="BK13" i="10"/>
  <c r="T13" i="10"/>
  <c r="BI12" i="10"/>
  <c r="BO12" i="10"/>
  <c r="BP12" i="10"/>
  <c r="BL12" i="10"/>
  <c r="BM12" i="10"/>
  <c r="BJ12" i="10"/>
  <c r="BN12" i="10"/>
  <c r="T12" i="10"/>
  <c r="BO11" i="10"/>
  <c r="BL11" i="10"/>
  <c r="BJ11" i="10"/>
  <c r="BI11" i="10"/>
  <c r="BK11" i="10"/>
  <c r="T11" i="10"/>
  <c r="BP10" i="10"/>
  <c r="BL10" i="10"/>
  <c r="BJ10" i="10"/>
  <c r="BI10" i="10"/>
  <c r="BM10" i="10"/>
  <c r="T10" i="10"/>
  <c r="BL9" i="10"/>
  <c r="BJ9" i="10"/>
  <c r="BM9" i="10"/>
  <c r="T9" i="10"/>
  <c r="BL8" i="10"/>
  <c r="BJ8" i="10"/>
  <c r="BI8" i="10"/>
  <c r="BM8" i="10"/>
  <c r="T8" i="10"/>
  <c r="BL7" i="10"/>
  <c r="BJ7" i="10"/>
  <c r="BI7" i="10"/>
  <c r="BM7" i="10"/>
  <c r="T7" i="10"/>
  <c r="BL6" i="10"/>
  <c r="BJ6" i="10"/>
  <c r="BI6" i="10"/>
  <c r="BM6" i="10"/>
  <c r="T6" i="10"/>
  <c r="BI5" i="10"/>
  <c r="BM5" i="10"/>
  <c r="T5" i="10"/>
  <c r="T4" i="10"/>
  <c r="BO27" i="9"/>
  <c r="BL27" i="9"/>
  <c r="BJ27" i="9"/>
  <c r="BI27" i="9"/>
  <c r="T27" i="9"/>
  <c r="BO26" i="9"/>
  <c r="BL26" i="9"/>
  <c r="BM26" i="9" s="1"/>
  <c r="BJ26" i="9"/>
  <c r="BI26" i="9"/>
  <c r="T26" i="9"/>
  <c r="BO25" i="9"/>
  <c r="BL25" i="9"/>
  <c r="BJ25" i="9"/>
  <c r="BI25" i="9"/>
  <c r="BM25" i="9" s="1"/>
  <c r="T25" i="9"/>
  <c r="BO24" i="9"/>
  <c r="BL24" i="9"/>
  <c r="BJ24" i="9"/>
  <c r="BI24" i="9"/>
  <c r="T24" i="9"/>
  <c r="BO23" i="9"/>
  <c r="BL23" i="9"/>
  <c r="BJ23" i="9"/>
  <c r="BI23" i="9"/>
  <c r="T23" i="9"/>
  <c r="BO22" i="9"/>
  <c r="BL22" i="9"/>
  <c r="BM22" i="9" s="1"/>
  <c r="BN22" i="9" s="1"/>
  <c r="BJ22" i="9"/>
  <c r="BI22" i="9"/>
  <c r="T22" i="9"/>
  <c r="BO21" i="9"/>
  <c r="BL21" i="9"/>
  <c r="BJ21" i="9"/>
  <c r="BI21" i="9"/>
  <c r="BM21" i="9" s="1"/>
  <c r="T21" i="9"/>
  <c r="BO20" i="9"/>
  <c r="BP20" i="9" s="1"/>
  <c r="BL20" i="9"/>
  <c r="BM20" i="9" s="1"/>
  <c r="BJ20" i="9"/>
  <c r="BI20" i="9"/>
  <c r="T20" i="9"/>
  <c r="BO19" i="9"/>
  <c r="BL19" i="9"/>
  <c r="BM19" i="9" s="1"/>
  <c r="BJ19" i="9"/>
  <c r="BI19" i="9"/>
  <c r="T19" i="9"/>
  <c r="BO18" i="9"/>
  <c r="BL18" i="9"/>
  <c r="BJ18" i="9"/>
  <c r="BI18" i="9"/>
  <c r="T18" i="9"/>
  <c r="BO17" i="9"/>
  <c r="BL17" i="9"/>
  <c r="BJ17" i="9"/>
  <c r="BI17" i="9"/>
  <c r="T17" i="9"/>
  <c r="BO16" i="9"/>
  <c r="BL16" i="9"/>
  <c r="BJ16" i="9"/>
  <c r="BI16" i="9"/>
  <c r="T16" i="9"/>
  <c r="BO15" i="9"/>
  <c r="BL15" i="9"/>
  <c r="BJ15" i="9"/>
  <c r="BI15" i="9"/>
  <c r="T15" i="9"/>
  <c r="BI14" i="9"/>
  <c r="BO14" i="9"/>
  <c r="BP14" i="9" s="1"/>
  <c r="BQ14" i="9" s="1"/>
  <c r="BL14" i="9"/>
  <c r="BM14" i="9" s="1"/>
  <c r="BN14" i="9" s="1"/>
  <c r="BJ14" i="9"/>
  <c r="T14" i="9"/>
  <c r="BO13" i="9"/>
  <c r="BL13" i="9"/>
  <c r="BJ13" i="9"/>
  <c r="BI13" i="9"/>
  <c r="BK13" i="9"/>
  <c r="T13" i="9"/>
  <c r="BO12" i="9"/>
  <c r="BL12" i="9"/>
  <c r="BJ12" i="9"/>
  <c r="BI12" i="9"/>
  <c r="T12" i="9"/>
  <c r="BO11" i="9"/>
  <c r="BL11" i="9"/>
  <c r="BJ11" i="9"/>
  <c r="BI11" i="9"/>
  <c r="T11" i="9"/>
  <c r="BO10" i="9"/>
  <c r="BL10" i="9"/>
  <c r="BJ10" i="9"/>
  <c r="BI10" i="9"/>
  <c r="BM10" i="9"/>
  <c r="BN10" i="9"/>
  <c r="T10" i="9"/>
  <c r="BO9" i="9"/>
  <c r="BL9" i="9"/>
  <c r="BJ9" i="9"/>
  <c r="BI9" i="9"/>
  <c r="BM9" i="9"/>
  <c r="BO8" i="9"/>
  <c r="BL8" i="9"/>
  <c r="BJ8" i="9"/>
  <c r="BI8" i="9"/>
  <c r="BM8" i="9"/>
  <c r="T8" i="9"/>
  <c r="BO7" i="9"/>
  <c r="BP7" i="9"/>
  <c r="BL7" i="9"/>
  <c r="BJ7" i="9"/>
  <c r="BI7" i="9"/>
  <c r="BM7" i="9"/>
  <c r="T7" i="9"/>
  <c r="BO6" i="9"/>
  <c r="BL6" i="9"/>
  <c r="BJ6" i="9"/>
  <c r="BI6" i="9"/>
  <c r="BM6" i="9"/>
  <c r="T6" i="9"/>
  <c r="BO5" i="9"/>
  <c r="BL5" i="9"/>
  <c r="BJ5" i="9"/>
  <c r="BI5" i="9"/>
  <c r="BM5" i="9"/>
  <c r="T5" i="9"/>
  <c r="T4" i="9"/>
  <c r="BO27" i="8"/>
  <c r="BL27" i="8"/>
  <c r="BJ27" i="8"/>
  <c r="BI27" i="8"/>
  <c r="T27" i="8"/>
  <c r="BO26" i="8"/>
  <c r="BL26" i="8"/>
  <c r="BJ26" i="8"/>
  <c r="BI26" i="8"/>
  <c r="T26" i="8"/>
  <c r="BO25" i="8"/>
  <c r="BL25" i="8"/>
  <c r="BM25" i="8" s="1"/>
  <c r="BJ25" i="8"/>
  <c r="BI25" i="8"/>
  <c r="T25" i="8"/>
  <c r="BO24" i="8"/>
  <c r="BL24" i="8"/>
  <c r="BM24" i="8"/>
  <c r="BJ24" i="8"/>
  <c r="BK24" i="8" s="1"/>
  <c r="BI24" i="8"/>
  <c r="BP24" i="8" s="1"/>
  <c r="T24" i="8"/>
  <c r="BO23" i="8"/>
  <c r="BL23" i="8"/>
  <c r="BJ23" i="8"/>
  <c r="BI23" i="8"/>
  <c r="T23" i="8"/>
  <c r="BO22" i="8"/>
  <c r="BL22" i="8"/>
  <c r="BJ22" i="8"/>
  <c r="BI22" i="8"/>
  <c r="T22" i="8"/>
  <c r="BO21" i="8"/>
  <c r="BL21" i="8"/>
  <c r="BJ21" i="8"/>
  <c r="BI21" i="8"/>
  <c r="T21" i="8"/>
  <c r="BO20" i="8"/>
  <c r="BL20" i="8"/>
  <c r="BJ20" i="8"/>
  <c r="BI20" i="8"/>
  <c r="T20" i="8"/>
  <c r="BO19" i="8"/>
  <c r="BP19" i="8" s="1"/>
  <c r="BL19" i="8"/>
  <c r="BM19" i="8" s="1"/>
  <c r="BJ19" i="8"/>
  <c r="BI19" i="8"/>
  <c r="T19" i="8"/>
  <c r="BO18" i="8"/>
  <c r="BL18" i="8"/>
  <c r="BJ18" i="8"/>
  <c r="BI18" i="8"/>
  <c r="BM18" i="8" s="1"/>
  <c r="BN18" i="8" s="1"/>
  <c r="T18" i="8"/>
  <c r="BO17" i="8"/>
  <c r="BL17" i="8"/>
  <c r="BJ17" i="8"/>
  <c r="BI17" i="8"/>
  <c r="BM17" i="8" s="1"/>
  <c r="BN17" i="8" s="1"/>
  <c r="T17" i="8"/>
  <c r="BO16" i="8"/>
  <c r="BL16" i="8"/>
  <c r="BM16" i="8" s="1"/>
  <c r="BJ16" i="8"/>
  <c r="BI16" i="8"/>
  <c r="T16" i="8"/>
  <c r="BI15" i="8"/>
  <c r="BO15" i="8"/>
  <c r="BP15" i="8" s="1"/>
  <c r="BQ15" i="8" s="1"/>
  <c r="BL15" i="8"/>
  <c r="BM15" i="8" s="1"/>
  <c r="BN15" i="8" s="1"/>
  <c r="BS15" i="8" s="1"/>
  <c r="BT15" i="8" s="1"/>
  <c r="BJ15" i="8"/>
  <c r="T15" i="8"/>
  <c r="BI14" i="8"/>
  <c r="BO14" i="8"/>
  <c r="BP14" i="8"/>
  <c r="BL14" i="8"/>
  <c r="BM14" i="8"/>
  <c r="BJ14" i="8"/>
  <c r="BN14" i="8"/>
  <c r="BK14" i="8"/>
  <c r="T14" i="8"/>
  <c r="BO13" i="8"/>
  <c r="BL13" i="8"/>
  <c r="BJ13" i="8"/>
  <c r="BI13" i="8"/>
  <c r="BP13" i="8"/>
  <c r="T13" i="8"/>
  <c r="BO12" i="8"/>
  <c r="BL12" i="8"/>
  <c r="BJ12" i="8"/>
  <c r="BI12" i="8"/>
  <c r="T12" i="8"/>
  <c r="BO11" i="8"/>
  <c r="BL11" i="8"/>
  <c r="BJ11" i="8"/>
  <c r="BI11" i="8"/>
  <c r="T11" i="8"/>
  <c r="BO10" i="8"/>
  <c r="BL10" i="8"/>
  <c r="BJ10" i="8"/>
  <c r="BI10" i="8"/>
  <c r="T10" i="8"/>
  <c r="BO9" i="8"/>
  <c r="BL9" i="8"/>
  <c r="BJ9" i="8"/>
  <c r="BI9" i="8"/>
  <c r="BO8" i="8"/>
  <c r="BL8" i="8"/>
  <c r="BJ8" i="8"/>
  <c r="BI8" i="8"/>
  <c r="T8" i="8"/>
  <c r="BO7" i="8"/>
  <c r="BL7" i="8"/>
  <c r="BJ7" i="8"/>
  <c r="BI7" i="8"/>
  <c r="BK7" i="8"/>
  <c r="T7" i="8"/>
  <c r="BO6" i="8"/>
  <c r="BL6" i="8"/>
  <c r="BJ6" i="8"/>
  <c r="BI6" i="8"/>
  <c r="T6" i="8"/>
  <c r="BO5" i="8"/>
  <c r="BL5" i="8"/>
  <c r="BJ5" i="8"/>
  <c r="BI5" i="8"/>
  <c r="T5" i="8"/>
  <c r="T4" i="8"/>
  <c r="BO27" i="7"/>
  <c r="BI27" i="7"/>
  <c r="BP27" i="7" s="1"/>
  <c r="BL27" i="7"/>
  <c r="BM27" i="7"/>
  <c r="BJ27" i="7"/>
  <c r="BK27" i="7" s="1"/>
  <c r="T27" i="7"/>
  <c r="BO26" i="7"/>
  <c r="BL26" i="7"/>
  <c r="BM26" i="7" s="1"/>
  <c r="BJ26" i="7"/>
  <c r="BI26" i="7"/>
  <c r="T26" i="7"/>
  <c r="BO25" i="7"/>
  <c r="BL25" i="7"/>
  <c r="BJ25" i="7"/>
  <c r="BI25" i="7"/>
  <c r="BK25" i="7" s="1"/>
  <c r="T25" i="7"/>
  <c r="BO24" i="7"/>
  <c r="BL24" i="7"/>
  <c r="BJ24" i="7"/>
  <c r="BI24" i="7"/>
  <c r="BP24" i="7" s="1"/>
  <c r="BQ24" i="7" s="1"/>
  <c r="T24" i="7"/>
  <c r="BO23" i="7"/>
  <c r="BL23" i="7"/>
  <c r="BI23" i="7"/>
  <c r="BJ23" i="7"/>
  <c r="T23" i="7"/>
  <c r="BO22" i="7"/>
  <c r="BP22" i="7" s="1"/>
  <c r="BQ22" i="7" s="1"/>
  <c r="BL22" i="7"/>
  <c r="BJ22" i="7"/>
  <c r="BI22" i="7"/>
  <c r="BM22" i="7" s="1"/>
  <c r="T22" i="7"/>
  <c r="BO21" i="7"/>
  <c r="BL21" i="7"/>
  <c r="BJ21" i="7"/>
  <c r="BI21" i="7"/>
  <c r="BK21" i="7" s="1"/>
  <c r="T21" i="7"/>
  <c r="BO20" i="7"/>
  <c r="BL20" i="7"/>
  <c r="BM20" i="7" s="1"/>
  <c r="BN20" i="7" s="1"/>
  <c r="BJ20" i="7"/>
  <c r="BI20" i="7"/>
  <c r="BK20" i="7" s="1"/>
  <c r="BP20" i="7"/>
  <c r="BQ20" i="7" s="1"/>
  <c r="T20" i="7"/>
  <c r="BO19" i="7"/>
  <c r="BL19" i="7"/>
  <c r="BM19" i="7" s="1"/>
  <c r="BN19" i="7" s="1"/>
  <c r="BI19" i="7"/>
  <c r="BK19" i="7" s="1"/>
  <c r="BJ19" i="7"/>
  <c r="T19" i="7"/>
  <c r="BO18" i="7"/>
  <c r="BL18" i="7"/>
  <c r="BJ18" i="7"/>
  <c r="BI18" i="7"/>
  <c r="T18" i="7"/>
  <c r="BO17" i="7"/>
  <c r="BL17" i="7"/>
  <c r="BM17" i="7" s="1"/>
  <c r="BN17" i="7" s="1"/>
  <c r="BJ17" i="7"/>
  <c r="BI17" i="7"/>
  <c r="BK17" i="7"/>
  <c r="T17" i="7"/>
  <c r="BO16" i="7"/>
  <c r="BL16" i="7"/>
  <c r="BJ16" i="7"/>
  <c r="BI16" i="7"/>
  <c r="T16" i="7"/>
  <c r="BO15" i="7"/>
  <c r="BL15" i="7"/>
  <c r="BM15" i="7" s="1"/>
  <c r="BN15" i="7" s="1"/>
  <c r="BI15" i="7"/>
  <c r="BJ15" i="7"/>
  <c r="T15" i="7"/>
  <c r="BJ14" i="7"/>
  <c r="T14" i="7"/>
  <c r="BO13" i="7"/>
  <c r="BL13" i="7"/>
  <c r="BJ13" i="7"/>
  <c r="BI13" i="7"/>
  <c r="T13" i="7"/>
  <c r="BO12" i="7"/>
  <c r="BL12" i="7"/>
  <c r="BJ12" i="7"/>
  <c r="BI12" i="7"/>
  <c r="BO11" i="7"/>
  <c r="BL11" i="7"/>
  <c r="BJ11" i="7"/>
  <c r="BI11" i="7"/>
  <c r="T11" i="7"/>
  <c r="BO10" i="7"/>
  <c r="BL10" i="7"/>
  <c r="BJ10" i="7"/>
  <c r="BI10" i="7"/>
  <c r="T10" i="7"/>
  <c r="BO9" i="7"/>
  <c r="BL9" i="7"/>
  <c r="BJ9" i="7"/>
  <c r="BI9" i="7"/>
  <c r="T9" i="7"/>
  <c r="BO8" i="7"/>
  <c r="BL8" i="7"/>
  <c r="BJ8" i="7"/>
  <c r="BI8" i="7"/>
  <c r="BM8" i="7"/>
  <c r="T8" i="7"/>
  <c r="BO7" i="7"/>
  <c r="BL7" i="7"/>
  <c r="BJ7" i="7"/>
  <c r="BI7" i="7"/>
  <c r="T7" i="7"/>
  <c r="BO6" i="7"/>
  <c r="BL6" i="7"/>
  <c r="BJ6" i="7"/>
  <c r="BI6" i="7"/>
  <c r="T6" i="7"/>
  <c r="BO5" i="7"/>
  <c r="BL5" i="7"/>
  <c r="BJ5" i="7"/>
  <c r="BI5" i="7"/>
  <c r="T5" i="7"/>
  <c r="T4" i="7"/>
  <c r="BL5" i="5"/>
  <c r="BO6" i="5"/>
  <c r="BO7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L6" i="5"/>
  <c r="BL7" i="5"/>
  <c r="BL8" i="5"/>
  <c r="BL9" i="5"/>
  <c r="BL10" i="5"/>
  <c r="BL11" i="5"/>
  <c r="BL12" i="5"/>
  <c r="BL13" i="5"/>
  <c r="BL14" i="5"/>
  <c r="BL15" i="5"/>
  <c r="BL16" i="5"/>
  <c r="BL17" i="5"/>
  <c r="BL18" i="5"/>
  <c r="BL19" i="5"/>
  <c r="BL20" i="5"/>
  <c r="BL21" i="5"/>
  <c r="BL22" i="5"/>
  <c r="BL23" i="5"/>
  <c r="BL24" i="5"/>
  <c r="BL25" i="5"/>
  <c r="BL26" i="5"/>
  <c r="BL27" i="5"/>
  <c r="BJ6" i="5"/>
  <c r="BJ7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I6" i="5"/>
  <c r="BK6" i="5"/>
  <c r="BI7" i="5"/>
  <c r="BK7" i="5"/>
  <c r="BI8" i="5"/>
  <c r="BK8" i="5"/>
  <c r="BI9" i="5"/>
  <c r="BK9" i="5"/>
  <c r="BI10" i="5"/>
  <c r="BK10" i="5"/>
  <c r="BI11" i="5"/>
  <c r="BK11" i="5"/>
  <c r="BI12" i="5"/>
  <c r="BK12" i="5"/>
  <c r="BI13" i="5"/>
  <c r="BK13" i="5"/>
  <c r="BI14" i="5"/>
  <c r="BK14" i="5"/>
  <c r="BI15" i="5"/>
  <c r="BK15" i="5"/>
  <c r="BI16" i="5"/>
  <c r="BK16" i="5"/>
  <c r="BI17" i="5"/>
  <c r="BK17" i="5"/>
  <c r="BI18" i="5"/>
  <c r="BK18" i="5"/>
  <c r="BI19" i="5"/>
  <c r="BK19" i="5"/>
  <c r="BI20" i="5"/>
  <c r="BK20" i="5"/>
  <c r="BI21" i="5"/>
  <c r="BK21" i="5"/>
  <c r="BI22" i="5"/>
  <c r="BK22" i="5"/>
  <c r="BI23" i="5"/>
  <c r="BK23" i="5"/>
  <c r="BI24" i="5"/>
  <c r="BK24" i="5"/>
  <c r="BI25" i="5"/>
  <c r="BK25" i="5"/>
  <c r="BI26" i="5"/>
  <c r="BK26" i="5"/>
  <c r="BI27" i="5"/>
  <c r="BK27" i="5"/>
  <c r="T27" i="6"/>
  <c r="T26" i="6"/>
  <c r="T25" i="6"/>
  <c r="T24" i="6"/>
  <c r="T23" i="6"/>
  <c r="T22" i="6"/>
  <c r="T21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BO5" i="6"/>
  <c r="BI5" i="6"/>
  <c r="BP5" i="6"/>
  <c r="BL5" i="6"/>
  <c r="BJ5" i="6"/>
  <c r="BM5" i="6"/>
  <c r="T5" i="6"/>
  <c r="T4" i="6"/>
  <c r="BM13" i="9"/>
  <c r="BN13" i="9"/>
  <c r="BP13" i="9"/>
  <c r="BP12" i="9"/>
  <c r="BQ12" i="9"/>
  <c r="BS13" i="15"/>
  <c r="BT13" i="15"/>
  <c r="BS13" i="16"/>
  <c r="BT13" i="16"/>
  <c r="BS12" i="13"/>
  <c r="BT12" i="13"/>
  <c r="BV12" i="13"/>
  <c r="BM13" i="8"/>
  <c r="BN13" i="8"/>
  <c r="BK13" i="11"/>
  <c r="BP13" i="11"/>
  <c r="BM13" i="11"/>
  <c r="BN13" i="11"/>
  <c r="BP12" i="11"/>
  <c r="BK13" i="7"/>
  <c r="BS13" i="20"/>
  <c r="BT13" i="20"/>
  <c r="BU13" i="20"/>
  <c r="BS13" i="17"/>
  <c r="BT13" i="17"/>
  <c r="BS12" i="16"/>
  <c r="BT12" i="16"/>
  <c r="BM12" i="11"/>
  <c r="BN12" i="11"/>
  <c r="BS12" i="20"/>
  <c r="BT12" i="20"/>
  <c r="BU12" i="20"/>
  <c r="BS12" i="17"/>
  <c r="BT12" i="17"/>
  <c r="BU12" i="17"/>
  <c r="BS12" i="15"/>
  <c r="BT12" i="15"/>
  <c r="BV12" i="15"/>
  <c r="BM12" i="8"/>
  <c r="BN12" i="8"/>
  <c r="BK12" i="8"/>
  <c r="BP12" i="8"/>
  <c r="BP11" i="8"/>
  <c r="BT12" i="18"/>
  <c r="BP14" i="7"/>
  <c r="BQ14" i="7" s="1"/>
  <c r="BM7" i="7"/>
  <c r="BN7" i="7"/>
  <c r="BM13" i="7"/>
  <c r="BN13" i="7"/>
  <c r="BK15" i="7"/>
  <c r="BP12" i="7"/>
  <c r="BM9" i="7"/>
  <c r="BN9" i="7"/>
  <c r="BP13" i="7"/>
  <c r="BQ13" i="7"/>
  <c r="BM14" i="7"/>
  <c r="BN14" i="7" s="1"/>
  <c r="BP15" i="7"/>
  <c r="BQ15" i="7" s="1"/>
  <c r="BM16" i="7"/>
  <c r="BN16" i="7" s="1"/>
  <c r="BP17" i="7"/>
  <c r="BQ17" i="7" s="1"/>
  <c r="BM5" i="7"/>
  <c r="BN5" i="7"/>
  <c r="BM6" i="7"/>
  <c r="BM10" i="7"/>
  <c r="BN10" i="7"/>
  <c r="BM12" i="9"/>
  <c r="BN12" i="9"/>
  <c r="BK11" i="9"/>
  <c r="BS12" i="14"/>
  <c r="BT12" i="14"/>
  <c r="BU12" i="14"/>
  <c r="BM12" i="7"/>
  <c r="BN12" i="7"/>
  <c r="BS11" i="17"/>
  <c r="BT11" i="17"/>
  <c r="BV11" i="17"/>
  <c r="BS10" i="17"/>
  <c r="BT10" i="17"/>
  <c r="BV10" i="17"/>
  <c r="BS11" i="13"/>
  <c r="BT11" i="13"/>
  <c r="BV11" i="13"/>
  <c r="BS10" i="13"/>
  <c r="BT10" i="13"/>
  <c r="BV10" i="13"/>
  <c r="BK11" i="11"/>
  <c r="BP10" i="11"/>
  <c r="BS11" i="20"/>
  <c r="BT11" i="20"/>
  <c r="BV11" i="20"/>
  <c r="BS11" i="16"/>
  <c r="BT11" i="16"/>
  <c r="BS10" i="16"/>
  <c r="BT10" i="16"/>
  <c r="BU10" i="16"/>
  <c r="BS11" i="15"/>
  <c r="BT11" i="15"/>
  <c r="BV11" i="15"/>
  <c r="BP10" i="8"/>
  <c r="BT11" i="18"/>
  <c r="BV11" i="18"/>
  <c r="BK11" i="7"/>
  <c r="BS9" i="15"/>
  <c r="BT9" i="15"/>
  <c r="BV9" i="15"/>
  <c r="BQ10" i="11"/>
  <c r="BN10" i="11"/>
  <c r="BP9" i="11"/>
  <c r="BQ9" i="11"/>
  <c r="BS9" i="13"/>
  <c r="BT9" i="13"/>
  <c r="BV9" i="13"/>
  <c r="BS11" i="14"/>
  <c r="BT11" i="14"/>
  <c r="BV11" i="14"/>
  <c r="BN6" i="9"/>
  <c r="BS7" i="14"/>
  <c r="BT7" i="14"/>
  <c r="BV7" i="14"/>
  <c r="BS9" i="16"/>
  <c r="BT9" i="16"/>
  <c r="BU9" i="16"/>
  <c r="BP10" i="7"/>
  <c r="BQ10" i="7"/>
  <c r="BQ10" i="10"/>
  <c r="BN10" i="10"/>
  <c r="BT10" i="18"/>
  <c r="BV10" i="18"/>
  <c r="BM10" i="8"/>
  <c r="BN10" i="8"/>
  <c r="BP10" i="9"/>
  <c r="BQ10" i="9"/>
  <c r="BS10" i="14"/>
  <c r="BT10" i="14"/>
  <c r="BV10" i="14"/>
  <c r="BN9" i="11"/>
  <c r="BK9" i="8"/>
  <c r="BM9" i="8"/>
  <c r="BN9" i="8"/>
  <c r="BP9" i="8"/>
  <c r="BQ9" i="8"/>
  <c r="BS9" i="8"/>
  <c r="BT9" i="8"/>
  <c r="BP8" i="8"/>
  <c r="BS9" i="17"/>
  <c r="BT9" i="17"/>
  <c r="BV9" i="17"/>
  <c r="BP9" i="9"/>
  <c r="BN9" i="9"/>
  <c r="BQ9" i="9"/>
  <c r="BP9" i="7"/>
  <c r="BQ9" i="7"/>
  <c r="BN9" i="10"/>
  <c r="BP9" i="10"/>
  <c r="BQ9" i="10"/>
  <c r="BN8" i="10"/>
  <c r="BP8" i="10"/>
  <c r="BQ8" i="10"/>
  <c r="BS9" i="14"/>
  <c r="BT9" i="14"/>
  <c r="BU9" i="14"/>
  <c r="BT9" i="18"/>
  <c r="BV9" i="18"/>
  <c r="BT5" i="18"/>
  <c r="BU5" i="18"/>
  <c r="BP8" i="9"/>
  <c r="BQ8" i="9"/>
  <c r="BN8" i="9"/>
  <c r="BS8" i="12"/>
  <c r="BT8" i="12"/>
  <c r="BU8" i="12"/>
  <c r="BS7" i="12"/>
  <c r="BT7" i="12"/>
  <c r="BV7" i="12"/>
  <c r="BS8" i="17"/>
  <c r="BT8" i="17"/>
  <c r="BU8" i="17"/>
  <c r="BS8" i="13"/>
  <c r="BT8" i="13"/>
  <c r="BU8" i="13"/>
  <c r="BS8" i="15"/>
  <c r="BT8" i="15"/>
  <c r="BV8" i="15"/>
  <c r="BS8" i="14"/>
  <c r="BT8" i="14"/>
  <c r="BU8" i="14"/>
  <c r="BT8" i="18"/>
  <c r="BV8" i="18"/>
  <c r="BT7" i="18"/>
  <c r="BU7" i="18"/>
  <c r="BS8" i="16"/>
  <c r="BT8" i="16"/>
  <c r="BV8" i="16"/>
  <c r="BN8" i="7"/>
  <c r="BP8" i="7"/>
  <c r="BQ8" i="7"/>
  <c r="BP8" i="11"/>
  <c r="BQ8" i="11"/>
  <c r="BM8" i="8"/>
  <c r="BN8" i="8"/>
  <c r="BS8" i="20"/>
  <c r="BT8" i="20"/>
  <c r="BU8" i="20"/>
  <c r="BM7" i="8"/>
  <c r="BN7" i="8"/>
  <c r="BP7" i="8"/>
  <c r="BQ7" i="8"/>
  <c r="BP6" i="8"/>
  <c r="BP7" i="7"/>
  <c r="BQ7" i="7"/>
  <c r="BS7" i="13"/>
  <c r="BT7" i="13"/>
  <c r="BV7" i="13"/>
  <c r="BN7" i="9"/>
  <c r="BQ7" i="9"/>
  <c r="BN7" i="10"/>
  <c r="BP7" i="10"/>
  <c r="BQ7" i="10"/>
  <c r="BS7" i="16"/>
  <c r="BT7" i="16"/>
  <c r="BU7" i="16"/>
  <c r="BS6" i="14"/>
  <c r="BT6" i="14"/>
  <c r="BV6" i="14"/>
  <c r="BS7" i="15"/>
  <c r="BT7" i="15"/>
  <c r="BU7" i="15"/>
  <c r="BN7" i="11"/>
  <c r="BP7" i="11"/>
  <c r="BQ7" i="11"/>
  <c r="BS6" i="20"/>
  <c r="BT6" i="20"/>
  <c r="BM6" i="8"/>
  <c r="BN6" i="8"/>
  <c r="BP5" i="8"/>
  <c r="BM5" i="8"/>
  <c r="BK5" i="8"/>
  <c r="BN5" i="8"/>
  <c r="BS5" i="20"/>
  <c r="BT5" i="20"/>
  <c r="BV5" i="20"/>
  <c r="BS6" i="17"/>
  <c r="BT6" i="17"/>
  <c r="BV6" i="17"/>
  <c r="BS5" i="17"/>
  <c r="BT5" i="17"/>
  <c r="BT5" i="12"/>
  <c r="BV5" i="12"/>
  <c r="BS6" i="13"/>
  <c r="BT6" i="13"/>
  <c r="BU6" i="13"/>
  <c r="BS5" i="13"/>
  <c r="BT5" i="13"/>
  <c r="BU5" i="13"/>
  <c r="BS5" i="14"/>
  <c r="BT5" i="14"/>
  <c r="BU5" i="14"/>
  <c r="BS6" i="15"/>
  <c r="BT6" i="15"/>
  <c r="BV6" i="15"/>
  <c r="BS5" i="15"/>
  <c r="BT5" i="15"/>
  <c r="BV5" i="15"/>
  <c r="BS6" i="16"/>
  <c r="BT6" i="16"/>
  <c r="BV6" i="16"/>
  <c r="BS5" i="16"/>
  <c r="BT5" i="16"/>
  <c r="BV5" i="16"/>
  <c r="BN6" i="7"/>
  <c r="BP6" i="7"/>
  <c r="BQ6" i="7"/>
  <c r="BP5" i="7"/>
  <c r="BQ5" i="7"/>
  <c r="BN6" i="10"/>
  <c r="BP6" i="10"/>
  <c r="BQ6" i="10"/>
  <c r="BN5" i="10"/>
  <c r="BP5" i="10"/>
  <c r="BQ5" i="10"/>
  <c r="BP6" i="9"/>
  <c r="BQ6" i="9"/>
  <c r="BN5" i="9"/>
  <c r="BP5" i="9"/>
  <c r="BQ5" i="9"/>
  <c r="BP6" i="11"/>
  <c r="BQ6" i="11"/>
  <c r="BP5" i="11"/>
  <c r="BN5" i="11"/>
  <c r="BQ5" i="11"/>
  <c r="BQ5" i="6"/>
  <c r="BN5" i="6"/>
  <c r="BV12" i="20"/>
  <c r="BU9" i="20"/>
  <c r="BV9" i="20"/>
  <c r="BU7" i="20"/>
  <c r="BV7" i="20"/>
  <c r="BU5" i="20"/>
  <c r="BV13" i="20"/>
  <c r="BU6" i="20"/>
  <c r="BV6" i="20"/>
  <c r="BV27" i="18"/>
  <c r="BU27" i="18"/>
  <c r="BU11" i="18"/>
  <c r="BV26" i="18"/>
  <c r="BU26" i="18"/>
  <c r="BV12" i="18"/>
  <c r="BU12" i="18"/>
  <c r="BU9" i="18"/>
  <c r="BV5" i="18"/>
  <c r="BU6" i="18"/>
  <c r="BV6" i="18"/>
  <c r="BU7" i="17"/>
  <c r="BV7" i="17"/>
  <c r="BU5" i="17"/>
  <c r="BV5" i="17"/>
  <c r="BV13" i="17"/>
  <c r="BU13" i="17"/>
  <c r="BU10" i="17"/>
  <c r="BU6" i="17"/>
  <c r="BV11" i="16"/>
  <c r="BU11" i="16"/>
  <c r="BV12" i="16"/>
  <c r="BU12" i="16"/>
  <c r="BU5" i="16"/>
  <c r="BV13" i="16"/>
  <c r="BU13" i="16"/>
  <c r="BV10" i="16"/>
  <c r="BU8" i="16"/>
  <c r="BU6" i="16"/>
  <c r="BU12" i="15"/>
  <c r="BU9" i="15"/>
  <c r="BV7" i="15"/>
  <c r="BU5" i="15"/>
  <c r="BV13" i="15"/>
  <c r="BU13" i="15"/>
  <c r="BU10" i="15"/>
  <c r="BV10" i="15"/>
  <c r="BU8" i="15"/>
  <c r="BU6" i="15"/>
  <c r="BV14" i="14"/>
  <c r="BU14" i="14"/>
  <c r="BV12" i="14"/>
  <c r="BV9" i="14"/>
  <c r="BU7" i="14"/>
  <c r="BV5" i="14"/>
  <c r="BV13" i="14"/>
  <c r="BU13" i="14"/>
  <c r="BV8" i="14"/>
  <c r="BU9" i="13"/>
  <c r="BV5" i="13"/>
  <c r="BU10" i="13"/>
  <c r="BV27" i="12"/>
  <c r="BU27" i="12"/>
  <c r="BV23" i="12"/>
  <c r="BU23" i="12"/>
  <c r="BV19" i="12"/>
  <c r="BU19" i="12"/>
  <c r="BV15" i="12"/>
  <c r="BU15" i="12"/>
  <c r="BV11" i="12"/>
  <c r="BU11" i="12"/>
  <c r="BV26" i="12"/>
  <c r="BU26" i="12"/>
  <c r="BV24" i="12"/>
  <c r="BU24" i="12"/>
  <c r="BV22" i="12"/>
  <c r="BU22" i="12"/>
  <c r="BV20" i="12"/>
  <c r="BU20" i="12"/>
  <c r="BV18" i="12"/>
  <c r="BU18" i="12"/>
  <c r="BV16" i="12"/>
  <c r="BU16" i="12"/>
  <c r="BV14" i="12"/>
  <c r="BU14" i="12"/>
  <c r="BV12" i="12"/>
  <c r="BU12" i="12"/>
  <c r="BU9" i="12"/>
  <c r="BV9" i="12"/>
  <c r="BU7" i="12"/>
  <c r="BU5" i="12"/>
  <c r="BV25" i="12"/>
  <c r="BU25" i="12"/>
  <c r="BV21" i="12"/>
  <c r="BU21" i="12"/>
  <c r="BV17" i="12"/>
  <c r="BU17" i="12"/>
  <c r="BV13" i="12"/>
  <c r="BU13" i="12"/>
  <c r="BU10" i="12"/>
  <c r="BV10" i="12"/>
  <c r="BV8" i="12"/>
  <c r="BU6" i="12"/>
  <c r="BV6" i="12"/>
  <c r="BQ13" i="11"/>
  <c r="BS13" i="11"/>
  <c r="BT13" i="11"/>
  <c r="BK5" i="11"/>
  <c r="BK6" i="11"/>
  <c r="BK7" i="11"/>
  <c r="BK8" i="11"/>
  <c r="BS8" i="11"/>
  <c r="BT8" i="11"/>
  <c r="BK9" i="11"/>
  <c r="BK10" i="11"/>
  <c r="BM11" i="11"/>
  <c r="BN11" i="11"/>
  <c r="BQ12" i="11"/>
  <c r="BQ14" i="11"/>
  <c r="BP11" i="11"/>
  <c r="BQ11" i="11"/>
  <c r="BK12" i="11"/>
  <c r="BK14" i="11"/>
  <c r="BS14" i="11"/>
  <c r="BT14" i="11"/>
  <c r="BK22" i="11"/>
  <c r="BK24" i="11"/>
  <c r="BK26" i="11"/>
  <c r="BQ13" i="10"/>
  <c r="BS13" i="10"/>
  <c r="BT13" i="10"/>
  <c r="BK5" i="10"/>
  <c r="BK6" i="10"/>
  <c r="BK7" i="10"/>
  <c r="BK8" i="10"/>
  <c r="BK9" i="10"/>
  <c r="BK10" i="10"/>
  <c r="BS10" i="10"/>
  <c r="BT10" i="10"/>
  <c r="BM11" i="10"/>
  <c r="BN11" i="10"/>
  <c r="BQ12" i="10"/>
  <c r="BQ14" i="10"/>
  <c r="BP11" i="10"/>
  <c r="BQ11" i="10"/>
  <c r="BK12" i="10"/>
  <c r="BS12" i="10"/>
  <c r="BT12" i="10"/>
  <c r="BK14" i="10"/>
  <c r="BS14" i="10"/>
  <c r="BT14" i="10"/>
  <c r="BK22" i="10"/>
  <c r="BK5" i="9"/>
  <c r="BK6" i="9"/>
  <c r="BK7" i="9"/>
  <c r="BK8" i="9"/>
  <c r="BK9" i="9"/>
  <c r="BK10" i="9"/>
  <c r="BM11" i="9"/>
  <c r="BN11" i="9"/>
  <c r="BP11" i="9"/>
  <c r="BQ11" i="9"/>
  <c r="BK12" i="9"/>
  <c r="BQ13" i="9"/>
  <c r="BK14" i="9"/>
  <c r="BQ6" i="8"/>
  <c r="BQ8" i="8"/>
  <c r="BQ10" i="8"/>
  <c r="BQ13" i="8"/>
  <c r="BQ5" i="8"/>
  <c r="BK6" i="8"/>
  <c r="BK8" i="8"/>
  <c r="BK10" i="8"/>
  <c r="BQ11" i="8"/>
  <c r="BK11" i="8"/>
  <c r="BM11" i="8"/>
  <c r="BN11" i="8"/>
  <c r="BQ12" i="8"/>
  <c r="BK13" i="8"/>
  <c r="BQ14" i="8"/>
  <c r="BS14" i="8"/>
  <c r="BT14" i="8"/>
  <c r="BK15" i="8"/>
  <c r="BK27" i="8"/>
  <c r="BK5" i="7"/>
  <c r="BK6" i="7"/>
  <c r="BK7" i="7"/>
  <c r="BK8" i="7"/>
  <c r="BK9" i="7"/>
  <c r="BK10" i="7"/>
  <c r="BM11" i="7"/>
  <c r="BN11" i="7"/>
  <c r="BQ12" i="7"/>
  <c r="BP11" i="7"/>
  <c r="BQ11" i="7"/>
  <c r="BK12" i="7"/>
  <c r="BK14" i="7"/>
  <c r="BK16" i="7"/>
  <c r="BM24" i="5"/>
  <c r="BN24" i="5"/>
  <c r="BM20" i="5"/>
  <c r="BN20" i="5"/>
  <c r="BM16" i="5"/>
  <c r="BN16" i="5"/>
  <c r="BM12" i="5"/>
  <c r="BN12" i="5"/>
  <c r="BM8" i="5"/>
  <c r="BN8" i="5"/>
  <c r="BM27" i="5"/>
  <c r="BN27" i="5"/>
  <c r="BS27" i="5"/>
  <c r="BT27" i="5"/>
  <c r="BM25" i="5"/>
  <c r="BN25" i="5"/>
  <c r="BS25" i="5"/>
  <c r="BT25" i="5"/>
  <c r="BM23" i="5"/>
  <c r="BN23" i="5"/>
  <c r="BS23" i="5"/>
  <c r="BT23" i="5"/>
  <c r="BM21" i="5"/>
  <c r="BN21" i="5"/>
  <c r="BM19" i="5"/>
  <c r="BN19" i="5"/>
  <c r="BS19" i="5"/>
  <c r="BT19" i="5"/>
  <c r="BM17" i="5"/>
  <c r="BN17" i="5"/>
  <c r="BS17" i="5"/>
  <c r="BT17" i="5"/>
  <c r="BM15" i="5"/>
  <c r="BN15" i="5"/>
  <c r="BS15" i="5"/>
  <c r="BT15" i="5"/>
  <c r="BM13" i="5"/>
  <c r="BN13" i="5"/>
  <c r="BM11" i="5"/>
  <c r="BN11" i="5"/>
  <c r="BS11" i="5"/>
  <c r="BT11" i="5"/>
  <c r="BM9" i="5"/>
  <c r="BN9" i="5"/>
  <c r="BS9" i="5"/>
  <c r="BT9" i="5"/>
  <c r="BM7" i="5"/>
  <c r="BN7" i="5"/>
  <c r="BS7" i="5"/>
  <c r="BT7" i="5"/>
  <c r="BP27" i="5"/>
  <c r="BQ27" i="5"/>
  <c r="BP25" i="5"/>
  <c r="BQ25" i="5"/>
  <c r="BP23" i="5"/>
  <c r="BQ23" i="5"/>
  <c r="BP21" i="5"/>
  <c r="BQ21" i="5"/>
  <c r="BS21" i="5"/>
  <c r="BT21" i="5"/>
  <c r="BP19" i="5"/>
  <c r="BQ19" i="5"/>
  <c r="BP17" i="5"/>
  <c r="BQ17" i="5"/>
  <c r="BP15" i="5"/>
  <c r="BQ15" i="5"/>
  <c r="BP13" i="5"/>
  <c r="BQ13" i="5"/>
  <c r="BS13" i="5"/>
  <c r="BT13" i="5"/>
  <c r="BP11" i="5"/>
  <c r="BQ11" i="5"/>
  <c r="BP9" i="5"/>
  <c r="BQ9" i="5"/>
  <c r="BP7" i="5"/>
  <c r="BQ7" i="5"/>
  <c r="BS26" i="5"/>
  <c r="BT26" i="5"/>
  <c r="BS10" i="5"/>
  <c r="BT10" i="5"/>
  <c r="BM26" i="5"/>
  <c r="BN26" i="5"/>
  <c r="BM22" i="5"/>
  <c r="BN22" i="5"/>
  <c r="BS22" i="5"/>
  <c r="BT22" i="5"/>
  <c r="BM18" i="5"/>
  <c r="BN18" i="5"/>
  <c r="BS18" i="5"/>
  <c r="BT18" i="5"/>
  <c r="BM14" i="5"/>
  <c r="BN14" i="5"/>
  <c r="BS14" i="5"/>
  <c r="BT14" i="5"/>
  <c r="BM10" i="5"/>
  <c r="BN10" i="5"/>
  <c r="BM6" i="5"/>
  <c r="BN6" i="5"/>
  <c r="BP26" i="5"/>
  <c r="BQ26" i="5"/>
  <c r="BP24" i="5"/>
  <c r="BQ24" i="5"/>
  <c r="BS24" i="5"/>
  <c r="BT24" i="5"/>
  <c r="BP22" i="5"/>
  <c r="BQ22" i="5"/>
  <c r="BP20" i="5"/>
  <c r="BQ20" i="5"/>
  <c r="BS20" i="5"/>
  <c r="BT20" i="5"/>
  <c r="BP18" i="5"/>
  <c r="BQ18" i="5"/>
  <c r="BP16" i="5"/>
  <c r="BQ16" i="5"/>
  <c r="BS16" i="5"/>
  <c r="BT16" i="5"/>
  <c r="BP14" i="5"/>
  <c r="BQ14" i="5"/>
  <c r="BP12" i="5"/>
  <c r="BQ12" i="5"/>
  <c r="BS12" i="5"/>
  <c r="BT12" i="5"/>
  <c r="BP10" i="5"/>
  <c r="BQ10" i="5"/>
  <c r="BP8" i="5"/>
  <c r="BQ8" i="5"/>
  <c r="BS8" i="5"/>
  <c r="BT8" i="5"/>
  <c r="BP6" i="5"/>
  <c r="BQ6" i="5"/>
  <c r="BK5" i="6"/>
  <c r="BS5" i="6"/>
  <c r="BT5" i="6"/>
  <c r="BI5" i="5"/>
  <c r="BS13" i="9"/>
  <c r="BT13" i="9"/>
  <c r="BV13" i="9"/>
  <c r="BU12" i="13"/>
  <c r="BU11" i="13"/>
  <c r="BS12" i="11"/>
  <c r="BT12" i="11"/>
  <c r="BU12" i="11"/>
  <c r="BS13" i="7"/>
  <c r="BT13" i="7"/>
  <c r="BV12" i="17"/>
  <c r="BU11" i="15"/>
  <c r="BS12" i="8"/>
  <c r="BT12" i="8"/>
  <c r="BU12" i="8"/>
  <c r="BU11" i="20"/>
  <c r="BS9" i="7"/>
  <c r="BT9" i="7"/>
  <c r="BS12" i="9"/>
  <c r="BT12" i="9"/>
  <c r="BS11" i="9"/>
  <c r="BT11" i="9"/>
  <c r="BU11" i="9"/>
  <c r="BU11" i="17"/>
  <c r="BS11" i="11"/>
  <c r="BT11" i="11"/>
  <c r="BU11" i="11"/>
  <c r="BU11" i="14"/>
  <c r="BS11" i="8"/>
  <c r="BT11" i="8"/>
  <c r="BV11" i="8"/>
  <c r="BU10" i="18"/>
  <c r="BS11" i="7"/>
  <c r="BT11" i="7"/>
  <c r="BU11" i="7"/>
  <c r="BS11" i="10"/>
  <c r="BT11" i="10"/>
  <c r="BV11" i="10"/>
  <c r="BS10" i="11"/>
  <c r="BT10" i="11"/>
  <c r="BU7" i="13"/>
  <c r="BV8" i="13"/>
  <c r="BU10" i="14"/>
  <c r="BU6" i="14"/>
  <c r="BS6" i="9"/>
  <c r="BT6" i="9"/>
  <c r="BS7" i="10"/>
  <c r="BT7" i="10"/>
  <c r="BV9" i="16"/>
  <c r="BS10" i="7"/>
  <c r="BT10" i="7"/>
  <c r="BU10" i="7"/>
  <c r="BU9" i="17"/>
  <c r="BS10" i="8"/>
  <c r="BT10" i="8"/>
  <c r="BU10" i="8"/>
  <c r="BS10" i="9"/>
  <c r="BT10" i="9"/>
  <c r="BV10" i="9"/>
  <c r="BS9" i="9"/>
  <c r="BT9" i="9"/>
  <c r="BV9" i="9"/>
  <c r="BS9" i="11"/>
  <c r="BT9" i="11"/>
  <c r="BU9" i="11"/>
  <c r="BS9" i="10"/>
  <c r="BT9" i="10"/>
  <c r="BV9" i="10"/>
  <c r="BS8" i="10"/>
  <c r="BT8" i="10"/>
  <c r="BU8" i="10"/>
  <c r="BU8" i="18"/>
  <c r="BS8" i="9"/>
  <c r="BT8" i="9"/>
  <c r="BV8" i="9"/>
  <c r="BS7" i="9"/>
  <c r="BT7" i="9"/>
  <c r="BU7" i="9"/>
  <c r="BV8" i="17"/>
  <c r="BV7" i="18"/>
  <c r="BV7" i="16"/>
  <c r="BS8" i="7"/>
  <c r="BT8" i="7"/>
  <c r="BU8" i="7"/>
  <c r="BS8" i="8"/>
  <c r="BT8" i="8"/>
  <c r="BU8" i="8"/>
  <c r="BV8" i="20"/>
  <c r="BS7" i="8"/>
  <c r="BT7" i="8"/>
  <c r="BU7" i="8"/>
  <c r="BS7" i="7"/>
  <c r="BT7" i="7"/>
  <c r="BU7" i="7"/>
  <c r="BV6" i="13"/>
  <c r="BS7" i="11"/>
  <c r="BT7" i="11"/>
  <c r="BV7" i="11"/>
  <c r="BS6" i="11"/>
  <c r="BT6" i="11"/>
  <c r="BU6" i="11"/>
  <c r="BS6" i="8"/>
  <c r="BT6" i="8"/>
  <c r="BU6" i="8"/>
  <c r="BS5" i="8"/>
  <c r="BT5" i="8"/>
  <c r="BU5" i="8"/>
  <c r="BS6" i="7"/>
  <c r="BT6" i="7"/>
  <c r="BV6" i="7"/>
  <c r="BS5" i="7"/>
  <c r="BT5" i="7"/>
  <c r="BV5" i="7"/>
  <c r="BS6" i="10"/>
  <c r="BT6" i="10"/>
  <c r="BV6" i="10"/>
  <c r="BS5" i="10"/>
  <c r="BT5" i="10"/>
  <c r="BS5" i="9"/>
  <c r="BT5" i="9"/>
  <c r="BV5" i="9"/>
  <c r="BS5" i="11"/>
  <c r="BT5" i="11"/>
  <c r="BV14" i="11"/>
  <c r="BU14" i="11"/>
  <c r="BV12" i="11"/>
  <c r="BU7" i="11"/>
  <c r="BV13" i="11"/>
  <c r="BU13" i="11"/>
  <c r="BU10" i="11"/>
  <c r="BV10" i="11"/>
  <c r="BU8" i="11"/>
  <c r="BV8" i="11"/>
  <c r="BV6" i="11"/>
  <c r="BV14" i="10"/>
  <c r="BU14" i="10"/>
  <c r="BV12" i="10"/>
  <c r="BU12" i="10"/>
  <c r="BU9" i="10"/>
  <c r="BU7" i="10"/>
  <c r="BV7" i="10"/>
  <c r="BU5" i="10"/>
  <c r="BV5" i="10"/>
  <c r="BV13" i="10"/>
  <c r="BU13" i="10"/>
  <c r="BU10" i="10"/>
  <c r="BV10" i="10"/>
  <c r="BV11" i="9"/>
  <c r="BV12" i="9"/>
  <c r="BU12" i="9"/>
  <c r="BU9" i="9"/>
  <c r="BV7" i="9"/>
  <c r="BU5" i="9"/>
  <c r="BU13" i="9"/>
  <c r="BU10" i="9"/>
  <c r="BU6" i="9"/>
  <c r="BV6" i="9"/>
  <c r="BV9" i="8"/>
  <c r="BU9" i="8"/>
  <c r="BV5" i="8"/>
  <c r="BV14" i="8"/>
  <c r="BU14" i="8"/>
  <c r="BV10" i="8"/>
  <c r="BV8" i="8"/>
  <c r="BV7" i="8"/>
  <c r="BS13" i="8"/>
  <c r="BT13" i="8"/>
  <c r="BV13" i="7"/>
  <c r="BU13" i="7"/>
  <c r="BV11" i="7"/>
  <c r="BV10" i="7"/>
  <c r="BV8" i="7"/>
  <c r="BU6" i="7"/>
  <c r="BS12" i="7"/>
  <c r="BT12" i="7"/>
  <c r="BU9" i="7"/>
  <c r="BV9" i="7"/>
  <c r="BV7" i="7"/>
  <c r="BU5" i="7"/>
  <c r="BU9" i="5"/>
  <c r="BV9" i="5"/>
  <c r="BU17" i="5"/>
  <c r="BV17" i="5"/>
  <c r="BU25" i="5"/>
  <c r="BV25" i="5"/>
  <c r="BV18" i="5"/>
  <c r="BU18" i="5"/>
  <c r="BU13" i="5"/>
  <c r="BV13" i="5"/>
  <c r="BU21" i="5"/>
  <c r="BV21" i="5"/>
  <c r="BU27" i="5"/>
  <c r="BV27" i="5"/>
  <c r="BV8" i="5"/>
  <c r="BU8" i="5"/>
  <c r="BV12" i="5"/>
  <c r="BU12" i="5"/>
  <c r="BV16" i="5"/>
  <c r="BU16" i="5"/>
  <c r="BV20" i="5"/>
  <c r="BU20" i="5"/>
  <c r="BV24" i="5"/>
  <c r="BU24" i="5"/>
  <c r="BV14" i="5"/>
  <c r="BU14" i="5"/>
  <c r="BV22" i="5"/>
  <c r="BU22" i="5"/>
  <c r="BV10" i="5"/>
  <c r="BU10" i="5"/>
  <c r="BV26" i="5"/>
  <c r="BU26" i="5"/>
  <c r="BU7" i="5"/>
  <c r="BV7" i="5"/>
  <c r="BU11" i="5"/>
  <c r="BV11" i="5"/>
  <c r="BU15" i="5"/>
  <c r="BV15" i="5"/>
  <c r="BU19" i="5"/>
  <c r="BV19" i="5"/>
  <c r="BU23" i="5"/>
  <c r="BV23" i="5"/>
  <c r="BS6" i="5"/>
  <c r="BT6" i="5"/>
  <c r="BV6" i="5"/>
  <c r="BU5" i="6"/>
  <c r="BV5" i="6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BO5" i="5"/>
  <c r="BJ5" i="5"/>
  <c r="BK5" i="5"/>
  <c r="T5" i="5"/>
  <c r="T4" i="5"/>
  <c r="BV12" i="8"/>
  <c r="BV11" i="11"/>
  <c r="BU11" i="8"/>
  <c r="BU11" i="10"/>
  <c r="BU6" i="10"/>
  <c r="BV9" i="11"/>
  <c r="BU8" i="9"/>
  <c r="BV8" i="10"/>
  <c r="BV6" i="8"/>
  <c r="BV13" i="8"/>
  <c r="BU13" i="8"/>
  <c r="BV12" i="7"/>
  <c r="BU12" i="7"/>
  <c r="BU6" i="5"/>
  <c r="BM5" i="5"/>
  <c r="BN5" i="5"/>
  <c r="BS5" i="5"/>
  <c r="BP5" i="5"/>
  <c r="BQ5" i="5"/>
  <c r="BT5" i="5"/>
  <c r="BV5" i="5"/>
  <c r="BU5" i="5"/>
  <c r="BN14" i="24"/>
  <c r="BP14" i="24"/>
  <c r="BQ14" i="24"/>
  <c r="BK14" i="24"/>
  <c r="BP13" i="24"/>
  <c r="BQ13" i="24"/>
  <c r="BS13" i="24"/>
  <c r="BT13" i="24"/>
  <c r="BV13" i="24"/>
  <c r="BS14" i="24"/>
  <c r="BT14" i="24"/>
  <c r="BU13" i="24"/>
  <c r="BU14" i="24"/>
  <c r="BV14" i="24"/>
  <c r="BM27" i="13" l="1"/>
  <c r="BN27" i="13" s="1"/>
  <c r="BP27" i="13"/>
  <c r="BQ27" i="13" s="1"/>
  <c r="BK27" i="13"/>
  <c r="BP26" i="13"/>
  <c r="BQ26" i="13" s="1"/>
  <c r="BN27" i="21"/>
  <c r="BK27" i="21"/>
  <c r="BP27" i="21"/>
  <c r="BQ27" i="21" s="1"/>
  <c r="BS27" i="21" s="1"/>
  <c r="BT27" i="21" s="1"/>
  <c r="BV27" i="21" s="1"/>
  <c r="BP26" i="21"/>
  <c r="BM26" i="21"/>
  <c r="BN26" i="21" s="1"/>
  <c r="BM27" i="8"/>
  <c r="BP27" i="16"/>
  <c r="BK27" i="16"/>
  <c r="BM27" i="9"/>
  <c r="BP27" i="11"/>
  <c r="BM27" i="10"/>
  <c r="BN27" i="10" s="1"/>
  <c r="BK27" i="24"/>
  <c r="BM27" i="24"/>
  <c r="BN27" i="24" s="1"/>
  <c r="BS27" i="24" s="1"/>
  <c r="BT27" i="24" s="1"/>
  <c r="BP27" i="20"/>
  <c r="BQ27" i="20" s="1"/>
  <c r="BN27" i="20"/>
  <c r="BK27" i="20"/>
  <c r="BP26" i="20"/>
  <c r="BS27" i="17"/>
  <c r="BT27" i="17" s="1"/>
  <c r="BN27" i="14"/>
  <c r="BK27" i="14"/>
  <c r="BM26" i="14"/>
  <c r="BP27" i="15"/>
  <c r="BQ27" i="15" s="1"/>
  <c r="BK27" i="15"/>
  <c r="BN27" i="16"/>
  <c r="BQ27" i="16"/>
  <c r="BM26" i="16"/>
  <c r="BN27" i="7"/>
  <c r="BQ27" i="7"/>
  <c r="BS27" i="7" s="1"/>
  <c r="BT27" i="7" s="1"/>
  <c r="BP26" i="7"/>
  <c r="BN26" i="7"/>
  <c r="BP27" i="10"/>
  <c r="BQ27" i="10" s="1"/>
  <c r="BK27" i="10"/>
  <c r="BN27" i="8"/>
  <c r="BP27" i="8"/>
  <c r="BQ27" i="8" s="1"/>
  <c r="BS27" i="8" s="1"/>
  <c r="BT27" i="8" s="1"/>
  <c r="BM26" i="8"/>
  <c r="BN27" i="9"/>
  <c r="BP27" i="9"/>
  <c r="BQ27" i="9" s="1"/>
  <c r="BK27" i="9"/>
  <c r="BS27" i="9" s="1"/>
  <c r="BT27" i="9" s="1"/>
  <c r="BP26" i="9"/>
  <c r="BM27" i="11"/>
  <c r="BN27" i="11" s="1"/>
  <c r="BS27" i="11" s="1"/>
  <c r="BT27" i="11" s="1"/>
  <c r="BQ27" i="11"/>
  <c r="BM26" i="11"/>
  <c r="BN26" i="11" s="1"/>
  <c r="BK27" i="6"/>
  <c r="BM27" i="6"/>
  <c r="BN27" i="6" s="1"/>
  <c r="BP27" i="6"/>
  <c r="BQ27" i="6" s="1"/>
  <c r="BK26" i="21"/>
  <c r="BQ26" i="21"/>
  <c r="BP26" i="11"/>
  <c r="BQ26" i="11" s="1"/>
  <c r="BS26" i="11" s="1"/>
  <c r="BT26" i="11" s="1"/>
  <c r="BV26" i="11" s="1"/>
  <c r="BM25" i="11"/>
  <c r="BN25" i="11" s="1"/>
  <c r="BP26" i="16"/>
  <c r="BQ26" i="16" s="1"/>
  <c r="BN26" i="16"/>
  <c r="BK26" i="16"/>
  <c r="BM25" i="16"/>
  <c r="BP26" i="15"/>
  <c r="BQ26" i="15" s="1"/>
  <c r="BK26" i="15"/>
  <c r="BM25" i="15"/>
  <c r="BN25" i="15" s="1"/>
  <c r="BN26" i="14"/>
  <c r="BS26" i="14" s="1"/>
  <c r="BT26" i="14" s="1"/>
  <c r="BU26" i="14" s="1"/>
  <c r="BN25" i="14"/>
  <c r="BQ25" i="14"/>
  <c r="BS25" i="14" s="1"/>
  <c r="BT25" i="14" s="1"/>
  <c r="BP24" i="14"/>
  <c r="BQ24" i="14" s="1"/>
  <c r="BN26" i="17"/>
  <c r="BK26" i="17"/>
  <c r="BP26" i="17"/>
  <c r="BQ26" i="17" s="1"/>
  <c r="BM25" i="17"/>
  <c r="BN25" i="17" s="1"/>
  <c r="BN26" i="8"/>
  <c r="BP26" i="8"/>
  <c r="BQ26" i="8" s="1"/>
  <c r="BK26" i="8"/>
  <c r="BK25" i="8"/>
  <c r="BP25" i="8"/>
  <c r="BQ25" i="8" s="1"/>
  <c r="BM26" i="13"/>
  <c r="BN26" i="13"/>
  <c r="BS26" i="13" s="1"/>
  <c r="BT26" i="13" s="1"/>
  <c r="BV25" i="13"/>
  <c r="BU25" i="13"/>
  <c r="BN24" i="13"/>
  <c r="BQ24" i="13"/>
  <c r="BK26" i="7"/>
  <c r="BQ26" i="7"/>
  <c r="BS26" i="7" s="1"/>
  <c r="BT26" i="7" s="1"/>
  <c r="BV26" i="7" s="1"/>
  <c r="BP26" i="10"/>
  <c r="BQ26" i="10" s="1"/>
  <c r="BN26" i="10"/>
  <c r="BK26" i="10"/>
  <c r="BP25" i="10"/>
  <c r="BQ25" i="10" s="1"/>
  <c r="BK26" i="9"/>
  <c r="BN26" i="9"/>
  <c r="BQ26" i="9"/>
  <c r="BQ26" i="24"/>
  <c r="BK26" i="24"/>
  <c r="BN26" i="24"/>
  <c r="BQ26" i="20"/>
  <c r="BN26" i="20"/>
  <c r="BM23" i="20"/>
  <c r="BK26" i="6"/>
  <c r="BM26" i="6"/>
  <c r="BN26" i="6" s="1"/>
  <c r="BP26" i="6"/>
  <c r="BQ26" i="6" s="1"/>
  <c r="BP25" i="15"/>
  <c r="BQ25" i="15" s="1"/>
  <c r="BK25" i="15"/>
  <c r="BS25" i="15" s="1"/>
  <c r="BT25" i="15" s="1"/>
  <c r="BQ24" i="15"/>
  <c r="BN24" i="15"/>
  <c r="BS24" i="15" s="1"/>
  <c r="BT24" i="15" s="1"/>
  <c r="BP23" i="15"/>
  <c r="BK23" i="15"/>
  <c r="BS25" i="22"/>
  <c r="BT25" i="22" s="1"/>
  <c r="BP24" i="22"/>
  <c r="BP25" i="24"/>
  <c r="BQ25" i="24" s="1"/>
  <c r="BN25" i="24"/>
  <c r="BS25" i="24" s="1"/>
  <c r="BT25" i="24" s="1"/>
  <c r="BP24" i="24"/>
  <c r="BQ24" i="24" s="1"/>
  <c r="BN25" i="20"/>
  <c r="BQ25" i="20"/>
  <c r="BM24" i="20"/>
  <c r="BN24" i="20" s="1"/>
  <c r="BK24" i="20"/>
  <c r="BP24" i="20"/>
  <c r="BQ24" i="20" s="1"/>
  <c r="BP23" i="20"/>
  <c r="BK23" i="20"/>
  <c r="BP25" i="17"/>
  <c r="BQ25" i="17" s="1"/>
  <c r="BK25" i="17"/>
  <c r="BK24" i="17"/>
  <c r="BQ24" i="17"/>
  <c r="BN24" i="17"/>
  <c r="BS24" i="17"/>
  <c r="BT24" i="17" s="1"/>
  <c r="BP23" i="17"/>
  <c r="BK23" i="17"/>
  <c r="BN25" i="18"/>
  <c r="BQ25" i="18"/>
  <c r="BN24" i="18"/>
  <c r="BQ24" i="18"/>
  <c r="BN23" i="18"/>
  <c r="BQ23" i="18"/>
  <c r="BM22" i="18"/>
  <c r="BN22" i="18"/>
  <c r="BK22" i="18"/>
  <c r="BP22" i="18"/>
  <c r="BQ22" i="18" s="1"/>
  <c r="BM21" i="18"/>
  <c r="BN21" i="18"/>
  <c r="BP21" i="18"/>
  <c r="BQ21" i="18" s="1"/>
  <c r="BK21" i="18"/>
  <c r="BS21" i="18" s="1"/>
  <c r="BT21" i="18" s="1"/>
  <c r="BM20" i="18"/>
  <c r="BP20" i="18"/>
  <c r="BQ20" i="18" s="1"/>
  <c r="BN20" i="18"/>
  <c r="BK20" i="18"/>
  <c r="BP19" i="18"/>
  <c r="BK19" i="18"/>
  <c r="BM19" i="18"/>
  <c r="BN19" i="18" s="1"/>
  <c r="BQ19" i="18"/>
  <c r="BQ18" i="18"/>
  <c r="BN18" i="18"/>
  <c r="BK17" i="18"/>
  <c r="BN14" i="18"/>
  <c r="BS14" i="18" s="1"/>
  <c r="BT14" i="18" s="1"/>
  <c r="BV14" i="18" s="1"/>
  <c r="BP14" i="18"/>
  <c r="BQ14" i="18" s="1"/>
  <c r="BU13" i="18"/>
  <c r="BV13" i="18"/>
  <c r="BM24" i="24"/>
  <c r="BN24" i="24"/>
  <c r="BK24" i="24"/>
  <c r="BP23" i="24"/>
  <c r="BQ23" i="24"/>
  <c r="BK23" i="24"/>
  <c r="BN23" i="24"/>
  <c r="BM22" i="24"/>
  <c r="BN22" i="24" s="1"/>
  <c r="BS25" i="21"/>
  <c r="BT25" i="21" s="1"/>
  <c r="BV25" i="21" s="1"/>
  <c r="BN24" i="21"/>
  <c r="BQ24" i="21"/>
  <c r="BK24" i="21"/>
  <c r="BS24" i="21" s="1"/>
  <c r="BT24" i="21" s="1"/>
  <c r="BK24" i="22"/>
  <c r="BM24" i="22"/>
  <c r="BN24" i="22" s="1"/>
  <c r="BQ24" i="22"/>
  <c r="BS24" i="22" s="1"/>
  <c r="BT24" i="22" s="1"/>
  <c r="BM24" i="14"/>
  <c r="BN24" i="14" s="1"/>
  <c r="BS24" i="14" s="1"/>
  <c r="BT24" i="14" s="1"/>
  <c r="BN25" i="16"/>
  <c r="BP25" i="16"/>
  <c r="BQ25" i="16" s="1"/>
  <c r="BK25" i="16"/>
  <c r="BQ24" i="16"/>
  <c r="BS24" i="16" s="1"/>
  <c r="BT24" i="16" s="1"/>
  <c r="BP23" i="16"/>
  <c r="BK23" i="16"/>
  <c r="BP25" i="7"/>
  <c r="BQ25" i="7" s="1"/>
  <c r="BM25" i="7"/>
  <c r="BN25" i="7" s="1"/>
  <c r="BM24" i="7"/>
  <c r="BN24" i="7" s="1"/>
  <c r="BK24" i="7"/>
  <c r="BS24" i="7" s="1"/>
  <c r="BT24" i="7" s="1"/>
  <c r="BM23" i="7"/>
  <c r="BN23" i="7" s="1"/>
  <c r="BK25" i="10"/>
  <c r="BN25" i="10"/>
  <c r="BM24" i="10"/>
  <c r="BN24" i="10"/>
  <c r="BK24" i="10"/>
  <c r="BP24" i="10"/>
  <c r="BQ24" i="10" s="1"/>
  <c r="BM23" i="10"/>
  <c r="BK23" i="10"/>
  <c r="BN25" i="8"/>
  <c r="BN24" i="8"/>
  <c r="BQ24" i="8"/>
  <c r="BM23" i="8"/>
  <c r="BN25" i="9"/>
  <c r="BP25" i="9"/>
  <c r="BQ25" i="9" s="1"/>
  <c r="BK25" i="9"/>
  <c r="BP24" i="9"/>
  <c r="BQ24" i="9" s="1"/>
  <c r="BK24" i="9"/>
  <c r="BM24" i="9"/>
  <c r="BN24" i="9" s="1"/>
  <c r="BS24" i="9" s="1"/>
  <c r="BT24" i="9" s="1"/>
  <c r="BM23" i="9"/>
  <c r="BP25" i="11"/>
  <c r="BQ25" i="11" s="1"/>
  <c r="BK25" i="11"/>
  <c r="BQ24" i="11"/>
  <c r="BN24" i="11"/>
  <c r="BS24" i="11" s="1"/>
  <c r="BT24" i="11" s="1"/>
  <c r="BN25" i="6"/>
  <c r="BK25" i="6"/>
  <c r="BP25" i="6"/>
  <c r="BQ25" i="6" s="1"/>
  <c r="BS25" i="6" s="1"/>
  <c r="BT25" i="6" s="1"/>
  <c r="BK24" i="6"/>
  <c r="BN24" i="6"/>
  <c r="BP24" i="6"/>
  <c r="BQ24" i="6" s="1"/>
  <c r="BP21" i="23"/>
  <c r="BV10" i="20"/>
  <c r="BU10" i="20"/>
  <c r="BN23" i="20"/>
  <c r="BQ23" i="20"/>
  <c r="BM22" i="20"/>
  <c r="BN22" i="20" s="1"/>
  <c r="BN23" i="22"/>
  <c r="BK23" i="22"/>
  <c r="BP23" i="22"/>
  <c r="BQ23" i="22" s="1"/>
  <c r="BN23" i="13"/>
  <c r="BQ23" i="13"/>
  <c r="BM22" i="13"/>
  <c r="BN22" i="13" s="1"/>
  <c r="BP22" i="13"/>
  <c r="BK22" i="13"/>
  <c r="BQ22" i="13"/>
  <c r="BN23" i="21"/>
  <c r="BP23" i="21"/>
  <c r="BQ23" i="21" s="1"/>
  <c r="BK23" i="21"/>
  <c r="BK22" i="21"/>
  <c r="BN23" i="11"/>
  <c r="BQ23" i="11"/>
  <c r="BM22" i="11"/>
  <c r="BN22" i="11" s="1"/>
  <c r="BN23" i="9"/>
  <c r="BP23" i="9"/>
  <c r="BQ23" i="9" s="1"/>
  <c r="BK23" i="9"/>
  <c r="BP22" i="9"/>
  <c r="BN23" i="17"/>
  <c r="BQ23" i="17"/>
  <c r="BK22" i="17"/>
  <c r="BN23" i="8"/>
  <c r="BK23" i="8"/>
  <c r="BP23" i="8"/>
  <c r="BQ23" i="8" s="1"/>
  <c r="BM22" i="8"/>
  <c r="BP22" i="8"/>
  <c r="BQ22" i="8" s="1"/>
  <c r="BN22" i="8"/>
  <c r="BK22" i="8"/>
  <c r="BM21" i="8"/>
  <c r="BP21" i="8"/>
  <c r="BQ21" i="8" s="1"/>
  <c r="BN21" i="8"/>
  <c r="BK21" i="8"/>
  <c r="BM20" i="8"/>
  <c r="BN23" i="15"/>
  <c r="BQ23" i="15"/>
  <c r="BK23" i="6"/>
  <c r="BM23" i="6"/>
  <c r="BN23" i="6" s="1"/>
  <c r="BP23" i="6"/>
  <c r="BQ23" i="6" s="1"/>
  <c r="BN22" i="6"/>
  <c r="BP22" i="6"/>
  <c r="BK22" i="6"/>
  <c r="BP23" i="7"/>
  <c r="BQ23" i="7" s="1"/>
  <c r="BK23" i="7"/>
  <c r="BK22" i="7"/>
  <c r="BS23" i="14"/>
  <c r="BT23" i="14" s="1"/>
  <c r="BV23" i="14" s="1"/>
  <c r="BN23" i="10"/>
  <c r="BQ23" i="10"/>
  <c r="BS23" i="10" s="1"/>
  <c r="BT23" i="10" s="1"/>
  <c r="BM22" i="10"/>
  <c r="BN22" i="10" s="1"/>
  <c r="BN23" i="16"/>
  <c r="BQ23" i="16"/>
  <c r="BK22" i="26"/>
  <c r="BK22" i="22"/>
  <c r="BM22" i="22"/>
  <c r="BN22" i="22" s="1"/>
  <c r="BK21" i="23"/>
  <c r="BM21" i="23"/>
  <c r="BN21" i="23" s="1"/>
  <c r="BS21" i="23" s="1"/>
  <c r="BT21" i="23" s="1"/>
  <c r="BQ21" i="23"/>
  <c r="BN20" i="23"/>
  <c r="BK20" i="23"/>
  <c r="BP20" i="23"/>
  <c r="BQ20" i="23" s="1"/>
  <c r="BM19" i="23"/>
  <c r="BN22" i="15"/>
  <c r="BQ22" i="15"/>
  <c r="BQ22" i="14"/>
  <c r="BS22" i="14" s="1"/>
  <c r="BT22" i="14" s="1"/>
  <c r="BP22" i="24"/>
  <c r="BQ22" i="24" s="1"/>
  <c r="BK22" i="24"/>
  <c r="BM21" i="24"/>
  <c r="BN21" i="24" s="1"/>
  <c r="BQ22" i="21"/>
  <c r="BN22" i="21"/>
  <c r="BS22" i="21"/>
  <c r="BT22" i="21" s="1"/>
  <c r="BN22" i="7"/>
  <c r="BS22" i="7" s="1"/>
  <c r="BT22" i="7" s="1"/>
  <c r="BP22" i="20"/>
  <c r="BQ22" i="20" s="1"/>
  <c r="BK22" i="20"/>
  <c r="BP21" i="20"/>
  <c r="BQ21" i="20" s="1"/>
  <c r="BS22" i="26"/>
  <c r="BT22" i="26" s="1"/>
  <c r="BK22" i="9"/>
  <c r="BQ22" i="9"/>
  <c r="BP22" i="11"/>
  <c r="BQ22" i="11" s="1"/>
  <c r="BS22" i="11" s="1"/>
  <c r="BT22" i="11" s="1"/>
  <c r="BM21" i="11"/>
  <c r="BN21" i="11" s="1"/>
  <c r="BP22" i="10"/>
  <c r="BQ22" i="10" s="1"/>
  <c r="BS22" i="10" s="1"/>
  <c r="BT22" i="10" s="1"/>
  <c r="BQ22" i="6"/>
  <c r="BS22" i="6" s="1"/>
  <c r="BT22" i="6" s="1"/>
  <c r="BN22" i="17"/>
  <c r="BS22" i="17" s="1"/>
  <c r="BT22" i="17" s="1"/>
  <c r="BV22" i="17" s="1"/>
  <c r="BM21" i="17"/>
  <c r="BN22" i="16"/>
  <c r="BQ22" i="16"/>
  <c r="BK22" i="16"/>
  <c r="BS21" i="22"/>
  <c r="BT21" i="22" s="1"/>
  <c r="BU21" i="22" s="1"/>
  <c r="BM20" i="22"/>
  <c r="BN20" i="22" s="1"/>
  <c r="BN21" i="10"/>
  <c r="BP21" i="10"/>
  <c r="BQ21" i="10" s="1"/>
  <c r="BK21" i="10"/>
  <c r="BM20" i="10"/>
  <c r="BN20" i="10" s="1"/>
  <c r="BS20" i="10" s="1"/>
  <c r="BT20" i="10" s="1"/>
  <c r="BU20" i="10" s="1"/>
  <c r="BK20" i="10"/>
  <c r="BM19" i="10"/>
  <c r="BN19" i="10" s="1"/>
  <c r="BP19" i="10"/>
  <c r="BQ19" i="10" s="1"/>
  <c r="BP18" i="10"/>
  <c r="BK18" i="10"/>
  <c r="BM18" i="10"/>
  <c r="BN21" i="21"/>
  <c r="BP21" i="21"/>
  <c r="BQ21" i="21" s="1"/>
  <c r="BK21" i="21"/>
  <c r="BM20" i="21"/>
  <c r="BN21" i="17"/>
  <c r="BP21" i="17"/>
  <c r="BQ21" i="17" s="1"/>
  <c r="BK21" i="17"/>
  <c r="BK20" i="17"/>
  <c r="BM21" i="20"/>
  <c r="BN21" i="20" s="1"/>
  <c r="BS21" i="20" s="1"/>
  <c r="BT21" i="20" s="1"/>
  <c r="BS21" i="26"/>
  <c r="BT21" i="26" s="1"/>
  <c r="BN21" i="6"/>
  <c r="BK21" i="6"/>
  <c r="BP21" i="6"/>
  <c r="BQ21" i="6" s="1"/>
  <c r="BN21" i="9"/>
  <c r="BP21" i="9"/>
  <c r="BQ21" i="9" s="1"/>
  <c r="BK21" i="9"/>
  <c r="BK20" i="9"/>
  <c r="BN21" i="16"/>
  <c r="BP21" i="16"/>
  <c r="BQ21" i="16" s="1"/>
  <c r="BK21" i="16"/>
  <c r="BM20" i="16"/>
  <c r="BS21" i="13"/>
  <c r="BT21" i="13" s="1"/>
  <c r="BN20" i="13"/>
  <c r="BQ20" i="13"/>
  <c r="BK20" i="13"/>
  <c r="BS20" i="13" s="1"/>
  <c r="BT20" i="13" s="1"/>
  <c r="BP21" i="11"/>
  <c r="BQ21" i="11" s="1"/>
  <c r="BK21" i="11"/>
  <c r="BP21" i="24"/>
  <c r="BQ21" i="24" s="1"/>
  <c r="BK21" i="24"/>
  <c r="BM20" i="24"/>
  <c r="BN20" i="24" s="1"/>
  <c r="BP20" i="24"/>
  <c r="BQ20" i="24" s="1"/>
  <c r="BP19" i="24"/>
  <c r="BQ19" i="24" s="1"/>
  <c r="BM21" i="7"/>
  <c r="BN21" i="7" s="1"/>
  <c r="BP21" i="7"/>
  <c r="BQ21" i="7" s="1"/>
  <c r="BS21" i="14"/>
  <c r="BT21" i="14" s="1"/>
  <c r="BP20" i="14"/>
  <c r="BK21" i="15"/>
  <c r="BM21" i="15"/>
  <c r="BN21" i="15"/>
  <c r="BS21" i="15" s="1"/>
  <c r="BT21" i="15" s="1"/>
  <c r="BN20" i="21"/>
  <c r="BP20" i="21"/>
  <c r="BQ20" i="21" s="1"/>
  <c r="BK20" i="21"/>
  <c r="BM19" i="21"/>
  <c r="BN20" i="20"/>
  <c r="BQ20" i="20"/>
  <c r="BP19" i="20"/>
  <c r="BM19" i="20"/>
  <c r="BK19" i="20"/>
  <c r="BN20" i="17"/>
  <c r="BQ20" i="17"/>
  <c r="BP19" i="17"/>
  <c r="BK19" i="17"/>
  <c r="BN20" i="26"/>
  <c r="BQ20" i="26"/>
  <c r="BK20" i="26"/>
  <c r="BM20" i="14"/>
  <c r="BN20" i="14" s="1"/>
  <c r="BQ20" i="14"/>
  <c r="BK20" i="14"/>
  <c r="BN19" i="14"/>
  <c r="BN20" i="16"/>
  <c r="BK20" i="16"/>
  <c r="BP20" i="16"/>
  <c r="BQ20" i="16" s="1"/>
  <c r="BS20" i="7"/>
  <c r="BT20" i="7" s="1"/>
  <c r="BQ20" i="9"/>
  <c r="BN20" i="9"/>
  <c r="BK19" i="9"/>
  <c r="BP19" i="9"/>
  <c r="BQ20" i="11"/>
  <c r="BN20" i="11"/>
  <c r="BS20" i="11"/>
  <c r="BT20" i="11" s="1"/>
  <c r="BK20" i="22"/>
  <c r="BP20" i="22"/>
  <c r="BQ20" i="22" s="1"/>
  <c r="BN20" i="8"/>
  <c r="BP20" i="8"/>
  <c r="BQ20" i="8" s="1"/>
  <c r="BK20" i="8"/>
  <c r="BQ20" i="15"/>
  <c r="BS20" i="15" s="1"/>
  <c r="BT20" i="15" s="1"/>
  <c r="BM19" i="15"/>
  <c r="BK20" i="6"/>
  <c r="BM20" i="6"/>
  <c r="BN20" i="6" s="1"/>
  <c r="BP20" i="6"/>
  <c r="BQ20" i="6" s="1"/>
  <c r="BN19" i="6"/>
  <c r="BP19" i="6"/>
  <c r="BM19" i="24"/>
  <c r="BN19" i="24" s="1"/>
  <c r="BS19" i="24" s="1"/>
  <c r="BT19" i="24" s="1"/>
  <c r="BK19" i="24"/>
  <c r="BN19" i="23"/>
  <c r="BP19" i="23"/>
  <c r="BQ19" i="23" s="1"/>
  <c r="BK19" i="23"/>
  <c r="BN19" i="20"/>
  <c r="BQ19" i="20"/>
  <c r="BM18" i="20"/>
  <c r="BN18" i="20" s="1"/>
  <c r="BS18" i="20" s="1"/>
  <c r="BT18" i="20" s="1"/>
  <c r="BV18" i="20" s="1"/>
  <c r="BK18" i="20"/>
  <c r="BN19" i="17"/>
  <c r="BQ19" i="17"/>
  <c r="BS19" i="17"/>
  <c r="BT19" i="17" s="1"/>
  <c r="BP18" i="17"/>
  <c r="BQ18" i="17" s="1"/>
  <c r="BP19" i="21"/>
  <c r="BQ19" i="21" s="1"/>
  <c r="BK19" i="21"/>
  <c r="BN19" i="21"/>
  <c r="BP19" i="13"/>
  <c r="BQ19" i="13" s="1"/>
  <c r="BN19" i="13"/>
  <c r="BK19" i="13"/>
  <c r="BM18" i="13"/>
  <c r="BN18" i="13" s="1"/>
  <c r="BM19" i="22"/>
  <c r="BN19" i="22" s="1"/>
  <c r="BK19" i="22"/>
  <c r="BM18" i="22"/>
  <c r="BP19" i="7"/>
  <c r="BQ19" i="7" s="1"/>
  <c r="BS19" i="7" s="1"/>
  <c r="BT19" i="7" s="1"/>
  <c r="BP18" i="7"/>
  <c r="BQ18" i="7" s="1"/>
  <c r="BQ19" i="8"/>
  <c r="BK19" i="8"/>
  <c r="BN19" i="8"/>
  <c r="BS19" i="8" s="1"/>
  <c r="BT19" i="8" s="1"/>
  <c r="BS19" i="16"/>
  <c r="BT19" i="16" s="1"/>
  <c r="BK19" i="14"/>
  <c r="BQ19" i="14"/>
  <c r="BS19" i="14" s="1"/>
  <c r="BT19" i="14" s="1"/>
  <c r="BN19" i="15"/>
  <c r="BP19" i="15"/>
  <c r="BQ19" i="15" s="1"/>
  <c r="BK19" i="15"/>
  <c r="BQ19" i="6"/>
  <c r="BS19" i="6" s="1"/>
  <c r="BT19" i="6" s="1"/>
  <c r="BS19" i="11"/>
  <c r="BT19" i="11" s="1"/>
  <c r="BV19" i="11" s="1"/>
  <c r="BN19" i="9"/>
  <c r="BQ19" i="9"/>
  <c r="BM18" i="9"/>
  <c r="BN19" i="26"/>
  <c r="BQ19" i="26"/>
  <c r="BM18" i="26"/>
  <c r="BQ18" i="21"/>
  <c r="BN18" i="21"/>
  <c r="BP17" i="21"/>
  <c r="BK17" i="21"/>
  <c r="BP18" i="13"/>
  <c r="BQ18" i="13" s="1"/>
  <c r="BM17" i="13"/>
  <c r="BN17" i="13" s="1"/>
  <c r="BP17" i="13"/>
  <c r="BQ17" i="13" s="1"/>
  <c r="BK17" i="13"/>
  <c r="BM16" i="13"/>
  <c r="BN16" i="13" s="1"/>
  <c r="BM18" i="17"/>
  <c r="BN18" i="17" s="1"/>
  <c r="BK18" i="17"/>
  <c r="BS18" i="14"/>
  <c r="BT18" i="14" s="1"/>
  <c r="BV18" i="14" s="1"/>
  <c r="BQ18" i="15"/>
  <c r="BN18" i="15"/>
  <c r="BS18" i="15"/>
  <c r="BT18" i="15" s="1"/>
  <c r="BP18" i="8"/>
  <c r="BQ18" i="8" s="1"/>
  <c r="BK18" i="8"/>
  <c r="BK18" i="22"/>
  <c r="BN18" i="22"/>
  <c r="BP18" i="22"/>
  <c r="BQ18" i="22" s="1"/>
  <c r="BK17" i="22"/>
  <c r="BN18" i="23"/>
  <c r="BP18" i="23"/>
  <c r="BQ18" i="23" s="1"/>
  <c r="BK18" i="23"/>
  <c r="BS18" i="23" s="1"/>
  <c r="BT18" i="23" s="1"/>
  <c r="BP17" i="23"/>
  <c r="BQ17" i="23" s="1"/>
  <c r="BM17" i="20"/>
  <c r="BN18" i="10"/>
  <c r="BQ18" i="10"/>
  <c r="BS18" i="10" s="1"/>
  <c r="BT18" i="10" s="1"/>
  <c r="BN18" i="16"/>
  <c r="BQ18" i="16"/>
  <c r="BK18" i="16"/>
  <c r="BS18" i="16" s="1"/>
  <c r="BT18" i="16" s="1"/>
  <c r="BK17" i="16"/>
  <c r="BP18" i="24"/>
  <c r="BQ18" i="24" s="1"/>
  <c r="BK18" i="24"/>
  <c r="BN18" i="24"/>
  <c r="BP17" i="24"/>
  <c r="BQ17" i="24" s="1"/>
  <c r="BN18" i="26"/>
  <c r="BP18" i="26"/>
  <c r="BQ18" i="26" s="1"/>
  <c r="BK18" i="26"/>
  <c r="BM17" i="26"/>
  <c r="BK18" i="7"/>
  <c r="BM18" i="7"/>
  <c r="BN18" i="7" s="1"/>
  <c r="BK18" i="11"/>
  <c r="BS18" i="11" s="1"/>
  <c r="BT18" i="11" s="1"/>
  <c r="BP18" i="11"/>
  <c r="BQ18" i="11" s="1"/>
  <c r="BM17" i="11"/>
  <c r="BM18" i="6"/>
  <c r="BN18" i="6" s="1"/>
  <c r="BP18" i="6"/>
  <c r="BQ18" i="6" s="1"/>
  <c r="BN18" i="9"/>
  <c r="BK18" i="9"/>
  <c r="BP18" i="9"/>
  <c r="BQ18" i="9" s="1"/>
  <c r="BM17" i="9"/>
  <c r="BQ17" i="22"/>
  <c r="BM17" i="22"/>
  <c r="BN17" i="22" s="1"/>
  <c r="BP17" i="10"/>
  <c r="BQ17" i="10" s="1"/>
  <c r="BN17" i="10"/>
  <c r="BK17" i="10"/>
  <c r="BK16" i="10"/>
  <c r="BN17" i="16"/>
  <c r="BS17" i="16" s="1"/>
  <c r="BT17" i="16" s="1"/>
  <c r="BM16" i="16"/>
  <c r="BN16" i="16" s="1"/>
  <c r="BP17" i="18"/>
  <c r="BQ17" i="18" s="1"/>
  <c r="BN17" i="18"/>
  <c r="BQ16" i="18"/>
  <c r="BN16" i="18"/>
  <c r="BS16" i="18" s="1"/>
  <c r="BT16" i="18" s="1"/>
  <c r="BP15" i="18"/>
  <c r="BQ15" i="18" s="1"/>
  <c r="BK15" i="18"/>
  <c r="BM15" i="18"/>
  <c r="BN15" i="18" s="1"/>
  <c r="BM17" i="23"/>
  <c r="BN17" i="23" s="1"/>
  <c r="BK17" i="23"/>
  <c r="BM16" i="23"/>
  <c r="BN16" i="23" s="1"/>
  <c r="BN17" i="26"/>
  <c r="BP17" i="26"/>
  <c r="BQ17" i="26" s="1"/>
  <c r="BK17" i="26"/>
  <c r="BM16" i="26"/>
  <c r="BN16" i="26" s="1"/>
  <c r="BN17" i="17"/>
  <c r="BP17" i="17"/>
  <c r="BQ17" i="17" s="1"/>
  <c r="BK17" i="17"/>
  <c r="BM16" i="17"/>
  <c r="BN17" i="15"/>
  <c r="BP17" i="15"/>
  <c r="BQ17" i="15" s="1"/>
  <c r="BK17" i="15"/>
  <c r="BS17" i="15" s="1"/>
  <c r="BT17" i="15" s="1"/>
  <c r="BM16" i="15"/>
  <c r="BM17" i="14"/>
  <c r="BN17" i="14" s="1"/>
  <c r="BS17" i="14" s="1"/>
  <c r="BT17" i="14" s="1"/>
  <c r="BN17" i="9"/>
  <c r="BP17" i="9"/>
  <c r="BQ17" i="9" s="1"/>
  <c r="BK17" i="9"/>
  <c r="BM16" i="9"/>
  <c r="BM17" i="24"/>
  <c r="BN17" i="24" s="1"/>
  <c r="BS17" i="24" s="1"/>
  <c r="BT17" i="24" s="1"/>
  <c r="BK17" i="24"/>
  <c r="BP16" i="24"/>
  <c r="BQ16" i="24" s="1"/>
  <c r="BM16" i="24"/>
  <c r="BN16" i="24" s="1"/>
  <c r="BK16" i="24"/>
  <c r="BS15" i="24"/>
  <c r="BT15" i="24" s="1"/>
  <c r="BN17" i="20"/>
  <c r="BP17" i="20"/>
  <c r="BQ17" i="20" s="1"/>
  <c r="BK17" i="20"/>
  <c r="BP16" i="20"/>
  <c r="BQ16" i="20" s="1"/>
  <c r="BM17" i="21"/>
  <c r="BN17" i="21" s="1"/>
  <c r="BQ17" i="21"/>
  <c r="BM16" i="21"/>
  <c r="BN16" i="21" s="1"/>
  <c r="BP17" i="6"/>
  <c r="BQ17" i="6" s="1"/>
  <c r="BK17" i="6"/>
  <c r="BP17" i="8"/>
  <c r="BQ17" i="8" s="1"/>
  <c r="BK17" i="8"/>
  <c r="BP16" i="8"/>
  <c r="BK16" i="8"/>
  <c r="BS17" i="7"/>
  <c r="BT17" i="7" s="1"/>
  <c r="BP16" i="7"/>
  <c r="BN17" i="11"/>
  <c r="BP17" i="11"/>
  <c r="BQ17" i="11" s="1"/>
  <c r="BK17" i="11"/>
  <c r="BM16" i="11"/>
  <c r="BN16" i="11" s="1"/>
  <c r="BP16" i="27"/>
  <c r="BQ16" i="27" s="1"/>
  <c r="BK16" i="27"/>
  <c r="BM15" i="27"/>
  <c r="BN15" i="27" s="1"/>
  <c r="BK15" i="27"/>
  <c r="BP15" i="27"/>
  <c r="BQ15" i="27"/>
  <c r="BK14" i="27"/>
  <c r="BM14" i="27"/>
  <c r="BN14" i="27" s="1"/>
  <c r="BK16" i="22"/>
  <c r="BP16" i="22"/>
  <c r="BQ16" i="22" s="1"/>
  <c r="BM16" i="22"/>
  <c r="BN16" i="22" s="1"/>
  <c r="BP15" i="22"/>
  <c r="BQ15" i="22" s="1"/>
  <c r="BK16" i="23"/>
  <c r="BP16" i="23"/>
  <c r="BQ16" i="23" s="1"/>
  <c r="BM15" i="23"/>
  <c r="BN15" i="23" s="1"/>
  <c r="BK15" i="23"/>
  <c r="BP15" i="23"/>
  <c r="BQ15" i="23" s="1"/>
  <c r="BS14" i="23"/>
  <c r="BT14" i="23" s="1"/>
  <c r="BN16" i="17"/>
  <c r="BK16" i="17"/>
  <c r="BP16" i="17"/>
  <c r="BQ16" i="17" s="1"/>
  <c r="BP15" i="17"/>
  <c r="BN16" i="15"/>
  <c r="BK16" i="15"/>
  <c r="BP16" i="15"/>
  <c r="BQ16" i="15" s="1"/>
  <c r="BM15" i="15"/>
  <c r="BM16" i="25"/>
  <c r="BN16" i="25"/>
  <c r="BS16" i="25" s="1"/>
  <c r="BT16" i="25" s="1"/>
  <c r="BQ16" i="25"/>
  <c r="BP16" i="13"/>
  <c r="BQ16" i="13" s="1"/>
  <c r="BK16" i="13"/>
  <c r="BP15" i="13"/>
  <c r="BK15" i="13"/>
  <c r="BP16" i="26"/>
  <c r="BQ16" i="26" s="1"/>
  <c r="BS16" i="26" s="1"/>
  <c r="BT16" i="26" s="1"/>
  <c r="BU16" i="26" s="1"/>
  <c r="BK15" i="26"/>
  <c r="BS15" i="26" s="1"/>
  <c r="BT15" i="26" s="1"/>
  <c r="BP16" i="16"/>
  <c r="BQ16" i="16" s="1"/>
  <c r="BK16" i="16"/>
  <c r="BM15" i="16"/>
  <c r="BP16" i="10"/>
  <c r="BQ16" i="10" s="1"/>
  <c r="BS16" i="10" s="1"/>
  <c r="BT16" i="10" s="1"/>
  <c r="BV16" i="10" s="1"/>
  <c r="BK15" i="10"/>
  <c r="BS15" i="10" s="1"/>
  <c r="BT15" i="10" s="1"/>
  <c r="BN16" i="8"/>
  <c r="BQ16" i="8"/>
  <c r="BV15" i="8"/>
  <c r="BU15" i="8"/>
  <c r="BP16" i="21"/>
  <c r="BQ16" i="21" s="1"/>
  <c r="BS16" i="21" s="1"/>
  <c r="BT16" i="21" s="1"/>
  <c r="BV16" i="21" s="1"/>
  <c r="BK15" i="21"/>
  <c r="BS15" i="21" s="1"/>
  <c r="BT15" i="21" s="1"/>
  <c r="BM16" i="14"/>
  <c r="BN16" i="14" s="1"/>
  <c r="BS16" i="14" s="1"/>
  <c r="BT16" i="14" s="1"/>
  <c r="BS15" i="14"/>
  <c r="BT15" i="14" s="1"/>
  <c r="BQ16" i="7"/>
  <c r="BS16" i="7" s="1"/>
  <c r="BT16" i="7" s="1"/>
  <c r="BS15" i="7"/>
  <c r="BT15" i="7" s="1"/>
  <c r="BV15" i="7" s="1"/>
  <c r="BU15" i="7"/>
  <c r="BK16" i="11"/>
  <c r="BS16" i="11" s="1"/>
  <c r="BT16" i="11" s="1"/>
  <c r="BV16" i="11" s="1"/>
  <c r="BP16" i="11"/>
  <c r="BQ16" i="11" s="1"/>
  <c r="BK15" i="11"/>
  <c r="BS15" i="11" s="1"/>
  <c r="BT15" i="11" s="1"/>
  <c r="BP16" i="6"/>
  <c r="BQ16" i="6" s="1"/>
  <c r="BM16" i="6"/>
  <c r="BN16" i="6" s="1"/>
  <c r="BS15" i="6"/>
  <c r="BT15" i="6" s="1"/>
  <c r="BU15" i="6" s="1"/>
  <c r="BV15" i="6"/>
  <c r="BS14" i="7"/>
  <c r="BT14" i="7" s="1"/>
  <c r="BN16" i="20"/>
  <c r="BS16" i="20" s="1"/>
  <c r="BT16" i="20" s="1"/>
  <c r="BN16" i="9"/>
  <c r="BP16" i="9"/>
  <c r="BQ16" i="9" s="1"/>
  <c r="BK16" i="9"/>
  <c r="BM15" i="9"/>
  <c r="BN15" i="9" s="1"/>
  <c r="BM15" i="22"/>
  <c r="BN15" i="22" s="1"/>
  <c r="BS14" i="22"/>
  <c r="BT14" i="22" s="1"/>
  <c r="BM15" i="20"/>
  <c r="BN15" i="20" s="1"/>
  <c r="BS15" i="20" s="1"/>
  <c r="BT15" i="20" s="1"/>
  <c r="BK15" i="20"/>
  <c r="BU14" i="20"/>
  <c r="BV14" i="20"/>
  <c r="BN15" i="25"/>
  <c r="BP15" i="25"/>
  <c r="BQ15" i="25" s="1"/>
  <c r="BK15" i="25"/>
  <c r="BM14" i="25"/>
  <c r="BN14" i="25" s="1"/>
  <c r="BP14" i="25"/>
  <c r="BQ14" i="25" s="1"/>
  <c r="BM13" i="25"/>
  <c r="BN13" i="25" s="1"/>
  <c r="BP13" i="25"/>
  <c r="BQ13" i="25" s="1"/>
  <c r="BK13" i="25"/>
  <c r="BM12" i="25"/>
  <c r="BN12" i="25" s="1"/>
  <c r="BQ12" i="25"/>
  <c r="BK12" i="25"/>
  <c r="BS11" i="25"/>
  <c r="BT11" i="25" s="1"/>
  <c r="BV11" i="25" s="1"/>
  <c r="BP15" i="9"/>
  <c r="BQ15" i="9" s="1"/>
  <c r="BK15" i="9"/>
  <c r="BS14" i="9"/>
  <c r="BT14" i="9" s="1"/>
  <c r="BS13" i="13"/>
  <c r="BT13" i="13" s="1"/>
  <c r="BV13" i="13" s="1"/>
  <c r="BN14" i="13"/>
  <c r="BQ14" i="13"/>
  <c r="BM15" i="13"/>
  <c r="BN15" i="13" s="1"/>
  <c r="BQ15" i="13"/>
  <c r="BQ15" i="17"/>
  <c r="BK15" i="17"/>
  <c r="BN15" i="17"/>
  <c r="BU14" i="17"/>
  <c r="BV14" i="17"/>
  <c r="BN15" i="15"/>
  <c r="BP15" i="15"/>
  <c r="BQ15" i="15" s="1"/>
  <c r="BK15" i="15"/>
  <c r="BS14" i="15"/>
  <c r="BT14" i="15" s="1"/>
  <c r="BK15" i="16"/>
  <c r="BP15" i="16"/>
  <c r="BQ15" i="16" s="1"/>
  <c r="BN15" i="16"/>
  <c r="BK14" i="16"/>
  <c r="BS14" i="16" s="1"/>
  <c r="BT14" i="16" s="1"/>
  <c r="BS14" i="6"/>
  <c r="BT14" i="6" s="1"/>
  <c r="BV14" i="6" s="1"/>
  <c r="BS27" i="13" l="1"/>
  <c r="BT27" i="13" s="1"/>
  <c r="BS26" i="21"/>
  <c r="BT26" i="21" s="1"/>
  <c r="BV26" i="21" s="1"/>
  <c r="BU27" i="21"/>
  <c r="BS27" i="15"/>
  <c r="BT27" i="15" s="1"/>
  <c r="BS27" i="14"/>
  <c r="BT27" i="14" s="1"/>
  <c r="BV27" i="24"/>
  <c r="BU27" i="24"/>
  <c r="BS27" i="20"/>
  <c r="BT27" i="20" s="1"/>
  <c r="BV27" i="20" s="1"/>
  <c r="BS26" i="20"/>
  <c r="BT26" i="20" s="1"/>
  <c r="BU27" i="17"/>
  <c r="BV27" i="17"/>
  <c r="BU27" i="14"/>
  <c r="BV27" i="14"/>
  <c r="BV26" i="14"/>
  <c r="BV27" i="15"/>
  <c r="BU27" i="15"/>
  <c r="BS26" i="15"/>
  <c r="BT26" i="15" s="1"/>
  <c r="BV26" i="15" s="1"/>
  <c r="BS27" i="16"/>
  <c r="BT27" i="16" s="1"/>
  <c r="BV27" i="16" s="1"/>
  <c r="BU27" i="16"/>
  <c r="BS26" i="16"/>
  <c r="BT26" i="16" s="1"/>
  <c r="BU27" i="7"/>
  <c r="BV27" i="7"/>
  <c r="BU26" i="7"/>
  <c r="BS27" i="10"/>
  <c r="BT27" i="10" s="1"/>
  <c r="BV27" i="10" s="1"/>
  <c r="BU27" i="10"/>
  <c r="BV27" i="8"/>
  <c r="BU27" i="8"/>
  <c r="BS26" i="8"/>
  <c r="BT26" i="8" s="1"/>
  <c r="BV26" i="8" s="1"/>
  <c r="BV27" i="9"/>
  <c r="BU27" i="9"/>
  <c r="BS26" i="9"/>
  <c r="BT26" i="9" s="1"/>
  <c r="BU27" i="11"/>
  <c r="BV27" i="11"/>
  <c r="BS27" i="6"/>
  <c r="BT27" i="6" s="1"/>
  <c r="BV27" i="6" s="1"/>
  <c r="BU26" i="11"/>
  <c r="BS25" i="11"/>
  <c r="BT25" i="11" s="1"/>
  <c r="BU26" i="16"/>
  <c r="BV26" i="16"/>
  <c r="BU26" i="15"/>
  <c r="BV25" i="14"/>
  <c r="BU25" i="14"/>
  <c r="BS26" i="17"/>
  <c r="BT26" i="17" s="1"/>
  <c r="BS25" i="17"/>
  <c r="BT25" i="17" s="1"/>
  <c r="BV25" i="17" s="1"/>
  <c r="BU26" i="8"/>
  <c r="BS25" i="8"/>
  <c r="BT25" i="8" s="1"/>
  <c r="BU25" i="8" s="1"/>
  <c r="BV26" i="13"/>
  <c r="BU26" i="13"/>
  <c r="BS24" i="13"/>
  <c r="BT24" i="13" s="1"/>
  <c r="BU24" i="13" s="1"/>
  <c r="BV24" i="13"/>
  <c r="BS25" i="7"/>
  <c r="BT25" i="7" s="1"/>
  <c r="BV25" i="7" s="1"/>
  <c r="BS26" i="10"/>
  <c r="BT26" i="10" s="1"/>
  <c r="BS25" i="10"/>
  <c r="BT25" i="10" s="1"/>
  <c r="BU26" i="9"/>
  <c r="BV26" i="9"/>
  <c r="BS25" i="9"/>
  <c r="BT25" i="9" s="1"/>
  <c r="BS26" i="24"/>
  <c r="BT26" i="24" s="1"/>
  <c r="BU26" i="24" s="1"/>
  <c r="BU26" i="20"/>
  <c r="BV26" i="20"/>
  <c r="BS26" i="6"/>
  <c r="BT26" i="6" s="1"/>
  <c r="BV26" i="6" s="1"/>
  <c r="BU25" i="15"/>
  <c r="BV25" i="15"/>
  <c r="BU24" i="15"/>
  <c r="BV24" i="15"/>
  <c r="BU25" i="22"/>
  <c r="BV25" i="22"/>
  <c r="BU25" i="24"/>
  <c r="BV25" i="24"/>
  <c r="BS24" i="24"/>
  <c r="BT24" i="24" s="1"/>
  <c r="BS25" i="20"/>
  <c r="BT25" i="20" s="1"/>
  <c r="BV25" i="20" s="1"/>
  <c r="BS24" i="20"/>
  <c r="BT24" i="20" s="1"/>
  <c r="BV24" i="20" s="1"/>
  <c r="BS23" i="20"/>
  <c r="BT23" i="20" s="1"/>
  <c r="BU23" i="20" s="1"/>
  <c r="BU25" i="17"/>
  <c r="BV24" i="17"/>
  <c r="BU24" i="17"/>
  <c r="BS23" i="17"/>
  <c r="BT23" i="17" s="1"/>
  <c r="BS25" i="18"/>
  <c r="BT25" i="18" s="1"/>
  <c r="BV25" i="18"/>
  <c r="BU25" i="18"/>
  <c r="BS24" i="18"/>
  <c r="BT24" i="18" s="1"/>
  <c r="BV24" i="18"/>
  <c r="BU24" i="18"/>
  <c r="BS23" i="18"/>
  <c r="BT23" i="18" s="1"/>
  <c r="BV23" i="18" s="1"/>
  <c r="BS22" i="18"/>
  <c r="BT22" i="18" s="1"/>
  <c r="BU21" i="18"/>
  <c r="BV21" i="18"/>
  <c r="BS20" i="18"/>
  <c r="BT20" i="18" s="1"/>
  <c r="BU20" i="18" s="1"/>
  <c r="BS19" i="18"/>
  <c r="BT19" i="18" s="1"/>
  <c r="BV19" i="18" s="1"/>
  <c r="BS18" i="18"/>
  <c r="BT18" i="18" s="1"/>
  <c r="BU18" i="18" s="1"/>
  <c r="BV18" i="18"/>
  <c r="BU24" i="24"/>
  <c r="BV24" i="24"/>
  <c r="BS23" i="24"/>
  <c r="BT23" i="24" s="1"/>
  <c r="BU23" i="24" s="1"/>
  <c r="BV23" i="24"/>
  <c r="BS22" i="24"/>
  <c r="BT22" i="24" s="1"/>
  <c r="BU25" i="21"/>
  <c r="BV24" i="21"/>
  <c r="BU24" i="21"/>
  <c r="BV24" i="22"/>
  <c r="BU24" i="22"/>
  <c r="BU24" i="14"/>
  <c r="BV24" i="14"/>
  <c r="BS25" i="16"/>
  <c r="BT25" i="16" s="1"/>
  <c r="BV24" i="16"/>
  <c r="BU24" i="16"/>
  <c r="BU25" i="7"/>
  <c r="BV24" i="7"/>
  <c r="BU24" i="7"/>
  <c r="BS23" i="7"/>
  <c r="BT23" i="7" s="1"/>
  <c r="BU23" i="7" s="1"/>
  <c r="BU25" i="10"/>
  <c r="BV25" i="10"/>
  <c r="BS24" i="10"/>
  <c r="BT24" i="10" s="1"/>
  <c r="BV25" i="8"/>
  <c r="BS24" i="8"/>
  <c r="BT24" i="8" s="1"/>
  <c r="BV25" i="9"/>
  <c r="BU25" i="9"/>
  <c r="BU24" i="9"/>
  <c r="BV24" i="9"/>
  <c r="BV25" i="11"/>
  <c r="BU25" i="11"/>
  <c r="BV24" i="11"/>
  <c r="BU24" i="11"/>
  <c r="BS23" i="11"/>
  <c r="BT23" i="11" s="1"/>
  <c r="BV23" i="11" s="1"/>
  <c r="BV25" i="6"/>
  <c r="BU25" i="6"/>
  <c r="BS24" i="6"/>
  <c r="BT24" i="6" s="1"/>
  <c r="BU24" i="6" s="1"/>
  <c r="BV24" i="6"/>
  <c r="BS22" i="20"/>
  <c r="BT22" i="20" s="1"/>
  <c r="BV23" i="20"/>
  <c r="BU22" i="20"/>
  <c r="BV22" i="20"/>
  <c r="BS23" i="22"/>
  <c r="BT23" i="22" s="1"/>
  <c r="BS22" i="22"/>
  <c r="BT22" i="22" s="1"/>
  <c r="BS23" i="13"/>
  <c r="BT23" i="13" s="1"/>
  <c r="BV23" i="13" s="1"/>
  <c r="BU23" i="13"/>
  <c r="BS22" i="13"/>
  <c r="BT22" i="13" s="1"/>
  <c r="BU22" i="13"/>
  <c r="BV22" i="13"/>
  <c r="BS23" i="21"/>
  <c r="BT23" i="21" s="1"/>
  <c r="BU23" i="11"/>
  <c r="BS23" i="9"/>
  <c r="BT23" i="9" s="1"/>
  <c r="BS23" i="8"/>
  <c r="BT23" i="8" s="1"/>
  <c r="BS22" i="8"/>
  <c r="BT22" i="8" s="1"/>
  <c r="BU22" i="8" s="1"/>
  <c r="BS21" i="8"/>
  <c r="BT21" i="8" s="1"/>
  <c r="BV21" i="8" s="1"/>
  <c r="BS23" i="15"/>
  <c r="BT23" i="15" s="1"/>
  <c r="BS23" i="6"/>
  <c r="BT23" i="6" s="1"/>
  <c r="BV23" i="6" s="1"/>
  <c r="BV23" i="7"/>
  <c r="BU23" i="14"/>
  <c r="BU23" i="10"/>
  <c r="BV23" i="10"/>
  <c r="BS23" i="16"/>
  <c r="BT23" i="16" s="1"/>
  <c r="BU23" i="16" s="1"/>
  <c r="BS22" i="16"/>
  <c r="BT22" i="16" s="1"/>
  <c r="BV22" i="16" s="1"/>
  <c r="BU22" i="22"/>
  <c r="BV22" i="22"/>
  <c r="BV21" i="23"/>
  <c r="BU21" i="23"/>
  <c r="BS20" i="23"/>
  <c r="BT20" i="23" s="1"/>
  <c r="BV20" i="23" s="1"/>
  <c r="BS22" i="15"/>
  <c r="BT22" i="15" s="1"/>
  <c r="BV22" i="15" s="1"/>
  <c r="BU22" i="15"/>
  <c r="BV22" i="14"/>
  <c r="BU22" i="14"/>
  <c r="BU22" i="24"/>
  <c r="BV22" i="24"/>
  <c r="BS21" i="24"/>
  <c r="BT21" i="24" s="1"/>
  <c r="BV21" i="24" s="1"/>
  <c r="BU22" i="21"/>
  <c r="BV22" i="21"/>
  <c r="BV22" i="7"/>
  <c r="BU22" i="7"/>
  <c r="BV22" i="26"/>
  <c r="BU22" i="26"/>
  <c r="BS22" i="9"/>
  <c r="BT22" i="9" s="1"/>
  <c r="BS21" i="9"/>
  <c r="BT21" i="9" s="1"/>
  <c r="BV21" i="9" s="1"/>
  <c r="BU22" i="11"/>
  <c r="BV22" i="11"/>
  <c r="BV22" i="10"/>
  <c r="BU22" i="10"/>
  <c r="BU22" i="6"/>
  <c r="BV22" i="6"/>
  <c r="BU22" i="17"/>
  <c r="BU22" i="16"/>
  <c r="BV21" i="22"/>
  <c r="BS20" i="22"/>
  <c r="BT20" i="22" s="1"/>
  <c r="BU20" i="22" s="1"/>
  <c r="BS21" i="10"/>
  <c r="BT21" i="10" s="1"/>
  <c r="BV20" i="10"/>
  <c r="BS19" i="10"/>
  <c r="BT19" i="10" s="1"/>
  <c r="BV19" i="10" s="1"/>
  <c r="BS21" i="21"/>
  <c r="BT21" i="21" s="1"/>
  <c r="BS21" i="17"/>
  <c r="BT21" i="17" s="1"/>
  <c r="BS20" i="17"/>
  <c r="BT20" i="17" s="1"/>
  <c r="BV20" i="17" s="1"/>
  <c r="BV21" i="20"/>
  <c r="BU21" i="20"/>
  <c r="BS20" i="20"/>
  <c r="BT20" i="20" s="1"/>
  <c r="BU21" i="26"/>
  <c r="BV21" i="26"/>
  <c r="BS21" i="6"/>
  <c r="BT21" i="6" s="1"/>
  <c r="BU21" i="6" s="1"/>
  <c r="BU21" i="9"/>
  <c r="BS20" i="9"/>
  <c r="BT20" i="9" s="1"/>
  <c r="BV20" i="9" s="1"/>
  <c r="BS21" i="16"/>
  <c r="BT21" i="16" s="1"/>
  <c r="BU21" i="16" s="1"/>
  <c r="BV21" i="16"/>
  <c r="BU21" i="13"/>
  <c r="BV21" i="13"/>
  <c r="BU20" i="13"/>
  <c r="BV20" i="13"/>
  <c r="BS21" i="11"/>
  <c r="BT21" i="11" s="1"/>
  <c r="BU21" i="11" s="1"/>
  <c r="BV21" i="11"/>
  <c r="BU21" i="24"/>
  <c r="BS20" i="24"/>
  <c r="BT20" i="24" s="1"/>
  <c r="BV20" i="24" s="1"/>
  <c r="BS21" i="7"/>
  <c r="BT21" i="7" s="1"/>
  <c r="BV21" i="7" s="1"/>
  <c r="BU21" i="14"/>
  <c r="BV21" i="14"/>
  <c r="BU21" i="15"/>
  <c r="BV21" i="15"/>
  <c r="BS20" i="21"/>
  <c r="BT20" i="21" s="1"/>
  <c r="BS19" i="21"/>
  <c r="BT19" i="21" s="1"/>
  <c r="BU19" i="21" s="1"/>
  <c r="BU20" i="20"/>
  <c r="BV20" i="20"/>
  <c r="BS19" i="20"/>
  <c r="BT19" i="20" s="1"/>
  <c r="BS20" i="26"/>
  <c r="BT20" i="26" s="1"/>
  <c r="BU20" i="26" s="1"/>
  <c r="BS20" i="14"/>
  <c r="BT20" i="14" s="1"/>
  <c r="BV20" i="14" s="1"/>
  <c r="BU20" i="14"/>
  <c r="BS20" i="16"/>
  <c r="BT20" i="16" s="1"/>
  <c r="BV20" i="7"/>
  <c r="BU20" i="7"/>
  <c r="BU20" i="9"/>
  <c r="BS19" i="9"/>
  <c r="BT19" i="9" s="1"/>
  <c r="BV19" i="9" s="1"/>
  <c r="BV20" i="11"/>
  <c r="BU20" i="11"/>
  <c r="BS19" i="22"/>
  <c r="BT19" i="22" s="1"/>
  <c r="BU19" i="22" s="1"/>
  <c r="BS20" i="8"/>
  <c r="BT20" i="8" s="1"/>
  <c r="BU20" i="8" s="1"/>
  <c r="BU20" i="15"/>
  <c r="BV20" i="15"/>
  <c r="BS20" i="6"/>
  <c r="BT20" i="6" s="1"/>
  <c r="BV20" i="6" s="1"/>
  <c r="BU19" i="24"/>
  <c r="BV19" i="24"/>
  <c r="BS18" i="24"/>
  <c r="BT18" i="24" s="1"/>
  <c r="BU18" i="24" s="1"/>
  <c r="BS19" i="23"/>
  <c r="BT19" i="23" s="1"/>
  <c r="BU19" i="20"/>
  <c r="BV19" i="20"/>
  <c r="BV19" i="17"/>
  <c r="BU19" i="17"/>
  <c r="BV19" i="21"/>
  <c r="BS18" i="21"/>
  <c r="BT18" i="21" s="1"/>
  <c r="BU18" i="21" s="1"/>
  <c r="BS19" i="13"/>
  <c r="BT19" i="13" s="1"/>
  <c r="BV19" i="13" s="1"/>
  <c r="BS18" i="13"/>
  <c r="BT18" i="13" s="1"/>
  <c r="BU18" i="13" s="1"/>
  <c r="BS18" i="22"/>
  <c r="BT18" i="22" s="1"/>
  <c r="BU19" i="7"/>
  <c r="BV19" i="7"/>
  <c r="BV19" i="8"/>
  <c r="BU19" i="8"/>
  <c r="BS18" i="8"/>
  <c r="BT18" i="8" s="1"/>
  <c r="BU18" i="8" s="1"/>
  <c r="BU19" i="16"/>
  <c r="BV19" i="16"/>
  <c r="BU19" i="14"/>
  <c r="BV19" i="14"/>
  <c r="BS19" i="15"/>
  <c r="BT19" i="15" s="1"/>
  <c r="BV19" i="15" s="1"/>
  <c r="BV19" i="6"/>
  <c r="BU19" i="6"/>
  <c r="BU19" i="11"/>
  <c r="BS19" i="26"/>
  <c r="BT19" i="26" s="1"/>
  <c r="BU19" i="26" s="1"/>
  <c r="BS17" i="21"/>
  <c r="BT17" i="21" s="1"/>
  <c r="BU17" i="21" s="1"/>
  <c r="BS17" i="13"/>
  <c r="BT17" i="13" s="1"/>
  <c r="BU17" i="13" s="1"/>
  <c r="BS16" i="13"/>
  <c r="BT16" i="13" s="1"/>
  <c r="BS18" i="17"/>
  <c r="BT18" i="17" s="1"/>
  <c r="BU18" i="14"/>
  <c r="BU18" i="15"/>
  <c r="BV18" i="15"/>
  <c r="BV18" i="8"/>
  <c r="BS17" i="8"/>
  <c r="BT17" i="8" s="1"/>
  <c r="BV18" i="22"/>
  <c r="BU18" i="22"/>
  <c r="BS17" i="22"/>
  <c r="BT17" i="22" s="1"/>
  <c r="BV17" i="22" s="1"/>
  <c r="BV18" i="23"/>
  <c r="BU18" i="23"/>
  <c r="BU18" i="20"/>
  <c r="BV18" i="10"/>
  <c r="BU18" i="10"/>
  <c r="BU18" i="16"/>
  <c r="BV18" i="16"/>
  <c r="BS18" i="26"/>
  <c r="BT18" i="26" s="1"/>
  <c r="BS18" i="7"/>
  <c r="BT18" i="7" s="1"/>
  <c r="BU18" i="11"/>
  <c r="BV18" i="11"/>
  <c r="BS18" i="6"/>
  <c r="BT18" i="6" s="1"/>
  <c r="BU18" i="6" s="1"/>
  <c r="BS18" i="9"/>
  <c r="BT18" i="9" s="1"/>
  <c r="BS17" i="9"/>
  <c r="BT17" i="9" s="1"/>
  <c r="BV17" i="9" s="1"/>
  <c r="BS17" i="10"/>
  <c r="BT17" i="10" s="1"/>
  <c r="BV17" i="10" s="1"/>
  <c r="BV17" i="16"/>
  <c r="BU17" i="16"/>
  <c r="BS16" i="16"/>
  <c r="BT16" i="16" s="1"/>
  <c r="BU16" i="16" s="1"/>
  <c r="BS17" i="18"/>
  <c r="BT17" i="18" s="1"/>
  <c r="BU17" i="18" s="1"/>
  <c r="BV16" i="18"/>
  <c r="BU16" i="18"/>
  <c r="BS15" i="18"/>
  <c r="BT15" i="18" s="1"/>
  <c r="BU15" i="18"/>
  <c r="BV15" i="18"/>
  <c r="BU14" i="18"/>
  <c r="BS17" i="23"/>
  <c r="BT17" i="23" s="1"/>
  <c r="BV17" i="23" s="1"/>
  <c r="BU17" i="23"/>
  <c r="BS17" i="26"/>
  <c r="BT17" i="26" s="1"/>
  <c r="BS17" i="17"/>
  <c r="BT17" i="17" s="1"/>
  <c r="BV17" i="17" s="1"/>
  <c r="BV17" i="15"/>
  <c r="BU17" i="15"/>
  <c r="BV17" i="14"/>
  <c r="BU17" i="14"/>
  <c r="BU17" i="9"/>
  <c r="BV17" i="24"/>
  <c r="BU17" i="24"/>
  <c r="BS16" i="24"/>
  <c r="BT16" i="24" s="1"/>
  <c r="BV16" i="24" s="1"/>
  <c r="BU15" i="24"/>
  <c r="BV15" i="24"/>
  <c r="BS17" i="20"/>
  <c r="BT17" i="20" s="1"/>
  <c r="BV17" i="20" s="1"/>
  <c r="BV17" i="21"/>
  <c r="BS17" i="6"/>
  <c r="BT17" i="6" s="1"/>
  <c r="BS16" i="6"/>
  <c r="BT16" i="6" s="1"/>
  <c r="BU17" i="8"/>
  <c r="BV17" i="8"/>
  <c r="BS16" i="8"/>
  <c r="BT16" i="8" s="1"/>
  <c r="BV16" i="8" s="1"/>
  <c r="BV17" i="7"/>
  <c r="BU17" i="7"/>
  <c r="BS17" i="11"/>
  <c r="BT17" i="11" s="1"/>
  <c r="BV17" i="11" s="1"/>
  <c r="BS16" i="27"/>
  <c r="BT16" i="27" s="1"/>
  <c r="BV16" i="27" s="1"/>
  <c r="BS15" i="27"/>
  <c r="BT15" i="27" s="1"/>
  <c r="BV15" i="27" s="1"/>
  <c r="BS14" i="27"/>
  <c r="BT14" i="27" s="1"/>
  <c r="BS16" i="22"/>
  <c r="BT16" i="22" s="1"/>
  <c r="BU16" i="22" s="1"/>
  <c r="BS16" i="23"/>
  <c r="BT16" i="23" s="1"/>
  <c r="BU16" i="23" s="1"/>
  <c r="BS15" i="23"/>
  <c r="BT15" i="23" s="1"/>
  <c r="BV14" i="23"/>
  <c r="BU14" i="23"/>
  <c r="BS16" i="17"/>
  <c r="BT16" i="17" s="1"/>
  <c r="BS16" i="15"/>
  <c r="BT16" i="15" s="1"/>
  <c r="BU16" i="25"/>
  <c r="BV16" i="25"/>
  <c r="BV16" i="13"/>
  <c r="BU16" i="13"/>
  <c r="BV16" i="26"/>
  <c r="BU15" i="26"/>
  <c r="BV15" i="26"/>
  <c r="BV16" i="16"/>
  <c r="BU16" i="10"/>
  <c r="BV15" i="10"/>
  <c r="BU15" i="10"/>
  <c r="BU16" i="21"/>
  <c r="BU15" i="21"/>
  <c r="BV15" i="21"/>
  <c r="BV16" i="14"/>
  <c r="BU16" i="14"/>
  <c r="BV15" i="14"/>
  <c r="BU15" i="14"/>
  <c r="BU16" i="7"/>
  <c r="BV16" i="7"/>
  <c r="BU16" i="11"/>
  <c r="BV15" i="11"/>
  <c r="BU15" i="11"/>
  <c r="BU16" i="6"/>
  <c r="BV16" i="6"/>
  <c r="BV14" i="7"/>
  <c r="BU14" i="7"/>
  <c r="BU16" i="20"/>
  <c r="BV16" i="20"/>
  <c r="BS16" i="9"/>
  <c r="BT16" i="9" s="1"/>
  <c r="BU16" i="9" s="1"/>
  <c r="BS15" i="9"/>
  <c r="BT15" i="9" s="1"/>
  <c r="BU15" i="9" s="1"/>
  <c r="BS15" i="22"/>
  <c r="BT15" i="22" s="1"/>
  <c r="BU15" i="22" s="1"/>
  <c r="BV14" i="22"/>
  <c r="BU14" i="22"/>
  <c r="BU15" i="20"/>
  <c r="BV15" i="20"/>
  <c r="BS15" i="25"/>
  <c r="BT15" i="25" s="1"/>
  <c r="BS14" i="25"/>
  <c r="BT14" i="25" s="1"/>
  <c r="BU14" i="25" s="1"/>
  <c r="BS13" i="25"/>
  <c r="BT13" i="25" s="1"/>
  <c r="BV13" i="25" s="1"/>
  <c r="BU13" i="25"/>
  <c r="BS12" i="25"/>
  <c r="BT12" i="25" s="1"/>
  <c r="BV12" i="25" s="1"/>
  <c r="BU11" i="25"/>
  <c r="BV15" i="9"/>
  <c r="BU14" i="9"/>
  <c r="BV14" i="9"/>
  <c r="BU13" i="13"/>
  <c r="BS14" i="13"/>
  <c r="BT14" i="13" s="1"/>
  <c r="BU14" i="13" s="1"/>
  <c r="BV14" i="13"/>
  <c r="BS15" i="13"/>
  <c r="BT15" i="13" s="1"/>
  <c r="BU15" i="13" s="1"/>
  <c r="BS15" i="17"/>
  <c r="BT15" i="17" s="1"/>
  <c r="BV15" i="17" s="1"/>
  <c r="BS15" i="15"/>
  <c r="BT15" i="15" s="1"/>
  <c r="BU14" i="15"/>
  <c r="BV14" i="15"/>
  <c r="BS15" i="16"/>
  <c r="BT15" i="16" s="1"/>
  <c r="BV15" i="16" s="1"/>
  <c r="BU14" i="16"/>
  <c r="BV14" i="16"/>
  <c r="BU14" i="6"/>
  <c r="BV27" i="13" l="1"/>
  <c r="BU27" i="13"/>
  <c r="BU26" i="21"/>
  <c r="BU27" i="6"/>
  <c r="BU27" i="20"/>
  <c r="BU26" i="6"/>
  <c r="BV26" i="17"/>
  <c r="BU26" i="17"/>
  <c r="BV26" i="10"/>
  <c r="BU26" i="10"/>
  <c r="BV26" i="24"/>
  <c r="BU24" i="20"/>
  <c r="BU25" i="20"/>
  <c r="BV23" i="17"/>
  <c r="BU23" i="17"/>
  <c r="BU23" i="18"/>
  <c r="BV22" i="18"/>
  <c r="BU22" i="18"/>
  <c r="BV20" i="18"/>
  <c r="BU19" i="18"/>
  <c r="BV17" i="18"/>
  <c r="BU25" i="16"/>
  <c r="BV25" i="16"/>
  <c r="BV23" i="16"/>
  <c r="BV24" i="10"/>
  <c r="BU24" i="10"/>
  <c r="BV24" i="8"/>
  <c r="BU24" i="8"/>
  <c r="BU23" i="22"/>
  <c r="BV23" i="22"/>
  <c r="BU23" i="21"/>
  <c r="BV23" i="21"/>
  <c r="BU23" i="9"/>
  <c r="BV23" i="9"/>
  <c r="BV23" i="8"/>
  <c r="BU23" i="8"/>
  <c r="BV22" i="8"/>
  <c r="BU21" i="8"/>
  <c r="BU23" i="15"/>
  <c r="BV23" i="15"/>
  <c r="BU23" i="6"/>
  <c r="BU20" i="23"/>
  <c r="BU22" i="9"/>
  <c r="BV22" i="9"/>
  <c r="BV21" i="6"/>
  <c r="BV20" i="22"/>
  <c r="BU21" i="10"/>
  <c r="BV21" i="10"/>
  <c r="BU19" i="10"/>
  <c r="BU21" i="21"/>
  <c r="BV21" i="21"/>
  <c r="BV21" i="17"/>
  <c r="BU21" i="17"/>
  <c r="BU20" i="17"/>
  <c r="BU20" i="24"/>
  <c r="BU21" i="7"/>
  <c r="BU20" i="21"/>
  <c r="BV20" i="21"/>
  <c r="BV20" i="26"/>
  <c r="BV19" i="26"/>
  <c r="BU20" i="16"/>
  <c r="BV20" i="16"/>
  <c r="BU19" i="9"/>
  <c r="BV19" i="22"/>
  <c r="BV20" i="8"/>
  <c r="BU20" i="6"/>
  <c r="BV18" i="24"/>
  <c r="BV19" i="23"/>
  <c r="BU19" i="23"/>
  <c r="BV18" i="21"/>
  <c r="BU19" i="13"/>
  <c r="BV18" i="13"/>
  <c r="BU19" i="15"/>
  <c r="BV17" i="13"/>
  <c r="BU18" i="17"/>
  <c r="BV18" i="17"/>
  <c r="BU17" i="22"/>
  <c r="BU17" i="20"/>
  <c r="BU17" i="10"/>
  <c r="BV18" i="26"/>
  <c r="BU18" i="26"/>
  <c r="BU18" i="7"/>
  <c r="BV18" i="7"/>
  <c r="BV18" i="6"/>
  <c r="BV18" i="9"/>
  <c r="BU18" i="9"/>
  <c r="BV17" i="26"/>
  <c r="BU17" i="26"/>
  <c r="BU17" i="17"/>
  <c r="BU16" i="24"/>
  <c r="BU17" i="6"/>
  <c r="BV17" i="6"/>
  <c r="BU16" i="8"/>
  <c r="BU17" i="11"/>
  <c r="BU16" i="27"/>
  <c r="BU15" i="27"/>
  <c r="BU14" i="27"/>
  <c r="BV14" i="27"/>
  <c r="BV16" i="22"/>
  <c r="BV16" i="23"/>
  <c r="BU15" i="23"/>
  <c r="BV15" i="23"/>
  <c r="BU16" i="17"/>
  <c r="BV16" i="17"/>
  <c r="BU16" i="15"/>
  <c r="BV16" i="15"/>
  <c r="BV15" i="13"/>
  <c r="BV16" i="9"/>
  <c r="BV15" i="22"/>
  <c r="BV15" i="25"/>
  <c r="BU15" i="25"/>
  <c r="BV14" i="25"/>
  <c r="BU12" i="25"/>
  <c r="BU15" i="17"/>
  <c r="BU15" i="15"/>
  <c r="BV15" i="15"/>
  <c r="BU15" i="16"/>
</calcChain>
</file>

<file path=xl/sharedStrings.xml><?xml version="1.0" encoding="utf-8"?>
<sst xmlns="http://schemas.openxmlformats.org/spreadsheetml/2006/main" count="2701" uniqueCount="128">
  <si>
    <t>Somatic Cell Count</t>
  </si>
  <si>
    <t>MUN</t>
  </si>
  <si>
    <t>Milk for other uses</t>
  </si>
  <si>
    <t>Number of Milking Cows</t>
  </si>
  <si>
    <t>Number of Dry Cows</t>
  </si>
  <si>
    <t>Number of Nurse Cows</t>
  </si>
  <si>
    <t>Number of Bred Heifers</t>
  </si>
  <si>
    <t>Number of Open Heifers</t>
  </si>
  <si>
    <t>Number of Calves on Milk</t>
  </si>
  <si>
    <t>Group Per Day</t>
  </si>
  <si>
    <t>Dry Round</t>
  </si>
  <si>
    <t>Refused</t>
  </si>
  <si>
    <t>Dry Square</t>
  </si>
  <si>
    <t>Wrapped Round</t>
  </si>
  <si>
    <t>Silage</t>
  </si>
  <si>
    <t>Ensiled Round Bales</t>
  </si>
  <si>
    <t>Minerals</t>
  </si>
  <si>
    <t>Kelp</t>
  </si>
  <si>
    <t>Liquid Molasses</t>
  </si>
  <si>
    <t>Cow Per Day</t>
  </si>
  <si>
    <t>% Forage from Pasture</t>
  </si>
  <si>
    <t>Total Acres Grazed</t>
  </si>
  <si>
    <t>Current Regrowth Period</t>
  </si>
  <si>
    <t>Forage Harvested</t>
  </si>
  <si>
    <t>Forage Sold</t>
  </si>
  <si>
    <t>Forage Purchased</t>
  </si>
  <si>
    <t>Forage Acres Harvested</t>
  </si>
  <si>
    <t>Month Milk was Produced</t>
  </si>
  <si>
    <t>Total Pounds Sold</t>
  </si>
  <si>
    <t>Fat Pounds Sold</t>
  </si>
  <si>
    <t>Protein Pounds Sold</t>
  </si>
  <si>
    <t>Other Solid Pounds Sold</t>
  </si>
  <si>
    <t>Milk Yield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</si>
  <si>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</si>
  <si>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</si>
  <si>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</si>
  <si>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</si>
  <si>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</si>
  <si>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</si>
  <si>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</si>
  <si>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</si>
  <si>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</si>
  <si>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</si>
  <si>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</si>
  <si>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</si>
  <si>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Acres Owned &amp; Rented</t>
  </si>
  <si>
    <t>Mechanically Harvested Acres</t>
  </si>
  <si>
    <t>Grazed &amp; Harvested</t>
  </si>
  <si>
    <t>Permanent Pasture</t>
  </si>
  <si>
    <t>Acres of Annual Crops</t>
  </si>
  <si>
    <t>Total Cows in Group</t>
  </si>
  <si>
    <t>UNITS:</t>
  </si>
  <si>
    <t>ECM/ Forage Acre</t>
  </si>
  <si>
    <t>ECM/ DMI</t>
  </si>
  <si>
    <t>Energy Corrected Milk Per Cow Per Day</t>
  </si>
  <si>
    <t>Total Milk Produced</t>
  </si>
  <si>
    <t>% Fat</t>
  </si>
  <si>
    <t>% Protein</t>
  </si>
  <si>
    <t>Total Fat Pounds Produced</t>
  </si>
  <si>
    <t>Total Protein Pounds Produced</t>
  </si>
  <si>
    <t>Total Cows Producing Milk</t>
  </si>
  <si>
    <t>Average Fat Pounds Produced Per Cow Per Day</t>
  </si>
  <si>
    <t>Average Daily Milk Production Per Cow Per Day</t>
  </si>
  <si>
    <t>Average Protein Pounds Produced Per Cow Per Day</t>
  </si>
  <si>
    <t>Milk Fat Yield</t>
  </si>
  <si>
    <t>Milk True Protein Yield</t>
  </si>
  <si>
    <t>Herd Monthly ECM</t>
  </si>
  <si>
    <t>#</t>
  </si>
  <si>
    <t>Bales</t>
  </si>
  <si>
    <t>Days</t>
  </si>
  <si>
    <t>Herd Monthly ECM from Pasture Intake</t>
  </si>
  <si>
    <t>Herd Monthly ECM/ Pasture Acre</t>
  </si>
  <si>
    <t>Total DMI from stored forages</t>
  </si>
  <si>
    <t>N/A</t>
  </si>
  <si>
    <t>oz</t>
  </si>
  <si>
    <t>lb</t>
  </si>
  <si>
    <t>1600 in 2016</t>
  </si>
  <si>
    <t>500 in 2016</t>
  </si>
  <si>
    <t>%</t>
  </si>
  <si>
    <t xml:space="preserve"> #</t>
  </si>
  <si>
    <t>tons</t>
  </si>
  <si>
    <t>2000-2016</t>
  </si>
  <si>
    <t>850-2016</t>
  </si>
  <si>
    <t>90 b</t>
  </si>
  <si>
    <t>26 b</t>
  </si>
  <si>
    <t>Same 7</t>
  </si>
  <si>
    <t>lbs</t>
  </si>
  <si>
    <t>See actual GFM</t>
  </si>
  <si>
    <t>(Do the math, 34lbs per cow)</t>
  </si>
  <si>
    <t>Same 250</t>
  </si>
  <si>
    <t>10 total</t>
  </si>
  <si>
    <t>look at GFM</t>
  </si>
  <si>
    <t>See GFM</t>
  </si>
  <si>
    <t>2000+</t>
  </si>
  <si>
    <t>2 per month</t>
  </si>
  <si>
    <t>30-50</t>
  </si>
  <si>
    <t>?</t>
  </si>
  <si>
    <t>10 per month</t>
  </si>
  <si>
    <t>9 per month</t>
  </si>
  <si>
    <t>24 per month</t>
  </si>
  <si>
    <t>6 Vinegar</t>
  </si>
  <si>
    <t>1 per month</t>
  </si>
  <si>
    <t>77 per month</t>
  </si>
  <si>
    <t>10#</t>
  </si>
  <si>
    <t>400#</t>
  </si>
  <si>
    <t>125 per month</t>
  </si>
  <si>
    <t>1.2# per cow</t>
  </si>
  <si>
    <t>&lt;50</t>
  </si>
  <si>
    <t>120/day</t>
  </si>
  <si>
    <t>4.8oz</t>
  </si>
  <si>
    <t>1 bale + 200#</t>
  </si>
  <si>
    <t>3.5 tons</t>
  </si>
  <si>
    <t>5600 tons</t>
  </si>
  <si>
    <t>62 tons</t>
  </si>
  <si>
    <t>56 tons</t>
  </si>
  <si>
    <t>2/month</t>
  </si>
  <si>
    <t>2 total</t>
  </si>
  <si>
    <t>3 total</t>
  </si>
  <si>
    <t>12/month</t>
  </si>
  <si>
    <t>8 total</t>
  </si>
  <si>
    <t>entire farm</t>
  </si>
  <si>
    <t>SOLD COWS</t>
  </si>
  <si>
    <t>per cow</t>
  </si>
  <si>
    <t>5 after Nov. 20</t>
  </si>
  <si>
    <t>perwk</t>
  </si>
  <si>
    <t>3/day</t>
  </si>
  <si>
    <t>40/wk</t>
  </si>
  <si>
    <t>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</si>
</sst>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7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Border="1"/>
    <xf numFmtId="0" fontId="0" fillId="5" borderId="0" xfId="0" applyFill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/>
    <xf numFmtId="3" fontId="0" fillId="0" borderId="0" xfId="0" applyNumberFormat="1"/>
    <xf numFmtId="3" fontId="0" fillId="0" borderId="1" xfId="0" applyNumberFormat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6" borderId="0" xfId="0" applyFill="1"/>
    <xf numFmtId="2" fontId="0" fillId="6" borderId="0" xfId="0" applyNumberFormat="1" applyFill="1"/>
    <xf numFmtId="3" fontId="0" fillId="6" borderId="0" xfId="0" applyNumberFormat="1" applyFill="1"/>
    <xf numFmtId="1" fontId="0" fillId="6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9" fontId="0" fillId="2" borderId="0" xfId="0" applyNumberFormat="1" applyFill="1"/>
    <xf numFmtId="1" fontId="2" fillId="7" borderId="0" xfId="1" applyNumberFormat="1" applyFont="1"/>
    <xf numFmtId="1" fontId="2" fillId="0" borderId="0" xfId="0" applyNumberFormat="1" applyFont="1"/>
    <xf numFmtId="2" fontId="2" fillId="7" borderId="0" xfId="1" applyNumberFormat="1" applyFont="1"/>
    <xf numFmtId="3" fontId="2" fillId="7" borderId="0" xfId="1" applyNumberFormat="1" applyFont="1"/>
    <xf numFmtId="0" fontId="0" fillId="8" borderId="0" xfId="0" applyFill="1"/>
    <xf numFmtId="0" fontId="0" fillId="0" borderId="0" xfId="0" applyFont="1"/>
    <xf numFmtId="2" fontId="0" fillId="8" borderId="0" xfId="0" applyNumberFormat="1" applyFill="1"/>
    <xf numFmtId="1" fontId="0" fillId="8" borderId="0" xfId="0" applyNumberFormat="1" applyFill="1"/>
    <xf numFmtId="0" fontId="0" fillId="0" borderId="0" xfId="0" applyAlignment="1">
      <alignment horizontal="right"/>
    </xf>
    <xf numFmtId="1" fontId="0" fillId="9" borderId="0" xfId="0" applyNumberFormat="1" applyFill="1"/>
    <xf numFmtId="1" fontId="0" fillId="10" borderId="0" xfId="0" applyNumberFormat="1" applyFill="1"/>
    <xf numFmtId="0" fontId="2" fillId="0" borderId="0" xfId="0" applyFont="1"/>
    <xf numFmtId="0" fontId="0" fillId="11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BG22" zoomScaleNormal="100" workbookViewId="0">
      <selection activeCell="BH27" sqref="BH27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/>
      <c r="W2" s="29"/>
      <c r="X2" s="29"/>
      <c r="Y2" s="29" t="s">
        <v>68</v>
      </c>
      <c r="Z2" s="29"/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32362</v>
      </c>
      <c r="D4" s="14">
        <v>1356</v>
      </c>
      <c r="E4" s="14">
        <v>1004</v>
      </c>
      <c r="F4" s="14">
        <v>1832</v>
      </c>
      <c r="G4" s="15">
        <v>117000</v>
      </c>
      <c r="H4" s="25">
        <v>9.5</v>
      </c>
      <c r="I4" s="25">
        <v>9.1999999999999993</v>
      </c>
      <c r="J4" s="25">
        <v>10.5</v>
      </c>
      <c r="K4" s="25">
        <v>7.2</v>
      </c>
      <c r="L4" s="25">
        <v>11</v>
      </c>
      <c r="M4" s="26">
        <v>1400</v>
      </c>
      <c r="N4" s="27">
        <v>32</v>
      </c>
      <c r="O4" s="27">
        <v>10</v>
      </c>
      <c r="P4" s="27">
        <v>4</v>
      </c>
      <c r="Q4" s="27">
        <v>8</v>
      </c>
      <c r="R4" s="27">
        <v>22</v>
      </c>
      <c r="S4" s="27">
        <v>13</v>
      </c>
      <c r="T4" s="27">
        <f>N4+O4+P4+Q4+R4</f>
        <v>76</v>
      </c>
      <c r="U4" s="3">
        <v>1</v>
      </c>
      <c r="W4" s="3">
        <v>0</v>
      </c>
      <c r="Y4" s="3">
        <v>3</v>
      </c>
      <c r="AA4" s="3">
        <v>0</v>
      </c>
      <c r="AC4" s="3">
        <v>0</v>
      </c>
      <c r="AE4" s="5">
        <v>22</v>
      </c>
      <c r="AG4" s="3">
        <v>0</v>
      </c>
      <c r="AI4" s="3">
        <v>30</v>
      </c>
      <c r="BA4" s="24">
        <v>0</v>
      </c>
      <c r="BB4" s="24">
        <v>0</v>
      </c>
      <c r="BC4" s="24" t="s">
        <v>73</v>
      </c>
      <c r="BD4" s="24">
        <v>900</v>
      </c>
      <c r="BE4" s="24">
        <v>30</v>
      </c>
      <c r="BF4" s="24">
        <v>0</v>
      </c>
      <c r="BG4" s="24">
        <v>356</v>
      </c>
      <c r="BJ4" s="11"/>
      <c r="BT4" s="4"/>
      <c r="BU4" s="4"/>
      <c r="BV4" s="4"/>
      <c r="CF4">
        <v>650</v>
      </c>
      <c r="CG4">
        <v>337</v>
      </c>
      <c r="CH4">
        <v>102</v>
      </c>
      <c r="CI4">
        <v>46</v>
      </c>
      <c r="CJ4">
        <v>0</v>
      </c>
    </row>
    <row r="5" spans="1:88" x14ac:dyDescent="0.25">
      <c r="A5" s="23">
        <v>30</v>
      </c>
      <c r="B5" s="24" t="s">
        <v>34</v>
      </c>
      <c r="C5" s="25">
        <v>37828</v>
      </c>
      <c r="D5" s="25">
        <v>1544</v>
      </c>
      <c r="E5" s="25">
        <v>1128</v>
      </c>
      <c r="F5" s="25">
        <v>2142</v>
      </c>
      <c r="G5" s="26">
        <v>371000</v>
      </c>
      <c r="H5" s="14">
        <v>8.1</v>
      </c>
      <c r="I5" s="14">
        <v>7.4</v>
      </c>
      <c r="J5" s="14">
        <v>6.2</v>
      </c>
      <c r="K5" s="14">
        <v>5.8</v>
      </c>
      <c r="L5" s="14">
        <v>5.2</v>
      </c>
      <c r="M5" s="15">
        <v>1582</v>
      </c>
      <c r="N5" s="11">
        <v>36</v>
      </c>
      <c r="O5" s="11">
        <v>10</v>
      </c>
      <c r="P5" s="11">
        <v>4</v>
      </c>
      <c r="Q5" s="11">
        <v>8</v>
      </c>
      <c r="R5" s="11">
        <v>10</v>
      </c>
      <c r="S5" s="11">
        <v>13</v>
      </c>
      <c r="T5" s="11">
        <f t="shared" ref="T5:T27" si="0">N5+O5+P5+Q5+R5</f>
        <v>68</v>
      </c>
      <c r="U5" s="3">
        <v>1</v>
      </c>
      <c r="W5" s="3">
        <v>0</v>
      </c>
      <c r="Y5" s="3">
        <v>3</v>
      </c>
      <c r="Z5" s="2">
        <v>0.66</v>
      </c>
      <c r="AA5" s="3">
        <v>0</v>
      </c>
      <c r="AC5" s="3">
        <v>0</v>
      </c>
      <c r="AE5" s="5">
        <v>35</v>
      </c>
      <c r="AG5" s="3">
        <v>0</v>
      </c>
      <c r="AI5" s="3">
        <v>30</v>
      </c>
      <c r="BA5">
        <v>99</v>
      </c>
      <c r="BB5">
        <v>27</v>
      </c>
      <c r="BC5">
        <v>30</v>
      </c>
      <c r="BD5">
        <v>248</v>
      </c>
      <c r="BE5">
        <v>0</v>
      </c>
      <c r="BF5">
        <v>0</v>
      </c>
      <c r="BG5">
        <v>62.7</v>
      </c>
      <c r="BI5" s="24">
        <f t="shared" ref="BI5:BI27" si="1">C5+M4+S4*18*A5</f>
        <v>46248</v>
      </c>
      <c r="BJ5" s="27">
        <f>N4+P4</f>
        <v>36</v>
      </c>
      <c r="BK5" s="24">
        <f t="shared" ref="BK5:BK27" si="2">BI5/BJ5/A5</f>
        <v>42.822222222222223</v>
      </c>
      <c r="BL5" s="24">
        <f>D5/C5</f>
        <v>4.0816326530612242E-2</v>
      </c>
      <c r="BM5" s="24">
        <f>BL5*BI5</f>
        <v>1887.6734693877549</v>
      </c>
      <c r="BN5" s="24">
        <f t="shared" ref="BN5:BN27" si="3">BM5/BJ5/A5</f>
        <v>1.7478458049886618</v>
      </c>
      <c r="BO5" s="24">
        <f>E5/C5</f>
        <v>2.9819181558633816E-2</v>
      </c>
      <c r="BP5" s="24">
        <f>BO5*BI5</f>
        <v>1379.0775087236968</v>
      </c>
      <c r="BQ5" s="24">
        <f t="shared" ref="BQ5:BQ27" si="4">BP5/BJ5/A5</f>
        <v>1.2769236191886082</v>
      </c>
      <c r="BR5" s="24"/>
      <c r="BS5" s="24">
        <f>(0.325*BK5)+(12.86*BN5)+(7.04*BQ5)</f>
        <v>45.384061553464214</v>
      </c>
      <c r="BT5" s="24">
        <f t="shared" ref="BT5:BT27" si="5">BS5*BJ5*A5</f>
        <v>49014.786477741349</v>
      </c>
      <c r="BU5" s="24">
        <f>BT5*(BA4/100)</f>
        <v>0</v>
      </c>
      <c r="BV5" s="24" t="e">
        <f>BT5/BB4</f>
        <v>#DIV/0!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38092</v>
      </c>
      <c r="D6" s="14">
        <v>1527.45</v>
      </c>
      <c r="E6" s="14">
        <v>1161.78</v>
      </c>
      <c r="F6" s="14">
        <v>2152.14</v>
      </c>
      <c r="G6" s="15">
        <v>250000</v>
      </c>
      <c r="H6" s="14">
        <v>8.4</v>
      </c>
      <c r="I6" s="14">
        <v>8.6999999999999993</v>
      </c>
      <c r="J6" s="14">
        <v>7.8</v>
      </c>
      <c r="K6" s="14">
        <v>8.5</v>
      </c>
      <c r="M6" s="15">
        <v>1500</v>
      </c>
      <c r="N6" s="11">
        <v>40</v>
      </c>
      <c r="O6" s="11">
        <v>5</v>
      </c>
      <c r="P6" s="11">
        <v>3</v>
      </c>
      <c r="Q6" s="11">
        <v>7</v>
      </c>
      <c r="R6" s="11">
        <v>10</v>
      </c>
      <c r="S6" s="11">
        <v>12</v>
      </c>
      <c r="T6" s="11">
        <f t="shared" si="0"/>
        <v>65</v>
      </c>
      <c r="U6" s="3">
        <v>0</v>
      </c>
      <c r="W6" s="3">
        <v>0</v>
      </c>
      <c r="Y6" s="3">
        <v>0</v>
      </c>
      <c r="AA6" s="3">
        <v>0</v>
      </c>
      <c r="AC6" s="3">
        <v>0</v>
      </c>
      <c r="AE6" s="5">
        <v>30</v>
      </c>
      <c r="AG6" s="3">
        <v>5</v>
      </c>
      <c r="AI6" s="3">
        <v>0</v>
      </c>
      <c r="BA6">
        <v>100</v>
      </c>
      <c r="BB6">
        <v>63</v>
      </c>
      <c r="BC6">
        <v>30</v>
      </c>
      <c r="BD6">
        <v>1763</v>
      </c>
      <c r="BE6">
        <v>74</v>
      </c>
      <c r="BF6">
        <v>0</v>
      </c>
      <c r="BG6">
        <v>174</v>
      </c>
      <c r="BI6">
        <f t="shared" si="1"/>
        <v>46928</v>
      </c>
      <c r="BJ6">
        <f t="shared" ref="BJ6:BJ27" si="6">N5+P5</f>
        <v>40</v>
      </c>
      <c r="BK6">
        <f t="shared" si="2"/>
        <v>37.845161290322579</v>
      </c>
      <c r="BL6">
        <f t="shared" ref="BL6:BL27" si="7">D6/C6</f>
        <v>4.0098970912527565E-2</v>
      </c>
      <c r="BM6">
        <f t="shared" ref="BM6:BM27" si="8">BL6*BI6</f>
        <v>1881.7645069830935</v>
      </c>
      <c r="BN6">
        <f t="shared" si="3"/>
        <v>1.5175520217605591</v>
      </c>
      <c r="BO6">
        <f t="shared" ref="BO6:BO27" si="9">E6/C6</f>
        <v>3.0499317441982567E-2</v>
      </c>
      <c r="BP6">
        <f t="shared" ref="BP6:BP27" si="10">BO6*BI6</f>
        <v>1431.271968917358</v>
      </c>
      <c r="BQ6">
        <f t="shared" si="4"/>
        <v>1.1542515878365789</v>
      </c>
      <c r="BS6">
        <f t="shared" ref="BS6:BS27" si="11">(0.325*BK6)+(12.86*BN6)+(7.04*BQ6)</f>
        <v>39.941327597565149</v>
      </c>
      <c r="BT6" s="4">
        <f t="shared" si="5"/>
        <v>49527.246220980778</v>
      </c>
      <c r="BU6" s="4">
        <f t="shared" ref="BU6:BU27" si="12">BT6*(BA5/100)</f>
        <v>49031.973758770968</v>
      </c>
      <c r="BV6" s="4">
        <f t="shared" ref="BV6:BV27" si="13">BT6/BB5</f>
        <v>1834.3424526289177</v>
      </c>
    </row>
    <row r="7" spans="1:88" x14ac:dyDescent="0.25">
      <c r="A7" s="28">
        <v>30</v>
      </c>
      <c r="B7" t="s">
        <v>36</v>
      </c>
      <c r="C7" s="14">
        <v>36199</v>
      </c>
      <c r="D7" s="14">
        <v>1341.33</v>
      </c>
      <c r="E7" s="14">
        <v>1018.86</v>
      </c>
      <c r="F7" s="14">
        <v>1931.37</v>
      </c>
      <c r="G7" s="15">
        <v>266000</v>
      </c>
      <c r="H7" s="14">
        <v>8.6999999999999993</v>
      </c>
      <c r="I7" s="14">
        <v>8.1</v>
      </c>
      <c r="J7" s="14">
        <v>5.8</v>
      </c>
      <c r="K7" s="14">
        <v>6</v>
      </c>
      <c r="L7" s="14">
        <v>6.2</v>
      </c>
      <c r="M7" s="15">
        <v>1500</v>
      </c>
      <c r="N7" s="11">
        <v>38</v>
      </c>
      <c r="O7" s="11">
        <v>7</v>
      </c>
      <c r="P7" s="11">
        <v>4</v>
      </c>
      <c r="Q7" s="11">
        <v>7</v>
      </c>
      <c r="R7" s="11">
        <v>10</v>
      </c>
      <c r="S7" s="11">
        <v>12</v>
      </c>
      <c r="T7" s="11">
        <f t="shared" si="0"/>
        <v>66</v>
      </c>
      <c r="U7" s="3">
        <v>0</v>
      </c>
      <c r="W7" s="3">
        <v>0</v>
      </c>
      <c r="Y7" s="3">
        <v>0.2</v>
      </c>
      <c r="AA7" s="3">
        <v>0</v>
      </c>
      <c r="AC7" s="3">
        <v>0</v>
      </c>
      <c r="AE7" s="5">
        <v>20</v>
      </c>
      <c r="AG7" s="3">
        <v>0</v>
      </c>
      <c r="AI7" s="3">
        <v>0</v>
      </c>
      <c r="BA7">
        <v>90</v>
      </c>
      <c r="BB7">
        <v>66</v>
      </c>
      <c r="BC7">
        <v>32</v>
      </c>
      <c r="BI7">
        <f t="shared" si="1"/>
        <v>44179</v>
      </c>
      <c r="BJ7">
        <f t="shared" si="6"/>
        <v>43</v>
      </c>
      <c r="BK7">
        <f t="shared" si="2"/>
        <v>34.247286821705423</v>
      </c>
      <c r="BL7">
        <f t="shared" si="7"/>
        <v>3.7054338517638605E-2</v>
      </c>
      <c r="BM7">
        <f t="shared" si="8"/>
        <v>1637.023621370756</v>
      </c>
      <c r="BN7">
        <f t="shared" si="3"/>
        <v>1.2690105592021366</v>
      </c>
      <c r="BO7">
        <f t="shared" si="9"/>
        <v>2.8146081383463632E-2</v>
      </c>
      <c r="BP7">
        <f t="shared" si="10"/>
        <v>1243.4657294400399</v>
      </c>
      <c r="BQ7">
        <f t="shared" si="4"/>
        <v>0.96392692204654262</v>
      </c>
      <c r="BS7">
        <f t="shared" si="11"/>
        <v>34.235889539601402</v>
      </c>
      <c r="BT7" s="4">
        <f t="shared" si="5"/>
        <v>44164.297506085808</v>
      </c>
      <c r="BU7" s="4">
        <f t="shared" si="12"/>
        <v>44164.297506085808</v>
      </c>
      <c r="BV7" s="4">
        <f t="shared" si="13"/>
        <v>701.02059533469537</v>
      </c>
    </row>
    <row r="8" spans="1:88" x14ac:dyDescent="0.25">
      <c r="A8" s="28">
        <v>31</v>
      </c>
      <c r="B8" t="s">
        <v>37</v>
      </c>
      <c r="C8" s="14">
        <v>33906</v>
      </c>
      <c r="D8" s="14">
        <v>1339.29</v>
      </c>
      <c r="E8" s="14">
        <v>993.45</v>
      </c>
      <c r="F8" s="14">
        <v>1915.69</v>
      </c>
      <c r="G8" s="15">
        <v>270000</v>
      </c>
      <c r="H8" s="14">
        <v>8</v>
      </c>
      <c r="I8" s="14">
        <v>9</v>
      </c>
      <c r="J8" s="14">
        <v>7.9</v>
      </c>
      <c r="K8" s="14">
        <v>7.6</v>
      </c>
      <c r="L8" s="14">
        <v>9.4</v>
      </c>
      <c r="M8" s="15">
        <v>1500</v>
      </c>
      <c r="N8" s="11">
        <v>33</v>
      </c>
      <c r="O8" s="11">
        <v>7</v>
      </c>
      <c r="P8" s="11">
        <v>3</v>
      </c>
      <c r="Q8" s="11">
        <v>7</v>
      </c>
      <c r="R8" s="11">
        <v>10</v>
      </c>
      <c r="S8" s="11">
        <v>9</v>
      </c>
      <c r="T8" s="11">
        <f t="shared" si="0"/>
        <v>60</v>
      </c>
      <c r="U8" s="3">
        <v>0</v>
      </c>
      <c r="W8" s="3">
        <v>0</v>
      </c>
      <c r="Y8" s="3">
        <v>2</v>
      </c>
      <c r="AA8" s="3">
        <v>0</v>
      </c>
      <c r="AC8" s="3">
        <v>0</v>
      </c>
      <c r="AE8" s="5">
        <v>10</v>
      </c>
      <c r="AG8" s="3">
        <v>0</v>
      </c>
      <c r="AI8" s="3">
        <v>0</v>
      </c>
      <c r="BA8">
        <v>65</v>
      </c>
      <c r="BB8">
        <v>66</v>
      </c>
      <c r="BC8">
        <v>38</v>
      </c>
      <c r="BI8">
        <f t="shared" si="1"/>
        <v>42102</v>
      </c>
      <c r="BJ8">
        <f t="shared" si="6"/>
        <v>42</v>
      </c>
      <c r="BK8">
        <f t="shared" si="2"/>
        <v>32.336405529953915</v>
      </c>
      <c r="BL8">
        <f t="shared" si="7"/>
        <v>3.9500088479915055E-2</v>
      </c>
      <c r="BM8">
        <f t="shared" si="8"/>
        <v>1663.0327251813837</v>
      </c>
      <c r="BN8">
        <f t="shared" si="3"/>
        <v>1.2772908795555942</v>
      </c>
      <c r="BO8">
        <f t="shared" si="9"/>
        <v>2.9300123871881086E-2</v>
      </c>
      <c r="BP8">
        <f t="shared" si="10"/>
        <v>1233.5938152539375</v>
      </c>
      <c r="BQ8">
        <f t="shared" si="4"/>
        <v>0.94746068759903024</v>
      </c>
      <c r="BS8">
        <f t="shared" si="11"/>
        <v>33.605415749017133</v>
      </c>
      <c r="BT8" s="4">
        <f t="shared" si="5"/>
        <v>43754.251305220307</v>
      </c>
      <c r="BU8" s="4">
        <f t="shared" si="12"/>
        <v>39378.826174698275</v>
      </c>
      <c r="BV8" s="4">
        <f t="shared" si="13"/>
        <v>662.94320159424706</v>
      </c>
    </row>
    <row r="9" spans="1:88" x14ac:dyDescent="0.25">
      <c r="A9" s="28">
        <v>31</v>
      </c>
      <c r="B9" t="s">
        <v>38</v>
      </c>
      <c r="C9" s="14">
        <v>27002</v>
      </c>
      <c r="D9" s="14">
        <v>1034.18</v>
      </c>
      <c r="E9" s="14">
        <v>791.16</v>
      </c>
      <c r="F9" s="14">
        <v>1506.71</v>
      </c>
      <c r="G9" s="15">
        <v>259000</v>
      </c>
      <c r="H9" s="14">
        <v>6.2</v>
      </c>
      <c r="I9" s="14">
        <v>9.1</v>
      </c>
      <c r="J9" s="14">
        <v>6.6</v>
      </c>
      <c r="K9" s="14">
        <v>6.5</v>
      </c>
      <c r="M9" s="15">
        <v>1500</v>
      </c>
      <c r="N9" s="11">
        <v>32</v>
      </c>
      <c r="O9" s="11">
        <v>8</v>
      </c>
      <c r="P9" s="11">
        <v>4</v>
      </c>
      <c r="Q9" s="11">
        <v>7</v>
      </c>
      <c r="R9" s="11">
        <v>11</v>
      </c>
      <c r="S9" s="11">
        <v>10</v>
      </c>
      <c r="T9" s="11">
        <f t="shared" si="0"/>
        <v>62</v>
      </c>
      <c r="U9" s="3">
        <v>0</v>
      </c>
      <c r="W9" s="3">
        <v>0</v>
      </c>
      <c r="Y9" s="3">
        <v>2</v>
      </c>
      <c r="Z9" s="2">
        <v>0</v>
      </c>
      <c r="AA9" s="3">
        <v>0</v>
      </c>
      <c r="AC9" s="3">
        <v>0</v>
      </c>
      <c r="AE9" s="5">
        <v>8</v>
      </c>
      <c r="AG9" s="3">
        <v>0</v>
      </c>
      <c r="AI9" s="3">
        <v>0</v>
      </c>
      <c r="BA9">
        <v>60</v>
      </c>
      <c r="BB9">
        <v>66</v>
      </c>
      <c r="BC9">
        <v>38</v>
      </c>
      <c r="BE9">
        <v>180</v>
      </c>
      <c r="BF9">
        <v>0</v>
      </c>
      <c r="BG9">
        <v>27</v>
      </c>
      <c r="BI9">
        <f t="shared" si="1"/>
        <v>33524</v>
      </c>
      <c r="BJ9">
        <f t="shared" si="6"/>
        <v>36</v>
      </c>
      <c r="BK9">
        <f t="shared" si="2"/>
        <v>30.03942652329749</v>
      </c>
      <c r="BL9">
        <f t="shared" si="7"/>
        <v>3.8300125916598773E-2</v>
      </c>
      <c r="BM9">
        <f t="shared" si="8"/>
        <v>1283.9734212280573</v>
      </c>
      <c r="BN9">
        <f t="shared" si="3"/>
        <v>1.1505138183047108</v>
      </c>
      <c r="BO9">
        <f t="shared" si="9"/>
        <v>2.9300051848011256E-2</v>
      </c>
      <c r="BP9">
        <f t="shared" si="10"/>
        <v>982.25493815272932</v>
      </c>
      <c r="BQ9">
        <f t="shared" si="4"/>
        <v>0.88015675461714094</v>
      </c>
      <c r="BS9">
        <f t="shared" si="11"/>
        <v>30.754724875974937</v>
      </c>
      <c r="BT9" s="4">
        <f t="shared" si="5"/>
        <v>34322.272961588031</v>
      </c>
      <c r="BU9" s="4">
        <f t="shared" si="12"/>
        <v>22309.477425032223</v>
      </c>
      <c r="BV9" s="4">
        <f t="shared" si="13"/>
        <v>520.03443881193982</v>
      </c>
    </row>
    <row r="10" spans="1:88" x14ac:dyDescent="0.25">
      <c r="A10" s="28">
        <v>30</v>
      </c>
      <c r="B10" t="s">
        <v>39</v>
      </c>
      <c r="C10" s="14">
        <v>25622</v>
      </c>
      <c r="D10" s="14">
        <v>1035.1300000000001</v>
      </c>
      <c r="E10" s="14">
        <v>804.53</v>
      </c>
      <c r="F10" s="14">
        <v>1419.46</v>
      </c>
      <c r="G10" s="15">
        <v>228000</v>
      </c>
      <c r="H10" s="14">
        <v>8.6</v>
      </c>
      <c r="I10" s="14">
        <v>9.8000000000000007</v>
      </c>
      <c r="J10" s="14">
        <v>13.2</v>
      </c>
      <c r="K10" s="14">
        <v>12.2</v>
      </c>
      <c r="M10" s="15">
        <v>1500</v>
      </c>
      <c r="N10" s="11">
        <v>30</v>
      </c>
      <c r="O10" s="11">
        <v>10</v>
      </c>
      <c r="P10" s="11">
        <v>4</v>
      </c>
      <c r="Q10" s="11">
        <v>7</v>
      </c>
      <c r="R10" s="11">
        <v>11</v>
      </c>
      <c r="S10" s="11">
        <v>9</v>
      </c>
      <c r="T10" s="11">
        <f t="shared" si="0"/>
        <v>62</v>
      </c>
      <c r="U10" s="3">
        <v>0</v>
      </c>
      <c r="W10" s="3">
        <v>0</v>
      </c>
      <c r="Y10" s="3">
        <v>2.5</v>
      </c>
      <c r="AA10" s="3">
        <v>0</v>
      </c>
      <c r="AC10" s="3">
        <v>0</v>
      </c>
      <c r="AE10" s="5">
        <v>8</v>
      </c>
      <c r="AG10" s="3">
        <v>0</v>
      </c>
      <c r="AI10" s="3">
        <v>0</v>
      </c>
      <c r="BA10">
        <v>50</v>
      </c>
      <c r="BB10">
        <v>66</v>
      </c>
      <c r="BC10">
        <v>38</v>
      </c>
      <c r="BD10">
        <v>0</v>
      </c>
      <c r="BE10">
        <v>94</v>
      </c>
      <c r="BF10">
        <v>0</v>
      </c>
      <c r="BG10">
        <v>0</v>
      </c>
      <c r="BI10">
        <f t="shared" si="1"/>
        <v>32522</v>
      </c>
      <c r="BJ10">
        <f t="shared" si="6"/>
        <v>36</v>
      </c>
      <c r="BK10">
        <f t="shared" si="2"/>
        <v>30.112962962962964</v>
      </c>
      <c r="BL10">
        <f t="shared" si="7"/>
        <v>4.0400046834751388E-2</v>
      </c>
      <c r="BM10">
        <f t="shared" si="8"/>
        <v>1313.8903231597847</v>
      </c>
      <c r="BN10">
        <f t="shared" si="3"/>
        <v>1.2165651140368376</v>
      </c>
      <c r="BO10">
        <f t="shared" si="9"/>
        <v>3.1399968776832411E-2</v>
      </c>
      <c r="BP10">
        <f t="shared" si="10"/>
        <v>1021.1897845601437</v>
      </c>
      <c r="BQ10">
        <f t="shared" si="4"/>
        <v>0.94554609681494783</v>
      </c>
      <c r="BS10">
        <f t="shared" si="11"/>
        <v>32.088384851053931</v>
      </c>
      <c r="BT10" s="4">
        <f t="shared" si="5"/>
        <v>34655.45563913825</v>
      </c>
      <c r="BU10" s="4">
        <f t="shared" si="12"/>
        <v>20793.273383482949</v>
      </c>
      <c r="BV10" s="4">
        <f t="shared" si="13"/>
        <v>525.08266119906443</v>
      </c>
    </row>
    <row r="11" spans="1:88" x14ac:dyDescent="0.25">
      <c r="A11" s="28">
        <v>31</v>
      </c>
      <c r="B11" t="s">
        <v>40</v>
      </c>
      <c r="C11" s="14">
        <v>19140</v>
      </c>
      <c r="D11" s="14">
        <v>805.79</v>
      </c>
      <c r="E11" s="14">
        <v>599.08000000000004</v>
      </c>
      <c r="F11" s="14">
        <v>1054.6099999999999</v>
      </c>
      <c r="G11" s="15">
        <v>210000</v>
      </c>
      <c r="H11" s="14">
        <v>7.7</v>
      </c>
      <c r="I11" s="14">
        <v>4.9000000000000004</v>
      </c>
      <c r="J11" s="14">
        <v>6.5</v>
      </c>
      <c r="K11" s="14">
        <v>3.7</v>
      </c>
      <c r="L11" s="14">
        <v>5.8</v>
      </c>
      <c r="M11" s="15">
        <v>1500</v>
      </c>
      <c r="N11" s="11">
        <v>30</v>
      </c>
      <c r="O11" s="11">
        <v>10</v>
      </c>
      <c r="P11" s="11">
        <v>4</v>
      </c>
      <c r="Q11" s="11">
        <v>6</v>
      </c>
      <c r="R11" s="11">
        <v>12</v>
      </c>
      <c r="S11" s="11">
        <v>9</v>
      </c>
      <c r="T11" s="11">
        <f t="shared" si="0"/>
        <v>62</v>
      </c>
      <c r="U11" s="3">
        <v>2</v>
      </c>
      <c r="W11" s="3">
        <v>0</v>
      </c>
      <c r="Y11" s="3">
        <v>2</v>
      </c>
      <c r="AA11" s="3">
        <v>0</v>
      </c>
      <c r="AC11" s="3">
        <v>0</v>
      </c>
      <c r="AE11" s="5">
        <v>8</v>
      </c>
      <c r="AG11" s="3">
        <v>0</v>
      </c>
      <c r="AI11" s="3">
        <v>45</v>
      </c>
      <c r="BA11">
        <v>0</v>
      </c>
      <c r="BB11">
        <v>0</v>
      </c>
      <c r="BC11">
        <v>0</v>
      </c>
      <c r="BD11">
        <v>0</v>
      </c>
      <c r="BE11">
        <v>95</v>
      </c>
      <c r="BF11">
        <v>0</v>
      </c>
      <c r="BG11">
        <v>0</v>
      </c>
      <c r="BI11" s="74">
        <f t="shared" si="1"/>
        <v>25662</v>
      </c>
      <c r="BJ11" s="74">
        <f t="shared" si="6"/>
        <v>34</v>
      </c>
      <c r="BK11" s="74">
        <f t="shared" si="2"/>
        <v>24.347248576850095</v>
      </c>
      <c r="BL11" s="74">
        <f t="shared" si="7"/>
        <v>4.2099791013584117E-2</v>
      </c>
      <c r="BM11" s="74">
        <f t="shared" si="8"/>
        <v>1080.3648369905957</v>
      </c>
      <c r="BN11" s="74">
        <f t="shared" si="3"/>
        <v>1.0250140768411724</v>
      </c>
      <c r="BO11" s="74">
        <f t="shared" si="9"/>
        <v>3.1299895506792061E-2</v>
      </c>
      <c r="BP11" s="74">
        <f t="shared" si="10"/>
        <v>803.21791849529791</v>
      </c>
      <c r="BQ11" s="74">
        <f t="shared" si="4"/>
        <v>0.76206633633329968</v>
      </c>
      <c r="BR11" s="74"/>
      <c r="BS11" s="74">
        <f t="shared" si="11"/>
        <v>26.459483823440188</v>
      </c>
      <c r="BT11" s="4">
        <f t="shared" si="5"/>
        <v>27888.295949905958</v>
      </c>
      <c r="BU11" s="4">
        <f t="shared" si="12"/>
        <v>13944.147974952979</v>
      </c>
      <c r="BV11" s="4">
        <f t="shared" si="13"/>
        <v>422.54993863493877</v>
      </c>
    </row>
    <row r="12" spans="1:88" x14ac:dyDescent="0.25">
      <c r="A12" s="28">
        <v>30</v>
      </c>
      <c r="B12" t="s">
        <v>41</v>
      </c>
      <c r="C12" s="14">
        <v>18628</v>
      </c>
      <c r="D12" s="14">
        <v>784.24</v>
      </c>
      <c r="E12" s="14">
        <v>592.37</v>
      </c>
      <c r="F12" s="14">
        <v>1022.68</v>
      </c>
      <c r="G12" s="15">
        <v>212000</v>
      </c>
      <c r="H12" s="14">
        <v>9.4</v>
      </c>
      <c r="I12" s="14">
        <v>8.3000000000000007</v>
      </c>
      <c r="J12" s="14">
        <v>8.1999999999999993</v>
      </c>
      <c r="K12" s="14">
        <v>5.4</v>
      </c>
      <c r="L12" s="14">
        <v>6.3</v>
      </c>
      <c r="M12" s="15">
        <v>1500</v>
      </c>
      <c r="N12" s="11">
        <v>36</v>
      </c>
      <c r="O12" s="11">
        <v>4</v>
      </c>
      <c r="P12" s="11">
        <v>4</v>
      </c>
      <c r="Q12" s="11">
        <v>6</v>
      </c>
      <c r="R12" s="11">
        <v>12</v>
      </c>
      <c r="S12" s="11">
        <v>9</v>
      </c>
      <c r="T12" s="11">
        <f t="shared" si="0"/>
        <v>62</v>
      </c>
      <c r="U12" s="3">
        <v>1</v>
      </c>
      <c r="W12" s="3">
        <v>0</v>
      </c>
      <c r="Y12" s="3">
        <v>3</v>
      </c>
      <c r="AA12" s="3">
        <v>0</v>
      </c>
      <c r="AC12" s="3">
        <v>0</v>
      </c>
      <c r="AE12" s="5">
        <v>8</v>
      </c>
      <c r="AG12" s="3">
        <v>0</v>
      </c>
      <c r="AI12" s="3">
        <v>45</v>
      </c>
      <c r="BA12">
        <v>0</v>
      </c>
      <c r="BB12">
        <v>0</v>
      </c>
      <c r="BC12">
        <v>0</v>
      </c>
      <c r="BD12">
        <v>0</v>
      </c>
      <c r="BE12">
        <v>100</v>
      </c>
      <c r="BF12">
        <v>0</v>
      </c>
      <c r="BG12">
        <v>0</v>
      </c>
      <c r="BI12">
        <f t="shared" si="1"/>
        <v>24988</v>
      </c>
      <c r="BJ12">
        <f t="shared" si="6"/>
        <v>34</v>
      </c>
      <c r="BK12">
        <f t="shared" si="2"/>
        <v>24.498039215686276</v>
      </c>
      <c r="BL12">
        <f t="shared" si="7"/>
        <v>4.2100064419153961E-2</v>
      </c>
      <c r="BM12">
        <f t="shared" si="8"/>
        <v>1051.9964097058191</v>
      </c>
      <c r="BN12">
        <f t="shared" si="3"/>
        <v>1.0313690291233522</v>
      </c>
      <c r="BO12">
        <f t="shared" si="9"/>
        <v>3.1799978526948679E-2</v>
      </c>
      <c r="BP12">
        <f t="shared" si="10"/>
        <v>794.61786343139363</v>
      </c>
      <c r="BQ12">
        <f t="shared" si="4"/>
        <v>0.77903712101117017</v>
      </c>
      <c r="BS12">
        <f t="shared" si="11"/>
        <v>26.709689791542985</v>
      </c>
      <c r="BT12" s="4">
        <f t="shared" si="5"/>
        <v>27243.883587373846</v>
      </c>
      <c r="BU12" s="4">
        <f t="shared" si="12"/>
        <v>0</v>
      </c>
      <c r="BV12" s="4" t="e">
        <f t="shared" si="13"/>
        <v>#DIV/0!</v>
      </c>
    </row>
    <row r="13" spans="1:88" x14ac:dyDescent="0.25">
      <c r="A13" s="28">
        <v>31</v>
      </c>
      <c r="B13" t="s">
        <v>42</v>
      </c>
      <c r="C13" s="14">
        <v>23423</v>
      </c>
      <c r="D13" s="14">
        <v>979.08</v>
      </c>
      <c r="E13" s="14">
        <v>728.46</v>
      </c>
      <c r="F13" s="14">
        <v>1302.32</v>
      </c>
      <c r="G13" s="15">
        <v>187000</v>
      </c>
      <c r="H13" s="14">
        <v>8.1999999999999993</v>
      </c>
      <c r="I13" s="14">
        <v>5.5</v>
      </c>
      <c r="J13" s="14">
        <v>6.4</v>
      </c>
      <c r="K13" s="14">
        <v>9.4</v>
      </c>
      <c r="L13" s="14">
        <v>7.7</v>
      </c>
      <c r="M13" s="15">
        <v>1500</v>
      </c>
      <c r="N13" s="11">
        <v>35</v>
      </c>
      <c r="O13" s="11">
        <v>4</v>
      </c>
      <c r="P13" s="11">
        <v>4</v>
      </c>
      <c r="Q13" s="11">
        <v>7</v>
      </c>
      <c r="R13" s="11">
        <v>0</v>
      </c>
      <c r="S13" s="11">
        <v>7</v>
      </c>
      <c r="T13" s="11">
        <f t="shared" si="0"/>
        <v>50</v>
      </c>
      <c r="U13" s="3">
        <v>1</v>
      </c>
      <c r="W13" s="3">
        <v>0</v>
      </c>
      <c r="Y13" s="3">
        <v>3</v>
      </c>
      <c r="AA13" s="3">
        <v>0</v>
      </c>
      <c r="AC13" s="3">
        <v>0</v>
      </c>
      <c r="AE13" s="5">
        <v>8</v>
      </c>
      <c r="AG13" s="3">
        <v>0</v>
      </c>
      <c r="AI13" s="3">
        <v>45</v>
      </c>
      <c r="BA13">
        <v>0</v>
      </c>
      <c r="BB13">
        <v>0</v>
      </c>
      <c r="BC13">
        <v>0</v>
      </c>
      <c r="BD13">
        <v>0</v>
      </c>
      <c r="BE13">
        <v>117</v>
      </c>
      <c r="BF13">
        <v>0</v>
      </c>
      <c r="BG13">
        <v>0</v>
      </c>
      <c r="BI13">
        <f t="shared" si="1"/>
        <v>29945</v>
      </c>
      <c r="BJ13">
        <f t="shared" si="6"/>
        <v>40</v>
      </c>
      <c r="BK13">
        <f t="shared" si="2"/>
        <v>24.149193548387096</v>
      </c>
      <c r="BL13">
        <f t="shared" si="7"/>
        <v>4.1799940229688769E-2</v>
      </c>
      <c r="BM13">
        <f t="shared" si="8"/>
        <v>1251.6992101780302</v>
      </c>
      <c r="BN13">
        <f t="shared" si="3"/>
        <v>1.0094348469177663</v>
      </c>
      <c r="BO13">
        <f t="shared" si="9"/>
        <v>3.1100200657473424E-2</v>
      </c>
      <c r="BP13">
        <f t="shared" si="10"/>
        <v>931.29550868804165</v>
      </c>
      <c r="BQ13">
        <f t="shared" si="4"/>
        <v>0.75104476507100126</v>
      </c>
      <c r="BS13">
        <f t="shared" si="11"/>
        <v>26.117175180688129</v>
      </c>
      <c r="BT13" s="4">
        <f t="shared" si="5"/>
        <v>32385.297224053276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C14" s="14">
        <v>27505</v>
      </c>
      <c r="D14" s="14">
        <v>1102.9100000000001</v>
      </c>
      <c r="E14" s="14">
        <v>814.12</v>
      </c>
      <c r="F14" s="14">
        <v>1540.22</v>
      </c>
      <c r="G14" s="15">
        <v>182000</v>
      </c>
      <c r="H14" s="14">
        <v>8.4</v>
      </c>
      <c r="I14" s="14">
        <v>5.8</v>
      </c>
      <c r="J14" s="14">
        <v>10.5</v>
      </c>
      <c r="K14" s="14">
        <v>8.5</v>
      </c>
      <c r="L14" s="14">
        <v>9.1</v>
      </c>
      <c r="M14" s="15">
        <v>1500</v>
      </c>
      <c r="N14" s="11">
        <v>37</v>
      </c>
      <c r="O14" s="11">
        <v>4</v>
      </c>
      <c r="P14" s="11">
        <v>4</v>
      </c>
      <c r="Q14" s="11">
        <v>6</v>
      </c>
      <c r="R14" s="11">
        <v>0</v>
      </c>
      <c r="S14" s="11">
        <v>8</v>
      </c>
      <c r="T14" s="11">
        <f t="shared" si="0"/>
        <v>51</v>
      </c>
      <c r="U14" s="3">
        <v>1</v>
      </c>
      <c r="W14" s="3">
        <v>0</v>
      </c>
      <c r="Y14" s="3">
        <v>3</v>
      </c>
      <c r="AA14" s="3">
        <v>0</v>
      </c>
      <c r="AC14" s="3">
        <v>0</v>
      </c>
      <c r="AE14" s="5">
        <v>8</v>
      </c>
      <c r="AG14" s="3">
        <v>0</v>
      </c>
      <c r="AI14" s="3">
        <v>0</v>
      </c>
      <c r="BA14">
        <v>0</v>
      </c>
      <c r="BB14">
        <v>0</v>
      </c>
      <c r="BC14">
        <v>0</v>
      </c>
      <c r="BD14">
        <v>0</v>
      </c>
      <c r="BE14">
        <v>144</v>
      </c>
      <c r="BF14">
        <v>0</v>
      </c>
      <c r="BG14">
        <v>0</v>
      </c>
      <c r="BI14">
        <f>C14+M13+S13*18*A14</f>
        <v>32911</v>
      </c>
      <c r="BJ14">
        <f t="shared" si="6"/>
        <v>39</v>
      </c>
      <c r="BK14">
        <f t="shared" si="2"/>
        <v>27.221670802315966</v>
      </c>
      <c r="BL14">
        <f t="shared" si="7"/>
        <v>4.0098527540447196E-2</v>
      </c>
      <c r="BM14">
        <f t="shared" si="8"/>
        <v>1319.6826398836577</v>
      </c>
      <c r="BN14">
        <f t="shared" si="3"/>
        <v>1.091548916363654</v>
      </c>
      <c r="BO14">
        <f t="shared" si="9"/>
        <v>2.9598982003272132E-2</v>
      </c>
      <c r="BP14">
        <f t="shared" si="10"/>
        <v>974.13209670968911</v>
      </c>
      <c r="BQ14">
        <f t="shared" si="4"/>
        <v>0.80573374417674859</v>
      </c>
      <c r="BS14">
        <f t="shared" si="11"/>
        <v>28.556727634193592</v>
      </c>
      <c r="BT14" s="4">
        <f t="shared" si="5"/>
        <v>34525.083709740051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23135</v>
      </c>
      <c r="D15" s="14">
        <v>909.21</v>
      </c>
      <c r="E15" s="14">
        <v>689.42</v>
      </c>
      <c r="F15" s="14">
        <v>1290.93</v>
      </c>
      <c r="G15" s="15">
        <v>217000</v>
      </c>
      <c r="H15" s="14">
        <v>9.9</v>
      </c>
      <c r="I15" s="14">
        <v>7</v>
      </c>
      <c r="J15" s="14">
        <v>9</v>
      </c>
      <c r="K15" s="14">
        <v>9.4</v>
      </c>
      <c r="L15" s="14">
        <v>12.1</v>
      </c>
      <c r="M15" s="15">
        <v>1500</v>
      </c>
      <c r="N15" s="11">
        <v>35</v>
      </c>
      <c r="O15" s="11">
        <v>9</v>
      </c>
      <c r="P15" s="11">
        <v>4</v>
      </c>
      <c r="Q15" s="11">
        <v>5</v>
      </c>
      <c r="R15" s="11">
        <v>0</v>
      </c>
      <c r="S15" s="11">
        <v>7</v>
      </c>
      <c r="T15" s="11">
        <f t="shared" si="0"/>
        <v>53</v>
      </c>
      <c r="U15" s="3">
        <v>1</v>
      </c>
      <c r="W15" s="3">
        <v>0</v>
      </c>
      <c r="Y15" s="3">
        <v>3</v>
      </c>
      <c r="AA15" s="3">
        <v>0</v>
      </c>
      <c r="AC15" s="3">
        <v>0</v>
      </c>
      <c r="AE15" s="5">
        <v>8</v>
      </c>
      <c r="AG15" s="3">
        <v>0</v>
      </c>
      <c r="AI15" s="3">
        <v>25</v>
      </c>
      <c r="BA15">
        <v>0</v>
      </c>
      <c r="BB15">
        <v>0</v>
      </c>
      <c r="BC15">
        <v>0</v>
      </c>
      <c r="BD15">
        <v>0</v>
      </c>
      <c r="BE15">
        <v>146</v>
      </c>
      <c r="BF15">
        <v>0</v>
      </c>
      <c r="BG15">
        <v>0</v>
      </c>
      <c r="BI15">
        <f t="shared" si="1"/>
        <v>28667</v>
      </c>
      <c r="BJ15">
        <f t="shared" si="6"/>
        <v>41</v>
      </c>
      <c r="BK15">
        <f t="shared" si="2"/>
        <v>24.971254355400699</v>
      </c>
      <c r="BL15">
        <f t="shared" si="7"/>
        <v>3.9300194510481952E-2</v>
      </c>
      <c r="BM15">
        <f t="shared" si="8"/>
        <v>1126.6186760319861</v>
      </c>
      <c r="BN15">
        <f t="shared" si="3"/>
        <v>0.98137515333796699</v>
      </c>
      <c r="BO15">
        <f t="shared" si="9"/>
        <v>2.9799870326345363E-2</v>
      </c>
      <c r="BP15">
        <f t="shared" si="10"/>
        <v>854.27288264534252</v>
      </c>
      <c r="BQ15">
        <f t="shared" si="4"/>
        <v>0.74414014167712761</v>
      </c>
      <c r="BS15">
        <f t="shared" si="11"/>
        <v>25.974888734838466</v>
      </c>
      <c r="BT15" s="4">
        <f t="shared" si="5"/>
        <v>29819.172267594557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20677</v>
      </c>
      <c r="D16" s="14">
        <v>810.54</v>
      </c>
      <c r="E16" s="14">
        <v>605.84</v>
      </c>
      <c r="F16" s="14">
        <v>1157.9100000000001</v>
      </c>
      <c r="G16" s="15">
        <v>258000</v>
      </c>
      <c r="H16" s="14">
        <v>10.9</v>
      </c>
      <c r="I16" s="14">
        <v>11.4</v>
      </c>
      <c r="J16" s="14">
        <v>11</v>
      </c>
      <c r="K16" s="14">
        <v>10.8</v>
      </c>
      <c r="L16" s="14">
        <v>19</v>
      </c>
      <c r="M16" s="15">
        <v>1500</v>
      </c>
      <c r="N16" s="11">
        <v>34</v>
      </c>
      <c r="O16" s="11">
        <v>9</v>
      </c>
      <c r="P16" s="11">
        <v>4</v>
      </c>
      <c r="Q16" s="11">
        <v>7</v>
      </c>
      <c r="R16" s="11">
        <v>0</v>
      </c>
      <c r="S16" s="11">
        <v>9</v>
      </c>
      <c r="T16" s="11">
        <f t="shared" si="0"/>
        <v>54</v>
      </c>
      <c r="U16" s="3">
        <v>1</v>
      </c>
      <c r="W16" s="3">
        <v>0</v>
      </c>
      <c r="Y16" s="3">
        <v>3</v>
      </c>
      <c r="AA16" s="3">
        <v>0</v>
      </c>
      <c r="AC16" s="3">
        <v>0</v>
      </c>
      <c r="AE16" s="5">
        <v>8</v>
      </c>
      <c r="AG16" s="3">
        <v>0</v>
      </c>
      <c r="AI16" s="3">
        <v>25</v>
      </c>
      <c r="BA16">
        <v>0</v>
      </c>
      <c r="BB16">
        <v>0</v>
      </c>
      <c r="BC16">
        <v>0</v>
      </c>
      <c r="BD16">
        <v>0</v>
      </c>
      <c r="BE16">
        <v>131</v>
      </c>
      <c r="BF16">
        <v>0</v>
      </c>
      <c r="BI16">
        <f t="shared" si="1"/>
        <v>26083</v>
      </c>
      <c r="BJ16">
        <f t="shared" si="6"/>
        <v>39</v>
      </c>
      <c r="BK16">
        <f t="shared" si="2"/>
        <v>21.574028122415221</v>
      </c>
      <c r="BL16">
        <f t="shared" si="7"/>
        <v>3.9200077380664507E-2</v>
      </c>
      <c r="BM16">
        <f t="shared" si="8"/>
        <v>1022.4556183198723</v>
      </c>
      <c r="BN16">
        <f t="shared" si="3"/>
        <v>0.84570357181130884</v>
      </c>
      <c r="BO16">
        <f t="shared" si="9"/>
        <v>2.9300188615369736E-2</v>
      </c>
      <c r="BP16">
        <f t="shared" si="10"/>
        <v>764.23681965468882</v>
      </c>
      <c r="BQ16">
        <f t="shared" si="4"/>
        <v>0.63212309318005688</v>
      </c>
      <c r="BS16">
        <f t="shared" si="11"/>
        <v>22.337453649265981</v>
      </c>
      <c r="BT16" s="4">
        <f t="shared" si="5"/>
        <v>27005.981461962572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29795</v>
      </c>
      <c r="D17" s="14">
        <v>1224.57</v>
      </c>
      <c r="E17" s="14">
        <v>899.81</v>
      </c>
      <c r="F17" s="14">
        <v>1689.38</v>
      </c>
      <c r="G17" s="15">
        <v>263000</v>
      </c>
      <c r="H17" s="14">
        <v>11.2</v>
      </c>
      <c r="I17" s="14">
        <v>10.4</v>
      </c>
      <c r="J17" s="14">
        <v>2.2999999999999998</v>
      </c>
      <c r="K17" s="14">
        <v>7.8</v>
      </c>
      <c r="L17" s="14">
        <v>7.7</v>
      </c>
      <c r="M17" s="15">
        <v>1500</v>
      </c>
      <c r="N17" s="11">
        <v>41</v>
      </c>
      <c r="O17" s="11">
        <v>3</v>
      </c>
      <c r="P17" s="11">
        <v>4</v>
      </c>
      <c r="Q17" s="11">
        <v>1</v>
      </c>
      <c r="R17" s="11">
        <v>0</v>
      </c>
      <c r="S17" s="11">
        <v>14</v>
      </c>
      <c r="T17" s="11">
        <f t="shared" si="0"/>
        <v>49</v>
      </c>
      <c r="U17" s="3">
        <v>0.75</v>
      </c>
      <c r="W17" s="3">
        <v>0</v>
      </c>
      <c r="Y17" s="3">
        <v>2</v>
      </c>
      <c r="AA17" s="3">
        <v>0</v>
      </c>
      <c r="AC17" s="3">
        <v>0</v>
      </c>
      <c r="AE17" s="5">
        <v>8</v>
      </c>
      <c r="AG17" s="3">
        <v>0</v>
      </c>
      <c r="AI17" s="3">
        <v>0</v>
      </c>
      <c r="BA17">
        <v>50</v>
      </c>
      <c r="BB17">
        <v>24</v>
      </c>
      <c r="BC17">
        <v>34</v>
      </c>
      <c r="BD17">
        <v>292</v>
      </c>
      <c r="BE17">
        <v>46</v>
      </c>
      <c r="BF17">
        <v>0</v>
      </c>
      <c r="BG17">
        <v>112.7</v>
      </c>
      <c r="BI17">
        <f t="shared" si="1"/>
        <v>36155</v>
      </c>
      <c r="BJ17">
        <f t="shared" si="6"/>
        <v>38</v>
      </c>
      <c r="BK17">
        <f t="shared" si="2"/>
        <v>31.714912280701753</v>
      </c>
      <c r="BL17">
        <f t="shared" si="7"/>
        <v>4.109984896794764E-2</v>
      </c>
      <c r="BM17">
        <f t="shared" si="8"/>
        <v>1485.965039436147</v>
      </c>
      <c r="BN17">
        <f t="shared" si="3"/>
        <v>1.30347810476855</v>
      </c>
      <c r="BO17">
        <f t="shared" si="9"/>
        <v>3.0200033562678301E-2</v>
      </c>
      <c r="BP17">
        <f t="shared" si="10"/>
        <v>1091.8822134586339</v>
      </c>
      <c r="BQ17">
        <f t="shared" si="4"/>
        <v>0.95779141531459122</v>
      </c>
      <c r="BS17">
        <f t="shared" si="11"/>
        <v>33.812926482366343</v>
      </c>
      <c r="BT17" s="4">
        <f t="shared" si="5"/>
        <v>38546.736189897631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33226</v>
      </c>
      <c r="D18" s="14">
        <v>1305.78</v>
      </c>
      <c r="E18" s="14">
        <v>956.91</v>
      </c>
      <c r="F18" s="14">
        <v>1873.95</v>
      </c>
      <c r="G18" s="15">
        <v>335000</v>
      </c>
      <c r="H18" s="14">
        <v>10.1</v>
      </c>
      <c r="I18" s="14">
        <v>8.6</v>
      </c>
      <c r="J18" s="14">
        <v>9</v>
      </c>
      <c r="K18" s="14">
        <v>8</v>
      </c>
      <c r="L18" s="14">
        <v>8.58</v>
      </c>
      <c r="M18" s="15">
        <v>1500</v>
      </c>
      <c r="N18" s="11">
        <v>47</v>
      </c>
      <c r="O18" s="11">
        <v>1</v>
      </c>
      <c r="P18" s="11">
        <v>4</v>
      </c>
      <c r="Q18" s="11">
        <v>0</v>
      </c>
      <c r="R18" s="11">
        <v>0</v>
      </c>
      <c r="S18" s="11">
        <v>12</v>
      </c>
      <c r="T18" s="11">
        <f t="shared" si="0"/>
        <v>52</v>
      </c>
      <c r="U18" s="3">
        <v>0</v>
      </c>
      <c r="W18" s="3">
        <v>0</v>
      </c>
      <c r="Y18" s="3">
        <v>0.75</v>
      </c>
      <c r="AA18" s="3">
        <v>0</v>
      </c>
      <c r="AC18" s="3">
        <v>0</v>
      </c>
      <c r="AE18" s="5">
        <v>8</v>
      </c>
      <c r="AG18" s="3">
        <v>0</v>
      </c>
      <c r="AI18" s="3">
        <v>0</v>
      </c>
      <c r="BA18">
        <v>75</v>
      </c>
      <c r="BB18">
        <v>62</v>
      </c>
      <c r="BC18">
        <v>34</v>
      </c>
      <c r="BD18">
        <v>481</v>
      </c>
      <c r="BE18">
        <v>123</v>
      </c>
      <c r="BF18">
        <v>0</v>
      </c>
      <c r="BG18">
        <v>105</v>
      </c>
      <c r="BI18">
        <f t="shared" si="1"/>
        <v>42538</v>
      </c>
      <c r="BJ18">
        <f t="shared" si="6"/>
        <v>45</v>
      </c>
      <c r="BK18">
        <f t="shared" si="2"/>
        <v>30.493189964157708</v>
      </c>
      <c r="BL18">
        <f t="shared" si="7"/>
        <v>3.9299945825558298E-2</v>
      </c>
      <c r="BM18">
        <f t="shared" si="8"/>
        <v>1671.7410955275989</v>
      </c>
      <c r="BN18">
        <f t="shared" si="3"/>
        <v>1.1983807136398559</v>
      </c>
      <c r="BO18">
        <f t="shared" si="9"/>
        <v>2.8800036116294468E-2</v>
      </c>
      <c r="BP18">
        <f t="shared" si="10"/>
        <v>1225.0959363149341</v>
      </c>
      <c r="BQ18">
        <f t="shared" si="4"/>
        <v>0.87820497226876992</v>
      </c>
      <c r="BS18">
        <f t="shared" si="11"/>
        <v>31.504025720531942</v>
      </c>
      <c r="BT18" s="4">
        <f t="shared" si="5"/>
        <v>43948.115880142053</v>
      </c>
      <c r="BU18" s="4">
        <f t="shared" si="12"/>
        <v>21974.057940071027</v>
      </c>
      <c r="BV18" s="4">
        <f t="shared" si="13"/>
        <v>1831.1714950059188</v>
      </c>
    </row>
    <row r="19" spans="1:74" x14ac:dyDescent="0.25">
      <c r="A19" s="28">
        <v>30</v>
      </c>
      <c r="B19" t="s">
        <v>36</v>
      </c>
      <c r="C19" s="14">
        <v>39303</v>
      </c>
      <c r="D19" s="14">
        <v>1556.4</v>
      </c>
      <c r="E19" s="14">
        <v>1175.1600000000001</v>
      </c>
      <c r="F19" s="14">
        <v>2204.9</v>
      </c>
      <c r="G19" s="15">
        <v>309000</v>
      </c>
      <c r="H19" s="14">
        <v>14.8</v>
      </c>
      <c r="I19" s="14">
        <v>9.8000000000000007</v>
      </c>
      <c r="J19" s="14">
        <v>7.7</v>
      </c>
      <c r="K19" s="14">
        <v>12.4</v>
      </c>
      <c r="L19" s="14">
        <v>9.6999999999999993</v>
      </c>
      <c r="M19" s="15">
        <v>1500</v>
      </c>
      <c r="N19" s="11">
        <v>46</v>
      </c>
      <c r="O19" s="11">
        <v>2</v>
      </c>
      <c r="P19" s="11">
        <v>4</v>
      </c>
      <c r="Q19" s="11">
        <v>0</v>
      </c>
      <c r="R19" s="11">
        <v>0</v>
      </c>
      <c r="S19" s="11">
        <v>11</v>
      </c>
      <c r="T19" s="11">
        <f t="shared" si="0"/>
        <v>52</v>
      </c>
      <c r="U19" s="3">
        <v>0</v>
      </c>
      <c r="W19" s="3">
        <v>0</v>
      </c>
      <c r="Y19" s="3">
        <v>0.75</v>
      </c>
      <c r="AA19" s="3">
        <v>0</v>
      </c>
      <c r="AC19" s="3">
        <v>0</v>
      </c>
      <c r="AE19" s="5">
        <v>8</v>
      </c>
      <c r="AG19" s="3">
        <v>0</v>
      </c>
      <c r="AI19" s="3">
        <v>0</v>
      </c>
      <c r="BA19">
        <v>80</v>
      </c>
      <c r="BB19">
        <v>70</v>
      </c>
      <c r="BC19">
        <v>32</v>
      </c>
      <c r="BD19">
        <v>400</v>
      </c>
      <c r="BE19">
        <v>123</v>
      </c>
      <c r="BF19">
        <v>0</v>
      </c>
      <c r="BG19">
        <v>6</v>
      </c>
      <c r="BI19">
        <f t="shared" si="1"/>
        <v>47283</v>
      </c>
      <c r="BJ19">
        <f t="shared" si="6"/>
        <v>51</v>
      </c>
      <c r="BK19">
        <f t="shared" si="2"/>
        <v>30.90392156862745</v>
      </c>
      <c r="BL19">
        <f t="shared" si="7"/>
        <v>3.9600030532020457E-2</v>
      </c>
      <c r="BM19">
        <f t="shared" si="8"/>
        <v>1872.4082436455233</v>
      </c>
      <c r="BN19">
        <f t="shared" si="3"/>
        <v>1.2237962376768126</v>
      </c>
      <c r="BO19">
        <f t="shared" si="9"/>
        <v>2.9900007633005116E-2</v>
      </c>
      <c r="BP19">
        <f t="shared" si="10"/>
        <v>1413.762060911381</v>
      </c>
      <c r="BQ19">
        <f t="shared" si="4"/>
        <v>0.92402749079175228</v>
      </c>
      <c r="BS19">
        <f t="shared" si="11"/>
        <v>32.286947661501671</v>
      </c>
      <c r="BT19" s="4">
        <f t="shared" si="5"/>
        <v>49399.029922097558</v>
      </c>
      <c r="BU19" s="4">
        <f t="shared" si="12"/>
        <v>37049.272441573165</v>
      </c>
      <c r="BV19" s="4">
        <f t="shared" si="13"/>
        <v>796.75854713060573</v>
      </c>
    </row>
    <row r="20" spans="1:74" x14ac:dyDescent="0.25">
      <c r="A20" s="28">
        <v>31</v>
      </c>
      <c r="B20" t="s">
        <v>37</v>
      </c>
      <c r="C20" s="14">
        <v>34717</v>
      </c>
      <c r="D20" s="14">
        <v>1336.6</v>
      </c>
      <c r="E20" s="14">
        <v>1020.68</v>
      </c>
      <c r="F20" s="14">
        <v>1947.62</v>
      </c>
      <c r="G20" s="15">
        <v>336000</v>
      </c>
      <c r="H20" s="14">
        <v>9.9</v>
      </c>
      <c r="I20" s="14">
        <v>12.7</v>
      </c>
      <c r="J20" s="14">
        <v>10.8</v>
      </c>
      <c r="K20" s="14">
        <v>13.7</v>
      </c>
      <c r="L20" s="14">
        <v>15.5</v>
      </c>
      <c r="M20" s="15">
        <v>1600</v>
      </c>
      <c r="N20" s="11">
        <v>44</v>
      </c>
      <c r="O20" s="11">
        <v>3</v>
      </c>
      <c r="P20" s="11">
        <v>4</v>
      </c>
      <c r="Q20" s="11">
        <v>0</v>
      </c>
      <c r="R20" s="11">
        <v>0</v>
      </c>
      <c r="S20" s="11">
        <v>11</v>
      </c>
      <c r="T20" s="11">
        <f t="shared" si="0"/>
        <v>51</v>
      </c>
      <c r="U20" s="3">
        <v>0</v>
      </c>
      <c r="W20" s="3">
        <v>0</v>
      </c>
      <c r="Y20" s="3">
        <v>0</v>
      </c>
      <c r="AA20" s="3">
        <v>0</v>
      </c>
      <c r="AC20" s="3">
        <v>0</v>
      </c>
      <c r="AE20" s="5">
        <v>8</v>
      </c>
      <c r="AG20" s="3">
        <v>0</v>
      </c>
      <c r="AI20" s="3">
        <v>0</v>
      </c>
      <c r="BA20">
        <v>100</v>
      </c>
      <c r="BB20">
        <v>70</v>
      </c>
      <c r="BC20">
        <v>32</v>
      </c>
      <c r="BD20">
        <v>121</v>
      </c>
      <c r="BE20">
        <v>3</v>
      </c>
      <c r="BF20">
        <v>0</v>
      </c>
      <c r="BG20">
        <v>42</v>
      </c>
      <c r="BI20">
        <f t="shared" si="1"/>
        <v>42355</v>
      </c>
      <c r="BJ20">
        <f t="shared" si="6"/>
        <v>50</v>
      </c>
      <c r="BK20">
        <f t="shared" si="2"/>
        <v>27.325806451612905</v>
      </c>
      <c r="BL20">
        <f t="shared" si="7"/>
        <v>3.8499870380505223E-2</v>
      </c>
      <c r="BM20">
        <f t="shared" si="8"/>
        <v>1630.6620099662987</v>
      </c>
      <c r="BN20">
        <f t="shared" si="3"/>
        <v>1.0520400064298701</v>
      </c>
      <c r="BO20">
        <f t="shared" si="9"/>
        <v>2.9400005760866432E-2</v>
      </c>
      <c r="BP20">
        <f t="shared" si="10"/>
        <v>1245.2372440014976</v>
      </c>
      <c r="BQ20">
        <f t="shared" si="4"/>
        <v>0.80337886709774042</v>
      </c>
      <c r="BS20">
        <f t="shared" si="11"/>
        <v>28.065908803830418</v>
      </c>
      <c r="BT20" s="4">
        <f t="shared" si="5"/>
        <v>43502.158645937147</v>
      </c>
      <c r="BU20" s="4">
        <f t="shared" si="12"/>
        <v>34801.726916749722</v>
      </c>
      <c r="BV20" s="4">
        <f t="shared" si="13"/>
        <v>621.45940922767352</v>
      </c>
    </row>
    <row r="21" spans="1:74" x14ac:dyDescent="0.25">
      <c r="A21" s="28">
        <v>31</v>
      </c>
      <c r="B21" t="s">
        <v>38</v>
      </c>
      <c r="C21" s="14">
        <v>32209</v>
      </c>
      <c r="D21" s="14">
        <v>1281.92</v>
      </c>
      <c r="E21" s="14">
        <v>979.15</v>
      </c>
      <c r="F21" s="14">
        <v>1803.7</v>
      </c>
      <c r="G21" s="15">
        <v>302000</v>
      </c>
      <c r="H21" s="14">
        <v>7.7</v>
      </c>
      <c r="I21" s="14">
        <v>9.5</v>
      </c>
      <c r="J21" s="14">
        <v>12.8</v>
      </c>
      <c r="K21" s="14">
        <v>11.7</v>
      </c>
      <c r="L21" s="14">
        <v>14.1</v>
      </c>
      <c r="M21" s="15">
        <v>1600</v>
      </c>
      <c r="N21" s="11">
        <v>41</v>
      </c>
      <c r="O21" s="11">
        <v>6</v>
      </c>
      <c r="P21" s="11">
        <v>4</v>
      </c>
      <c r="Q21" s="11">
        <v>0</v>
      </c>
      <c r="R21" s="11">
        <v>0</v>
      </c>
      <c r="S21" s="11">
        <v>9</v>
      </c>
      <c r="T21" s="11">
        <f t="shared" si="0"/>
        <v>51</v>
      </c>
      <c r="U21" s="3">
        <v>0</v>
      </c>
      <c r="W21" s="3">
        <v>0</v>
      </c>
      <c r="Y21" s="3">
        <v>0.5</v>
      </c>
      <c r="AA21" s="3">
        <v>0</v>
      </c>
      <c r="AC21" s="3">
        <v>0</v>
      </c>
      <c r="AE21" s="5">
        <v>8</v>
      </c>
      <c r="AG21" s="3">
        <v>0</v>
      </c>
      <c r="AI21" s="3">
        <v>0</v>
      </c>
      <c r="BA21">
        <v>95</v>
      </c>
      <c r="BB21">
        <v>65</v>
      </c>
      <c r="BC21">
        <v>33</v>
      </c>
      <c r="BD21">
        <v>1100</v>
      </c>
      <c r="BE21">
        <v>113</v>
      </c>
      <c r="BF21">
        <v>0</v>
      </c>
      <c r="BG21">
        <v>30</v>
      </c>
      <c r="BI21">
        <f t="shared" si="1"/>
        <v>39947</v>
      </c>
      <c r="BJ21">
        <f t="shared" si="6"/>
        <v>48</v>
      </c>
      <c r="BK21">
        <f t="shared" si="2"/>
        <v>26.846102150537632</v>
      </c>
      <c r="BL21">
        <f t="shared" si="7"/>
        <v>3.9800055885001087E-2</v>
      </c>
      <c r="BM21">
        <f t="shared" si="8"/>
        <v>1589.8928324381384</v>
      </c>
      <c r="BN21">
        <f t="shared" si="3"/>
        <v>1.0684763658858456</v>
      </c>
      <c r="BO21">
        <f t="shared" si="9"/>
        <v>3.0399888229997826E-2</v>
      </c>
      <c r="BP21">
        <f t="shared" si="10"/>
        <v>1214.3843351237231</v>
      </c>
      <c r="BQ21">
        <f t="shared" si="4"/>
        <v>0.8161185047874483</v>
      </c>
      <c r="BS21">
        <f t="shared" si="11"/>
        <v>28.211063537920339</v>
      </c>
      <c r="BT21" s="4">
        <f t="shared" si="5"/>
        <v>41978.062544425462</v>
      </c>
      <c r="BU21" s="4">
        <f t="shared" si="12"/>
        <v>41978.062544425462</v>
      </c>
      <c r="BV21" s="4">
        <f t="shared" si="13"/>
        <v>599.68660777750665</v>
      </c>
    </row>
    <row r="22" spans="1:74" x14ac:dyDescent="0.25">
      <c r="A22" s="28">
        <v>30</v>
      </c>
      <c r="B22" t="s">
        <v>39</v>
      </c>
      <c r="C22" s="14">
        <v>23575</v>
      </c>
      <c r="D22" s="14">
        <v>957.15</v>
      </c>
      <c r="E22" s="14">
        <v>740.26</v>
      </c>
      <c r="F22" s="14">
        <v>1301.3399999999999</v>
      </c>
      <c r="G22" s="15">
        <v>315000</v>
      </c>
      <c r="H22" s="14">
        <v>13.3</v>
      </c>
      <c r="I22" s="14">
        <v>14.2</v>
      </c>
      <c r="J22" s="14">
        <v>12</v>
      </c>
      <c r="K22" s="14">
        <v>9.4</v>
      </c>
      <c r="L22" s="14">
        <v>10.7</v>
      </c>
      <c r="M22" s="15">
        <v>1600</v>
      </c>
      <c r="N22" s="11">
        <v>37</v>
      </c>
      <c r="O22" s="11">
        <v>10</v>
      </c>
      <c r="P22" s="11">
        <v>3</v>
      </c>
      <c r="Q22" s="11">
        <v>0</v>
      </c>
      <c r="R22" s="11">
        <v>0</v>
      </c>
      <c r="S22" s="11">
        <v>5</v>
      </c>
      <c r="T22" s="11">
        <f t="shared" si="0"/>
        <v>50</v>
      </c>
      <c r="U22" s="3">
        <v>0.5</v>
      </c>
      <c r="W22" s="3">
        <v>0</v>
      </c>
      <c r="Y22" s="3">
        <v>2</v>
      </c>
      <c r="AA22" s="3">
        <v>0</v>
      </c>
      <c r="AC22" s="3">
        <v>0</v>
      </c>
      <c r="AE22" s="5">
        <v>8</v>
      </c>
      <c r="AG22" s="3">
        <v>0</v>
      </c>
      <c r="AI22" s="3">
        <v>0</v>
      </c>
      <c r="BA22">
        <v>50</v>
      </c>
      <c r="BB22">
        <v>50</v>
      </c>
      <c r="BC22">
        <v>34</v>
      </c>
      <c r="BD22">
        <v>0</v>
      </c>
      <c r="BE22">
        <v>0</v>
      </c>
      <c r="BF22">
        <v>0</v>
      </c>
      <c r="BG22">
        <v>0</v>
      </c>
      <c r="BI22">
        <f t="shared" si="1"/>
        <v>30035</v>
      </c>
      <c r="BJ22">
        <f t="shared" si="6"/>
        <v>45</v>
      </c>
      <c r="BK22">
        <f t="shared" si="2"/>
        <v>22.24814814814815</v>
      </c>
      <c r="BL22">
        <f t="shared" si="7"/>
        <v>4.0600212089077409E-2</v>
      </c>
      <c r="BM22">
        <f t="shared" si="8"/>
        <v>1219.42737009544</v>
      </c>
      <c r="BN22">
        <f t="shared" si="3"/>
        <v>0.90327953340402967</v>
      </c>
      <c r="BO22">
        <f t="shared" si="9"/>
        <v>3.1400212089077409E-2</v>
      </c>
      <c r="BP22">
        <f t="shared" si="10"/>
        <v>943.10537009543998</v>
      </c>
      <c r="BQ22">
        <f t="shared" si="4"/>
        <v>0.69859657044106671</v>
      </c>
      <c r="BS22">
        <f t="shared" si="11"/>
        <v>23.764942803629083</v>
      </c>
      <c r="BT22" s="4">
        <f t="shared" si="5"/>
        <v>32082.672784899263</v>
      </c>
      <c r="BU22" s="4">
        <f t="shared" si="12"/>
        <v>30478.5391456543</v>
      </c>
      <c r="BV22" s="4">
        <f t="shared" si="13"/>
        <v>493.57958130614253</v>
      </c>
    </row>
    <row r="23" spans="1:74" x14ac:dyDescent="0.25">
      <c r="A23" s="28">
        <v>31</v>
      </c>
      <c r="B23" t="s">
        <v>40</v>
      </c>
      <c r="C23" s="14">
        <v>20633</v>
      </c>
      <c r="D23" s="14">
        <v>887.22</v>
      </c>
      <c r="E23" s="14">
        <v>680.89</v>
      </c>
      <c r="F23" s="14">
        <v>1136.8800000000001</v>
      </c>
      <c r="G23" s="15">
        <v>212000</v>
      </c>
      <c r="H23" s="14">
        <v>10</v>
      </c>
      <c r="I23" s="14">
        <v>7.4</v>
      </c>
      <c r="J23" s="14">
        <v>9.6</v>
      </c>
      <c r="K23" s="14">
        <v>9.8000000000000007</v>
      </c>
      <c r="L23" s="14">
        <v>8.9</v>
      </c>
      <c r="M23" s="15">
        <v>1600</v>
      </c>
      <c r="N23" s="11">
        <v>37</v>
      </c>
      <c r="O23" s="11">
        <v>10</v>
      </c>
      <c r="P23" s="11">
        <v>3</v>
      </c>
      <c r="Q23" s="11">
        <v>0</v>
      </c>
      <c r="R23" s="11">
        <v>0</v>
      </c>
      <c r="S23" s="11">
        <v>6</v>
      </c>
      <c r="T23" s="11">
        <f t="shared" si="0"/>
        <v>50</v>
      </c>
      <c r="U23" s="3">
        <v>1</v>
      </c>
      <c r="W23" s="3">
        <v>0</v>
      </c>
      <c r="Y23" s="3">
        <v>2</v>
      </c>
      <c r="AA23" s="3">
        <v>0</v>
      </c>
      <c r="AC23" s="3">
        <v>0</v>
      </c>
      <c r="AE23" s="5">
        <v>8</v>
      </c>
      <c r="AG23" s="3">
        <v>0</v>
      </c>
      <c r="AI23" s="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I23">
        <f t="shared" si="1"/>
        <v>25023</v>
      </c>
      <c r="BJ23">
        <f t="shared" si="6"/>
        <v>40</v>
      </c>
      <c r="BK23">
        <f t="shared" si="2"/>
        <v>20.179838709677419</v>
      </c>
      <c r="BL23">
        <f t="shared" si="7"/>
        <v>4.3000048466049531E-2</v>
      </c>
      <c r="BM23">
        <f t="shared" si="8"/>
        <v>1075.9902127659575</v>
      </c>
      <c r="BN23">
        <f t="shared" si="3"/>
        <v>0.86773404255319153</v>
      </c>
      <c r="BO23">
        <f t="shared" si="9"/>
        <v>3.3000048466049529E-2</v>
      </c>
      <c r="BP23">
        <f t="shared" si="10"/>
        <v>825.76021276595736</v>
      </c>
      <c r="BQ23">
        <f t="shared" si="4"/>
        <v>0.6659356554564172</v>
      </c>
      <c r="BS23">
        <f t="shared" si="11"/>
        <v>22.405694382292381</v>
      </c>
      <c r="BT23" s="4">
        <f t="shared" si="5"/>
        <v>27783.061034042552</v>
      </c>
      <c r="BU23" s="4">
        <f t="shared" si="12"/>
        <v>13891.530517021276</v>
      </c>
      <c r="BV23" s="4">
        <f t="shared" si="13"/>
        <v>555.66122068085099</v>
      </c>
    </row>
    <row r="24" spans="1:74" x14ac:dyDescent="0.25">
      <c r="A24" s="28">
        <v>30</v>
      </c>
      <c r="B24" t="s">
        <v>41</v>
      </c>
      <c r="C24" s="14">
        <v>15897</v>
      </c>
      <c r="D24" s="14">
        <v>666.08</v>
      </c>
      <c r="E24" s="14">
        <v>515.05999999999995</v>
      </c>
      <c r="F24" s="14">
        <v>869.57</v>
      </c>
      <c r="G24" s="15">
        <v>259000</v>
      </c>
      <c r="H24" s="14">
        <v>7.4</v>
      </c>
      <c r="I24" s="14">
        <v>7.3</v>
      </c>
      <c r="J24" s="14">
        <v>9.4</v>
      </c>
      <c r="K24" s="14">
        <v>8.8000000000000007</v>
      </c>
      <c r="L24" s="14">
        <v>7.9</v>
      </c>
      <c r="M24" s="15">
        <v>1600</v>
      </c>
      <c r="N24" s="11">
        <v>37</v>
      </c>
      <c r="O24" s="11">
        <v>8</v>
      </c>
      <c r="P24" s="11">
        <v>4</v>
      </c>
      <c r="Q24" s="11">
        <v>7</v>
      </c>
      <c r="R24" s="11">
        <v>0</v>
      </c>
      <c r="S24" s="11">
        <v>0</v>
      </c>
      <c r="T24" s="11">
        <f t="shared" si="0"/>
        <v>56</v>
      </c>
      <c r="U24" s="3">
        <v>1.5</v>
      </c>
      <c r="W24" s="3">
        <v>0</v>
      </c>
      <c r="Y24" s="3">
        <v>2</v>
      </c>
      <c r="AA24" s="3">
        <v>0</v>
      </c>
      <c r="AC24" s="3">
        <v>0</v>
      </c>
      <c r="AE24" s="5">
        <v>8</v>
      </c>
      <c r="AG24" s="3">
        <v>0</v>
      </c>
      <c r="AI24" s="3">
        <v>0</v>
      </c>
      <c r="BA24">
        <v>0</v>
      </c>
      <c r="BB24">
        <v>0</v>
      </c>
      <c r="BC24">
        <v>0</v>
      </c>
      <c r="BD24">
        <v>0</v>
      </c>
      <c r="BE24">
        <v>30</v>
      </c>
      <c r="BF24">
        <v>0</v>
      </c>
      <c r="BG24">
        <v>0</v>
      </c>
      <c r="BI24">
        <f t="shared" si="1"/>
        <v>20737</v>
      </c>
      <c r="BJ24">
        <f t="shared" si="6"/>
        <v>40</v>
      </c>
      <c r="BK24">
        <f t="shared" si="2"/>
        <v>17.28083333333333</v>
      </c>
      <c r="BL24">
        <f t="shared" si="7"/>
        <v>4.189972950871234E-2</v>
      </c>
      <c r="BM24">
        <f t="shared" si="8"/>
        <v>868.87469082216774</v>
      </c>
      <c r="BN24">
        <f t="shared" si="3"/>
        <v>0.72406224235180638</v>
      </c>
      <c r="BO24">
        <f t="shared" si="9"/>
        <v>3.239982386613826E-2</v>
      </c>
      <c r="BP24">
        <f t="shared" si="10"/>
        <v>671.87514751210904</v>
      </c>
      <c r="BQ24">
        <f t="shared" si="4"/>
        <v>0.55989595626009081</v>
      </c>
      <c r="BS24">
        <f t="shared" si="11"/>
        <v>18.869378802048601</v>
      </c>
      <c r="BT24" s="4">
        <f t="shared" si="5"/>
        <v>22643.254562458322</v>
      </c>
      <c r="BU24" s="4">
        <f t="shared" si="12"/>
        <v>0</v>
      </c>
      <c r="BV24" s="4" t="e">
        <f t="shared" si="13"/>
        <v>#DIV/0!</v>
      </c>
    </row>
    <row r="25" spans="1:74" x14ac:dyDescent="0.25">
      <c r="A25" s="28">
        <v>31</v>
      </c>
      <c r="B25" t="s">
        <v>42</v>
      </c>
      <c r="C25" s="14">
        <v>19787</v>
      </c>
      <c r="D25" s="14">
        <v>823.14</v>
      </c>
      <c r="E25" s="14">
        <v>619.33000000000004</v>
      </c>
      <c r="F25" s="14">
        <v>1078.3900000000001</v>
      </c>
      <c r="G25" s="15">
        <v>397000</v>
      </c>
      <c r="H25" s="14">
        <v>8.8000000000000007</v>
      </c>
      <c r="I25" s="14">
        <v>8.1</v>
      </c>
      <c r="J25" s="14">
        <v>9.4</v>
      </c>
      <c r="K25" s="14">
        <v>9.8000000000000007</v>
      </c>
      <c r="M25" s="15">
        <v>1600</v>
      </c>
      <c r="N25" s="11">
        <v>39</v>
      </c>
      <c r="O25" s="11">
        <v>6</v>
      </c>
      <c r="P25" s="11">
        <v>4</v>
      </c>
      <c r="Q25" s="11">
        <v>0</v>
      </c>
      <c r="R25" s="11">
        <v>0</v>
      </c>
      <c r="S25" s="11">
        <v>0</v>
      </c>
      <c r="T25" s="11">
        <f t="shared" si="0"/>
        <v>49</v>
      </c>
      <c r="U25" s="3">
        <v>1.5</v>
      </c>
      <c r="W25" s="3">
        <v>0</v>
      </c>
      <c r="Y25" s="3">
        <v>2</v>
      </c>
      <c r="AA25" s="3">
        <v>0</v>
      </c>
      <c r="AC25" s="3">
        <v>0</v>
      </c>
      <c r="AE25" s="5">
        <v>8</v>
      </c>
      <c r="AG25" s="3">
        <v>0</v>
      </c>
      <c r="AI25" s="3">
        <v>0</v>
      </c>
      <c r="BA25">
        <v>0</v>
      </c>
      <c r="BB25">
        <v>0</v>
      </c>
      <c r="BC25">
        <v>0</v>
      </c>
      <c r="BD25">
        <v>0</v>
      </c>
      <c r="BE25">
        <v>60</v>
      </c>
      <c r="BF25">
        <v>0</v>
      </c>
      <c r="BG25">
        <v>0</v>
      </c>
      <c r="BI25">
        <f t="shared" si="1"/>
        <v>21387</v>
      </c>
      <c r="BJ25">
        <f t="shared" si="6"/>
        <v>41</v>
      </c>
      <c r="BK25">
        <f t="shared" si="2"/>
        <v>16.826907946498821</v>
      </c>
      <c r="BL25">
        <f t="shared" si="7"/>
        <v>4.1600040430585739E-2</v>
      </c>
      <c r="BM25">
        <f t="shared" si="8"/>
        <v>889.70006468893723</v>
      </c>
      <c r="BN25">
        <f t="shared" si="3"/>
        <v>0.70000005089609529</v>
      </c>
      <c r="BO25">
        <f t="shared" si="9"/>
        <v>3.1299843331480268E-2</v>
      </c>
      <c r="BP25">
        <f t="shared" si="10"/>
        <v>669.40974933036853</v>
      </c>
      <c r="BQ25">
        <f t="shared" si="4"/>
        <v>0.52667958247865343</v>
      </c>
      <c r="BS25">
        <f t="shared" si="11"/>
        <v>18.178569997785623</v>
      </c>
      <c r="BT25" s="4">
        <f t="shared" si="5"/>
        <v>23104.962467185524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C26" s="14">
        <v>19787</v>
      </c>
      <c r="D26" s="14">
        <v>823.14</v>
      </c>
      <c r="E26" s="14">
        <v>619.33000000000004</v>
      </c>
      <c r="F26" s="14">
        <v>1078.3900000000001</v>
      </c>
      <c r="G26" s="15">
        <v>397000</v>
      </c>
      <c r="H26" s="14">
        <v>8.8000000000000007</v>
      </c>
      <c r="I26" s="14">
        <v>6.6</v>
      </c>
      <c r="J26" s="14">
        <v>7.6</v>
      </c>
      <c r="K26" s="14">
        <v>8</v>
      </c>
      <c r="L26" s="14">
        <v>11.2</v>
      </c>
      <c r="M26" s="15">
        <v>1600</v>
      </c>
      <c r="N26" s="11">
        <v>40</v>
      </c>
      <c r="O26" s="11">
        <v>7</v>
      </c>
      <c r="P26" s="11">
        <v>4</v>
      </c>
      <c r="Q26" s="11">
        <v>0</v>
      </c>
      <c r="R26" s="11">
        <v>0</v>
      </c>
      <c r="S26" s="11">
        <v>14</v>
      </c>
      <c r="T26" s="11">
        <f t="shared" si="0"/>
        <v>51</v>
      </c>
      <c r="U26" s="3">
        <v>2</v>
      </c>
      <c r="W26" s="3">
        <v>0</v>
      </c>
      <c r="Y26" s="3">
        <v>2</v>
      </c>
      <c r="AA26" s="3">
        <v>0</v>
      </c>
      <c r="AC26" s="3">
        <v>0</v>
      </c>
      <c r="AE26" s="5">
        <v>8</v>
      </c>
      <c r="AG26" s="3">
        <v>0</v>
      </c>
      <c r="AI26" s="3">
        <v>0</v>
      </c>
      <c r="BA26">
        <v>0</v>
      </c>
      <c r="BB26">
        <v>0</v>
      </c>
      <c r="BC26">
        <v>0</v>
      </c>
      <c r="BD26">
        <v>0</v>
      </c>
      <c r="BE26">
        <v>62</v>
      </c>
      <c r="BF26">
        <v>0</v>
      </c>
      <c r="BG26">
        <v>0</v>
      </c>
      <c r="BI26">
        <f t="shared" si="1"/>
        <v>21387</v>
      </c>
      <c r="BJ26">
        <f t="shared" si="6"/>
        <v>43</v>
      </c>
      <c r="BK26">
        <f t="shared" si="2"/>
        <v>16.044261065266316</v>
      </c>
      <c r="BL26">
        <f t="shared" si="7"/>
        <v>4.1600040430585739E-2</v>
      </c>
      <c r="BM26">
        <f t="shared" si="8"/>
        <v>889.70006468893723</v>
      </c>
      <c r="BN26">
        <f t="shared" si="3"/>
        <v>0.66744190899395139</v>
      </c>
      <c r="BO26">
        <f t="shared" si="9"/>
        <v>3.1299843331480268E-2</v>
      </c>
      <c r="BP26">
        <f t="shared" si="10"/>
        <v>669.40974933036853</v>
      </c>
      <c r="BQ26">
        <f t="shared" si="4"/>
        <v>0.50218285771220439</v>
      </c>
      <c r="BS26">
        <f t="shared" si="11"/>
        <v>17.333055114167689</v>
      </c>
      <c r="BT26" s="4">
        <f t="shared" si="5"/>
        <v>23104.962467185527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C27" s="14">
        <v>26964</v>
      </c>
      <c r="D27" s="14">
        <v>1056.99</v>
      </c>
      <c r="E27" s="14">
        <v>803.53</v>
      </c>
      <c r="F27" s="14">
        <v>1485.72</v>
      </c>
      <c r="G27" s="15">
        <v>270000</v>
      </c>
      <c r="H27" s="14">
        <v>11.1</v>
      </c>
      <c r="I27" s="14">
        <v>9.5</v>
      </c>
      <c r="J27" s="14">
        <v>10</v>
      </c>
      <c r="K27" s="14">
        <v>8</v>
      </c>
      <c r="L27" s="14">
        <v>8.6999999999999993</v>
      </c>
      <c r="M27" s="15">
        <v>1600</v>
      </c>
      <c r="N27" s="11">
        <v>45</v>
      </c>
      <c r="O27" s="11">
        <v>2</v>
      </c>
      <c r="P27" s="11">
        <v>4</v>
      </c>
      <c r="Q27" s="11">
        <v>0</v>
      </c>
      <c r="R27" s="11">
        <v>0</v>
      </c>
      <c r="S27" s="11">
        <v>17</v>
      </c>
      <c r="T27" s="11">
        <f t="shared" si="0"/>
        <v>51</v>
      </c>
      <c r="U27" s="3">
        <v>2</v>
      </c>
      <c r="W27" s="3">
        <v>0</v>
      </c>
      <c r="Y27" s="3">
        <v>2</v>
      </c>
      <c r="AA27" s="3">
        <v>0</v>
      </c>
      <c r="AC27" s="3">
        <v>0</v>
      </c>
      <c r="AE27" s="5">
        <v>8</v>
      </c>
      <c r="AG27" s="3">
        <v>0</v>
      </c>
      <c r="AI27" s="3">
        <v>0</v>
      </c>
      <c r="BA27">
        <v>0</v>
      </c>
      <c r="BB27">
        <v>0</v>
      </c>
      <c r="BC27">
        <v>0</v>
      </c>
      <c r="BD27">
        <v>0</v>
      </c>
      <c r="BE27">
        <v>12</v>
      </c>
      <c r="BF27">
        <v>0</v>
      </c>
      <c r="BG27">
        <v>0</v>
      </c>
      <c r="BI27">
        <f t="shared" si="1"/>
        <v>35620</v>
      </c>
      <c r="BJ27">
        <f t="shared" si="6"/>
        <v>44</v>
      </c>
      <c r="BK27">
        <f t="shared" si="2"/>
        <v>28.912337662337659</v>
      </c>
      <c r="BL27">
        <f t="shared" si="7"/>
        <v>3.9200044503782824E-2</v>
      </c>
      <c r="BM27">
        <f t="shared" si="8"/>
        <v>1396.3055852247442</v>
      </c>
      <c r="BN27">
        <f t="shared" si="3"/>
        <v>1.1333649230720326</v>
      </c>
      <c r="BO27">
        <f t="shared" si="9"/>
        <v>2.9800103842159916E-2</v>
      </c>
      <c r="BP27">
        <f t="shared" si="10"/>
        <v>1061.4796988577361</v>
      </c>
      <c r="BQ27">
        <f t="shared" si="4"/>
        <v>0.86159066465725331</v>
      </c>
      <c r="BS27">
        <f t="shared" si="11"/>
        <v>30.037180930153141</v>
      </c>
      <c r="BT27" s="4">
        <f t="shared" si="5"/>
        <v>37005.806905948673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AP7" zoomScaleNormal="100" workbookViewId="0">
      <selection activeCell="BH27" sqref="BH27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 t="s">
        <v>78</v>
      </c>
      <c r="W2" s="29"/>
      <c r="X2" s="29"/>
      <c r="Y2" s="29" t="s">
        <v>68</v>
      </c>
      <c r="Z2" s="29" t="s">
        <v>78</v>
      </c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 t="s">
        <v>67</v>
      </c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30</v>
      </c>
      <c r="B4" t="s">
        <v>34</v>
      </c>
      <c r="C4" s="14">
        <v>40319</v>
      </c>
      <c r="D4" s="14">
        <v>1564.39</v>
      </c>
      <c r="E4" s="14">
        <v>1145.05</v>
      </c>
      <c r="F4" s="14">
        <v>2286.08</v>
      </c>
      <c r="G4" s="15">
        <v>151000</v>
      </c>
      <c r="H4" s="25">
        <v>16.5</v>
      </c>
      <c r="I4" s="25">
        <v>12.1</v>
      </c>
      <c r="J4" s="25">
        <v>11.1</v>
      </c>
      <c r="K4" s="25">
        <v>16.3</v>
      </c>
      <c r="L4" s="25">
        <v>6.9</v>
      </c>
      <c r="M4" s="26">
        <v>240</v>
      </c>
      <c r="N4" s="27">
        <v>47</v>
      </c>
      <c r="O4" s="27">
        <v>5</v>
      </c>
      <c r="P4" s="27">
        <v>0</v>
      </c>
      <c r="Q4" s="27">
        <v>0</v>
      </c>
      <c r="R4" s="27">
        <v>0</v>
      </c>
      <c r="S4" s="27">
        <v>12</v>
      </c>
      <c r="T4" s="27">
        <f>N4+O4+P4+Q4+R4</f>
        <v>52</v>
      </c>
      <c r="Y4" s="3">
        <v>3</v>
      </c>
      <c r="Z4" s="2">
        <v>8</v>
      </c>
      <c r="AE4" s="5">
        <v>120</v>
      </c>
      <c r="AG4" s="3">
        <v>30</v>
      </c>
      <c r="AI4" s="3">
        <v>0</v>
      </c>
      <c r="BA4" s="24">
        <v>0</v>
      </c>
      <c r="BB4" s="24">
        <v>0</v>
      </c>
      <c r="BC4" s="24">
        <v>0</v>
      </c>
      <c r="BD4" s="24">
        <v>0</v>
      </c>
      <c r="BE4" s="24">
        <v>80</v>
      </c>
      <c r="BF4" s="24">
        <v>0</v>
      </c>
      <c r="BG4" s="24">
        <v>0</v>
      </c>
      <c r="BT4" s="4"/>
      <c r="BU4" s="4"/>
      <c r="BV4" s="4"/>
      <c r="CF4">
        <v>450</v>
      </c>
      <c r="CG4">
        <v>275</v>
      </c>
      <c r="CH4">
        <v>90</v>
      </c>
      <c r="CI4">
        <v>0</v>
      </c>
      <c r="CJ4">
        <v>0</v>
      </c>
    </row>
    <row r="5" spans="1:88" x14ac:dyDescent="0.25">
      <c r="A5" s="23">
        <v>30</v>
      </c>
      <c r="B5" s="24" t="s">
        <v>34</v>
      </c>
      <c r="C5" s="25">
        <v>38075</v>
      </c>
      <c r="D5" s="25">
        <v>1416.39</v>
      </c>
      <c r="E5" s="25">
        <v>1050.8499999999999</v>
      </c>
      <c r="F5" s="25">
        <v>2166.4699999999998</v>
      </c>
      <c r="G5" s="26">
        <v>106000</v>
      </c>
      <c r="H5" s="14">
        <v>6.7</v>
      </c>
      <c r="I5" s="14">
        <v>11.6</v>
      </c>
      <c r="J5" s="14">
        <v>14.8</v>
      </c>
      <c r="K5" s="14">
        <v>11.4</v>
      </c>
      <c r="L5" s="14">
        <v>14.8</v>
      </c>
      <c r="M5" s="15">
        <v>240</v>
      </c>
      <c r="N5" s="11">
        <v>34</v>
      </c>
      <c r="O5" s="11">
        <v>13</v>
      </c>
      <c r="P5" s="11">
        <v>0</v>
      </c>
      <c r="Q5" s="11">
        <v>8</v>
      </c>
      <c r="R5" s="11">
        <v>19</v>
      </c>
      <c r="S5" s="11">
        <v>9</v>
      </c>
      <c r="T5" s="11">
        <f t="shared" ref="T5:T27" si="0">N5+O5+P5+Q5+R5</f>
        <v>74</v>
      </c>
      <c r="U5" s="3">
        <v>0.26600000000000001</v>
      </c>
      <c r="V5" s="2">
        <v>7.5</v>
      </c>
      <c r="AE5" s="5">
        <v>400</v>
      </c>
      <c r="AG5" s="3">
        <v>100</v>
      </c>
      <c r="BA5">
        <v>85</v>
      </c>
      <c r="BB5">
        <v>30</v>
      </c>
      <c r="BC5">
        <v>28</v>
      </c>
      <c r="BD5">
        <v>0</v>
      </c>
      <c r="BE5">
        <v>25</v>
      </c>
      <c r="BF5">
        <v>0</v>
      </c>
      <c r="BG5">
        <v>0</v>
      </c>
      <c r="BI5" s="24">
        <f t="shared" ref="BI5:BI27" si="1">C5+M4+S4*27*A5</f>
        <v>48035</v>
      </c>
      <c r="BJ5" s="27">
        <f>N4+P4</f>
        <v>47</v>
      </c>
      <c r="BK5" s="24">
        <f>BI5/BJ5/A5</f>
        <v>34.067375886524822</v>
      </c>
      <c r="BL5" s="24">
        <f>D5/C5</f>
        <v>3.7200000000000004E-2</v>
      </c>
      <c r="BM5" s="24">
        <f>BL5*BI5</f>
        <v>1786.9020000000003</v>
      </c>
      <c r="BN5" s="24">
        <f>BM5/BJ5/A5</f>
        <v>1.2673063829787237</v>
      </c>
      <c r="BO5" s="24">
        <f>E5/C5</f>
        <v>2.75994747209455E-2</v>
      </c>
      <c r="BP5" s="24">
        <f>BO5*BI5</f>
        <v>1325.7407682206172</v>
      </c>
      <c r="BQ5" s="24">
        <f>BP5/BJ5/A5</f>
        <v>0.94024167958909011</v>
      </c>
      <c r="BR5" s="24"/>
      <c r="BS5" s="24">
        <f>(0.325*BK5)+(12.86*BN5)+(7.04*BQ5)</f>
        <v>33.988758672534146</v>
      </c>
      <c r="BT5" s="24">
        <f>BS5*BJ5*A5</f>
        <v>47924.149728273143</v>
      </c>
      <c r="BU5" s="24">
        <f>BT5*(BA4/100)</f>
        <v>0</v>
      </c>
      <c r="BV5" s="24" t="e">
        <f>BT5/BB4</f>
        <v>#DIV/0!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41491</v>
      </c>
      <c r="D6" s="14">
        <v>1543.49</v>
      </c>
      <c r="E6" s="14">
        <v>1224</v>
      </c>
      <c r="F6" s="14">
        <v>2360.84</v>
      </c>
      <c r="G6" s="15">
        <v>152000</v>
      </c>
      <c r="H6" s="14">
        <v>14.4</v>
      </c>
      <c r="I6" s="14">
        <v>16.600000000000001</v>
      </c>
      <c r="J6" s="14">
        <v>13.2</v>
      </c>
      <c r="K6" s="14">
        <v>15.5</v>
      </c>
      <c r="L6" s="14">
        <v>10.4</v>
      </c>
      <c r="M6" s="15">
        <v>240</v>
      </c>
      <c r="N6" s="11">
        <v>40</v>
      </c>
      <c r="O6" s="11">
        <v>7</v>
      </c>
      <c r="P6" s="11">
        <v>0</v>
      </c>
      <c r="Q6" s="11">
        <v>8</v>
      </c>
      <c r="R6" s="11">
        <v>25</v>
      </c>
      <c r="S6" s="11">
        <v>6</v>
      </c>
      <c r="T6" s="11">
        <f t="shared" si="0"/>
        <v>80</v>
      </c>
      <c r="BA6">
        <v>100</v>
      </c>
      <c r="BB6">
        <v>90</v>
      </c>
      <c r="BC6">
        <v>37</v>
      </c>
      <c r="BI6">
        <f t="shared" si="1"/>
        <v>49264</v>
      </c>
      <c r="BJ6">
        <f t="shared" ref="BJ6:BJ27" si="2">N5+P5</f>
        <v>34</v>
      </c>
      <c r="BK6">
        <f t="shared" ref="BK6:BK27" si="3">BI6/BJ6/A6</f>
        <v>46.740037950664139</v>
      </c>
      <c r="BL6">
        <f t="shared" ref="BL6:BL27" si="4">D6/C6</f>
        <v>3.7200597719987467E-2</v>
      </c>
      <c r="BM6">
        <f t="shared" ref="BM6:BM27" si="5">BL6*BI6</f>
        <v>1832.6502460774625</v>
      </c>
      <c r="BN6">
        <f t="shared" ref="BN6:BN27" si="6">BM6/BJ6/A6</f>
        <v>1.7387573492196038</v>
      </c>
      <c r="BO6">
        <f t="shared" ref="BO6:BO27" si="7">E6/C6</f>
        <v>2.9500373574992168E-2</v>
      </c>
      <c r="BP6">
        <f t="shared" ref="BP6:BP27" si="8">BO6*BI6</f>
        <v>1453.3064037984143</v>
      </c>
      <c r="BQ6">
        <f t="shared" ref="BQ6:BQ27" si="9">BP6/BJ6/A6</f>
        <v>1.3788485804539035</v>
      </c>
      <c r="BS6">
        <f t="shared" ref="BS6:BS25" si="10">(0.325*BK6)+(12.86*BN6)+(7.04*BQ6)</f>
        <v>47.258025851325428</v>
      </c>
      <c r="BT6" s="4">
        <f t="shared" ref="BT6:BT27" si="11">BS6*BJ6*A6</f>
        <v>49809.959247297003</v>
      </c>
      <c r="BU6" s="4">
        <f t="shared" ref="BU6:BU27" si="12">BT6*(BA5/100)</f>
        <v>42338.465360202448</v>
      </c>
      <c r="BV6" s="4">
        <f t="shared" ref="BV6:BV27" si="13">BT6/BB5</f>
        <v>1660.3319749099001</v>
      </c>
    </row>
    <row r="7" spans="1:88" x14ac:dyDescent="0.25">
      <c r="A7" s="28">
        <v>30</v>
      </c>
      <c r="B7" t="s">
        <v>36</v>
      </c>
      <c r="C7" s="14">
        <v>33693</v>
      </c>
      <c r="D7" s="14">
        <v>1266.8699999999999</v>
      </c>
      <c r="E7" s="14">
        <v>993.94</v>
      </c>
      <c r="F7" s="14">
        <v>1900.29</v>
      </c>
      <c r="G7" s="15">
        <v>152000</v>
      </c>
      <c r="H7" s="14">
        <v>15.1</v>
      </c>
      <c r="I7" s="14">
        <v>14.8</v>
      </c>
      <c r="J7" s="14">
        <v>14.4</v>
      </c>
      <c r="K7" s="14">
        <v>12.2</v>
      </c>
      <c r="L7" s="14">
        <v>11.6</v>
      </c>
      <c r="M7" s="15">
        <v>410</v>
      </c>
      <c r="N7" s="11">
        <v>47</v>
      </c>
      <c r="O7" s="11">
        <v>6</v>
      </c>
      <c r="P7" s="11">
        <v>0</v>
      </c>
      <c r="Q7" s="11">
        <v>8</v>
      </c>
      <c r="R7" s="11">
        <v>26</v>
      </c>
      <c r="S7" s="11">
        <v>8</v>
      </c>
      <c r="T7" s="11">
        <f t="shared" si="0"/>
        <v>87</v>
      </c>
      <c r="U7" s="3">
        <v>0</v>
      </c>
      <c r="W7" s="3">
        <v>0</v>
      </c>
      <c r="Y7" s="3">
        <v>0</v>
      </c>
      <c r="AA7" s="3">
        <v>0</v>
      </c>
      <c r="AC7" s="3">
        <v>0</v>
      </c>
      <c r="AE7" s="5">
        <v>400</v>
      </c>
      <c r="AG7" s="3">
        <v>100</v>
      </c>
      <c r="AI7" s="3">
        <v>0</v>
      </c>
      <c r="BA7">
        <v>100</v>
      </c>
      <c r="BB7">
        <v>85</v>
      </c>
      <c r="BC7">
        <v>42</v>
      </c>
      <c r="BD7">
        <v>330</v>
      </c>
      <c r="BE7">
        <v>30</v>
      </c>
      <c r="BF7">
        <v>0</v>
      </c>
      <c r="BG7">
        <v>95</v>
      </c>
      <c r="BI7">
        <f t="shared" si="1"/>
        <v>38793</v>
      </c>
      <c r="BJ7">
        <f t="shared" si="2"/>
        <v>40</v>
      </c>
      <c r="BK7">
        <f t="shared" si="3"/>
        <v>32.327500000000001</v>
      </c>
      <c r="BL7">
        <f t="shared" si="4"/>
        <v>3.7600391772771788E-2</v>
      </c>
      <c r="BM7">
        <f t="shared" si="5"/>
        <v>1458.6319980411361</v>
      </c>
      <c r="BN7">
        <f t="shared" si="6"/>
        <v>1.21552666503428</v>
      </c>
      <c r="BO7">
        <f t="shared" si="7"/>
        <v>2.9499896120855965E-2</v>
      </c>
      <c r="BP7">
        <f t="shared" si="8"/>
        <v>1144.3894702163655</v>
      </c>
      <c r="BQ7">
        <f t="shared" si="9"/>
        <v>0.95365789184697125</v>
      </c>
      <c r="BS7">
        <f t="shared" si="10"/>
        <v>32.851861970943517</v>
      </c>
      <c r="BT7" s="4">
        <f t="shared" si="11"/>
        <v>39422.234365132215</v>
      </c>
      <c r="BU7" s="4">
        <f t="shared" si="12"/>
        <v>39422.234365132215</v>
      </c>
      <c r="BV7" s="4">
        <f t="shared" si="13"/>
        <v>438.02482627924684</v>
      </c>
    </row>
    <row r="8" spans="1:88" x14ac:dyDescent="0.25">
      <c r="A8" s="28">
        <v>31</v>
      </c>
      <c r="B8" t="s">
        <v>37</v>
      </c>
      <c r="C8" s="14">
        <v>45139</v>
      </c>
      <c r="D8" s="14">
        <v>1706</v>
      </c>
      <c r="E8" s="14">
        <v>1395</v>
      </c>
      <c r="F8" s="14">
        <v>2541</v>
      </c>
      <c r="G8" s="15">
        <v>122000</v>
      </c>
      <c r="H8" s="14">
        <v>15.8</v>
      </c>
      <c r="I8" s="14">
        <v>16.399999999999999</v>
      </c>
      <c r="J8" s="14">
        <v>11.6</v>
      </c>
      <c r="K8" s="14">
        <v>12.2</v>
      </c>
      <c r="L8" s="14">
        <v>14.4</v>
      </c>
      <c r="M8" s="15">
        <v>440</v>
      </c>
      <c r="N8" s="11">
        <v>47</v>
      </c>
      <c r="O8" s="11">
        <v>4</v>
      </c>
      <c r="P8" s="11">
        <v>0</v>
      </c>
      <c r="Q8" s="11">
        <v>8</v>
      </c>
      <c r="R8" s="11">
        <v>26</v>
      </c>
      <c r="S8" s="11">
        <v>10</v>
      </c>
      <c r="T8" s="11">
        <f t="shared" si="0"/>
        <v>85</v>
      </c>
      <c r="U8" s="3">
        <v>0</v>
      </c>
      <c r="W8" s="3">
        <v>0</v>
      </c>
      <c r="Y8" s="3">
        <v>0</v>
      </c>
      <c r="AA8" s="3">
        <v>0</v>
      </c>
      <c r="AC8" s="3">
        <v>0</v>
      </c>
      <c r="AE8" s="5">
        <v>400</v>
      </c>
      <c r="AG8" s="3">
        <v>120</v>
      </c>
      <c r="AY8" s="4">
        <v>1</v>
      </c>
      <c r="BA8">
        <v>100</v>
      </c>
      <c r="BB8">
        <v>85</v>
      </c>
      <c r="BC8">
        <v>40</v>
      </c>
      <c r="BD8">
        <v>400</v>
      </c>
      <c r="BE8">
        <v>20</v>
      </c>
      <c r="BF8">
        <v>0</v>
      </c>
      <c r="BG8">
        <v>200</v>
      </c>
      <c r="BI8">
        <f t="shared" si="1"/>
        <v>52245</v>
      </c>
      <c r="BJ8">
        <f t="shared" si="2"/>
        <v>47</v>
      </c>
      <c r="BK8">
        <f t="shared" si="3"/>
        <v>35.857927247769389</v>
      </c>
      <c r="BL8">
        <f t="shared" si="4"/>
        <v>3.779436850616983E-2</v>
      </c>
      <c r="BM8">
        <f t="shared" si="5"/>
        <v>1974.5667826048427</v>
      </c>
      <c r="BN8">
        <f t="shared" si="6"/>
        <v>1.3552277162696245</v>
      </c>
      <c r="BO8">
        <f t="shared" si="7"/>
        <v>3.0904539311903231E-2</v>
      </c>
      <c r="BP8">
        <f t="shared" si="8"/>
        <v>1614.6076563503843</v>
      </c>
      <c r="BQ8">
        <f t="shared" si="9"/>
        <v>1.108172722272055</v>
      </c>
      <c r="BS8">
        <f t="shared" si="10"/>
        <v>36.883590751547686</v>
      </c>
      <c r="BT8" s="4">
        <f t="shared" si="11"/>
        <v>53739.391725004978</v>
      </c>
      <c r="BU8" s="4">
        <f t="shared" si="12"/>
        <v>53739.391725004978</v>
      </c>
      <c r="BV8" s="4">
        <f t="shared" si="13"/>
        <v>632.22813794123499</v>
      </c>
    </row>
    <row r="9" spans="1:88" x14ac:dyDescent="0.25">
      <c r="A9" s="28">
        <v>31</v>
      </c>
      <c r="B9" t="s">
        <v>38</v>
      </c>
      <c r="C9" s="14">
        <v>40202</v>
      </c>
      <c r="D9" s="14">
        <v>1560</v>
      </c>
      <c r="E9" s="14">
        <v>1246</v>
      </c>
      <c r="F9" s="14">
        <v>2263</v>
      </c>
      <c r="G9" s="15">
        <v>83538</v>
      </c>
      <c r="H9" s="14">
        <v>15.7</v>
      </c>
      <c r="I9" s="14">
        <v>5.7</v>
      </c>
      <c r="J9" s="14">
        <v>14</v>
      </c>
      <c r="K9" s="14">
        <v>17.8</v>
      </c>
      <c r="L9" s="14">
        <v>16.600000000000001</v>
      </c>
      <c r="M9" s="15">
        <v>540</v>
      </c>
      <c r="N9" s="11">
        <v>41</v>
      </c>
      <c r="O9" s="11">
        <v>6</v>
      </c>
      <c r="P9" s="11">
        <v>0</v>
      </c>
      <c r="Q9" s="11">
        <v>8</v>
      </c>
      <c r="R9" s="11">
        <v>26</v>
      </c>
      <c r="S9" s="11">
        <v>13</v>
      </c>
      <c r="T9" s="11">
        <f t="shared" si="0"/>
        <v>81</v>
      </c>
      <c r="U9" s="3">
        <v>13</v>
      </c>
      <c r="W9" s="3">
        <v>0</v>
      </c>
      <c r="Y9" s="3">
        <v>13</v>
      </c>
      <c r="AA9" s="3">
        <v>0</v>
      </c>
      <c r="AC9" s="3">
        <v>0</v>
      </c>
      <c r="AE9" s="5">
        <v>420</v>
      </c>
      <c r="AG9" s="3">
        <v>130</v>
      </c>
      <c r="AY9" s="4">
        <v>1</v>
      </c>
      <c r="BA9">
        <v>90</v>
      </c>
      <c r="BB9">
        <v>85</v>
      </c>
      <c r="BC9">
        <v>60</v>
      </c>
      <c r="BD9">
        <v>120</v>
      </c>
      <c r="BE9">
        <v>80</v>
      </c>
      <c r="BF9">
        <v>0</v>
      </c>
      <c r="BG9">
        <v>80</v>
      </c>
      <c r="BI9">
        <f t="shared" si="1"/>
        <v>49012</v>
      </c>
      <c r="BJ9">
        <f t="shared" si="2"/>
        <v>47</v>
      </c>
      <c r="BK9">
        <f t="shared" si="3"/>
        <v>33.638984214138638</v>
      </c>
      <c r="BL9">
        <f t="shared" si="4"/>
        <v>3.88040396000199E-2</v>
      </c>
      <c r="BM9">
        <f t="shared" si="5"/>
        <v>1901.8635888761753</v>
      </c>
      <c r="BN9">
        <f t="shared" si="6"/>
        <v>1.30532847554988</v>
      </c>
      <c r="BO9">
        <f t="shared" si="7"/>
        <v>3.0993482911297946E-2</v>
      </c>
      <c r="BP9">
        <f t="shared" si="8"/>
        <v>1519.0525844485348</v>
      </c>
      <c r="BQ9">
        <f t="shared" si="9"/>
        <v>1.0425892823943272</v>
      </c>
      <c r="BS9">
        <f t="shared" si="10"/>
        <v>35.059022613222574</v>
      </c>
      <c r="BT9" s="4">
        <f t="shared" si="11"/>
        <v>51080.995947465293</v>
      </c>
      <c r="BU9" s="4">
        <f t="shared" si="12"/>
        <v>51080.995947465293</v>
      </c>
      <c r="BV9" s="4">
        <f t="shared" si="13"/>
        <v>600.95289349959171</v>
      </c>
    </row>
    <row r="10" spans="1:88" x14ac:dyDescent="0.25">
      <c r="A10" s="28">
        <v>30</v>
      </c>
      <c r="B10" t="s">
        <v>39</v>
      </c>
      <c r="C10" s="14">
        <v>40202</v>
      </c>
      <c r="D10" s="14">
        <v>1559.85</v>
      </c>
      <c r="E10" s="14">
        <v>1246.28</v>
      </c>
      <c r="F10" s="14">
        <v>2263.38</v>
      </c>
      <c r="G10" s="15">
        <v>80000</v>
      </c>
      <c r="H10" s="14">
        <v>15.3</v>
      </c>
      <c r="I10" s="14">
        <v>17.399999999999999</v>
      </c>
      <c r="J10" s="14">
        <v>14.3</v>
      </c>
      <c r="K10" s="14">
        <v>14.5</v>
      </c>
      <c r="L10" s="14">
        <v>9.8000000000000007</v>
      </c>
      <c r="M10" s="15">
        <v>300</v>
      </c>
      <c r="N10" s="11">
        <v>42</v>
      </c>
      <c r="O10" s="11">
        <v>5</v>
      </c>
      <c r="P10" s="11">
        <v>0</v>
      </c>
      <c r="Q10" s="11">
        <v>8</v>
      </c>
      <c r="R10" s="11">
        <v>25</v>
      </c>
      <c r="S10" s="11">
        <v>14</v>
      </c>
      <c r="T10" s="11">
        <f t="shared" si="0"/>
        <v>80</v>
      </c>
      <c r="U10" s="3">
        <v>10</v>
      </c>
      <c r="W10" s="3">
        <v>0</v>
      </c>
      <c r="Y10" s="3">
        <v>50</v>
      </c>
      <c r="AA10" s="3">
        <v>0</v>
      </c>
      <c r="AC10" s="3">
        <v>0</v>
      </c>
      <c r="AE10" s="5">
        <v>400</v>
      </c>
      <c r="AG10" s="3">
        <v>110</v>
      </c>
      <c r="AY10" s="4">
        <v>1</v>
      </c>
      <c r="BA10">
        <v>50</v>
      </c>
      <c r="BB10">
        <v>80</v>
      </c>
      <c r="BD10">
        <v>0</v>
      </c>
      <c r="BE10">
        <v>20</v>
      </c>
      <c r="BF10">
        <v>0</v>
      </c>
      <c r="BG10">
        <v>0</v>
      </c>
      <c r="BI10">
        <f t="shared" si="1"/>
        <v>51272</v>
      </c>
      <c r="BJ10">
        <f t="shared" si="2"/>
        <v>41</v>
      </c>
      <c r="BK10">
        <f t="shared" si="3"/>
        <v>41.684552845528451</v>
      </c>
      <c r="BL10">
        <f t="shared" si="4"/>
        <v>3.8800308442366052E-2</v>
      </c>
      <c r="BM10">
        <f t="shared" si="5"/>
        <v>1989.3694144569922</v>
      </c>
      <c r="BN10">
        <f t="shared" si="6"/>
        <v>1.6173735076886115</v>
      </c>
      <c r="BO10">
        <f t="shared" si="7"/>
        <v>3.1000447738918462E-2</v>
      </c>
      <c r="BP10">
        <f t="shared" si="8"/>
        <v>1589.4549564698273</v>
      </c>
      <c r="BQ10">
        <f t="shared" si="9"/>
        <v>1.2922398020079897</v>
      </c>
      <c r="BS10">
        <f t="shared" si="10"/>
        <v>43.444271189808539</v>
      </c>
      <c r="BT10" s="4">
        <f t="shared" si="11"/>
        <v>53436.4535634645</v>
      </c>
      <c r="BU10" s="4">
        <f t="shared" si="12"/>
        <v>48092.808207118054</v>
      </c>
      <c r="BV10" s="4">
        <f t="shared" si="13"/>
        <v>628.66415957017057</v>
      </c>
    </row>
    <row r="11" spans="1:88" x14ac:dyDescent="0.25">
      <c r="A11" s="28">
        <v>31</v>
      </c>
      <c r="B11" t="s">
        <v>40</v>
      </c>
      <c r="C11" s="14">
        <v>35730</v>
      </c>
      <c r="D11" s="14">
        <v>1454</v>
      </c>
      <c r="E11" s="14">
        <v>1154</v>
      </c>
      <c r="F11" s="14">
        <v>1997</v>
      </c>
      <c r="G11" s="15">
        <v>88580</v>
      </c>
      <c r="H11" s="14">
        <v>14</v>
      </c>
      <c r="I11" s="14">
        <v>16.100000000000001</v>
      </c>
      <c r="J11" s="14">
        <v>18.399999999999999</v>
      </c>
      <c r="K11" s="14">
        <v>21.5</v>
      </c>
      <c r="L11" s="14">
        <v>15</v>
      </c>
      <c r="M11" s="15">
        <v>300</v>
      </c>
      <c r="N11" s="11">
        <v>41</v>
      </c>
      <c r="O11" s="11">
        <v>6</v>
      </c>
      <c r="P11" s="11">
        <v>0</v>
      </c>
      <c r="Q11" s="11">
        <v>8</v>
      </c>
      <c r="R11" s="11">
        <v>19</v>
      </c>
      <c r="S11" s="11">
        <v>14</v>
      </c>
      <c r="T11" s="11">
        <f t="shared" si="0"/>
        <v>74</v>
      </c>
      <c r="U11" s="3">
        <v>30</v>
      </c>
      <c r="V11" s="2">
        <v>3</v>
      </c>
      <c r="W11" s="3">
        <v>0</v>
      </c>
      <c r="Y11" s="3">
        <v>65</v>
      </c>
      <c r="AA11" s="3">
        <v>0</v>
      </c>
      <c r="AC11" s="3">
        <v>0</v>
      </c>
      <c r="AE11" s="5">
        <v>400</v>
      </c>
      <c r="AG11" s="3">
        <v>110</v>
      </c>
      <c r="AI11" s="3">
        <v>0</v>
      </c>
      <c r="BA11">
        <v>0</v>
      </c>
      <c r="BB11">
        <v>0</v>
      </c>
      <c r="BC11">
        <v>0</v>
      </c>
      <c r="BD11">
        <v>0</v>
      </c>
      <c r="BE11">
        <v>40</v>
      </c>
      <c r="BF11">
        <v>0</v>
      </c>
      <c r="BG11">
        <v>0</v>
      </c>
      <c r="BI11">
        <f t="shared" si="1"/>
        <v>47748</v>
      </c>
      <c r="BJ11">
        <f t="shared" si="2"/>
        <v>42</v>
      </c>
      <c r="BK11">
        <f t="shared" si="3"/>
        <v>36.672811059907836</v>
      </c>
      <c r="BL11">
        <f t="shared" si="4"/>
        <v>4.0694094598376716E-2</v>
      </c>
      <c r="BM11">
        <f t="shared" si="5"/>
        <v>1943.0616288832914</v>
      </c>
      <c r="BN11">
        <f t="shared" si="6"/>
        <v>1.4923668424602852</v>
      </c>
      <c r="BO11">
        <f t="shared" si="7"/>
        <v>3.2297788972851946E-2</v>
      </c>
      <c r="BP11">
        <f t="shared" si="8"/>
        <v>1542.1548278757348</v>
      </c>
      <c r="BQ11">
        <f t="shared" si="9"/>
        <v>1.1844507126541741</v>
      </c>
      <c r="BS11">
        <f t="shared" si="10"/>
        <v>39.4490342055947</v>
      </c>
      <c r="BT11" s="4">
        <f t="shared" si="11"/>
        <v>51362.642535684296</v>
      </c>
      <c r="BU11" s="4">
        <f t="shared" si="12"/>
        <v>25681.321267842148</v>
      </c>
      <c r="BV11" s="4">
        <f t="shared" si="13"/>
        <v>642.03303169605374</v>
      </c>
    </row>
    <row r="12" spans="1:88" x14ac:dyDescent="0.25">
      <c r="A12" s="28">
        <v>30</v>
      </c>
      <c r="B12" t="s">
        <v>41</v>
      </c>
      <c r="C12" s="14">
        <v>25984</v>
      </c>
      <c r="D12" s="14">
        <v>1135.5</v>
      </c>
      <c r="E12" s="14">
        <v>862.66</v>
      </c>
      <c r="F12" s="14">
        <v>1449.93</v>
      </c>
      <c r="G12" s="15">
        <v>104000</v>
      </c>
      <c r="H12" s="14">
        <v>14</v>
      </c>
      <c r="I12" s="14">
        <v>14.9</v>
      </c>
      <c r="J12" s="14">
        <v>12.3</v>
      </c>
      <c r="K12" s="14">
        <v>9.9</v>
      </c>
      <c r="L12" s="14">
        <v>10.8</v>
      </c>
      <c r="M12" s="15">
        <v>360</v>
      </c>
      <c r="N12" s="11">
        <v>38</v>
      </c>
      <c r="O12" s="11">
        <v>8</v>
      </c>
      <c r="P12" s="11">
        <v>0</v>
      </c>
      <c r="Q12" s="11">
        <v>6</v>
      </c>
      <c r="R12" s="11">
        <v>21</v>
      </c>
      <c r="S12" s="11">
        <v>14</v>
      </c>
      <c r="T12" s="11">
        <f t="shared" si="0"/>
        <v>73</v>
      </c>
      <c r="U12" s="3">
        <v>34</v>
      </c>
      <c r="V12" s="2">
        <v>3</v>
      </c>
      <c r="W12" s="3">
        <v>0</v>
      </c>
      <c r="Y12" s="3">
        <v>70</v>
      </c>
      <c r="AA12" s="3">
        <v>0</v>
      </c>
      <c r="AC12" s="3">
        <v>0</v>
      </c>
      <c r="AE12" s="5">
        <v>450</v>
      </c>
      <c r="AG12" s="3">
        <v>110</v>
      </c>
      <c r="AI12" s="3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I12">
        <f t="shared" si="1"/>
        <v>37624</v>
      </c>
      <c r="BJ12">
        <f t="shared" si="2"/>
        <v>41</v>
      </c>
      <c r="BK12">
        <f t="shared" si="3"/>
        <v>30.588617886178859</v>
      </c>
      <c r="BL12">
        <f t="shared" si="4"/>
        <v>4.3699969211822662E-2</v>
      </c>
      <c r="BM12">
        <f t="shared" si="5"/>
        <v>1644.1676416256157</v>
      </c>
      <c r="BN12">
        <f t="shared" si="6"/>
        <v>1.3367216598582241</v>
      </c>
      <c r="BO12">
        <f t="shared" si="7"/>
        <v>3.3199661330049257E-2</v>
      </c>
      <c r="BP12">
        <f t="shared" si="8"/>
        <v>1249.1040578817733</v>
      </c>
      <c r="BQ12">
        <f t="shared" si="9"/>
        <v>1.0155317543754254</v>
      </c>
      <c r="BS12">
        <f t="shared" si="10"/>
        <v>34.280884909587883</v>
      </c>
      <c r="BT12" s="4">
        <f t="shared" si="11"/>
        <v>42165.488438793094</v>
      </c>
      <c r="BU12" s="4">
        <f t="shared" si="12"/>
        <v>0</v>
      </c>
      <c r="BV12" s="4" t="e">
        <f t="shared" si="13"/>
        <v>#DIV/0!</v>
      </c>
    </row>
    <row r="13" spans="1:88" x14ac:dyDescent="0.25">
      <c r="A13" s="28">
        <v>31</v>
      </c>
      <c r="B13" t="s">
        <v>42</v>
      </c>
      <c r="C13" s="14">
        <v>32547</v>
      </c>
      <c r="D13" s="14">
        <v>1357</v>
      </c>
      <c r="E13" s="14">
        <v>1012</v>
      </c>
      <c r="F13" s="14">
        <v>1832</v>
      </c>
      <c r="G13" s="15">
        <v>92000</v>
      </c>
      <c r="H13" s="14">
        <v>11.3</v>
      </c>
      <c r="I13" s="14">
        <v>13.3</v>
      </c>
      <c r="J13" s="14">
        <v>8.1</v>
      </c>
      <c r="K13" s="14">
        <v>5.4</v>
      </c>
      <c r="L13" s="14">
        <v>6</v>
      </c>
      <c r="M13" s="15">
        <v>300</v>
      </c>
      <c r="N13" s="11">
        <v>40</v>
      </c>
      <c r="O13" s="11">
        <v>36</v>
      </c>
      <c r="P13" s="11">
        <v>0</v>
      </c>
      <c r="Q13" s="11">
        <v>8</v>
      </c>
      <c r="R13" s="11">
        <v>19</v>
      </c>
      <c r="S13" s="11">
        <v>17</v>
      </c>
      <c r="T13" s="11">
        <f t="shared" si="0"/>
        <v>103</v>
      </c>
      <c r="U13" s="3">
        <v>24</v>
      </c>
      <c r="V13" s="2">
        <v>4</v>
      </c>
      <c r="W13" s="3">
        <v>0</v>
      </c>
      <c r="Y13" s="3">
        <v>92</v>
      </c>
      <c r="AA13" s="3">
        <v>0</v>
      </c>
      <c r="AC13" s="3">
        <v>0</v>
      </c>
      <c r="AE13" s="5">
        <v>300</v>
      </c>
      <c r="AG13" s="3">
        <v>100</v>
      </c>
      <c r="AI13" s="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I13">
        <f t="shared" si="1"/>
        <v>44625</v>
      </c>
      <c r="BJ13">
        <f t="shared" si="2"/>
        <v>38</v>
      </c>
      <c r="BK13">
        <f t="shared" si="3"/>
        <v>37.882003395585741</v>
      </c>
      <c r="BL13">
        <f t="shared" si="4"/>
        <v>4.1693550864903062E-2</v>
      </c>
      <c r="BM13">
        <f t="shared" si="5"/>
        <v>1860.5747073462992</v>
      </c>
      <c r="BN13">
        <f t="shared" si="6"/>
        <v>1.5794352354382846</v>
      </c>
      <c r="BO13">
        <f t="shared" si="7"/>
        <v>3.1093495560266693E-2</v>
      </c>
      <c r="BP13">
        <f t="shared" si="8"/>
        <v>1387.5472393769012</v>
      </c>
      <c r="BQ13">
        <f t="shared" si="9"/>
        <v>1.177883904394653</v>
      </c>
      <c r="BS13">
        <f t="shared" si="10"/>
        <v>40.91549091824006</v>
      </c>
      <c r="BT13" s="4">
        <f t="shared" si="11"/>
        <v>48198.448301686796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C14" s="14">
        <v>37314</v>
      </c>
      <c r="D14" s="14">
        <v>1466</v>
      </c>
      <c r="E14" s="14">
        <v>1075</v>
      </c>
      <c r="F14" s="14">
        <v>2116</v>
      </c>
      <c r="G14" s="15">
        <v>110000</v>
      </c>
      <c r="H14" s="14">
        <v>4.5999999999999996</v>
      </c>
      <c r="I14" s="14">
        <v>8.5</v>
      </c>
      <c r="J14" s="14">
        <v>7.1</v>
      </c>
      <c r="K14" s="14">
        <v>10</v>
      </c>
      <c r="L14" s="14">
        <v>9.9</v>
      </c>
      <c r="N14" s="11">
        <v>40</v>
      </c>
      <c r="O14" s="11">
        <v>3</v>
      </c>
      <c r="P14" s="11">
        <v>0</v>
      </c>
      <c r="Q14" s="11">
        <v>8</v>
      </c>
      <c r="R14" s="11">
        <v>19</v>
      </c>
      <c r="S14" s="11">
        <v>17</v>
      </c>
      <c r="T14" s="11">
        <f t="shared" si="0"/>
        <v>70</v>
      </c>
      <c r="U14" s="3">
        <v>5</v>
      </c>
      <c r="V14" s="2">
        <v>5</v>
      </c>
      <c r="W14" s="3">
        <v>0</v>
      </c>
      <c r="Y14" s="3">
        <v>84</v>
      </c>
      <c r="Z14" s="2">
        <v>5</v>
      </c>
      <c r="AA14" s="3">
        <v>0</v>
      </c>
      <c r="AC14" s="3">
        <v>0</v>
      </c>
      <c r="AE14" s="5">
        <v>280</v>
      </c>
      <c r="AG14" s="3">
        <v>90</v>
      </c>
      <c r="AI14" s="3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I14">
        <f t="shared" si="1"/>
        <v>51843</v>
      </c>
      <c r="BJ14">
        <f t="shared" si="2"/>
        <v>40</v>
      </c>
      <c r="BK14">
        <f t="shared" si="3"/>
        <v>41.808870967741939</v>
      </c>
      <c r="BL14">
        <f t="shared" si="4"/>
        <v>3.9288202819317143E-2</v>
      </c>
      <c r="BM14">
        <f t="shared" si="5"/>
        <v>2036.8182987618586</v>
      </c>
      <c r="BN14">
        <f t="shared" si="6"/>
        <v>1.6425954022273055</v>
      </c>
      <c r="BO14">
        <f t="shared" si="7"/>
        <v>2.8809562094656162E-2</v>
      </c>
      <c r="BP14">
        <f t="shared" si="8"/>
        <v>1493.5741276732595</v>
      </c>
      <c r="BQ14">
        <f t="shared" si="9"/>
        <v>1.2044952642526285</v>
      </c>
      <c r="BS14">
        <f t="shared" si="10"/>
        <v>43.191306597497785</v>
      </c>
      <c r="BT14" s="4">
        <f t="shared" si="11"/>
        <v>53557.220180897253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31873</v>
      </c>
      <c r="D15" s="14">
        <v>1204.8</v>
      </c>
      <c r="E15" s="14">
        <v>895.6</v>
      </c>
      <c r="F15" s="14">
        <v>1804</v>
      </c>
      <c r="G15" s="15">
        <v>99000</v>
      </c>
      <c r="H15" s="14">
        <v>9.4</v>
      </c>
      <c r="I15" s="14">
        <v>6.1</v>
      </c>
      <c r="J15" s="14">
        <v>10.7</v>
      </c>
      <c r="K15" s="14">
        <v>8</v>
      </c>
      <c r="L15" s="14">
        <v>4.4000000000000004</v>
      </c>
      <c r="M15" s="15">
        <v>330</v>
      </c>
      <c r="N15" s="11">
        <v>44</v>
      </c>
      <c r="O15" s="11">
        <v>4</v>
      </c>
      <c r="P15" s="11">
        <v>0</v>
      </c>
      <c r="Q15" s="11">
        <v>2</v>
      </c>
      <c r="R15" s="11">
        <v>19</v>
      </c>
      <c r="S15" s="11">
        <v>12</v>
      </c>
      <c r="T15" s="11">
        <f t="shared" si="0"/>
        <v>69</v>
      </c>
      <c r="U15" s="3">
        <v>5</v>
      </c>
      <c r="V15" s="2">
        <v>5</v>
      </c>
      <c r="W15" s="3">
        <v>0</v>
      </c>
      <c r="Y15" s="3">
        <v>93</v>
      </c>
      <c r="Z15" s="2">
        <v>5</v>
      </c>
      <c r="AA15" s="3">
        <v>0</v>
      </c>
      <c r="AC15" s="3">
        <v>0</v>
      </c>
      <c r="AE15" s="5">
        <v>300</v>
      </c>
      <c r="AG15" s="3">
        <v>100</v>
      </c>
      <c r="AI15" s="3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I15">
        <f t="shared" si="1"/>
        <v>44725</v>
      </c>
      <c r="BJ15">
        <f t="shared" si="2"/>
        <v>40</v>
      </c>
      <c r="BK15">
        <f t="shared" si="3"/>
        <v>39.933035714285715</v>
      </c>
      <c r="BL15">
        <f t="shared" si="4"/>
        <v>3.7800018824710568E-2</v>
      </c>
      <c r="BM15">
        <f t="shared" si="5"/>
        <v>1690.6058419351803</v>
      </c>
      <c r="BN15">
        <f t="shared" si="6"/>
        <v>1.5094695017278394</v>
      </c>
      <c r="BO15">
        <f t="shared" si="7"/>
        <v>2.8099017977598596E-2</v>
      </c>
      <c r="BP15">
        <f t="shared" si="8"/>
        <v>1256.7285790480971</v>
      </c>
      <c r="BQ15">
        <f t="shared" si="9"/>
        <v>1.122079088435801</v>
      </c>
      <c r="BS15">
        <f t="shared" si="10"/>
        <v>40.289451181950909</v>
      </c>
      <c r="BT15" s="4">
        <f t="shared" si="11"/>
        <v>45124.185323785015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34520</v>
      </c>
      <c r="D16" s="14">
        <v>1353</v>
      </c>
      <c r="E16" s="14">
        <v>973</v>
      </c>
      <c r="F16" s="14">
        <v>1967</v>
      </c>
      <c r="G16" s="15">
        <v>122000</v>
      </c>
      <c r="H16" s="14">
        <v>8.6</v>
      </c>
      <c r="I16" s="14">
        <v>7.8</v>
      </c>
      <c r="J16" s="14">
        <v>11.2</v>
      </c>
      <c r="K16" s="14">
        <v>9.6</v>
      </c>
      <c r="L16" s="14">
        <v>10.8</v>
      </c>
      <c r="M16" s="15">
        <v>300</v>
      </c>
      <c r="N16" s="11">
        <v>36</v>
      </c>
      <c r="O16" s="11">
        <v>6</v>
      </c>
      <c r="P16" s="11">
        <v>0</v>
      </c>
      <c r="Q16" s="11">
        <v>19</v>
      </c>
      <c r="R16" s="11">
        <v>15</v>
      </c>
      <c r="S16" s="11">
        <v>14</v>
      </c>
      <c r="T16" s="11">
        <f t="shared" si="0"/>
        <v>76</v>
      </c>
      <c r="U16" s="3">
        <v>5</v>
      </c>
      <c r="V16" s="2">
        <v>5</v>
      </c>
      <c r="W16" s="3">
        <v>0</v>
      </c>
      <c r="Y16" s="3">
        <v>90</v>
      </c>
      <c r="AA16" s="3">
        <v>0</v>
      </c>
      <c r="AC16" s="3">
        <v>0</v>
      </c>
      <c r="AE16" s="5">
        <v>320</v>
      </c>
      <c r="AG16" s="3">
        <v>100</v>
      </c>
      <c r="AI16" s="3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I16">
        <f t="shared" si="1"/>
        <v>44894</v>
      </c>
      <c r="BJ16">
        <f t="shared" si="2"/>
        <v>44</v>
      </c>
      <c r="BK16">
        <f t="shared" si="3"/>
        <v>32.913489736070382</v>
      </c>
      <c r="BL16">
        <f t="shared" si="4"/>
        <v>3.9194669756662803E-2</v>
      </c>
      <c r="BM16">
        <f t="shared" si="5"/>
        <v>1759.6055040556198</v>
      </c>
      <c r="BN16">
        <f t="shared" si="6"/>
        <v>1.2900333607445893</v>
      </c>
      <c r="BO16">
        <f t="shared" si="7"/>
        <v>2.8186558516801855E-2</v>
      </c>
      <c r="BP16">
        <f t="shared" si="8"/>
        <v>1265.4073580533025</v>
      </c>
      <c r="BQ16">
        <f t="shared" si="9"/>
        <v>0.92771800443790509</v>
      </c>
      <c r="BS16">
        <f t="shared" si="10"/>
        <v>33.817847934641144</v>
      </c>
      <c r="BT16" s="4">
        <f t="shared" si="11"/>
        <v>46127.544582850518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29717</v>
      </c>
      <c r="D17" s="14">
        <v>1158.97</v>
      </c>
      <c r="E17" s="14">
        <v>843.97</v>
      </c>
      <c r="F17" s="14">
        <v>1690.91</v>
      </c>
      <c r="G17" s="15">
        <v>115000</v>
      </c>
      <c r="H17" s="14">
        <v>9.1999999999999993</v>
      </c>
      <c r="I17" s="14">
        <v>10.4</v>
      </c>
      <c r="J17" s="14">
        <v>12.6</v>
      </c>
      <c r="K17" s="14">
        <v>9.4</v>
      </c>
      <c r="L17" s="14">
        <v>8.6</v>
      </c>
      <c r="M17" s="15">
        <v>300</v>
      </c>
      <c r="N17" s="11">
        <v>34</v>
      </c>
      <c r="O17" s="11">
        <v>10</v>
      </c>
      <c r="P17" s="11">
        <v>0</v>
      </c>
      <c r="Q17" s="11">
        <v>19</v>
      </c>
      <c r="R17" s="11">
        <v>15</v>
      </c>
      <c r="S17" s="11">
        <v>14</v>
      </c>
      <c r="T17" s="11">
        <f t="shared" si="0"/>
        <v>78</v>
      </c>
      <c r="U17" s="3">
        <v>6</v>
      </c>
      <c r="V17" s="2">
        <v>5</v>
      </c>
      <c r="W17" s="3">
        <v>0</v>
      </c>
      <c r="Y17" s="3">
        <v>93</v>
      </c>
      <c r="AA17" s="3">
        <v>0</v>
      </c>
      <c r="AC17" s="3">
        <v>0</v>
      </c>
      <c r="AE17" s="5">
        <v>330</v>
      </c>
      <c r="AG17" s="3">
        <v>105</v>
      </c>
      <c r="AI17" s="3">
        <v>0</v>
      </c>
      <c r="BA17">
        <v>70</v>
      </c>
      <c r="BD17">
        <v>100</v>
      </c>
      <c r="BE17">
        <v>0</v>
      </c>
      <c r="BF17">
        <v>0</v>
      </c>
      <c r="BG17">
        <v>40</v>
      </c>
      <c r="BI17">
        <f t="shared" si="1"/>
        <v>41357</v>
      </c>
      <c r="BJ17">
        <f t="shared" si="2"/>
        <v>36</v>
      </c>
      <c r="BK17">
        <f t="shared" si="3"/>
        <v>38.293518518518525</v>
      </c>
      <c r="BL17">
        <f t="shared" si="4"/>
        <v>3.9000235555406E-2</v>
      </c>
      <c r="BM17">
        <f t="shared" si="5"/>
        <v>1612.9327418649259</v>
      </c>
      <c r="BN17">
        <f t="shared" si="6"/>
        <v>1.493456242467524</v>
      </c>
      <c r="BO17">
        <f t="shared" si="7"/>
        <v>2.8400242285560453E-2</v>
      </c>
      <c r="BP17">
        <f t="shared" si="8"/>
        <v>1174.5488202039237</v>
      </c>
      <c r="BQ17">
        <f t="shared" si="9"/>
        <v>1.087545203892522</v>
      </c>
      <c r="BS17">
        <f t="shared" si="10"/>
        <v>39.307559032054229</v>
      </c>
      <c r="BT17" s="4">
        <f t="shared" si="11"/>
        <v>42452.163754618567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33616</v>
      </c>
      <c r="D18" s="14">
        <v>1331.21</v>
      </c>
      <c r="E18" s="14">
        <v>978.23</v>
      </c>
      <c r="F18" s="14">
        <v>1909.39</v>
      </c>
      <c r="G18" s="15">
        <v>84000</v>
      </c>
      <c r="H18" s="14">
        <v>11</v>
      </c>
      <c r="I18" s="14">
        <v>9.6999999999999993</v>
      </c>
      <c r="J18" s="14">
        <v>12.1</v>
      </c>
      <c r="K18" s="14">
        <v>16.399999999999999</v>
      </c>
      <c r="L18" s="14">
        <v>14.3</v>
      </c>
      <c r="N18" s="11">
        <v>34</v>
      </c>
      <c r="O18" s="11">
        <v>8</v>
      </c>
      <c r="P18" s="11">
        <v>0</v>
      </c>
      <c r="Q18" s="11">
        <v>19</v>
      </c>
      <c r="R18" s="11">
        <v>18</v>
      </c>
      <c r="S18" s="11">
        <v>5</v>
      </c>
      <c r="T18" s="11">
        <f t="shared" si="0"/>
        <v>79</v>
      </c>
      <c r="U18" s="3" t="s">
        <v>115</v>
      </c>
      <c r="W18" s="3">
        <v>0</v>
      </c>
      <c r="Y18" s="3">
        <v>0</v>
      </c>
      <c r="AA18" s="3">
        <v>0</v>
      </c>
      <c r="AC18" s="3">
        <v>0</v>
      </c>
      <c r="AE18" s="5">
        <v>350</v>
      </c>
      <c r="AG18" s="3">
        <v>100</v>
      </c>
      <c r="AI18" s="3">
        <v>900</v>
      </c>
      <c r="BA18">
        <v>100</v>
      </c>
      <c r="BB18">
        <v>60</v>
      </c>
      <c r="BC18">
        <v>0</v>
      </c>
      <c r="BD18">
        <v>1100</v>
      </c>
      <c r="BE18">
        <v>0</v>
      </c>
      <c r="BF18">
        <v>0</v>
      </c>
      <c r="BG18">
        <v>300</v>
      </c>
      <c r="BI18">
        <f t="shared" si="1"/>
        <v>45634</v>
      </c>
      <c r="BJ18">
        <f t="shared" si="2"/>
        <v>34</v>
      </c>
      <c r="BK18">
        <f t="shared" si="3"/>
        <v>43.296015180265655</v>
      </c>
      <c r="BL18">
        <f t="shared" si="4"/>
        <v>3.9600487862922418E-2</v>
      </c>
      <c r="BM18">
        <f t="shared" si="5"/>
        <v>1807.1286631366015</v>
      </c>
      <c r="BN18">
        <f t="shared" si="6"/>
        <v>1.7145433236590146</v>
      </c>
      <c r="BO18">
        <f t="shared" si="7"/>
        <v>2.9100130890052357E-2</v>
      </c>
      <c r="BP18">
        <f t="shared" si="8"/>
        <v>1327.9553730366492</v>
      </c>
      <c r="BQ18">
        <f t="shared" si="9"/>
        <v>1.2599197087634244</v>
      </c>
      <c r="BS18">
        <f t="shared" si="10"/>
        <v>44.990066825535777</v>
      </c>
      <c r="BT18" s="4">
        <f t="shared" si="11"/>
        <v>47419.530434114713</v>
      </c>
      <c r="BU18" s="4">
        <f t="shared" si="12"/>
        <v>33193.671303880299</v>
      </c>
      <c r="BV18" s="4" t="e">
        <f t="shared" si="13"/>
        <v>#DIV/0!</v>
      </c>
    </row>
    <row r="19" spans="1:74" x14ac:dyDescent="0.25">
      <c r="A19" s="28">
        <v>30</v>
      </c>
      <c r="B19" t="s">
        <v>36</v>
      </c>
      <c r="C19" s="14">
        <v>31460</v>
      </c>
      <c r="D19" s="14">
        <v>1236</v>
      </c>
      <c r="E19" s="14">
        <v>937</v>
      </c>
      <c r="F19" s="14">
        <v>1799</v>
      </c>
      <c r="G19" s="15">
        <v>98000</v>
      </c>
      <c r="H19" s="14">
        <v>12.1</v>
      </c>
      <c r="I19" s="14">
        <v>14.6</v>
      </c>
      <c r="J19" s="14">
        <v>13.8</v>
      </c>
      <c r="K19" s="14">
        <v>16</v>
      </c>
      <c r="L19" s="14">
        <v>17.600000000000001</v>
      </c>
      <c r="M19" s="15">
        <v>260</v>
      </c>
      <c r="N19" s="11">
        <v>35</v>
      </c>
      <c r="O19" s="11">
        <v>7</v>
      </c>
      <c r="P19" s="11">
        <v>0</v>
      </c>
      <c r="Q19" s="11">
        <v>19</v>
      </c>
      <c r="R19" s="11">
        <v>18</v>
      </c>
      <c r="S19" s="11">
        <v>5</v>
      </c>
      <c r="T19" s="11">
        <f t="shared" si="0"/>
        <v>79</v>
      </c>
      <c r="U19" s="3">
        <v>0</v>
      </c>
      <c r="W19" s="3">
        <v>0</v>
      </c>
      <c r="Y19" s="3">
        <v>0</v>
      </c>
      <c r="AA19" s="3">
        <v>0</v>
      </c>
      <c r="AC19" s="3">
        <v>0</v>
      </c>
      <c r="AE19" s="5">
        <v>340</v>
      </c>
      <c r="AG19" s="3">
        <v>120</v>
      </c>
      <c r="AI19" s="3">
        <v>900</v>
      </c>
      <c r="BA19">
        <v>100</v>
      </c>
      <c r="BB19">
        <v>60</v>
      </c>
      <c r="BD19">
        <v>27</v>
      </c>
      <c r="BE19">
        <v>70</v>
      </c>
      <c r="BF19">
        <v>0</v>
      </c>
      <c r="BG19">
        <v>45</v>
      </c>
      <c r="BI19">
        <f t="shared" si="1"/>
        <v>35510</v>
      </c>
      <c r="BJ19">
        <f t="shared" si="2"/>
        <v>34</v>
      </c>
      <c r="BK19">
        <f t="shared" si="3"/>
        <v>34.813725490196084</v>
      </c>
      <c r="BL19">
        <f t="shared" si="4"/>
        <v>3.9287984742530195E-2</v>
      </c>
      <c r="BM19">
        <f t="shared" si="5"/>
        <v>1395.1163382072473</v>
      </c>
      <c r="BN19">
        <f t="shared" si="6"/>
        <v>1.367761115889458</v>
      </c>
      <c r="BO19">
        <f t="shared" si="7"/>
        <v>2.9783852511125239E-2</v>
      </c>
      <c r="BP19">
        <f t="shared" si="8"/>
        <v>1057.6246026700571</v>
      </c>
      <c r="BQ19">
        <f t="shared" si="9"/>
        <v>1.0368868653628012</v>
      </c>
      <c r="BS19">
        <f t="shared" si="10"/>
        <v>36.203552266806277</v>
      </c>
      <c r="BT19" s="4">
        <f t="shared" si="11"/>
        <v>36927.623312142401</v>
      </c>
      <c r="BU19" s="4">
        <f t="shared" si="12"/>
        <v>36927.623312142401</v>
      </c>
      <c r="BV19" s="4">
        <f t="shared" si="13"/>
        <v>615.46038853570667</v>
      </c>
    </row>
    <row r="20" spans="1:74" x14ac:dyDescent="0.25">
      <c r="A20" s="28">
        <v>31</v>
      </c>
      <c r="B20" t="s">
        <v>37</v>
      </c>
      <c r="C20" s="14">
        <v>39040</v>
      </c>
      <c r="D20" s="14">
        <v>2678</v>
      </c>
      <c r="E20" s="14">
        <v>1811</v>
      </c>
      <c r="F20" s="14">
        <v>558</v>
      </c>
      <c r="G20" s="15">
        <v>88000</v>
      </c>
      <c r="H20" s="14">
        <v>13.2</v>
      </c>
      <c r="I20" s="14">
        <v>13.9</v>
      </c>
      <c r="J20" s="14">
        <v>18</v>
      </c>
      <c r="K20" s="14">
        <v>15.6</v>
      </c>
      <c r="L20" s="14">
        <v>15</v>
      </c>
      <c r="M20" s="15">
        <v>300</v>
      </c>
      <c r="N20" s="11">
        <v>34</v>
      </c>
      <c r="O20" s="11">
        <v>6</v>
      </c>
      <c r="P20" s="11">
        <v>0</v>
      </c>
      <c r="Q20" s="11">
        <v>19</v>
      </c>
      <c r="R20" s="11">
        <v>18</v>
      </c>
      <c r="S20" s="11">
        <v>5</v>
      </c>
      <c r="T20" s="11">
        <f t="shared" si="0"/>
        <v>77</v>
      </c>
      <c r="U20" s="3">
        <v>0</v>
      </c>
      <c r="W20" s="3">
        <v>0</v>
      </c>
      <c r="Y20" s="3">
        <v>0</v>
      </c>
      <c r="AA20" s="3">
        <v>0</v>
      </c>
      <c r="AC20" s="3">
        <v>0</v>
      </c>
      <c r="AE20" s="5">
        <v>350</v>
      </c>
      <c r="AG20" s="3">
        <v>120</v>
      </c>
      <c r="AI20" s="3">
        <v>900</v>
      </c>
      <c r="BA20">
        <v>100</v>
      </c>
      <c r="BB20">
        <v>60</v>
      </c>
      <c r="BC20">
        <v>0</v>
      </c>
      <c r="BD20">
        <v>0</v>
      </c>
      <c r="BE20">
        <v>60</v>
      </c>
      <c r="BF20">
        <v>0</v>
      </c>
      <c r="BG20">
        <v>0</v>
      </c>
      <c r="BI20">
        <f t="shared" si="1"/>
        <v>43485</v>
      </c>
      <c r="BJ20">
        <f t="shared" si="2"/>
        <v>35</v>
      </c>
      <c r="BK20">
        <f t="shared" si="3"/>
        <v>40.078341013824883</v>
      </c>
      <c r="BL20">
        <f t="shared" si="4"/>
        <v>6.859631147540983E-2</v>
      </c>
      <c r="BM20">
        <f t="shared" si="5"/>
        <v>2982.9106045081962</v>
      </c>
      <c r="BN20">
        <f t="shared" si="6"/>
        <v>2.7492263636020242</v>
      </c>
      <c r="BO20">
        <f t="shared" si="7"/>
        <v>4.6388319672131147E-2</v>
      </c>
      <c r="BP20">
        <f t="shared" si="8"/>
        <v>2017.196080942623</v>
      </c>
      <c r="BQ20">
        <f t="shared" si="9"/>
        <v>1.8591668948779936</v>
      </c>
      <c r="BS20">
        <f t="shared" si="10"/>
        <v>61.469046805356193</v>
      </c>
      <c r="BT20" s="4">
        <f t="shared" si="11"/>
        <v>66693.915783811462</v>
      </c>
      <c r="BU20" s="4">
        <f t="shared" si="12"/>
        <v>66693.915783811462</v>
      </c>
      <c r="BV20" s="4">
        <f t="shared" si="13"/>
        <v>1111.5652630635243</v>
      </c>
    </row>
    <row r="21" spans="1:74" x14ac:dyDescent="0.25">
      <c r="A21" s="28">
        <v>31</v>
      </c>
      <c r="B21" t="s">
        <v>38</v>
      </c>
      <c r="C21" s="14">
        <v>36692</v>
      </c>
      <c r="D21" s="14">
        <v>1430</v>
      </c>
      <c r="E21" s="14">
        <v>1082</v>
      </c>
      <c r="F21" s="14">
        <v>2077</v>
      </c>
      <c r="G21" s="15">
        <v>96000</v>
      </c>
      <c r="H21" s="14">
        <v>19.7</v>
      </c>
      <c r="I21" s="14">
        <v>16.5</v>
      </c>
      <c r="J21" s="14">
        <v>21</v>
      </c>
      <c r="K21" s="14">
        <v>12.8</v>
      </c>
      <c r="L21" s="14">
        <v>15.4</v>
      </c>
      <c r="M21" s="15">
        <v>300</v>
      </c>
      <c r="N21" s="11">
        <v>32</v>
      </c>
      <c r="O21" s="11">
        <v>8</v>
      </c>
      <c r="P21" s="11">
        <v>0</v>
      </c>
      <c r="Q21" s="11">
        <v>19</v>
      </c>
      <c r="R21" s="11">
        <v>18</v>
      </c>
      <c r="S21" s="11">
        <v>5</v>
      </c>
      <c r="T21" s="11">
        <f t="shared" si="0"/>
        <v>77</v>
      </c>
      <c r="U21" s="3">
        <v>5</v>
      </c>
      <c r="W21" s="3">
        <v>0</v>
      </c>
      <c r="Y21" s="3">
        <v>0</v>
      </c>
      <c r="AA21" s="3">
        <v>0</v>
      </c>
      <c r="AC21" s="3">
        <v>0</v>
      </c>
      <c r="AE21" s="5">
        <v>350</v>
      </c>
      <c r="AG21" s="3">
        <v>120</v>
      </c>
      <c r="AI21" s="3">
        <v>900</v>
      </c>
      <c r="BA21">
        <v>95</v>
      </c>
      <c r="BB21">
        <v>60</v>
      </c>
      <c r="BC21">
        <v>0</v>
      </c>
      <c r="BD21">
        <v>180</v>
      </c>
      <c r="BE21">
        <v>80</v>
      </c>
      <c r="BF21">
        <v>0</v>
      </c>
      <c r="BG21">
        <v>80</v>
      </c>
      <c r="BI21">
        <f t="shared" si="1"/>
        <v>41177</v>
      </c>
      <c r="BJ21">
        <f t="shared" si="2"/>
        <v>34</v>
      </c>
      <c r="BK21">
        <f t="shared" si="3"/>
        <v>39.0673624288425</v>
      </c>
      <c r="BL21">
        <f t="shared" si="4"/>
        <v>3.8973073149460372E-2</v>
      </c>
      <c r="BM21">
        <f t="shared" si="5"/>
        <v>1604.7942330753297</v>
      </c>
      <c r="BN21">
        <f t="shared" si="6"/>
        <v>1.5225751736957587</v>
      </c>
      <c r="BO21">
        <f t="shared" si="7"/>
        <v>2.9488716886514773E-2</v>
      </c>
      <c r="BP21">
        <f t="shared" si="8"/>
        <v>1214.2568952360189</v>
      </c>
      <c r="BQ21">
        <f t="shared" si="9"/>
        <v>1.1520463901670008</v>
      </c>
      <c r="BS21">
        <f t="shared" si="10"/>
        <v>40.387616109876959</v>
      </c>
      <c r="BT21" s="4">
        <f t="shared" si="11"/>
        <v>42568.547379810312</v>
      </c>
      <c r="BU21" s="4">
        <f t="shared" si="12"/>
        <v>42568.547379810312</v>
      </c>
      <c r="BV21" s="4">
        <f t="shared" si="13"/>
        <v>709.47578966350522</v>
      </c>
    </row>
    <row r="22" spans="1:74" x14ac:dyDescent="0.25">
      <c r="A22" s="28">
        <v>30</v>
      </c>
      <c r="B22" t="s">
        <v>39</v>
      </c>
      <c r="C22" s="14">
        <v>35880</v>
      </c>
      <c r="D22" s="14">
        <v>1421</v>
      </c>
      <c r="E22" s="14">
        <v>1098</v>
      </c>
      <c r="F22" s="14">
        <v>2016</v>
      </c>
      <c r="G22" s="15">
        <v>96000</v>
      </c>
      <c r="H22" s="14">
        <v>16.2</v>
      </c>
      <c r="I22" s="14">
        <v>20.399999999999999</v>
      </c>
      <c r="J22" s="14">
        <v>18.399999999999999</v>
      </c>
      <c r="K22" s="14">
        <v>22.7</v>
      </c>
      <c r="L22" s="14">
        <v>17.100000000000001</v>
      </c>
      <c r="M22" s="15">
        <v>300</v>
      </c>
      <c r="N22" s="11">
        <v>32</v>
      </c>
      <c r="O22" s="11">
        <v>6</v>
      </c>
      <c r="P22" s="11">
        <v>0</v>
      </c>
      <c r="Q22" s="11">
        <v>19</v>
      </c>
      <c r="R22" s="11">
        <v>18</v>
      </c>
      <c r="S22" s="11">
        <v>5</v>
      </c>
      <c r="T22" s="11">
        <f t="shared" si="0"/>
        <v>75</v>
      </c>
      <c r="U22" s="3">
        <v>20</v>
      </c>
      <c r="W22" s="3">
        <v>0</v>
      </c>
      <c r="Y22" s="3">
        <v>45</v>
      </c>
      <c r="AA22" s="3">
        <v>0</v>
      </c>
      <c r="AC22" s="3">
        <v>0</v>
      </c>
      <c r="AE22" s="5">
        <v>350</v>
      </c>
      <c r="AG22" s="3">
        <v>120</v>
      </c>
      <c r="AI22" s="3">
        <v>900</v>
      </c>
      <c r="BA22">
        <v>55</v>
      </c>
      <c r="BB22">
        <v>50</v>
      </c>
      <c r="BC22">
        <v>0</v>
      </c>
      <c r="BD22">
        <v>120</v>
      </c>
      <c r="BE22">
        <v>85</v>
      </c>
      <c r="BF22">
        <v>0</v>
      </c>
      <c r="BG22">
        <v>60</v>
      </c>
      <c r="BI22">
        <f t="shared" si="1"/>
        <v>40230</v>
      </c>
      <c r="BJ22">
        <f t="shared" si="2"/>
        <v>32</v>
      </c>
      <c r="BK22">
        <f t="shared" si="3"/>
        <v>41.90625</v>
      </c>
      <c r="BL22">
        <f t="shared" si="4"/>
        <v>3.960423634336678E-2</v>
      </c>
      <c r="BM22">
        <f t="shared" si="5"/>
        <v>1593.2784280936455</v>
      </c>
      <c r="BN22">
        <f t="shared" si="6"/>
        <v>1.6596650292642141</v>
      </c>
      <c r="BO22">
        <f t="shared" si="7"/>
        <v>3.060200668896321E-2</v>
      </c>
      <c r="BP22">
        <f t="shared" si="8"/>
        <v>1231.1187290969899</v>
      </c>
      <c r="BQ22">
        <f t="shared" si="9"/>
        <v>1.2824153428093645</v>
      </c>
      <c r="BS22">
        <f t="shared" si="10"/>
        <v>43.991027539715716</v>
      </c>
      <c r="BT22" s="4">
        <f t="shared" si="11"/>
        <v>42231.386438127091</v>
      </c>
      <c r="BU22" s="4">
        <f t="shared" si="12"/>
        <v>40119.817116220736</v>
      </c>
      <c r="BV22" s="4">
        <f t="shared" si="13"/>
        <v>703.85644063545146</v>
      </c>
    </row>
    <row r="23" spans="1:74" x14ac:dyDescent="0.25">
      <c r="A23" s="28">
        <v>31</v>
      </c>
      <c r="B23" t="s">
        <v>40</v>
      </c>
      <c r="C23" s="14">
        <v>33023</v>
      </c>
      <c r="D23" s="14">
        <v>1413</v>
      </c>
      <c r="E23" s="14">
        <v>1086</v>
      </c>
      <c r="F23" s="14">
        <v>1859</v>
      </c>
      <c r="G23" s="15">
        <v>120000</v>
      </c>
      <c r="H23" s="14">
        <v>13.1</v>
      </c>
      <c r="I23" s="14">
        <v>11.2</v>
      </c>
      <c r="J23" s="14">
        <v>10.3</v>
      </c>
      <c r="K23" s="14">
        <v>8.5</v>
      </c>
      <c r="L23" s="14">
        <v>9.1</v>
      </c>
      <c r="N23" s="11">
        <v>36</v>
      </c>
      <c r="O23" s="11">
        <v>4</v>
      </c>
      <c r="P23" s="11">
        <v>0</v>
      </c>
      <c r="Q23" s="11">
        <v>19</v>
      </c>
      <c r="R23" s="11">
        <v>18</v>
      </c>
      <c r="S23" s="11">
        <v>5</v>
      </c>
      <c r="T23" s="11">
        <f t="shared" si="0"/>
        <v>77</v>
      </c>
      <c r="U23" s="3">
        <v>20</v>
      </c>
      <c r="W23" s="3">
        <v>0</v>
      </c>
      <c r="Y23" s="3">
        <v>55</v>
      </c>
      <c r="AA23" s="3">
        <v>0</v>
      </c>
      <c r="AC23" s="3">
        <v>0</v>
      </c>
      <c r="AE23" s="5">
        <v>350</v>
      </c>
      <c r="AG23" s="3">
        <v>120</v>
      </c>
      <c r="AI23" s="3">
        <v>700</v>
      </c>
      <c r="BA23">
        <v>20</v>
      </c>
      <c r="BB23">
        <v>30</v>
      </c>
      <c r="BC23">
        <v>0</v>
      </c>
      <c r="BD23">
        <v>0</v>
      </c>
      <c r="BE23">
        <v>0</v>
      </c>
      <c r="BF23">
        <v>0</v>
      </c>
      <c r="BG23">
        <v>0</v>
      </c>
      <c r="BI23">
        <f t="shared" si="1"/>
        <v>37508</v>
      </c>
      <c r="BJ23">
        <f t="shared" si="2"/>
        <v>32</v>
      </c>
      <c r="BK23">
        <f t="shared" si="3"/>
        <v>37.810483870967744</v>
      </c>
      <c r="BL23">
        <f t="shared" si="4"/>
        <v>4.2788359628137963E-2</v>
      </c>
      <c r="BM23">
        <f t="shared" si="5"/>
        <v>1604.9057929321987</v>
      </c>
      <c r="BN23">
        <f t="shared" si="6"/>
        <v>1.6178485815848778</v>
      </c>
      <c r="BO23">
        <f t="shared" si="7"/>
        <v>3.2886170244980771E-2</v>
      </c>
      <c r="BP23">
        <f t="shared" si="8"/>
        <v>1233.4944735487388</v>
      </c>
      <c r="BQ23">
        <f t="shared" si="9"/>
        <v>1.2434420096257448</v>
      </c>
      <c r="BS23">
        <f t="shared" si="10"/>
        <v>41.847771765011288</v>
      </c>
      <c r="BT23" s="4">
        <f t="shared" si="11"/>
        <v>41512.9895908912</v>
      </c>
      <c r="BU23" s="4">
        <f t="shared" si="12"/>
        <v>22832.144274990162</v>
      </c>
      <c r="BV23" s="4">
        <f t="shared" si="13"/>
        <v>830.25979181782395</v>
      </c>
    </row>
    <row r="24" spans="1:74" x14ac:dyDescent="0.25">
      <c r="A24" s="28">
        <v>30</v>
      </c>
      <c r="B24" t="s">
        <v>41</v>
      </c>
      <c r="C24" s="14">
        <v>31104</v>
      </c>
      <c r="D24" s="14">
        <v>1353</v>
      </c>
      <c r="E24" s="14">
        <v>1023</v>
      </c>
      <c r="F24" s="14">
        <v>1751</v>
      </c>
      <c r="G24" s="15">
        <v>122000</v>
      </c>
      <c r="H24" s="14">
        <v>9</v>
      </c>
      <c r="I24" s="14">
        <v>12</v>
      </c>
      <c r="J24" s="14">
        <v>10</v>
      </c>
      <c r="K24" s="14">
        <v>13</v>
      </c>
      <c r="L24" s="14">
        <v>14</v>
      </c>
      <c r="M24" s="15">
        <v>330</v>
      </c>
      <c r="N24" s="11">
        <v>36</v>
      </c>
      <c r="O24" s="11">
        <v>4</v>
      </c>
      <c r="P24" s="11">
        <v>0</v>
      </c>
      <c r="Q24" s="11">
        <v>18</v>
      </c>
      <c r="R24" s="11">
        <v>18</v>
      </c>
      <c r="S24" s="11">
        <v>14</v>
      </c>
      <c r="T24" s="11">
        <f t="shared" si="0"/>
        <v>76</v>
      </c>
      <c r="AE24" s="5">
        <v>250</v>
      </c>
      <c r="AG24" s="3">
        <v>150</v>
      </c>
      <c r="AO24" s="4">
        <v>3</v>
      </c>
      <c r="AQ24" s="4">
        <v>0</v>
      </c>
      <c r="AS24" s="4">
        <v>0</v>
      </c>
      <c r="BA24">
        <v>0</v>
      </c>
      <c r="BB24">
        <v>0</v>
      </c>
      <c r="BC24">
        <v>0</v>
      </c>
      <c r="BD24">
        <v>0</v>
      </c>
      <c r="BE24">
        <v>140</v>
      </c>
      <c r="BF24">
        <v>0</v>
      </c>
      <c r="BG24">
        <v>0</v>
      </c>
      <c r="BI24">
        <f t="shared" si="1"/>
        <v>35154</v>
      </c>
      <c r="BJ24">
        <f t="shared" si="2"/>
        <v>36</v>
      </c>
      <c r="BK24">
        <f t="shared" si="3"/>
        <v>32.549999999999997</v>
      </c>
      <c r="BL24">
        <f t="shared" si="4"/>
        <v>4.3499228395061727E-2</v>
      </c>
      <c r="BM24">
        <f t="shared" si="5"/>
        <v>1529.171875</v>
      </c>
      <c r="BN24">
        <f t="shared" si="6"/>
        <v>1.4158998842592594</v>
      </c>
      <c r="BO24">
        <f t="shared" si="7"/>
        <v>3.2889660493827161E-2</v>
      </c>
      <c r="BP24">
        <f t="shared" si="8"/>
        <v>1156.203125</v>
      </c>
      <c r="BQ24">
        <f t="shared" si="9"/>
        <v>1.070558449074074</v>
      </c>
      <c r="BS24">
        <f t="shared" si="10"/>
        <v>36.323953993055554</v>
      </c>
      <c r="BT24" s="4">
        <f t="shared" si="11"/>
        <v>39229.870312500003</v>
      </c>
      <c r="BU24" s="4">
        <f t="shared" si="12"/>
        <v>7845.9740625000013</v>
      </c>
      <c r="BV24" s="4">
        <f t="shared" si="13"/>
        <v>1307.66234375</v>
      </c>
    </row>
    <row r="25" spans="1:74" x14ac:dyDescent="0.25">
      <c r="A25" s="28">
        <v>31</v>
      </c>
      <c r="B25" t="s">
        <v>42</v>
      </c>
      <c r="C25" s="14">
        <v>39838</v>
      </c>
      <c r="D25" s="14">
        <v>1617</v>
      </c>
      <c r="E25" s="14">
        <v>1219</v>
      </c>
      <c r="F25" s="14">
        <v>2242</v>
      </c>
      <c r="G25" s="15">
        <v>106000</v>
      </c>
      <c r="H25" s="14">
        <v>8</v>
      </c>
      <c r="I25" s="14">
        <v>7.2</v>
      </c>
      <c r="J25" s="14">
        <v>9.5</v>
      </c>
      <c r="K25" s="14">
        <v>10.3</v>
      </c>
      <c r="L25" s="14">
        <v>10.8</v>
      </c>
      <c r="M25" s="15">
        <v>360</v>
      </c>
      <c r="N25" s="11">
        <v>46</v>
      </c>
      <c r="O25" s="11">
        <v>6</v>
      </c>
      <c r="P25" s="11">
        <v>0</v>
      </c>
      <c r="Q25" s="11">
        <v>4</v>
      </c>
      <c r="R25" s="11">
        <v>16</v>
      </c>
      <c r="S25" s="11">
        <v>14</v>
      </c>
      <c r="T25" s="11">
        <f t="shared" si="0"/>
        <v>72</v>
      </c>
      <c r="U25" s="3">
        <v>1</v>
      </c>
      <c r="W25" s="3">
        <v>0</v>
      </c>
      <c r="Y25" s="3" t="s">
        <v>125</v>
      </c>
      <c r="AA25" s="3">
        <v>0</v>
      </c>
      <c r="AC25" s="3">
        <v>0</v>
      </c>
      <c r="AE25" s="5">
        <v>400</v>
      </c>
      <c r="AG25" s="3">
        <v>100</v>
      </c>
      <c r="AI25" s="3">
        <v>0</v>
      </c>
      <c r="BA25">
        <v>0</v>
      </c>
      <c r="BB25">
        <v>0</v>
      </c>
      <c r="BC25">
        <v>0</v>
      </c>
      <c r="BD25">
        <v>0</v>
      </c>
      <c r="BE25">
        <v>24</v>
      </c>
      <c r="BF25">
        <v>0</v>
      </c>
      <c r="BG25">
        <v>0</v>
      </c>
      <c r="BI25">
        <f t="shared" si="1"/>
        <v>51886</v>
      </c>
      <c r="BJ25">
        <f t="shared" si="2"/>
        <v>36</v>
      </c>
      <c r="BK25">
        <f t="shared" si="3"/>
        <v>46.492831541218642</v>
      </c>
      <c r="BL25">
        <f t="shared" si="4"/>
        <v>4.0589387017420556E-2</v>
      </c>
      <c r="BM25">
        <f t="shared" si="5"/>
        <v>2106.0209347858831</v>
      </c>
      <c r="BN25">
        <f t="shared" si="6"/>
        <v>1.8871155329622609</v>
      </c>
      <c r="BO25">
        <f t="shared" si="7"/>
        <v>3.0598925648877957E-2</v>
      </c>
      <c r="BP25">
        <f t="shared" si="8"/>
        <v>1587.6558562176817</v>
      </c>
      <c r="BQ25">
        <f t="shared" si="9"/>
        <v>1.4226306955355572</v>
      </c>
      <c r="BS25">
        <f t="shared" si="10"/>
        <v>49.393796101361055</v>
      </c>
      <c r="BT25" s="4">
        <f t="shared" si="11"/>
        <v>55123.476449118934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C26" s="14">
        <v>38838</v>
      </c>
      <c r="D26" s="14">
        <v>1530</v>
      </c>
      <c r="E26" s="14">
        <v>1130</v>
      </c>
      <c r="F26" s="14">
        <v>2206</v>
      </c>
      <c r="G26" s="15">
        <v>112000</v>
      </c>
      <c r="H26" s="14">
        <v>10</v>
      </c>
      <c r="I26" s="14">
        <v>11</v>
      </c>
      <c r="J26" s="14">
        <v>12</v>
      </c>
      <c r="K26" s="14">
        <v>9.6</v>
      </c>
      <c r="L26" s="14">
        <v>8.3000000000000007</v>
      </c>
      <c r="N26" s="11">
        <v>46</v>
      </c>
      <c r="O26" s="11">
        <v>3</v>
      </c>
      <c r="P26" s="11">
        <v>0</v>
      </c>
      <c r="Q26" s="11">
        <v>15</v>
      </c>
      <c r="R26" s="11">
        <v>16</v>
      </c>
      <c r="S26" s="11">
        <v>6</v>
      </c>
      <c r="T26" s="11">
        <f t="shared" si="0"/>
        <v>80</v>
      </c>
      <c r="U26" s="3">
        <v>1</v>
      </c>
      <c r="W26" s="3">
        <v>0</v>
      </c>
      <c r="Y26" s="3">
        <v>3</v>
      </c>
      <c r="AA26" s="3">
        <v>0</v>
      </c>
      <c r="AC26" s="3">
        <v>0</v>
      </c>
      <c r="AE26" s="5">
        <v>400</v>
      </c>
      <c r="AG26" s="3">
        <v>100</v>
      </c>
      <c r="AI26" s="3">
        <v>0</v>
      </c>
      <c r="BA26">
        <v>0</v>
      </c>
      <c r="BB26">
        <v>0</v>
      </c>
      <c r="BC26">
        <v>0</v>
      </c>
      <c r="BD26">
        <v>0</v>
      </c>
      <c r="BE26">
        <v>20</v>
      </c>
      <c r="BF26">
        <v>0</v>
      </c>
      <c r="BG26">
        <v>0</v>
      </c>
      <c r="BI26">
        <f t="shared" si="1"/>
        <v>50916</v>
      </c>
      <c r="BJ26">
        <f t="shared" si="2"/>
        <v>46</v>
      </c>
      <c r="BK26">
        <f t="shared" si="3"/>
        <v>35.705469845722298</v>
      </c>
      <c r="BL26">
        <f t="shared" si="4"/>
        <v>3.9394407539008185E-2</v>
      </c>
      <c r="BM26">
        <f t="shared" si="5"/>
        <v>2005.8056542561408</v>
      </c>
      <c r="BN26">
        <f t="shared" si="6"/>
        <v>1.4065958304741519</v>
      </c>
      <c r="BO26">
        <f t="shared" si="7"/>
        <v>2.9095216025541996E-2</v>
      </c>
      <c r="BP26">
        <f t="shared" si="8"/>
        <v>1481.4120191564962</v>
      </c>
      <c r="BQ26">
        <f t="shared" si="9"/>
        <v>1.0388583584547659</v>
      </c>
      <c r="BS26">
        <f>(0.325*BK26)+(12.86*BN26)+(7.04*BQ26)</f>
        <v>37.006662923278896</v>
      </c>
      <c r="BT26" s="4">
        <f t="shared" si="11"/>
        <v>52771.501328595703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C27" s="14">
        <v>36464</v>
      </c>
      <c r="D27" s="14">
        <v>1407.5</v>
      </c>
      <c r="E27" s="14">
        <v>1039.23</v>
      </c>
      <c r="F27" s="14">
        <v>2063.86</v>
      </c>
      <c r="G27" s="15">
        <v>92000</v>
      </c>
      <c r="H27" s="14">
        <v>9</v>
      </c>
      <c r="I27" s="14">
        <v>8.3000000000000007</v>
      </c>
      <c r="J27" s="14">
        <v>4.3</v>
      </c>
      <c r="K27" s="14">
        <v>6.7</v>
      </c>
      <c r="L27" s="14">
        <v>7.2</v>
      </c>
      <c r="N27" s="11">
        <v>43</v>
      </c>
      <c r="O27" s="11">
        <v>5</v>
      </c>
      <c r="P27" s="11">
        <v>0</v>
      </c>
      <c r="Q27" s="11">
        <v>15</v>
      </c>
      <c r="R27" s="11">
        <v>16</v>
      </c>
      <c r="S27" s="11">
        <v>8</v>
      </c>
      <c r="T27" s="11">
        <f t="shared" si="0"/>
        <v>79</v>
      </c>
      <c r="U27" s="3">
        <v>0.3</v>
      </c>
      <c r="W27" s="3">
        <v>0</v>
      </c>
      <c r="Y27" s="3">
        <v>3</v>
      </c>
      <c r="AA27" s="3">
        <v>0</v>
      </c>
      <c r="AC27" s="3">
        <v>0</v>
      </c>
      <c r="AE27" s="5">
        <v>400</v>
      </c>
      <c r="AG27" s="3">
        <v>100</v>
      </c>
      <c r="AI27" s="3">
        <v>0</v>
      </c>
      <c r="BA27">
        <v>0</v>
      </c>
      <c r="BB27">
        <v>0</v>
      </c>
      <c r="BC27">
        <v>0</v>
      </c>
      <c r="BD27">
        <v>0</v>
      </c>
      <c r="BE27">
        <v>80</v>
      </c>
      <c r="BF27">
        <v>0</v>
      </c>
      <c r="BG27">
        <v>0</v>
      </c>
      <c r="BI27">
        <f t="shared" si="1"/>
        <v>41000</v>
      </c>
      <c r="BJ27">
        <f t="shared" si="2"/>
        <v>46</v>
      </c>
      <c r="BK27">
        <f t="shared" si="3"/>
        <v>31.832298136645964</v>
      </c>
      <c r="BL27">
        <f t="shared" si="4"/>
        <v>3.8599714787187364E-2</v>
      </c>
      <c r="BM27">
        <f t="shared" si="5"/>
        <v>1582.5883062746818</v>
      </c>
      <c r="BN27">
        <f t="shared" si="6"/>
        <v>1.22871762909525</v>
      </c>
      <c r="BO27">
        <f t="shared" si="7"/>
        <v>2.8500164545853444E-2</v>
      </c>
      <c r="BP27">
        <f t="shared" si="8"/>
        <v>1168.5067463799912</v>
      </c>
      <c r="BQ27">
        <f t="shared" si="9"/>
        <v>0.90722573476707402</v>
      </c>
      <c r="BS27">
        <f>(0.325*BK27)+(12.86*BN27)+(7.04*BQ27)</f>
        <v>32.533674777335051</v>
      </c>
      <c r="BT27" s="4">
        <f t="shared" si="11"/>
        <v>41903.373113207548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A4" zoomScaleNormal="100" workbookViewId="0">
      <selection activeCell="G4" sqref="G4:G21"/>
    </sheetView>
  </sheetViews>
  <sheetFormatPr defaultRowHeight="15" x14ac:dyDescent="0.25"/>
  <cols>
    <col min="1" max="1" width="4.5703125" style="5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59"/>
      <c r="V2" s="59"/>
      <c r="W2" s="59"/>
      <c r="X2" s="59"/>
      <c r="Y2" s="59" t="s">
        <v>68</v>
      </c>
      <c r="Z2" s="59" t="s">
        <v>78</v>
      </c>
      <c r="AA2" s="59"/>
      <c r="AB2" s="59"/>
      <c r="AC2" s="59" t="s">
        <v>68</v>
      </c>
      <c r="AD2" s="59"/>
      <c r="AE2" s="59" t="s">
        <v>67</v>
      </c>
      <c r="AF2" s="59"/>
      <c r="AG2" s="59" t="s">
        <v>67</v>
      </c>
      <c r="AH2" s="59"/>
      <c r="AI2" s="59" t="s">
        <v>67</v>
      </c>
      <c r="AJ2" s="59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C2" t="s">
        <v>69</v>
      </c>
      <c r="BD2" t="s">
        <v>68</v>
      </c>
      <c r="BE2" t="s">
        <v>68</v>
      </c>
      <c r="BF2" t="s">
        <v>68</v>
      </c>
      <c r="BK2" s="58" t="s">
        <v>32</v>
      </c>
      <c r="BN2" s="58" t="s">
        <v>64</v>
      </c>
      <c r="BQ2" s="58" t="s">
        <v>65</v>
      </c>
    </row>
    <row r="3" spans="1:88" s="1" customFormat="1" ht="75.75" thickBot="1" x14ac:dyDescent="0.3">
      <c r="A3" s="85" t="s">
        <v>27</v>
      </c>
      <c r="B3" s="85"/>
      <c r="C3" s="62" t="s">
        <v>28</v>
      </c>
      <c r="D3" s="62" t="s">
        <v>29</v>
      </c>
      <c r="E3" s="62" t="s">
        <v>30</v>
      </c>
      <c r="F3" s="6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61" t="s">
        <v>20</v>
      </c>
      <c r="BB3" s="61" t="s">
        <v>21</v>
      </c>
      <c r="BC3" s="61" t="s">
        <v>22</v>
      </c>
      <c r="BD3" s="61" t="s">
        <v>23</v>
      </c>
      <c r="BE3" s="61" t="s">
        <v>24</v>
      </c>
      <c r="BF3" s="61" t="s">
        <v>25</v>
      </c>
      <c r="BG3" s="6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58">
        <v>31</v>
      </c>
      <c r="B4" t="s">
        <v>33</v>
      </c>
      <c r="C4" s="14">
        <v>25865</v>
      </c>
      <c r="D4" s="14">
        <v>1277.73</v>
      </c>
      <c r="E4" s="14">
        <v>907.86</v>
      </c>
      <c r="F4" s="14">
        <v>1461.37</v>
      </c>
      <c r="G4" s="15">
        <v>136000</v>
      </c>
      <c r="H4" s="25">
        <v>6.89</v>
      </c>
      <c r="I4" s="25">
        <v>8.7899999999999991</v>
      </c>
      <c r="J4" s="25">
        <v>11.92</v>
      </c>
      <c r="K4" s="25"/>
      <c r="L4" s="25"/>
      <c r="M4" s="26">
        <v>100</v>
      </c>
      <c r="N4" s="27">
        <v>28</v>
      </c>
      <c r="O4" s="27">
        <v>8</v>
      </c>
      <c r="P4" s="27">
        <v>0</v>
      </c>
      <c r="Q4" s="27">
        <v>0</v>
      </c>
      <c r="R4" s="27">
        <v>6</v>
      </c>
      <c r="S4" s="27">
        <v>2</v>
      </c>
      <c r="T4" s="27">
        <f>N4+O4+P4+Q4+R4</f>
        <v>42</v>
      </c>
      <c r="Y4" s="3">
        <v>60</v>
      </c>
      <c r="AE4" s="5">
        <v>50</v>
      </c>
      <c r="AG4" s="3">
        <v>100</v>
      </c>
      <c r="BA4" s="24">
        <v>90</v>
      </c>
      <c r="BB4" s="24">
        <v>40</v>
      </c>
      <c r="BC4" s="24">
        <v>17</v>
      </c>
      <c r="BD4" s="24"/>
      <c r="BE4" s="24"/>
      <c r="BF4" s="24"/>
      <c r="BG4" s="24"/>
      <c r="BT4" s="4"/>
      <c r="BU4" s="4"/>
      <c r="BV4" s="4"/>
    </row>
    <row r="5" spans="1:88" x14ac:dyDescent="0.25">
      <c r="A5" s="23">
        <v>30</v>
      </c>
      <c r="B5" s="24" t="s">
        <v>34</v>
      </c>
      <c r="C5" s="25">
        <v>34103</v>
      </c>
      <c r="D5" s="25">
        <v>1688.1</v>
      </c>
      <c r="E5" s="25">
        <v>1258.4000000000001</v>
      </c>
      <c r="F5" s="25">
        <v>1899.54</v>
      </c>
      <c r="G5" s="26">
        <v>206000</v>
      </c>
      <c r="H5" s="14">
        <v>22</v>
      </c>
      <c r="I5" s="14">
        <v>23</v>
      </c>
      <c r="J5" s="14">
        <v>16</v>
      </c>
      <c r="M5" s="15">
        <v>60</v>
      </c>
      <c r="N5" s="11">
        <v>34</v>
      </c>
      <c r="O5" s="11">
        <v>9</v>
      </c>
      <c r="P5" s="11">
        <v>1</v>
      </c>
      <c r="Q5" s="11">
        <v>0</v>
      </c>
      <c r="R5" s="11">
        <v>6</v>
      </c>
      <c r="S5" s="11">
        <v>7</v>
      </c>
      <c r="T5" s="11">
        <f t="shared" ref="T5:T27" si="0">N5+O5+P5+Q5+R5</f>
        <v>50</v>
      </c>
      <c r="Y5" s="3">
        <v>6</v>
      </c>
      <c r="Z5" s="2">
        <v>10</v>
      </c>
      <c r="BA5">
        <v>90</v>
      </c>
      <c r="BB5">
        <v>60</v>
      </c>
      <c r="BC5">
        <v>30</v>
      </c>
      <c r="BD5">
        <v>0</v>
      </c>
      <c r="BE5">
        <v>0</v>
      </c>
      <c r="BF5">
        <v>6</v>
      </c>
      <c r="BG5">
        <v>0</v>
      </c>
      <c r="BI5" s="24">
        <f>C5+M4+S4*18*A5</f>
        <v>35283</v>
      </c>
      <c r="BJ5" s="27">
        <f>N4+P4</f>
        <v>28</v>
      </c>
      <c r="BK5" s="24">
        <f>BI5/BJ5/A5</f>
        <v>42.003571428571426</v>
      </c>
      <c r="BL5" s="24">
        <f>D5/C5</f>
        <v>4.9500043984400194E-2</v>
      </c>
      <c r="BM5" s="24">
        <f>BL5*BI5</f>
        <v>1746.5100519015921</v>
      </c>
      <c r="BN5" s="24">
        <f>BM5/BJ5/A5</f>
        <v>2.079178633216181</v>
      </c>
      <c r="BO5" s="24">
        <f>E5/C5</f>
        <v>3.6899979473946576E-2</v>
      </c>
      <c r="BP5" s="24">
        <f>BO5*BI5</f>
        <v>1301.9419757792571</v>
      </c>
      <c r="BQ5" s="24">
        <f>BP5/BJ5/A5</f>
        <v>1.5499309235467347</v>
      </c>
      <c r="BR5" s="24"/>
      <c r="BS5" s="24">
        <f>(0.325*BK5)+(12.86*BN5)+(7.04*BQ5)</f>
        <v>51.30091163921481</v>
      </c>
      <c r="BT5" s="24">
        <f>BS5*BJ5*A5</f>
        <v>43092.76577694044</v>
      </c>
      <c r="BU5" s="24">
        <f>BT5*(BA4/100)</f>
        <v>38783.489199246396</v>
      </c>
      <c r="BV5" s="24">
        <f>BT5/BB4</f>
        <v>1077.319144423511</v>
      </c>
      <c r="BW5" s="24"/>
      <c r="BX5" s="24"/>
      <c r="BY5" s="24"/>
    </row>
    <row r="6" spans="1:88" x14ac:dyDescent="0.25">
      <c r="A6" s="58">
        <v>31</v>
      </c>
      <c r="B6" t="s">
        <v>35</v>
      </c>
      <c r="C6" s="14">
        <v>34103</v>
      </c>
      <c r="D6" s="14">
        <v>1688</v>
      </c>
      <c r="E6" s="14">
        <v>1258</v>
      </c>
      <c r="F6" s="14">
        <v>1899.54</v>
      </c>
      <c r="G6" s="15">
        <v>206000</v>
      </c>
      <c r="H6" s="14">
        <v>22</v>
      </c>
      <c r="I6" s="14">
        <v>23</v>
      </c>
      <c r="J6" s="14">
        <v>16</v>
      </c>
      <c r="M6" s="15">
        <v>200</v>
      </c>
      <c r="N6" s="11">
        <v>35</v>
      </c>
      <c r="O6" s="11">
        <v>6</v>
      </c>
      <c r="P6" s="11">
        <v>1</v>
      </c>
      <c r="Q6" s="11">
        <v>0</v>
      </c>
      <c r="R6" s="11">
        <v>6</v>
      </c>
      <c r="S6" s="11">
        <v>6</v>
      </c>
      <c r="T6" s="11">
        <f t="shared" si="0"/>
        <v>48</v>
      </c>
      <c r="U6" s="3">
        <v>0</v>
      </c>
      <c r="W6" s="3">
        <v>0</v>
      </c>
      <c r="Y6" s="3">
        <v>0</v>
      </c>
      <c r="AA6" s="3">
        <v>0</v>
      </c>
      <c r="AC6" s="3">
        <v>0</v>
      </c>
      <c r="AE6" s="5">
        <v>80</v>
      </c>
      <c r="AG6" s="3">
        <v>0</v>
      </c>
      <c r="AI6" s="3">
        <v>0</v>
      </c>
      <c r="BA6">
        <v>100</v>
      </c>
      <c r="BB6">
        <v>50</v>
      </c>
      <c r="BC6">
        <v>25</v>
      </c>
      <c r="BD6">
        <v>372</v>
      </c>
      <c r="BE6">
        <v>2</v>
      </c>
      <c r="BF6">
        <v>0</v>
      </c>
      <c r="BG6">
        <v>90</v>
      </c>
      <c r="BI6">
        <f t="shared" ref="BI6:BI27" si="1">C6+M5+S5*18*A6</f>
        <v>38069</v>
      </c>
      <c r="BJ6">
        <f t="shared" ref="BJ6:BJ27" si="2">N5+P5</f>
        <v>35</v>
      </c>
      <c r="BK6">
        <f t="shared" ref="BK6:BK27" si="3">BI6/BJ6/A6</f>
        <v>35.086635944700461</v>
      </c>
      <c r="BL6">
        <f t="shared" ref="BL6:BL27" si="4">D6/C6</f>
        <v>4.9497111691053572E-2</v>
      </c>
      <c r="BM6">
        <f t="shared" ref="BM6:BM27" si="5">BL6*BI6</f>
        <v>1884.3055449667183</v>
      </c>
      <c r="BN6">
        <f t="shared" ref="BN6:BN27" si="6">BM6/BJ6/A6</f>
        <v>1.7366871382181737</v>
      </c>
      <c r="BO6">
        <f t="shared" ref="BO6:BO27" si="7">E6/C6</f>
        <v>3.6888250300560067E-2</v>
      </c>
      <c r="BP6">
        <f t="shared" ref="BP6:BP27" si="8">BO6*BI6</f>
        <v>1404.2988006920211</v>
      </c>
      <c r="BQ6">
        <f t="shared" ref="BQ6:BQ27" si="9">BP6/BJ6/A6</f>
        <v>1.2942846089327384</v>
      </c>
      <c r="BS6">
        <f t="shared" ref="BS6:BS25" si="10">(0.325*BK6)+(12.86*BN6)+(7.04*BQ6)</f>
        <v>42.848716926399838</v>
      </c>
      <c r="BT6" s="4">
        <f t="shared" ref="BT6:BT27" si="11">BS6*BJ6*A6</f>
        <v>46490.857865143822</v>
      </c>
      <c r="BU6" s="4">
        <f t="shared" ref="BU6:BU27" si="12">BT6*(BA5/100)</f>
        <v>41841.772078629438</v>
      </c>
      <c r="BV6" s="4">
        <f t="shared" ref="BV6:BV27" si="13">BT6/BB5</f>
        <v>774.84763108573031</v>
      </c>
    </row>
    <row r="7" spans="1:88" x14ac:dyDescent="0.25">
      <c r="A7" s="58">
        <v>30</v>
      </c>
      <c r="B7" t="s">
        <v>36</v>
      </c>
      <c r="C7" s="14">
        <v>41338</v>
      </c>
      <c r="D7" s="14">
        <v>2015.6</v>
      </c>
      <c r="E7" s="14">
        <v>1456.86</v>
      </c>
      <c r="F7" s="14">
        <v>2321.87</v>
      </c>
      <c r="G7" s="15">
        <v>238000</v>
      </c>
      <c r="H7" s="14">
        <v>17</v>
      </c>
      <c r="I7" s="14">
        <v>22</v>
      </c>
      <c r="J7" s="14">
        <v>26</v>
      </c>
      <c r="M7" s="15">
        <v>200</v>
      </c>
      <c r="N7" s="11">
        <v>38</v>
      </c>
      <c r="O7" s="11">
        <v>3</v>
      </c>
      <c r="P7" s="11">
        <v>1</v>
      </c>
      <c r="Q7" s="11">
        <v>0</v>
      </c>
      <c r="R7" s="11">
        <v>6</v>
      </c>
      <c r="S7" s="11">
        <v>7</v>
      </c>
      <c r="T7" s="11">
        <f t="shared" si="0"/>
        <v>48</v>
      </c>
      <c r="U7" s="3">
        <v>0</v>
      </c>
      <c r="W7" s="3">
        <v>0</v>
      </c>
      <c r="Y7" s="3">
        <v>0</v>
      </c>
      <c r="AA7" s="3">
        <v>0</v>
      </c>
      <c r="AC7" s="3">
        <v>0</v>
      </c>
      <c r="AE7" s="5">
        <v>80</v>
      </c>
      <c r="AG7" s="3">
        <v>0</v>
      </c>
      <c r="AI7" s="3">
        <v>0</v>
      </c>
      <c r="BA7">
        <v>100</v>
      </c>
      <c r="BB7">
        <v>60</v>
      </c>
      <c r="BC7">
        <v>25</v>
      </c>
      <c r="BD7">
        <v>226</v>
      </c>
      <c r="BE7">
        <v>0</v>
      </c>
      <c r="BF7">
        <v>0</v>
      </c>
      <c r="BG7">
        <v>0</v>
      </c>
      <c r="BI7">
        <f t="shared" si="1"/>
        <v>44778</v>
      </c>
      <c r="BJ7">
        <f t="shared" si="2"/>
        <v>36</v>
      </c>
      <c r="BK7">
        <f t="shared" si="3"/>
        <v>41.461111111111109</v>
      </c>
      <c r="BL7">
        <f t="shared" si="4"/>
        <v>4.875901107939426E-2</v>
      </c>
      <c r="BM7">
        <f t="shared" si="5"/>
        <v>2183.330998113116</v>
      </c>
      <c r="BN7">
        <f t="shared" si="6"/>
        <v>2.021602776030663</v>
      </c>
      <c r="BO7">
        <f t="shared" si="7"/>
        <v>3.5242633896173013E-2</v>
      </c>
      <c r="BP7">
        <f t="shared" si="8"/>
        <v>1578.0946606028351</v>
      </c>
      <c r="BQ7">
        <f t="shared" si="9"/>
        <v>1.4611987598174399</v>
      </c>
      <c r="BS7">
        <f t="shared" si="10"/>
        <v>49.759512079980212</v>
      </c>
      <c r="BT7" s="4">
        <f t="shared" si="11"/>
        <v>53740.273046378628</v>
      </c>
      <c r="BU7" s="4">
        <f t="shared" si="12"/>
        <v>53740.273046378628</v>
      </c>
      <c r="BV7" s="4">
        <f t="shared" si="13"/>
        <v>1074.8054609275725</v>
      </c>
    </row>
    <row r="8" spans="1:88" x14ac:dyDescent="0.25">
      <c r="A8" s="58">
        <v>31</v>
      </c>
      <c r="B8" t="s">
        <v>37</v>
      </c>
      <c r="C8" s="14">
        <v>38779</v>
      </c>
      <c r="D8" s="14">
        <v>1799.35</v>
      </c>
      <c r="E8" s="14">
        <v>1295.22</v>
      </c>
      <c r="F8" s="14">
        <v>2179.38</v>
      </c>
      <c r="G8" s="15">
        <v>210000</v>
      </c>
      <c r="H8" s="14">
        <v>17.39</v>
      </c>
      <c r="I8" s="14">
        <v>22.62</v>
      </c>
      <c r="J8" s="14">
        <v>26.1</v>
      </c>
      <c r="M8" s="15">
        <v>200</v>
      </c>
      <c r="N8" s="11">
        <v>36</v>
      </c>
      <c r="O8" s="11">
        <v>6</v>
      </c>
      <c r="P8" s="11">
        <v>1</v>
      </c>
      <c r="Q8" s="11">
        <v>0</v>
      </c>
      <c r="R8" s="11">
        <v>6</v>
      </c>
      <c r="S8" s="11">
        <v>8</v>
      </c>
      <c r="T8" s="11">
        <f t="shared" si="0"/>
        <v>49</v>
      </c>
      <c r="Y8" s="3">
        <v>5</v>
      </c>
      <c r="Z8" s="2">
        <v>10</v>
      </c>
      <c r="AE8" s="5">
        <v>50</v>
      </c>
      <c r="BA8">
        <v>93</v>
      </c>
      <c r="BB8">
        <v>50</v>
      </c>
      <c r="BC8">
        <v>27</v>
      </c>
      <c r="BD8">
        <v>80</v>
      </c>
      <c r="BE8">
        <v>0</v>
      </c>
      <c r="BF8">
        <v>0</v>
      </c>
      <c r="BG8">
        <v>50</v>
      </c>
      <c r="BI8">
        <f t="shared" si="1"/>
        <v>42885</v>
      </c>
      <c r="BJ8">
        <f t="shared" si="2"/>
        <v>39</v>
      </c>
      <c r="BK8">
        <f t="shared" si="3"/>
        <v>35.471464019851112</v>
      </c>
      <c r="BL8">
        <f t="shared" si="4"/>
        <v>4.6400113463472496E-2</v>
      </c>
      <c r="BM8">
        <f t="shared" si="5"/>
        <v>1989.8688658810181</v>
      </c>
      <c r="BN8">
        <f t="shared" si="6"/>
        <v>1.6458799552365742</v>
      </c>
      <c r="BO8">
        <f t="shared" si="7"/>
        <v>3.3400036102013975E-2</v>
      </c>
      <c r="BP8">
        <f t="shared" si="8"/>
        <v>1432.3605482348694</v>
      </c>
      <c r="BQ8">
        <f t="shared" si="9"/>
        <v>1.1847481788543173</v>
      </c>
      <c r="BS8">
        <f t="shared" si="10"/>
        <v>41.034869209928353</v>
      </c>
      <c r="BT8" s="4">
        <f t="shared" si="11"/>
        <v>49611.156874803375</v>
      </c>
      <c r="BU8" s="4">
        <f t="shared" si="12"/>
        <v>49611.156874803375</v>
      </c>
      <c r="BV8" s="4">
        <f t="shared" si="13"/>
        <v>826.8526145800563</v>
      </c>
    </row>
    <row r="9" spans="1:88" x14ac:dyDescent="0.25">
      <c r="A9" s="58">
        <v>31</v>
      </c>
      <c r="B9" t="s">
        <v>38</v>
      </c>
      <c r="C9" s="14">
        <v>38339</v>
      </c>
      <c r="D9" s="14">
        <v>1743.31</v>
      </c>
      <c r="E9" s="14">
        <v>1263.33</v>
      </c>
      <c r="F9" s="14">
        <v>2150.34</v>
      </c>
      <c r="G9" s="15">
        <v>145000</v>
      </c>
      <c r="H9" s="14">
        <v>15.4</v>
      </c>
      <c r="I9" s="14">
        <v>22.3</v>
      </c>
      <c r="J9" s="14">
        <v>19</v>
      </c>
      <c r="M9" s="15">
        <v>200</v>
      </c>
      <c r="N9" s="11">
        <v>35</v>
      </c>
      <c r="O9" s="11">
        <v>7</v>
      </c>
      <c r="P9" s="11">
        <v>1</v>
      </c>
      <c r="Q9" s="11">
        <v>0</v>
      </c>
      <c r="R9" s="11">
        <v>6</v>
      </c>
      <c r="S9" s="11">
        <v>8</v>
      </c>
      <c r="T9" s="11">
        <f t="shared" si="0"/>
        <v>49</v>
      </c>
      <c r="Z9" s="2">
        <v>10</v>
      </c>
      <c r="AA9" s="3">
        <v>10</v>
      </c>
      <c r="BA9">
        <v>75</v>
      </c>
      <c r="BB9">
        <v>50</v>
      </c>
      <c r="BC9">
        <v>30</v>
      </c>
      <c r="BD9">
        <v>75</v>
      </c>
      <c r="BE9">
        <v>11</v>
      </c>
      <c r="BF9">
        <v>0</v>
      </c>
      <c r="BG9">
        <v>50</v>
      </c>
      <c r="BI9">
        <f t="shared" si="1"/>
        <v>43003</v>
      </c>
      <c r="BJ9">
        <f t="shared" si="2"/>
        <v>37</v>
      </c>
      <c r="BK9">
        <f t="shared" si="3"/>
        <v>37.491717523975595</v>
      </c>
      <c r="BL9">
        <f t="shared" si="4"/>
        <v>4.5470930384204071E-2</v>
      </c>
      <c r="BM9">
        <f t="shared" si="5"/>
        <v>1955.3864193119277</v>
      </c>
      <c r="BN9">
        <f t="shared" si="6"/>
        <v>1.7047832775169378</v>
      </c>
      <c r="BO9">
        <f t="shared" si="7"/>
        <v>3.2951563681890499E-2</v>
      </c>
      <c r="BP9">
        <f t="shared" si="8"/>
        <v>1417.016093012337</v>
      </c>
      <c r="BQ9">
        <f t="shared" si="9"/>
        <v>1.2354107175347315</v>
      </c>
      <c r="BS9">
        <f t="shared" si="10"/>
        <v>42.805612595604401</v>
      </c>
      <c r="BT9" s="4">
        <f t="shared" si="11"/>
        <v>49098.037647158249</v>
      </c>
      <c r="BU9" s="4">
        <f t="shared" si="12"/>
        <v>45661.175011857173</v>
      </c>
      <c r="BV9" s="4">
        <f t="shared" si="13"/>
        <v>981.96075294316495</v>
      </c>
    </row>
    <row r="10" spans="1:88" x14ac:dyDescent="0.25">
      <c r="A10" s="58">
        <v>30</v>
      </c>
      <c r="B10" t="s">
        <v>39</v>
      </c>
      <c r="C10" s="14">
        <v>34133</v>
      </c>
      <c r="D10" s="14">
        <v>1611.08</v>
      </c>
      <c r="E10" s="14">
        <v>1170.75</v>
      </c>
      <c r="F10" s="14">
        <v>1908.03</v>
      </c>
      <c r="G10" s="15">
        <v>160000</v>
      </c>
      <c r="H10" s="14">
        <v>15.4</v>
      </c>
      <c r="I10" s="14">
        <v>23.8</v>
      </c>
      <c r="J10" s="14">
        <v>19.5</v>
      </c>
      <c r="M10" s="15">
        <v>200</v>
      </c>
      <c r="N10" s="11">
        <v>36</v>
      </c>
      <c r="O10" s="11">
        <v>6</v>
      </c>
      <c r="P10" s="11">
        <v>1</v>
      </c>
      <c r="Q10" s="11">
        <v>6</v>
      </c>
      <c r="R10" s="11">
        <v>0</v>
      </c>
      <c r="S10" s="11">
        <v>8</v>
      </c>
      <c r="T10" s="11">
        <f t="shared" si="0"/>
        <v>49</v>
      </c>
      <c r="Y10" s="3">
        <v>10</v>
      </c>
      <c r="Z10" s="2">
        <v>10</v>
      </c>
      <c r="AE10" s="5">
        <v>100</v>
      </c>
      <c r="BA10">
        <v>75</v>
      </c>
      <c r="BB10">
        <v>40</v>
      </c>
      <c r="BC10">
        <v>35</v>
      </c>
      <c r="BD10">
        <v>0</v>
      </c>
      <c r="BE10">
        <v>1</v>
      </c>
      <c r="BF10">
        <v>0</v>
      </c>
      <c r="BG10">
        <v>0</v>
      </c>
      <c r="BI10">
        <f t="shared" si="1"/>
        <v>38653</v>
      </c>
      <c r="BJ10">
        <f t="shared" si="2"/>
        <v>36</v>
      </c>
      <c r="BK10">
        <f t="shared" si="3"/>
        <v>35.789814814814811</v>
      </c>
      <c r="BL10">
        <f t="shared" si="4"/>
        <v>4.7200070313186647E-2</v>
      </c>
      <c r="BM10">
        <f t="shared" si="5"/>
        <v>1824.4243178156034</v>
      </c>
      <c r="BN10">
        <f t="shared" si="6"/>
        <v>1.6892817757551883</v>
      </c>
      <c r="BO10">
        <f t="shared" si="7"/>
        <v>3.4299651363782852E-2</v>
      </c>
      <c r="BP10">
        <f t="shared" si="8"/>
        <v>1325.7844241642986</v>
      </c>
      <c r="BQ10">
        <f t="shared" si="9"/>
        <v>1.2275781705224986</v>
      </c>
      <c r="BS10">
        <f t="shared" si="10"/>
        <v>41.998003771504926</v>
      </c>
      <c r="BT10" s="4">
        <f t="shared" si="11"/>
        <v>45357.844073225322</v>
      </c>
      <c r="BU10" s="4">
        <f t="shared" si="12"/>
        <v>34018.383054918988</v>
      </c>
      <c r="BV10" s="4">
        <f t="shared" si="13"/>
        <v>907.15688146450645</v>
      </c>
    </row>
    <row r="11" spans="1:88" x14ac:dyDescent="0.25">
      <c r="A11" s="58">
        <v>31</v>
      </c>
      <c r="B11" t="s">
        <v>40</v>
      </c>
      <c r="C11" s="14">
        <v>33318</v>
      </c>
      <c r="D11" s="14">
        <v>1659.24</v>
      </c>
      <c r="E11" s="14">
        <v>1202.78</v>
      </c>
      <c r="F11" s="14">
        <v>1852.48</v>
      </c>
      <c r="G11" s="15">
        <v>170000</v>
      </c>
      <c r="H11" s="14">
        <v>17.989999999999998</v>
      </c>
      <c r="I11" s="14">
        <v>7.82</v>
      </c>
      <c r="J11" s="14">
        <v>14.05</v>
      </c>
      <c r="K11" s="14">
        <v>10.45</v>
      </c>
      <c r="M11" s="15">
        <v>200</v>
      </c>
      <c r="N11" s="11">
        <v>33</v>
      </c>
      <c r="O11" s="11">
        <v>8</v>
      </c>
      <c r="P11" s="11">
        <v>2</v>
      </c>
      <c r="Q11" s="11">
        <v>6</v>
      </c>
      <c r="R11" s="11">
        <v>8</v>
      </c>
      <c r="S11" s="11">
        <v>0</v>
      </c>
      <c r="T11" s="11">
        <f t="shared" si="0"/>
        <v>57</v>
      </c>
      <c r="U11" s="3">
        <v>0</v>
      </c>
      <c r="W11" s="3">
        <v>0</v>
      </c>
      <c r="Y11" s="3">
        <v>2</v>
      </c>
      <c r="Z11" s="2">
        <v>10</v>
      </c>
      <c r="AA11" s="3">
        <v>0</v>
      </c>
      <c r="AC11" s="3">
        <v>0</v>
      </c>
      <c r="AE11" s="5">
        <v>100</v>
      </c>
      <c r="BA11">
        <v>10</v>
      </c>
      <c r="BB11">
        <v>20</v>
      </c>
      <c r="BC11">
        <v>0</v>
      </c>
      <c r="BD11">
        <v>0</v>
      </c>
      <c r="BE11">
        <v>5</v>
      </c>
      <c r="BF11">
        <v>0</v>
      </c>
      <c r="BG11">
        <v>0</v>
      </c>
      <c r="BI11" s="74">
        <f t="shared" si="1"/>
        <v>37982</v>
      </c>
      <c r="BJ11" s="74">
        <f t="shared" si="2"/>
        <v>37</v>
      </c>
      <c r="BK11" s="74">
        <f t="shared" si="3"/>
        <v>33.11421098517873</v>
      </c>
      <c r="BL11" s="74">
        <f t="shared" si="4"/>
        <v>4.9800108049702863E-2</v>
      </c>
      <c r="BM11" s="74">
        <f t="shared" si="5"/>
        <v>1891.507703943814</v>
      </c>
      <c r="BN11" s="74">
        <f t="shared" si="6"/>
        <v>1.6490912850425581</v>
      </c>
      <c r="BO11" s="74">
        <f t="shared" si="7"/>
        <v>3.6100006002761267E-2</v>
      </c>
      <c r="BP11" s="74">
        <f t="shared" si="8"/>
        <v>1371.1504279968785</v>
      </c>
      <c r="BQ11" s="74">
        <f t="shared" si="9"/>
        <v>1.1954232153416553</v>
      </c>
      <c r="BR11" s="74"/>
      <c r="BS11" s="74">
        <f t="shared" si="10"/>
        <v>40.385211931835634</v>
      </c>
      <c r="BT11" s="4">
        <f t="shared" si="11"/>
        <v>46321.838085815478</v>
      </c>
      <c r="BU11" s="4">
        <f t="shared" si="12"/>
        <v>34741.378564361607</v>
      </c>
      <c r="BV11" s="4">
        <f t="shared" si="13"/>
        <v>1158.045952145387</v>
      </c>
    </row>
    <row r="12" spans="1:88" x14ac:dyDescent="0.25">
      <c r="A12" s="58">
        <v>30</v>
      </c>
      <c r="B12" t="s">
        <v>41</v>
      </c>
      <c r="C12" s="14">
        <v>28539</v>
      </c>
      <c r="D12" s="14">
        <v>1518.27</v>
      </c>
      <c r="E12" s="14">
        <v>1041.67</v>
      </c>
      <c r="F12" s="14">
        <v>1569.65</v>
      </c>
      <c r="G12" s="15">
        <v>208000</v>
      </c>
      <c r="H12" s="14">
        <v>9.1199999999999992</v>
      </c>
      <c r="I12" s="14">
        <v>12</v>
      </c>
      <c r="J12" s="14">
        <v>12.11</v>
      </c>
      <c r="K12" s="14">
        <v>10.11</v>
      </c>
      <c r="L12" s="14">
        <v>10.45</v>
      </c>
      <c r="M12" s="15">
        <v>200</v>
      </c>
      <c r="N12" s="11">
        <v>36</v>
      </c>
      <c r="O12" s="11">
        <v>4</v>
      </c>
      <c r="P12" s="11">
        <v>1</v>
      </c>
      <c r="Q12" s="11">
        <v>6</v>
      </c>
      <c r="R12" s="11">
        <v>8</v>
      </c>
      <c r="S12" s="11">
        <v>0</v>
      </c>
      <c r="T12" s="11">
        <f t="shared" si="0"/>
        <v>55</v>
      </c>
      <c r="U12" s="3">
        <v>0</v>
      </c>
      <c r="W12" s="3">
        <v>0</v>
      </c>
      <c r="Y12" s="3">
        <v>2</v>
      </c>
      <c r="Z12" s="2">
        <v>10</v>
      </c>
      <c r="AA12" s="3">
        <v>0</v>
      </c>
      <c r="AC12" s="3">
        <v>0</v>
      </c>
      <c r="AE12" s="5">
        <v>100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I12">
        <f t="shared" si="1"/>
        <v>28739</v>
      </c>
      <c r="BJ12">
        <f t="shared" si="2"/>
        <v>35</v>
      </c>
      <c r="BK12">
        <f t="shared" si="3"/>
        <v>27.370476190476193</v>
      </c>
      <c r="BL12">
        <f t="shared" si="4"/>
        <v>5.3199831809103329E-2</v>
      </c>
      <c r="BM12">
        <f t="shared" si="5"/>
        <v>1528.9099663618206</v>
      </c>
      <c r="BN12">
        <f t="shared" si="6"/>
        <v>1.4561047298684004</v>
      </c>
      <c r="BO12">
        <f t="shared" si="7"/>
        <v>3.6499877360804518E-2</v>
      </c>
      <c r="BP12">
        <f t="shared" si="8"/>
        <v>1048.969975472161</v>
      </c>
      <c r="BQ12">
        <f t="shared" si="9"/>
        <v>0.99901902425920097</v>
      </c>
      <c r="BS12">
        <f t="shared" si="10"/>
        <v>34.654005518797163</v>
      </c>
      <c r="BT12" s="4">
        <f t="shared" si="11"/>
        <v>36386.705794737019</v>
      </c>
      <c r="BU12" s="4">
        <f t="shared" si="12"/>
        <v>3638.6705794737022</v>
      </c>
      <c r="BV12" s="4">
        <f t="shared" si="13"/>
        <v>1819.3352897368509</v>
      </c>
    </row>
    <row r="13" spans="1:88" x14ac:dyDescent="0.25">
      <c r="A13" s="58">
        <v>31</v>
      </c>
      <c r="B13" t="s">
        <v>42</v>
      </c>
      <c r="C13" s="14">
        <v>33097</v>
      </c>
      <c r="D13" s="14">
        <v>1697.88</v>
      </c>
      <c r="E13" s="14">
        <v>1198.1099999999999</v>
      </c>
      <c r="F13" s="14">
        <v>1817.01</v>
      </c>
      <c r="G13" s="15">
        <v>180000</v>
      </c>
      <c r="H13" s="14">
        <v>12</v>
      </c>
      <c r="I13" s="14">
        <v>10</v>
      </c>
      <c r="J13" s="14">
        <v>12</v>
      </c>
      <c r="K13" s="14">
        <v>11</v>
      </c>
      <c r="M13" s="15">
        <v>200</v>
      </c>
      <c r="N13" s="11">
        <v>36</v>
      </c>
      <c r="O13" s="11">
        <v>4</v>
      </c>
      <c r="P13" s="11">
        <v>0</v>
      </c>
      <c r="Q13" s="11">
        <v>6</v>
      </c>
      <c r="R13" s="11">
        <v>8</v>
      </c>
      <c r="S13" s="11">
        <v>0</v>
      </c>
      <c r="T13" s="11">
        <f t="shared" si="0"/>
        <v>54</v>
      </c>
      <c r="U13" s="3">
        <v>0</v>
      </c>
      <c r="W13" s="3">
        <v>0</v>
      </c>
      <c r="Y13" s="3">
        <v>2</v>
      </c>
      <c r="Z13" s="2">
        <v>7.5</v>
      </c>
      <c r="AA13" s="3">
        <v>0</v>
      </c>
      <c r="AC13" s="3">
        <v>0</v>
      </c>
      <c r="AE13" s="5">
        <v>100</v>
      </c>
      <c r="AI13" s="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I13">
        <f t="shared" si="1"/>
        <v>33297</v>
      </c>
      <c r="BJ13">
        <f t="shared" si="2"/>
        <v>37</v>
      </c>
      <c r="BK13">
        <f t="shared" si="3"/>
        <v>29.02964254577158</v>
      </c>
      <c r="BL13">
        <f t="shared" si="4"/>
        <v>5.1300117835453365E-2</v>
      </c>
      <c r="BM13">
        <f t="shared" si="5"/>
        <v>1708.1400235670908</v>
      </c>
      <c r="BN13">
        <f t="shared" si="6"/>
        <v>1.4892240833191723</v>
      </c>
      <c r="BO13">
        <f t="shared" si="7"/>
        <v>3.6199957700093661E-2</v>
      </c>
      <c r="BP13">
        <f t="shared" si="8"/>
        <v>1205.3499915400187</v>
      </c>
      <c r="BQ13">
        <f t="shared" si="9"/>
        <v>1.0508718322057704</v>
      </c>
      <c r="BS13">
        <f t="shared" si="10"/>
        <v>35.984193237588947</v>
      </c>
      <c r="BT13" s="4">
        <f t="shared" si="11"/>
        <v>41273.869643514525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58">
        <v>31</v>
      </c>
      <c r="B14" t="s">
        <v>43</v>
      </c>
      <c r="C14" s="14">
        <v>29268</v>
      </c>
      <c r="D14" s="14">
        <v>1428.28</v>
      </c>
      <c r="E14" s="14">
        <v>1003.89</v>
      </c>
      <c r="F14" s="14">
        <v>1630.23</v>
      </c>
      <c r="G14" s="15">
        <v>140000</v>
      </c>
      <c r="H14" s="14">
        <v>10.9</v>
      </c>
      <c r="I14" s="14">
        <v>7.58</v>
      </c>
      <c r="J14" s="14">
        <v>7.95</v>
      </c>
      <c r="K14" s="14">
        <v>8.5500000000000007</v>
      </c>
      <c r="L14" s="14">
        <v>9.44</v>
      </c>
      <c r="M14" s="15">
        <v>200</v>
      </c>
      <c r="N14" s="11">
        <v>32</v>
      </c>
      <c r="O14" s="11">
        <v>8</v>
      </c>
      <c r="P14" s="11">
        <v>0</v>
      </c>
      <c r="Q14" s="11">
        <v>6</v>
      </c>
      <c r="R14" s="11">
        <v>8</v>
      </c>
      <c r="S14" s="11">
        <v>0</v>
      </c>
      <c r="T14" s="11">
        <f t="shared" si="0"/>
        <v>54</v>
      </c>
      <c r="U14" s="3">
        <v>0</v>
      </c>
      <c r="W14" s="3">
        <v>0</v>
      </c>
      <c r="Y14" s="3">
        <v>2</v>
      </c>
      <c r="Z14" s="2">
        <v>7.5</v>
      </c>
      <c r="AA14" s="3">
        <v>0</v>
      </c>
      <c r="AC14" s="3">
        <v>0</v>
      </c>
      <c r="AE14" s="5">
        <v>100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I14">
        <f t="shared" si="1"/>
        <v>29468</v>
      </c>
      <c r="BJ14">
        <f t="shared" si="2"/>
        <v>36</v>
      </c>
      <c r="BK14">
        <f t="shared" si="3"/>
        <v>26.405017921146953</v>
      </c>
      <c r="BL14">
        <f t="shared" si="4"/>
        <v>4.8800054667213336E-2</v>
      </c>
      <c r="BM14">
        <f t="shared" si="5"/>
        <v>1438.0400109334425</v>
      </c>
      <c r="BN14">
        <f t="shared" si="6"/>
        <v>1.2885663180407192</v>
      </c>
      <c r="BO14">
        <f t="shared" si="7"/>
        <v>3.4299917999179988E-2</v>
      </c>
      <c r="BP14">
        <f t="shared" si="8"/>
        <v>1010.7499835998359</v>
      </c>
      <c r="BQ14">
        <f t="shared" si="9"/>
        <v>0.90568994946221848</v>
      </c>
      <c r="BS14">
        <f t="shared" si="10"/>
        <v>31.528650918590429</v>
      </c>
      <c r="BT14" s="4">
        <f t="shared" si="11"/>
        <v>35185.974425146916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58">
        <v>28</v>
      </c>
      <c r="B15" t="s">
        <v>44</v>
      </c>
      <c r="C15" s="14">
        <v>23909</v>
      </c>
      <c r="D15" s="14">
        <v>1135.68</v>
      </c>
      <c r="E15" s="14">
        <v>817.69</v>
      </c>
      <c r="F15" s="14">
        <v>1343.69</v>
      </c>
      <c r="G15" s="15">
        <v>117000</v>
      </c>
      <c r="H15" s="14">
        <v>10.9</v>
      </c>
      <c r="I15" s="14">
        <v>9.1999999999999993</v>
      </c>
      <c r="J15" s="14">
        <v>8.89</v>
      </c>
      <c r="K15" s="14">
        <v>5.7</v>
      </c>
      <c r="M15" s="15">
        <v>200</v>
      </c>
      <c r="N15" s="11">
        <v>32</v>
      </c>
      <c r="O15" s="11">
        <v>8</v>
      </c>
      <c r="P15" s="11">
        <v>0</v>
      </c>
      <c r="Q15" s="11">
        <v>6</v>
      </c>
      <c r="R15" s="11">
        <v>8</v>
      </c>
      <c r="S15" s="11">
        <v>0</v>
      </c>
      <c r="T15" s="11">
        <f t="shared" si="0"/>
        <v>54</v>
      </c>
      <c r="U15" s="3">
        <v>0</v>
      </c>
      <c r="W15" s="3">
        <v>0</v>
      </c>
      <c r="Y15" s="3">
        <v>2</v>
      </c>
      <c r="Z15" s="2">
        <v>5</v>
      </c>
      <c r="AA15" s="3">
        <v>0</v>
      </c>
      <c r="AC15" s="3">
        <v>0</v>
      </c>
      <c r="AE15" s="5">
        <v>100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I15">
        <f t="shared" si="1"/>
        <v>24109</v>
      </c>
      <c r="BJ15">
        <f t="shared" si="2"/>
        <v>32</v>
      </c>
      <c r="BK15">
        <f t="shared" si="3"/>
        <v>26.907366071428573</v>
      </c>
      <c r="BL15">
        <f t="shared" si="4"/>
        <v>4.750010456313522E-2</v>
      </c>
      <c r="BM15">
        <f t="shared" si="5"/>
        <v>1145.180020912627</v>
      </c>
      <c r="BN15">
        <f t="shared" si="6"/>
        <v>1.2781027019114142</v>
      </c>
      <c r="BO15">
        <f t="shared" si="7"/>
        <v>3.4200092015559E-2</v>
      </c>
      <c r="BP15">
        <f t="shared" si="8"/>
        <v>824.53001840311197</v>
      </c>
      <c r="BQ15">
        <f t="shared" si="9"/>
        <v>0.92023439553918751</v>
      </c>
      <c r="BS15">
        <f t="shared" si="10"/>
        <v>31.659744864390955</v>
      </c>
      <c r="BT15" s="4">
        <f t="shared" si="11"/>
        <v>28367.131398494297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58">
        <v>31</v>
      </c>
      <c r="B16" t="s">
        <v>33</v>
      </c>
      <c r="C16" s="14">
        <v>26395</v>
      </c>
      <c r="D16" s="14">
        <v>1277.52</v>
      </c>
      <c r="E16" s="14">
        <v>921.19</v>
      </c>
      <c r="F16" s="14">
        <v>1480.76</v>
      </c>
      <c r="G16" s="15">
        <v>138000</v>
      </c>
      <c r="H16" s="14">
        <v>7.5</v>
      </c>
      <c r="I16" s="14">
        <v>10.32</v>
      </c>
      <c r="M16" s="15">
        <v>200</v>
      </c>
      <c r="N16" s="11">
        <v>30</v>
      </c>
      <c r="O16" s="11">
        <v>8</v>
      </c>
      <c r="P16" s="11">
        <v>0</v>
      </c>
      <c r="Q16" s="11">
        <v>6</v>
      </c>
      <c r="R16" s="11">
        <v>8</v>
      </c>
      <c r="S16" s="11">
        <v>0</v>
      </c>
      <c r="T16" s="11">
        <f t="shared" si="0"/>
        <v>52</v>
      </c>
      <c r="U16" s="3">
        <v>0</v>
      </c>
      <c r="W16" s="3">
        <v>0</v>
      </c>
      <c r="Y16" s="3">
        <v>2</v>
      </c>
      <c r="Z16" s="2">
        <v>10</v>
      </c>
      <c r="AA16" s="3">
        <v>0</v>
      </c>
      <c r="AC16" s="3">
        <v>0</v>
      </c>
      <c r="AE16" s="5">
        <v>100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I16">
        <f t="shared" si="1"/>
        <v>26595</v>
      </c>
      <c r="BJ16">
        <f t="shared" si="2"/>
        <v>32</v>
      </c>
      <c r="BK16">
        <f t="shared" si="3"/>
        <v>26.809475806451612</v>
      </c>
      <c r="BL16">
        <f t="shared" si="4"/>
        <v>4.8400075771926503E-2</v>
      </c>
      <c r="BM16">
        <f t="shared" si="5"/>
        <v>1287.2000151543853</v>
      </c>
      <c r="BN16">
        <f t="shared" si="6"/>
        <v>1.2975806604378883</v>
      </c>
      <c r="BO16">
        <f t="shared" si="7"/>
        <v>3.4900170486834629E-2</v>
      </c>
      <c r="BP16">
        <f t="shared" si="8"/>
        <v>928.17003409736697</v>
      </c>
      <c r="BQ16">
        <f t="shared" si="9"/>
        <v>0.93565527630782963</v>
      </c>
      <c r="BS16">
        <f t="shared" si="10"/>
        <v>31.98698007553514</v>
      </c>
      <c r="BT16" s="4">
        <f t="shared" si="11"/>
        <v>31731.084234930859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58">
        <v>30</v>
      </c>
      <c r="B17" t="s">
        <v>34</v>
      </c>
      <c r="C17" s="14">
        <v>23857</v>
      </c>
      <c r="D17" s="14">
        <v>1100.01</v>
      </c>
      <c r="E17" s="14">
        <v>785.08</v>
      </c>
      <c r="F17" s="14">
        <v>1264.22</v>
      </c>
      <c r="G17" s="15">
        <v>115000</v>
      </c>
      <c r="H17" s="14">
        <v>12.03</v>
      </c>
      <c r="I17" s="14">
        <v>15.06</v>
      </c>
      <c r="J17" s="14">
        <v>13.72</v>
      </c>
      <c r="M17" s="15">
        <v>200</v>
      </c>
      <c r="N17" s="11">
        <v>33</v>
      </c>
      <c r="O17" s="11">
        <v>8</v>
      </c>
      <c r="P17" s="11">
        <v>1</v>
      </c>
      <c r="Q17" s="11">
        <v>6</v>
      </c>
      <c r="R17" s="11">
        <v>8</v>
      </c>
      <c r="S17" s="11">
        <v>0</v>
      </c>
      <c r="T17" s="11">
        <f t="shared" si="0"/>
        <v>56</v>
      </c>
      <c r="U17" s="3">
        <v>0</v>
      </c>
      <c r="W17" s="3">
        <v>0</v>
      </c>
      <c r="Y17" s="3">
        <v>4</v>
      </c>
      <c r="Z17" s="2">
        <v>10</v>
      </c>
      <c r="AA17" s="3">
        <v>0</v>
      </c>
      <c r="AC17" s="3">
        <v>0</v>
      </c>
      <c r="AE17" s="5">
        <v>100</v>
      </c>
      <c r="BA17">
        <v>95</v>
      </c>
      <c r="BB17">
        <v>30</v>
      </c>
      <c r="BC17">
        <v>21</v>
      </c>
      <c r="BD17">
        <v>0</v>
      </c>
      <c r="BE17">
        <v>0</v>
      </c>
      <c r="BF17">
        <v>4</v>
      </c>
      <c r="BG17">
        <v>0</v>
      </c>
      <c r="BI17">
        <f t="shared" si="1"/>
        <v>24057</v>
      </c>
      <c r="BJ17">
        <f t="shared" si="2"/>
        <v>30</v>
      </c>
      <c r="BK17">
        <f t="shared" si="3"/>
        <v>26.73</v>
      </c>
      <c r="BL17">
        <f t="shared" si="4"/>
        <v>4.6108479691495161E-2</v>
      </c>
      <c r="BM17">
        <f t="shared" si="5"/>
        <v>1109.231695938299</v>
      </c>
      <c r="BN17">
        <f t="shared" si="6"/>
        <v>1.2324796621536656</v>
      </c>
      <c r="BO17">
        <f t="shared" si="7"/>
        <v>3.2907741962526722E-2</v>
      </c>
      <c r="BP17">
        <f t="shared" si="8"/>
        <v>791.66154839250532</v>
      </c>
      <c r="BQ17">
        <f t="shared" si="9"/>
        <v>0.87962394265833921</v>
      </c>
      <c r="BS17">
        <f t="shared" si="10"/>
        <v>30.729491011610847</v>
      </c>
      <c r="BT17" s="4">
        <f t="shared" si="11"/>
        <v>27656.541910449763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58">
        <v>31</v>
      </c>
      <c r="B18" t="s">
        <v>35</v>
      </c>
      <c r="C18" s="14">
        <v>35546</v>
      </c>
      <c r="D18" s="14">
        <v>1745.31</v>
      </c>
      <c r="E18" s="14">
        <v>1272.55</v>
      </c>
      <c r="F18" s="14">
        <v>2008.35</v>
      </c>
      <c r="G18" s="15">
        <v>111000</v>
      </c>
      <c r="H18" s="14">
        <v>18</v>
      </c>
      <c r="I18" s="14">
        <v>21</v>
      </c>
      <c r="J18" s="14">
        <v>17</v>
      </c>
      <c r="M18" s="15">
        <v>200</v>
      </c>
      <c r="N18" s="11">
        <v>37</v>
      </c>
      <c r="O18" s="11">
        <v>5</v>
      </c>
      <c r="P18" s="11">
        <v>1</v>
      </c>
      <c r="Q18" s="11">
        <v>4</v>
      </c>
      <c r="R18" s="11">
        <v>8</v>
      </c>
      <c r="S18" s="11">
        <v>6</v>
      </c>
      <c r="T18" s="11">
        <f t="shared" si="0"/>
        <v>55</v>
      </c>
      <c r="U18" s="3">
        <v>0</v>
      </c>
      <c r="W18" s="3">
        <v>0</v>
      </c>
      <c r="Y18" s="3">
        <v>0</v>
      </c>
      <c r="AA18" s="3">
        <v>0</v>
      </c>
      <c r="AC18" s="3">
        <v>0</v>
      </c>
      <c r="AE18" s="5">
        <v>0</v>
      </c>
      <c r="AG18" s="3">
        <v>0</v>
      </c>
      <c r="AI18" s="3">
        <v>0</v>
      </c>
      <c r="BA18">
        <v>100</v>
      </c>
      <c r="BB18">
        <v>32</v>
      </c>
      <c r="BC18">
        <v>25</v>
      </c>
      <c r="BD18">
        <v>375</v>
      </c>
      <c r="BE18">
        <v>0</v>
      </c>
      <c r="BF18">
        <v>0</v>
      </c>
      <c r="BG18">
        <v>102</v>
      </c>
      <c r="BI18">
        <f t="shared" si="1"/>
        <v>35746</v>
      </c>
      <c r="BJ18">
        <f t="shared" si="2"/>
        <v>34</v>
      </c>
      <c r="BK18">
        <f t="shared" si="3"/>
        <v>33.914611005692599</v>
      </c>
      <c r="BL18">
        <f t="shared" si="4"/>
        <v>4.9100039385584875E-2</v>
      </c>
      <c r="BM18">
        <f t="shared" si="5"/>
        <v>1755.1300078771169</v>
      </c>
      <c r="BN18">
        <f t="shared" si="6"/>
        <v>1.6652087361262968</v>
      </c>
      <c r="BO18">
        <f t="shared" si="7"/>
        <v>3.5800090024194001E-2</v>
      </c>
      <c r="BP18">
        <f t="shared" si="8"/>
        <v>1279.7100180048387</v>
      </c>
      <c r="BQ18">
        <f t="shared" si="9"/>
        <v>1.2141461271393157</v>
      </c>
      <c r="BS18">
        <f t="shared" si="10"/>
        <v>40.984421658495059</v>
      </c>
      <c r="BT18" s="4">
        <f t="shared" si="11"/>
        <v>43197.580428053792</v>
      </c>
      <c r="BU18" s="4">
        <f t="shared" si="12"/>
        <v>41037.701406651104</v>
      </c>
      <c r="BV18" s="4">
        <f t="shared" si="13"/>
        <v>1439.9193476017931</v>
      </c>
    </row>
    <row r="19" spans="1:74" x14ac:dyDescent="0.25">
      <c r="A19" s="58">
        <v>30</v>
      </c>
      <c r="B19" t="s">
        <v>36</v>
      </c>
      <c r="C19" s="14">
        <v>39353</v>
      </c>
      <c r="D19" s="14">
        <v>1841.72</v>
      </c>
      <c r="E19" s="14">
        <v>1385.23</v>
      </c>
      <c r="F19" s="14">
        <v>2250.9899999999998</v>
      </c>
      <c r="G19" s="15">
        <v>120000</v>
      </c>
      <c r="H19" s="14">
        <v>17</v>
      </c>
      <c r="I19" s="14">
        <v>11</v>
      </c>
      <c r="J19" s="14">
        <v>12</v>
      </c>
      <c r="K19" s="14">
        <v>14</v>
      </c>
      <c r="M19" s="15">
        <v>200</v>
      </c>
      <c r="N19" s="11">
        <v>34</v>
      </c>
      <c r="O19" s="11">
        <v>7</v>
      </c>
      <c r="P19" s="11">
        <v>1</v>
      </c>
      <c r="Q19" s="11">
        <v>0</v>
      </c>
      <c r="R19" s="11">
        <v>8</v>
      </c>
      <c r="S19" s="11">
        <v>8</v>
      </c>
      <c r="T19" s="11">
        <f t="shared" si="0"/>
        <v>50</v>
      </c>
      <c r="U19" s="3" t="s">
        <v>117</v>
      </c>
      <c r="W19" s="3">
        <v>0</v>
      </c>
      <c r="Y19" s="3">
        <v>0</v>
      </c>
      <c r="AA19" s="3">
        <v>0</v>
      </c>
      <c r="AC19" s="3">
        <v>0</v>
      </c>
      <c r="AE19" s="5">
        <v>100</v>
      </c>
      <c r="AG19" s="3">
        <v>0</v>
      </c>
      <c r="AI19" s="3">
        <v>0</v>
      </c>
      <c r="BA19">
        <v>95</v>
      </c>
      <c r="BB19">
        <v>60</v>
      </c>
      <c r="BC19">
        <v>30</v>
      </c>
      <c r="BD19">
        <v>79</v>
      </c>
      <c r="BE19">
        <v>0</v>
      </c>
      <c r="BF19">
        <v>0</v>
      </c>
      <c r="BG19">
        <v>40</v>
      </c>
      <c r="BI19">
        <f t="shared" si="1"/>
        <v>42793</v>
      </c>
      <c r="BJ19">
        <f t="shared" si="2"/>
        <v>38</v>
      </c>
      <c r="BK19">
        <f t="shared" si="3"/>
        <v>37.537719298245612</v>
      </c>
      <c r="BL19">
        <f t="shared" si="4"/>
        <v>4.679998983559068E-2</v>
      </c>
      <c r="BM19">
        <f t="shared" si="5"/>
        <v>2002.7119650344321</v>
      </c>
      <c r="BN19">
        <f t="shared" si="6"/>
        <v>1.756764881609151</v>
      </c>
      <c r="BO19">
        <f t="shared" si="7"/>
        <v>3.5200111808502528E-2</v>
      </c>
      <c r="BP19">
        <f t="shared" si="8"/>
        <v>1506.3183846212487</v>
      </c>
      <c r="BQ19">
        <f t="shared" si="9"/>
        <v>1.3213319163344288</v>
      </c>
      <c r="BS19">
        <f t="shared" si="10"/>
        <v>44.093931840417888</v>
      </c>
      <c r="BT19" s="4">
        <f t="shared" si="11"/>
        <v>50267.082298076391</v>
      </c>
      <c r="BU19" s="4">
        <f t="shared" si="12"/>
        <v>50267.082298076391</v>
      </c>
      <c r="BV19" s="4">
        <f t="shared" si="13"/>
        <v>1570.8463218148872</v>
      </c>
    </row>
    <row r="20" spans="1:74" x14ac:dyDescent="0.25">
      <c r="A20" s="58">
        <v>31</v>
      </c>
      <c r="B20" t="s">
        <v>37</v>
      </c>
      <c r="C20" s="14">
        <v>36851</v>
      </c>
      <c r="D20" s="14">
        <v>1643.55</v>
      </c>
      <c r="E20" s="14">
        <v>1219.77</v>
      </c>
      <c r="F20" s="14">
        <v>2082.08</v>
      </c>
      <c r="G20" s="15">
        <v>158000</v>
      </c>
      <c r="H20" s="14">
        <v>19</v>
      </c>
      <c r="I20" s="14">
        <v>19</v>
      </c>
      <c r="J20" s="14">
        <v>14</v>
      </c>
      <c r="K20" s="14">
        <v>18</v>
      </c>
      <c r="M20" s="15">
        <v>200</v>
      </c>
      <c r="N20" s="11">
        <v>34</v>
      </c>
      <c r="O20" s="11">
        <v>7</v>
      </c>
      <c r="P20" s="11">
        <v>1</v>
      </c>
      <c r="Q20" s="11">
        <v>0</v>
      </c>
      <c r="R20" s="11">
        <v>8</v>
      </c>
      <c r="S20" s="11">
        <v>8</v>
      </c>
      <c r="T20" s="11">
        <f t="shared" si="0"/>
        <v>50</v>
      </c>
      <c r="U20" s="3">
        <v>0</v>
      </c>
      <c r="W20" s="3">
        <v>0</v>
      </c>
      <c r="Y20" s="3">
        <v>0</v>
      </c>
      <c r="AA20" s="3">
        <v>0</v>
      </c>
      <c r="AC20" s="3">
        <v>0</v>
      </c>
      <c r="AE20" s="5">
        <v>100</v>
      </c>
      <c r="BA20">
        <v>100</v>
      </c>
      <c r="BB20">
        <v>40</v>
      </c>
      <c r="BC20">
        <v>30</v>
      </c>
      <c r="BD20">
        <v>80</v>
      </c>
      <c r="BE20">
        <v>0</v>
      </c>
      <c r="BF20">
        <v>0</v>
      </c>
      <c r="BG20">
        <v>40</v>
      </c>
      <c r="BI20">
        <f t="shared" si="1"/>
        <v>41515</v>
      </c>
      <c r="BJ20">
        <f t="shared" si="2"/>
        <v>35</v>
      </c>
      <c r="BK20">
        <f t="shared" si="3"/>
        <v>38.262672811059907</v>
      </c>
      <c r="BL20">
        <f t="shared" si="4"/>
        <v>4.459987517299395E-2</v>
      </c>
      <c r="BM20">
        <f t="shared" si="5"/>
        <v>1851.5638178068439</v>
      </c>
      <c r="BN20">
        <f t="shared" si="6"/>
        <v>1.7065104311583814</v>
      </c>
      <c r="BO20">
        <f t="shared" si="7"/>
        <v>3.3100051558980763E-2</v>
      </c>
      <c r="BP20">
        <f t="shared" si="8"/>
        <v>1374.1486404710863</v>
      </c>
      <c r="BQ20">
        <f t="shared" si="9"/>
        <v>1.2664964428304943</v>
      </c>
      <c r="BS20">
        <f t="shared" si="10"/>
        <v>43.297227765817937</v>
      </c>
      <c r="BT20" s="4">
        <f t="shared" si="11"/>
        <v>46977.49212591246</v>
      </c>
      <c r="BU20" s="4">
        <f t="shared" si="12"/>
        <v>44628.617519616833</v>
      </c>
      <c r="BV20" s="4">
        <f t="shared" si="13"/>
        <v>782.95820209854105</v>
      </c>
    </row>
    <row r="21" spans="1:74" x14ac:dyDescent="0.25">
      <c r="A21" s="58">
        <v>31</v>
      </c>
      <c r="B21" t="s">
        <v>38</v>
      </c>
      <c r="C21" s="14">
        <v>31662</v>
      </c>
      <c r="D21" s="14">
        <v>1415.29</v>
      </c>
      <c r="E21" s="14">
        <v>1048.01</v>
      </c>
      <c r="F21" s="14">
        <v>1769.91</v>
      </c>
      <c r="G21" s="15">
        <v>193000</v>
      </c>
      <c r="H21" s="14">
        <v>18</v>
      </c>
      <c r="I21" s="14">
        <v>21</v>
      </c>
      <c r="J21" s="14">
        <v>22</v>
      </c>
      <c r="M21" s="15">
        <v>200</v>
      </c>
      <c r="T21" s="11">
        <f t="shared" si="0"/>
        <v>0</v>
      </c>
      <c r="BI21">
        <f t="shared" si="1"/>
        <v>36326</v>
      </c>
      <c r="BJ21">
        <f t="shared" si="2"/>
        <v>35</v>
      </c>
      <c r="BK21">
        <f t="shared" si="3"/>
        <v>33.48018433179724</v>
      </c>
      <c r="BL21">
        <f t="shared" si="4"/>
        <v>4.469995578295749E-2</v>
      </c>
      <c r="BM21">
        <f t="shared" si="5"/>
        <v>1623.7705937717137</v>
      </c>
      <c r="BN21">
        <f t="shared" si="6"/>
        <v>1.4965627592366024</v>
      </c>
      <c r="BO21">
        <f t="shared" si="7"/>
        <v>3.309993051607605E-2</v>
      </c>
      <c r="BP21">
        <f t="shared" si="8"/>
        <v>1202.3880759269787</v>
      </c>
      <c r="BQ21">
        <f t="shared" si="9"/>
        <v>1.1081917750479067</v>
      </c>
      <c r="BS21">
        <f t="shared" si="10"/>
        <v>37.928527087954073</v>
      </c>
      <c r="BT21" s="4">
        <f t="shared" si="11"/>
        <v>41152.451890430173</v>
      </c>
      <c r="BU21" s="4">
        <f t="shared" si="12"/>
        <v>41152.451890430173</v>
      </c>
      <c r="BV21" s="4">
        <f t="shared" si="13"/>
        <v>1028.8112972607544</v>
      </c>
    </row>
    <row r="22" spans="1:74" x14ac:dyDescent="0.25">
      <c r="A22" s="58">
        <v>30</v>
      </c>
      <c r="B22" t="s">
        <v>39</v>
      </c>
      <c r="C22" s="14" t="s">
        <v>121</v>
      </c>
      <c r="T22" s="11">
        <f t="shared" si="0"/>
        <v>0</v>
      </c>
      <c r="BI22" t="e">
        <f t="shared" si="1"/>
        <v>#VALUE!</v>
      </c>
      <c r="BJ22">
        <f t="shared" si="2"/>
        <v>0</v>
      </c>
      <c r="BK22" t="e">
        <f t="shared" si="3"/>
        <v>#VALUE!</v>
      </c>
      <c r="BL22" t="e">
        <f t="shared" si="4"/>
        <v>#VALUE!</v>
      </c>
      <c r="BM22" t="e">
        <f t="shared" si="5"/>
        <v>#VALUE!</v>
      </c>
      <c r="BN22" t="e">
        <f t="shared" si="6"/>
        <v>#VALUE!</v>
      </c>
      <c r="BO22" t="e">
        <f t="shared" si="7"/>
        <v>#VALUE!</v>
      </c>
      <c r="BP22" t="e">
        <f t="shared" si="8"/>
        <v>#VALUE!</v>
      </c>
      <c r="BQ22" t="e">
        <f t="shared" si="9"/>
        <v>#VALUE!</v>
      </c>
      <c r="BS22" t="e">
        <f t="shared" si="10"/>
        <v>#VALUE!</v>
      </c>
      <c r="BT22" s="4" t="e">
        <f t="shared" si="11"/>
        <v>#VALUE!</v>
      </c>
      <c r="BU22" s="4" t="e">
        <f t="shared" si="12"/>
        <v>#VALUE!</v>
      </c>
      <c r="BV22" s="4" t="e">
        <f t="shared" si="13"/>
        <v>#VALUE!</v>
      </c>
    </row>
    <row r="23" spans="1:74" x14ac:dyDescent="0.25">
      <c r="A23" s="58">
        <v>31</v>
      </c>
      <c r="B23" t="s">
        <v>40</v>
      </c>
      <c r="T23" s="11">
        <f t="shared" si="0"/>
        <v>0</v>
      </c>
      <c r="BI23">
        <f t="shared" si="1"/>
        <v>0</v>
      </c>
      <c r="BJ23">
        <f t="shared" si="2"/>
        <v>0</v>
      </c>
      <c r="BK23" t="e">
        <f t="shared" si="3"/>
        <v>#DIV/0!</v>
      </c>
      <c r="BL23" t="e">
        <f t="shared" si="4"/>
        <v>#DIV/0!</v>
      </c>
      <c r="BM23" t="e">
        <f t="shared" si="5"/>
        <v>#DIV/0!</v>
      </c>
      <c r="BN23" t="e">
        <f t="shared" si="6"/>
        <v>#DIV/0!</v>
      </c>
      <c r="BO23" t="e">
        <f t="shared" si="7"/>
        <v>#DIV/0!</v>
      </c>
      <c r="BP23" t="e">
        <f t="shared" si="8"/>
        <v>#DIV/0!</v>
      </c>
      <c r="BQ23" t="e">
        <f t="shared" si="9"/>
        <v>#DIV/0!</v>
      </c>
      <c r="BS23" t="e">
        <f t="shared" si="10"/>
        <v>#DIV/0!</v>
      </c>
      <c r="BT23" s="4" t="e">
        <f t="shared" si="11"/>
        <v>#DIV/0!</v>
      </c>
      <c r="BU23" s="4" t="e">
        <f t="shared" si="12"/>
        <v>#DIV/0!</v>
      </c>
      <c r="BV23" s="4" t="e">
        <f t="shared" si="13"/>
        <v>#DIV/0!</v>
      </c>
    </row>
    <row r="24" spans="1:74" x14ac:dyDescent="0.25">
      <c r="A24" s="58">
        <v>30</v>
      </c>
      <c r="B24" t="s">
        <v>41</v>
      </c>
      <c r="T24" s="11">
        <f t="shared" si="0"/>
        <v>0</v>
      </c>
      <c r="BI24">
        <f t="shared" si="1"/>
        <v>0</v>
      </c>
      <c r="BJ24">
        <f t="shared" si="2"/>
        <v>0</v>
      </c>
      <c r="BK24" t="e">
        <f t="shared" si="3"/>
        <v>#DIV/0!</v>
      </c>
      <c r="BL24" t="e">
        <f t="shared" si="4"/>
        <v>#DIV/0!</v>
      </c>
      <c r="BM24" t="e">
        <f t="shared" si="5"/>
        <v>#DIV/0!</v>
      </c>
      <c r="BN24" t="e">
        <f t="shared" si="6"/>
        <v>#DIV/0!</v>
      </c>
      <c r="BO24" t="e">
        <f t="shared" si="7"/>
        <v>#DIV/0!</v>
      </c>
      <c r="BP24" t="e">
        <f t="shared" si="8"/>
        <v>#DIV/0!</v>
      </c>
      <c r="BQ24" t="e">
        <f t="shared" si="9"/>
        <v>#DIV/0!</v>
      </c>
      <c r="BS24" t="e">
        <f t="shared" si="10"/>
        <v>#DIV/0!</v>
      </c>
      <c r="BT24" s="4" t="e">
        <f t="shared" si="11"/>
        <v>#DIV/0!</v>
      </c>
      <c r="BU24" s="4" t="e">
        <f t="shared" si="12"/>
        <v>#DIV/0!</v>
      </c>
      <c r="BV24" s="4" t="e">
        <f t="shared" si="13"/>
        <v>#DIV/0!</v>
      </c>
    </row>
    <row r="25" spans="1:74" x14ac:dyDescent="0.25">
      <c r="A25" s="58">
        <v>31</v>
      </c>
      <c r="B25" t="s">
        <v>42</v>
      </c>
      <c r="T25" s="11">
        <f t="shared" si="0"/>
        <v>0</v>
      </c>
      <c r="BI25">
        <f t="shared" si="1"/>
        <v>0</v>
      </c>
      <c r="BJ25">
        <f t="shared" si="2"/>
        <v>0</v>
      </c>
      <c r="BK25" t="e">
        <f t="shared" si="3"/>
        <v>#DIV/0!</v>
      </c>
      <c r="BL25" t="e">
        <f t="shared" si="4"/>
        <v>#DIV/0!</v>
      </c>
      <c r="BM25" t="e">
        <f t="shared" si="5"/>
        <v>#DIV/0!</v>
      </c>
      <c r="BN25" t="e">
        <f t="shared" si="6"/>
        <v>#DIV/0!</v>
      </c>
      <c r="BO25" t="e">
        <f t="shared" si="7"/>
        <v>#DIV/0!</v>
      </c>
      <c r="BP25" t="e">
        <f t="shared" si="8"/>
        <v>#DIV/0!</v>
      </c>
      <c r="BQ25" t="e">
        <f t="shared" si="9"/>
        <v>#DIV/0!</v>
      </c>
      <c r="BS25" t="e">
        <f t="shared" si="10"/>
        <v>#DIV/0!</v>
      </c>
      <c r="BT25" s="4" t="e">
        <f t="shared" si="11"/>
        <v>#DIV/0!</v>
      </c>
      <c r="BU25" s="4" t="e">
        <f t="shared" si="12"/>
        <v>#DIV/0!</v>
      </c>
      <c r="BV25" s="4" t="e">
        <f t="shared" si="13"/>
        <v>#DIV/0!</v>
      </c>
    </row>
    <row r="26" spans="1:74" x14ac:dyDescent="0.25">
      <c r="A26" s="58">
        <v>31</v>
      </c>
      <c r="B26" t="s">
        <v>43</v>
      </c>
      <c r="T26" s="11">
        <f t="shared" si="0"/>
        <v>0</v>
      </c>
      <c r="BI26">
        <f t="shared" si="1"/>
        <v>0</v>
      </c>
      <c r="BJ26">
        <f t="shared" si="2"/>
        <v>0</v>
      </c>
      <c r="BK26" t="e">
        <f t="shared" si="3"/>
        <v>#DIV/0!</v>
      </c>
      <c r="BL26" t="e">
        <f t="shared" si="4"/>
        <v>#DIV/0!</v>
      </c>
      <c r="BM26" t="e">
        <f t="shared" si="5"/>
        <v>#DIV/0!</v>
      </c>
      <c r="BN26" t="e">
        <f t="shared" si="6"/>
        <v>#DIV/0!</v>
      </c>
      <c r="BO26" t="e">
        <f t="shared" si="7"/>
        <v>#DIV/0!</v>
      </c>
      <c r="BP26" t="e">
        <f t="shared" si="8"/>
        <v>#DIV/0!</v>
      </c>
      <c r="BQ26" t="e">
        <f t="shared" si="9"/>
        <v>#DIV/0!</v>
      </c>
      <c r="BS26" t="e">
        <f>(0.325*BK26)+(12.86*BN26)+(7.04*BQ26)</f>
        <v>#DIV/0!</v>
      </c>
      <c r="BT26" s="4" t="e">
        <f t="shared" si="11"/>
        <v>#DIV/0!</v>
      </c>
      <c r="BU26" s="4" t="e">
        <f t="shared" si="12"/>
        <v>#DIV/0!</v>
      </c>
      <c r="BV26" s="4" t="e">
        <f t="shared" si="13"/>
        <v>#DIV/0!</v>
      </c>
    </row>
    <row r="27" spans="1:74" x14ac:dyDescent="0.25">
      <c r="A27" s="58">
        <v>28</v>
      </c>
      <c r="B27" t="s">
        <v>44</v>
      </c>
      <c r="T27" s="11">
        <f t="shared" si="0"/>
        <v>0</v>
      </c>
      <c r="BI27">
        <f t="shared" si="1"/>
        <v>0</v>
      </c>
      <c r="BJ27">
        <f t="shared" si="2"/>
        <v>0</v>
      </c>
      <c r="BK27" t="e">
        <f t="shared" si="3"/>
        <v>#DIV/0!</v>
      </c>
      <c r="BL27" t="e">
        <f t="shared" si="4"/>
        <v>#DIV/0!</v>
      </c>
      <c r="BM27" t="e">
        <f t="shared" si="5"/>
        <v>#DIV/0!</v>
      </c>
      <c r="BN27" t="e">
        <f t="shared" si="6"/>
        <v>#DIV/0!</v>
      </c>
      <c r="BO27" t="e">
        <f t="shared" si="7"/>
        <v>#DIV/0!</v>
      </c>
      <c r="BP27" t="e">
        <f t="shared" si="8"/>
        <v>#DIV/0!</v>
      </c>
      <c r="BQ27" t="e">
        <f t="shared" si="9"/>
        <v>#DIV/0!</v>
      </c>
      <c r="BS27" t="e">
        <f>(0.325*BK27)+(12.86*BN27)+(7.04*BQ27)</f>
        <v>#DIV/0!</v>
      </c>
      <c r="BT27" s="4" t="e">
        <f t="shared" si="11"/>
        <v>#DIV/0!</v>
      </c>
      <c r="BU27" s="4" t="e">
        <f t="shared" si="12"/>
        <v>#DIV/0!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A5" zoomScaleNormal="100" workbookViewId="0">
      <selection activeCell="C25" sqref="C25"/>
    </sheetView>
  </sheetViews>
  <sheetFormatPr defaultRowHeight="15" x14ac:dyDescent="0.25"/>
  <cols>
    <col min="1" max="1" width="4.5703125" style="3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39"/>
      <c r="V2" s="39" t="s">
        <v>78</v>
      </c>
      <c r="W2" s="39"/>
      <c r="X2" s="39"/>
      <c r="Y2" s="39" t="s">
        <v>68</v>
      </c>
      <c r="Z2" s="39" t="s">
        <v>78</v>
      </c>
      <c r="AA2" s="39"/>
      <c r="AB2" s="39"/>
      <c r="AC2" s="39" t="s">
        <v>68</v>
      </c>
      <c r="AD2" s="39"/>
      <c r="AE2" s="39" t="s">
        <v>67</v>
      </c>
      <c r="AF2" s="39"/>
      <c r="AG2" s="39" t="s">
        <v>67</v>
      </c>
      <c r="AH2" s="39"/>
      <c r="AI2" s="39" t="s">
        <v>67</v>
      </c>
      <c r="AJ2" s="39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C2" t="s">
        <v>69</v>
      </c>
      <c r="BD2" t="s">
        <v>68</v>
      </c>
      <c r="BE2" t="s">
        <v>68</v>
      </c>
      <c r="BF2" t="s">
        <v>68</v>
      </c>
      <c r="BK2" s="38" t="s">
        <v>32</v>
      </c>
      <c r="BN2" s="38" t="s">
        <v>64</v>
      </c>
      <c r="BQ2" s="38" t="s">
        <v>65</v>
      </c>
    </row>
    <row r="3" spans="1:88" s="1" customFormat="1" ht="75.75" thickBot="1" x14ac:dyDescent="0.3">
      <c r="A3" s="85" t="s">
        <v>27</v>
      </c>
      <c r="B3" s="85"/>
      <c r="C3" s="42" t="s">
        <v>28</v>
      </c>
      <c r="D3" s="42" t="s">
        <v>29</v>
      </c>
      <c r="E3" s="42" t="s">
        <v>30</v>
      </c>
      <c r="F3" s="4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41" t="s">
        <v>20</v>
      </c>
      <c r="BB3" s="41" t="s">
        <v>21</v>
      </c>
      <c r="BC3" s="41" t="s">
        <v>22</v>
      </c>
      <c r="BD3" s="41" t="s">
        <v>23</v>
      </c>
      <c r="BE3" s="41" t="s">
        <v>24</v>
      </c>
      <c r="BF3" s="41" t="s">
        <v>25</v>
      </c>
      <c r="BG3" s="4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38">
        <v>30</v>
      </c>
      <c r="B4" t="s">
        <v>34</v>
      </c>
      <c r="C4" s="14">
        <v>25535</v>
      </c>
      <c r="D4" s="14">
        <v>1042</v>
      </c>
      <c r="E4" s="14">
        <v>789</v>
      </c>
      <c r="F4" s="14">
        <v>1433</v>
      </c>
      <c r="G4" s="15">
        <v>114000</v>
      </c>
      <c r="H4" s="25">
        <v>10.199999999999999</v>
      </c>
      <c r="I4" s="25">
        <v>16.399999999999999</v>
      </c>
      <c r="J4" s="25">
        <v>12.07</v>
      </c>
      <c r="K4" s="25"/>
      <c r="L4" s="25"/>
      <c r="M4" s="26">
        <v>180</v>
      </c>
      <c r="N4" s="27">
        <v>39</v>
      </c>
      <c r="O4" s="27">
        <v>15</v>
      </c>
      <c r="P4" s="27">
        <v>0</v>
      </c>
      <c r="Q4" s="27">
        <v>1</v>
      </c>
      <c r="R4" s="27">
        <v>0</v>
      </c>
      <c r="S4" s="27">
        <v>7</v>
      </c>
      <c r="T4" s="27">
        <f>N4+O4+P4+Q4+R4+1</f>
        <v>56</v>
      </c>
      <c r="U4" s="3">
        <v>0</v>
      </c>
      <c r="W4" s="3">
        <v>0</v>
      </c>
      <c r="Y4" s="3">
        <v>109</v>
      </c>
      <c r="Z4" s="2">
        <v>12.5</v>
      </c>
      <c r="AA4" s="3">
        <v>0</v>
      </c>
      <c r="AC4" s="3">
        <v>0</v>
      </c>
      <c r="AE4" s="5">
        <v>388</v>
      </c>
      <c r="AG4" s="3">
        <v>100</v>
      </c>
      <c r="AI4" s="3">
        <v>0</v>
      </c>
      <c r="BA4" s="24">
        <v>99</v>
      </c>
      <c r="BB4" s="24">
        <v>36</v>
      </c>
      <c r="BC4" s="24">
        <v>21</v>
      </c>
      <c r="BD4" s="24">
        <v>0</v>
      </c>
      <c r="BE4" s="24">
        <v>0</v>
      </c>
      <c r="BF4" s="24">
        <v>126</v>
      </c>
      <c r="BG4" s="24">
        <v>0</v>
      </c>
      <c r="BT4" s="4"/>
      <c r="BU4" s="4"/>
      <c r="BV4" s="4"/>
    </row>
    <row r="5" spans="1:88" x14ac:dyDescent="0.25">
      <c r="A5" s="23">
        <v>30</v>
      </c>
      <c r="B5" s="24" t="s">
        <v>34</v>
      </c>
      <c r="C5" s="25">
        <v>25535</v>
      </c>
      <c r="D5" s="25">
        <v>1041.83</v>
      </c>
      <c r="E5" s="25">
        <v>789.02</v>
      </c>
      <c r="F5" s="25">
        <v>1432.53</v>
      </c>
      <c r="G5" s="26">
        <v>86000</v>
      </c>
      <c r="H5" s="14">
        <v>3.7</v>
      </c>
      <c r="I5" s="14">
        <v>13.4</v>
      </c>
      <c r="J5" s="14">
        <v>7.98</v>
      </c>
      <c r="M5" s="15">
        <v>200</v>
      </c>
      <c r="N5" s="11">
        <v>43</v>
      </c>
      <c r="O5" s="11">
        <v>14</v>
      </c>
      <c r="P5" s="11">
        <v>0</v>
      </c>
      <c r="Q5" s="11">
        <v>1</v>
      </c>
      <c r="R5" s="11">
        <v>0</v>
      </c>
      <c r="S5" s="11">
        <v>7</v>
      </c>
      <c r="T5" s="11">
        <f>N5+O5+P5+Q5+R5+1</f>
        <v>59</v>
      </c>
      <c r="U5" s="3">
        <v>3</v>
      </c>
      <c r="W5" s="3">
        <v>0</v>
      </c>
      <c r="Y5" s="3">
        <v>4</v>
      </c>
      <c r="AA5" s="3">
        <v>0</v>
      </c>
      <c r="AC5" s="3">
        <v>0</v>
      </c>
      <c r="AE5" s="5">
        <v>374</v>
      </c>
      <c r="AG5" s="3">
        <v>300</v>
      </c>
      <c r="AI5" s="3">
        <v>0</v>
      </c>
      <c r="BA5">
        <v>96</v>
      </c>
      <c r="BB5">
        <v>97</v>
      </c>
      <c r="BC5">
        <v>30</v>
      </c>
      <c r="BD5">
        <v>0</v>
      </c>
      <c r="BE5">
        <v>0</v>
      </c>
      <c r="BF5">
        <v>8</v>
      </c>
      <c r="BG5">
        <v>0</v>
      </c>
      <c r="BI5" s="24">
        <f>C5+M4+S4*18*A5</f>
        <v>29495</v>
      </c>
      <c r="BJ5" s="27">
        <f>N4+P4+S4</f>
        <v>46</v>
      </c>
      <c r="BK5" s="24">
        <f>BI5/BJ5/A5</f>
        <v>21.373188405797102</v>
      </c>
      <c r="BL5" s="24">
        <f>D5/C5</f>
        <v>4.0800078323869199E-2</v>
      </c>
      <c r="BM5" s="24">
        <f>BL5*BI5</f>
        <v>1203.398310162522</v>
      </c>
      <c r="BN5" s="24">
        <f>BM5/BJ5/A5</f>
        <v>0.8720277609873347</v>
      </c>
      <c r="BO5" s="24">
        <f>E5/C5</f>
        <v>3.0899549637752103E-2</v>
      </c>
      <c r="BP5" s="24">
        <f>BO5*BI5</f>
        <v>911.38221656549831</v>
      </c>
      <c r="BQ5" s="24">
        <f>BP5/BJ5/A5</f>
        <v>0.66042189606195523</v>
      </c>
      <c r="BR5" s="24"/>
      <c r="BS5" s="24">
        <f>(0.325*BK5)+(12.86*BN5)+(7.04*BQ5)</f>
        <v>22.809933386457349</v>
      </c>
      <c r="BT5" s="24">
        <f>BS5*BJ5*A5</f>
        <v>31477.708073311143</v>
      </c>
      <c r="BU5" s="24">
        <f>BT5*(BA4/100)</f>
        <v>31162.930992578033</v>
      </c>
      <c r="BV5" s="24">
        <f>BT5/BB4</f>
        <v>874.38077981419838</v>
      </c>
      <c r="BW5" s="24"/>
      <c r="BX5" s="24"/>
      <c r="BY5" s="24"/>
    </row>
    <row r="6" spans="1:88" x14ac:dyDescent="0.25">
      <c r="A6" s="38">
        <v>31</v>
      </c>
      <c r="B6" t="s">
        <v>35</v>
      </c>
      <c r="C6" s="14">
        <v>40768</v>
      </c>
      <c r="D6" s="14">
        <v>1748.96</v>
      </c>
      <c r="E6" s="14">
        <v>1357.57</v>
      </c>
      <c r="F6" s="14">
        <v>2295.23</v>
      </c>
      <c r="G6" s="15">
        <v>99000</v>
      </c>
      <c r="H6" s="14">
        <v>3.6</v>
      </c>
      <c r="I6" s="14">
        <v>10.6</v>
      </c>
      <c r="J6" s="14">
        <v>7.8</v>
      </c>
      <c r="M6" s="15">
        <v>1440</v>
      </c>
      <c r="N6" s="11">
        <v>45</v>
      </c>
      <c r="O6" s="11">
        <v>12</v>
      </c>
      <c r="P6" s="11">
        <v>0</v>
      </c>
      <c r="Q6" s="11">
        <v>1</v>
      </c>
      <c r="R6" s="11">
        <v>0</v>
      </c>
      <c r="S6" s="11">
        <v>7</v>
      </c>
      <c r="T6" s="11">
        <f>N6+O6+P6+Q6+R6+1</f>
        <v>59</v>
      </c>
      <c r="U6" s="3">
        <v>0</v>
      </c>
      <c r="W6" s="3">
        <v>0</v>
      </c>
      <c r="Y6" s="3">
        <v>0</v>
      </c>
      <c r="AA6" s="3">
        <v>0</v>
      </c>
      <c r="AC6" s="3">
        <v>0</v>
      </c>
      <c r="AE6" s="5">
        <v>332</v>
      </c>
      <c r="AG6" s="3">
        <v>300</v>
      </c>
      <c r="AI6" s="3">
        <v>0</v>
      </c>
      <c r="BA6">
        <v>100</v>
      </c>
      <c r="BB6">
        <v>63.5</v>
      </c>
      <c r="BC6">
        <v>27</v>
      </c>
      <c r="BD6">
        <v>179</v>
      </c>
      <c r="BE6">
        <v>0</v>
      </c>
      <c r="BF6">
        <v>0</v>
      </c>
      <c r="BG6">
        <v>90</v>
      </c>
      <c r="BI6">
        <f t="shared" ref="BI6:BI27" si="0">C6+M5+S5*18*A6</f>
        <v>44874</v>
      </c>
      <c r="BJ6">
        <f t="shared" ref="BJ6:BJ27" si="1">N5+P5+S5</f>
        <v>50</v>
      </c>
      <c r="BK6">
        <f t="shared" ref="BK6:BK27" si="2">BI6/BJ6/A6</f>
        <v>28.950967741935486</v>
      </c>
      <c r="BL6">
        <f t="shared" ref="BL6:BL27" si="3">D6/C6</f>
        <v>4.2900313971742543E-2</v>
      </c>
      <c r="BM6">
        <f t="shared" ref="BM6:BM27" si="4">BL6*BI6</f>
        <v>1925.1086891679749</v>
      </c>
      <c r="BN6">
        <f t="shared" ref="BN6:BN27" si="5">BM6/BJ6/A6</f>
        <v>1.2420056059148223</v>
      </c>
      <c r="BO6">
        <f t="shared" ref="BO6:BO27" si="6">E6/C6</f>
        <v>3.3299892072213497E-2</v>
      </c>
      <c r="BP6">
        <f t="shared" ref="BP6:BP27" si="7">BO6*BI6</f>
        <v>1494.2993568485085</v>
      </c>
      <c r="BQ6">
        <f t="shared" ref="BQ6:BQ27" si="8">BP6/BJ6/A6</f>
        <v>0.96406410119258623</v>
      </c>
      <c r="BS6">
        <f t="shared" ref="BS6:BS25" si="9">(0.325*BK6)+(12.86*BN6)+(7.04*BQ6)</f>
        <v>32.168267880589454</v>
      </c>
      <c r="BT6" s="4">
        <f t="shared" ref="BT6:BT27" si="10">BS6*BJ6*A6</f>
        <v>49860.815214913659</v>
      </c>
      <c r="BU6" s="4">
        <f t="shared" ref="BU6:BU27" si="11">BT6*(BA5/100)</f>
        <v>47866.382606317107</v>
      </c>
      <c r="BV6" s="4">
        <f t="shared" ref="BV6:BV27" si="12">BT6/BB5</f>
        <v>514.02902283416142</v>
      </c>
    </row>
    <row r="7" spans="1:88" x14ac:dyDescent="0.25">
      <c r="A7" s="38">
        <v>30</v>
      </c>
      <c r="B7" t="s">
        <v>36</v>
      </c>
      <c r="C7" s="14">
        <v>32803</v>
      </c>
      <c r="D7" s="14">
        <v>1387.56</v>
      </c>
      <c r="E7" s="14">
        <v>1075.93</v>
      </c>
      <c r="F7" s="14">
        <v>1843.54</v>
      </c>
      <c r="G7" s="15">
        <v>128000</v>
      </c>
      <c r="H7" s="14">
        <v>5.5</v>
      </c>
      <c r="I7" s="14">
        <v>13.1</v>
      </c>
      <c r="J7" s="14">
        <v>9.2799999999999994</v>
      </c>
      <c r="M7" s="15">
        <v>2200</v>
      </c>
      <c r="N7" s="11">
        <v>44</v>
      </c>
      <c r="O7" s="11">
        <v>10</v>
      </c>
      <c r="P7" s="11">
        <v>0</v>
      </c>
      <c r="Q7" s="11">
        <v>0</v>
      </c>
      <c r="R7" s="11">
        <v>0</v>
      </c>
      <c r="S7" s="11">
        <v>7</v>
      </c>
      <c r="T7" s="11">
        <f>N7+O7+P7+Q7+R7+1</f>
        <v>55</v>
      </c>
      <c r="U7" s="3">
        <v>0</v>
      </c>
      <c r="W7" s="3">
        <v>0</v>
      </c>
      <c r="Y7" s="3">
        <v>0</v>
      </c>
      <c r="AA7" s="3">
        <v>0</v>
      </c>
      <c r="AC7" s="3">
        <v>0</v>
      </c>
      <c r="AE7" s="5">
        <v>132</v>
      </c>
      <c r="AG7" s="3">
        <v>350</v>
      </c>
      <c r="AI7" s="3">
        <v>0</v>
      </c>
      <c r="BA7">
        <v>100</v>
      </c>
      <c r="BB7">
        <v>58.5</v>
      </c>
      <c r="BC7">
        <v>32</v>
      </c>
      <c r="BD7">
        <v>77</v>
      </c>
      <c r="BE7">
        <v>0</v>
      </c>
      <c r="BF7">
        <v>0</v>
      </c>
      <c r="BG7">
        <v>19.5</v>
      </c>
      <c r="BI7">
        <f t="shared" si="0"/>
        <v>38023</v>
      </c>
      <c r="BJ7">
        <f t="shared" si="1"/>
        <v>52</v>
      </c>
      <c r="BK7">
        <f t="shared" si="2"/>
        <v>24.37371794871795</v>
      </c>
      <c r="BL7">
        <f t="shared" si="3"/>
        <v>4.2299789653385357E-2</v>
      </c>
      <c r="BM7">
        <f t="shared" si="4"/>
        <v>1608.3649019906713</v>
      </c>
      <c r="BN7">
        <f t="shared" si="5"/>
        <v>1.0310031423017125</v>
      </c>
      <c r="BO7">
        <f t="shared" si="6"/>
        <v>3.2799743925860443E-2</v>
      </c>
      <c r="BP7">
        <f t="shared" si="7"/>
        <v>1247.1446632929917</v>
      </c>
      <c r="BQ7">
        <f t="shared" si="8"/>
        <v>0.7994517072390972</v>
      </c>
      <c r="BS7">
        <f t="shared" si="9"/>
        <v>26.808298762296602</v>
      </c>
      <c r="BT7" s="4">
        <f t="shared" si="10"/>
        <v>41820.946069182697</v>
      </c>
      <c r="BU7" s="4">
        <f t="shared" si="11"/>
        <v>41820.946069182697</v>
      </c>
      <c r="BV7" s="4">
        <f t="shared" si="12"/>
        <v>658.59757589264086</v>
      </c>
    </row>
    <row r="8" spans="1:88" x14ac:dyDescent="0.25">
      <c r="A8" s="38">
        <v>31</v>
      </c>
      <c r="B8" t="s">
        <v>37</v>
      </c>
      <c r="C8" s="14">
        <v>27388</v>
      </c>
      <c r="D8" s="14">
        <v>1210.55</v>
      </c>
      <c r="E8" s="14">
        <v>887.36</v>
      </c>
      <c r="F8" s="14">
        <v>1558.39</v>
      </c>
      <c r="G8" s="15">
        <v>127000</v>
      </c>
      <c r="H8" s="14">
        <v>7.2</v>
      </c>
      <c r="I8" s="14">
        <v>14.3</v>
      </c>
      <c r="J8" s="14">
        <v>10.199999999999999</v>
      </c>
      <c r="M8" s="15">
        <v>300</v>
      </c>
      <c r="N8" s="11">
        <v>42</v>
      </c>
      <c r="O8" s="11">
        <v>13</v>
      </c>
      <c r="P8" s="11">
        <v>0</v>
      </c>
      <c r="Q8" s="11">
        <v>11</v>
      </c>
      <c r="R8" s="11">
        <v>0</v>
      </c>
      <c r="S8" s="11">
        <v>7</v>
      </c>
      <c r="T8" s="11">
        <f t="shared" ref="T8:T27" si="13">N8+O8+P8+Q8+R8</f>
        <v>66</v>
      </c>
      <c r="U8" s="3">
        <v>0</v>
      </c>
      <c r="W8" s="3">
        <v>0</v>
      </c>
      <c r="Y8" s="3">
        <v>0</v>
      </c>
      <c r="AA8" s="3">
        <v>0</v>
      </c>
      <c r="AC8" s="3">
        <v>0</v>
      </c>
      <c r="AE8" s="5">
        <v>332</v>
      </c>
      <c r="AG8" s="3">
        <v>330</v>
      </c>
      <c r="AI8" s="3">
        <v>0</v>
      </c>
      <c r="BA8">
        <v>100</v>
      </c>
      <c r="BB8">
        <v>72</v>
      </c>
      <c r="BC8">
        <v>32.5</v>
      </c>
      <c r="BD8">
        <v>106</v>
      </c>
      <c r="BE8">
        <v>0</v>
      </c>
      <c r="BF8">
        <v>0</v>
      </c>
      <c r="BG8">
        <v>67</v>
      </c>
      <c r="BI8">
        <f t="shared" si="0"/>
        <v>33494</v>
      </c>
      <c r="BJ8">
        <f t="shared" si="1"/>
        <v>51</v>
      </c>
      <c r="BK8">
        <f t="shared" si="2"/>
        <v>21.185325743200504</v>
      </c>
      <c r="BL8">
        <f t="shared" si="3"/>
        <v>4.4200014604936465E-2</v>
      </c>
      <c r="BM8">
        <f t="shared" si="4"/>
        <v>1480.4352891777419</v>
      </c>
      <c r="BN8">
        <f t="shared" si="5"/>
        <v>0.9363917072597987</v>
      </c>
      <c r="BO8">
        <f t="shared" si="6"/>
        <v>3.2399591061778879E-2</v>
      </c>
      <c r="BP8">
        <f t="shared" si="7"/>
        <v>1085.1919030232218</v>
      </c>
      <c r="BQ8">
        <f t="shared" si="8"/>
        <v>0.68639589059027306</v>
      </c>
      <c r="BS8">
        <f t="shared" si="9"/>
        <v>23.759455291656696</v>
      </c>
      <c r="BT8" s="4">
        <f t="shared" si="10"/>
        <v>37563.69881610923</v>
      </c>
      <c r="BU8" s="4">
        <f t="shared" si="11"/>
        <v>37563.69881610923</v>
      </c>
      <c r="BV8" s="4">
        <f t="shared" si="12"/>
        <v>642.11450967708083</v>
      </c>
    </row>
    <row r="9" spans="1:88" x14ac:dyDescent="0.25">
      <c r="A9" s="38">
        <v>31</v>
      </c>
      <c r="B9" t="s">
        <v>38</v>
      </c>
      <c r="C9" s="14">
        <v>25945</v>
      </c>
      <c r="D9" s="14">
        <v>1185.69</v>
      </c>
      <c r="E9" s="14">
        <v>866.56</v>
      </c>
      <c r="F9" s="14">
        <v>1447.71</v>
      </c>
      <c r="G9" s="15">
        <v>130000</v>
      </c>
      <c r="H9" s="14">
        <v>7.7</v>
      </c>
      <c r="I9" s="14">
        <v>16.5</v>
      </c>
      <c r="J9" s="14">
        <v>12.5</v>
      </c>
      <c r="M9" s="15">
        <v>350</v>
      </c>
      <c r="N9" s="11">
        <v>38</v>
      </c>
      <c r="O9" s="11">
        <v>16</v>
      </c>
      <c r="P9" s="11">
        <v>0</v>
      </c>
      <c r="Q9" s="11">
        <v>0</v>
      </c>
      <c r="R9" s="11">
        <v>0</v>
      </c>
      <c r="S9" s="11">
        <v>7</v>
      </c>
      <c r="T9" s="11">
        <f>N9+O9+P9+Q9+R9+1</f>
        <v>55</v>
      </c>
      <c r="U9" s="3">
        <v>0</v>
      </c>
      <c r="W9" s="3">
        <v>0</v>
      </c>
      <c r="Y9" s="3">
        <v>0</v>
      </c>
      <c r="AA9" s="3">
        <v>0</v>
      </c>
      <c r="AC9" s="3">
        <v>0</v>
      </c>
      <c r="AE9" s="5">
        <v>138</v>
      </c>
      <c r="AG9" s="3">
        <v>165</v>
      </c>
      <c r="AI9" s="3">
        <v>0</v>
      </c>
      <c r="BA9">
        <v>100</v>
      </c>
      <c r="BB9">
        <v>75</v>
      </c>
      <c r="BC9">
        <v>30</v>
      </c>
      <c r="BD9">
        <v>59</v>
      </c>
      <c r="BE9">
        <v>0</v>
      </c>
      <c r="BF9">
        <v>0</v>
      </c>
      <c r="BG9">
        <v>33</v>
      </c>
      <c r="BI9">
        <f t="shared" si="0"/>
        <v>30151</v>
      </c>
      <c r="BJ9">
        <f t="shared" si="1"/>
        <v>49</v>
      </c>
      <c r="BK9">
        <f t="shared" si="2"/>
        <v>19.849242922975645</v>
      </c>
      <c r="BL9">
        <f t="shared" si="3"/>
        <v>4.5700134900751595E-2</v>
      </c>
      <c r="BM9">
        <f t="shared" si="4"/>
        <v>1377.9047673925613</v>
      </c>
      <c r="BN9">
        <f t="shared" si="5"/>
        <v>0.90711307925777573</v>
      </c>
      <c r="BO9">
        <f t="shared" si="6"/>
        <v>3.3399884370784352E-2</v>
      </c>
      <c r="BP9">
        <f t="shared" si="7"/>
        <v>1007.039913663519</v>
      </c>
      <c r="BQ9">
        <f t="shared" si="8"/>
        <v>0.66296241847499604</v>
      </c>
      <c r="BS9">
        <f t="shared" si="9"/>
        <v>22.783733575286057</v>
      </c>
      <c r="BT9" s="4">
        <f t="shared" si="10"/>
        <v>34608.491300859518</v>
      </c>
      <c r="BU9" s="4">
        <f t="shared" si="11"/>
        <v>34608.491300859518</v>
      </c>
      <c r="BV9" s="4">
        <f t="shared" si="12"/>
        <v>480.67349028971552</v>
      </c>
    </row>
    <row r="10" spans="1:88" x14ac:dyDescent="0.25">
      <c r="A10" s="38">
        <v>30</v>
      </c>
      <c r="B10" t="s">
        <v>39</v>
      </c>
      <c r="C10" s="14">
        <v>20778</v>
      </c>
      <c r="D10" s="14">
        <v>1005.66</v>
      </c>
      <c r="E10" s="14">
        <v>739.69</v>
      </c>
      <c r="F10" s="14">
        <v>1155.25</v>
      </c>
      <c r="G10" s="15">
        <v>130000</v>
      </c>
      <c r="H10" s="14">
        <v>6</v>
      </c>
      <c r="I10" s="14">
        <v>11.6</v>
      </c>
      <c r="J10" s="14">
        <v>8.3000000000000007</v>
      </c>
      <c r="M10" s="15">
        <v>860</v>
      </c>
      <c r="N10" s="11">
        <v>34</v>
      </c>
      <c r="O10" s="11">
        <v>21</v>
      </c>
      <c r="P10" s="11">
        <v>0</v>
      </c>
      <c r="Q10" s="11">
        <v>0</v>
      </c>
      <c r="R10" s="11">
        <v>0</v>
      </c>
      <c r="S10" s="11">
        <v>0</v>
      </c>
      <c r="T10" s="11">
        <f t="shared" si="13"/>
        <v>55</v>
      </c>
      <c r="U10" s="3">
        <v>0</v>
      </c>
      <c r="W10" s="3">
        <v>0</v>
      </c>
      <c r="Y10" s="3" t="s">
        <v>99</v>
      </c>
      <c r="Z10" s="2">
        <v>7.5</v>
      </c>
      <c r="AA10" s="3">
        <v>0</v>
      </c>
      <c r="AC10" s="3">
        <v>0</v>
      </c>
      <c r="AE10" s="5">
        <v>100</v>
      </c>
      <c r="AG10" s="3">
        <v>165</v>
      </c>
      <c r="AI10" s="3">
        <v>0</v>
      </c>
      <c r="BA10">
        <v>60</v>
      </c>
      <c r="BB10">
        <v>76</v>
      </c>
      <c r="BD10">
        <v>113</v>
      </c>
      <c r="BE10">
        <v>0</v>
      </c>
      <c r="BF10">
        <v>0</v>
      </c>
      <c r="BG10">
        <v>85</v>
      </c>
      <c r="BI10">
        <f t="shared" si="0"/>
        <v>24908</v>
      </c>
      <c r="BJ10">
        <f t="shared" si="1"/>
        <v>45</v>
      </c>
      <c r="BK10">
        <f t="shared" si="2"/>
        <v>18.450370370370369</v>
      </c>
      <c r="BL10">
        <f t="shared" si="3"/>
        <v>4.8400231013572048E-2</v>
      </c>
      <c r="BM10">
        <f t="shared" si="4"/>
        <v>1205.5529540860525</v>
      </c>
      <c r="BN10">
        <f t="shared" si="5"/>
        <v>0.89300218821189081</v>
      </c>
      <c r="BO10">
        <f t="shared" si="6"/>
        <v>3.5599672730772934E-2</v>
      </c>
      <c r="BP10">
        <f t="shared" si="7"/>
        <v>886.71664837809226</v>
      </c>
      <c r="BQ10">
        <f t="shared" si="8"/>
        <v>0.65682714694673505</v>
      </c>
      <c r="BS10">
        <f t="shared" si="9"/>
        <v>22.104441625280302</v>
      </c>
      <c r="BT10" s="4">
        <f t="shared" si="10"/>
        <v>29840.996194128409</v>
      </c>
      <c r="BU10" s="4">
        <f t="shared" si="11"/>
        <v>29840.996194128409</v>
      </c>
      <c r="BV10" s="4">
        <f t="shared" si="12"/>
        <v>397.87994925504546</v>
      </c>
    </row>
    <row r="11" spans="1:88" x14ac:dyDescent="0.25">
      <c r="A11" s="38">
        <v>31</v>
      </c>
      <c r="B11" t="s">
        <v>40</v>
      </c>
      <c r="C11" s="14">
        <v>18965</v>
      </c>
      <c r="D11" s="14">
        <v>940.66</v>
      </c>
      <c r="E11" s="14">
        <v>714.96</v>
      </c>
      <c r="F11" s="14">
        <v>1044.97</v>
      </c>
      <c r="G11" s="15">
        <v>160000</v>
      </c>
      <c r="H11" s="14">
        <v>7.1</v>
      </c>
      <c r="I11" s="14">
        <v>10.1</v>
      </c>
      <c r="J11" s="14">
        <v>8.14</v>
      </c>
      <c r="M11" s="15">
        <v>930</v>
      </c>
      <c r="N11" s="11">
        <v>34</v>
      </c>
      <c r="O11" s="11">
        <v>19</v>
      </c>
      <c r="P11" s="11">
        <v>0</v>
      </c>
      <c r="Q11" s="11">
        <v>0</v>
      </c>
      <c r="R11" s="11">
        <v>0</v>
      </c>
      <c r="S11" s="11">
        <v>9</v>
      </c>
      <c r="T11" s="11">
        <f t="shared" si="13"/>
        <v>53</v>
      </c>
      <c r="U11" s="3">
        <v>1</v>
      </c>
      <c r="V11" s="2">
        <v>10</v>
      </c>
      <c r="W11" s="3">
        <v>0</v>
      </c>
      <c r="Y11" s="3">
        <v>58</v>
      </c>
      <c r="Z11" s="2">
        <v>12.5</v>
      </c>
      <c r="AA11" s="3">
        <v>0</v>
      </c>
      <c r="AC11" s="3">
        <v>0</v>
      </c>
      <c r="AE11" s="5">
        <v>294</v>
      </c>
      <c r="AG11" s="3">
        <v>495</v>
      </c>
      <c r="AI11" s="3">
        <v>0</v>
      </c>
      <c r="BA11" s="77" t="s">
        <v>107</v>
      </c>
      <c r="BB11">
        <v>9</v>
      </c>
      <c r="BC11">
        <v>0</v>
      </c>
      <c r="BD11">
        <v>0</v>
      </c>
      <c r="BE11">
        <v>0</v>
      </c>
      <c r="BF11">
        <v>0</v>
      </c>
      <c r="BG11">
        <v>0</v>
      </c>
      <c r="BI11">
        <f t="shared" si="0"/>
        <v>19825</v>
      </c>
      <c r="BJ11">
        <f t="shared" si="1"/>
        <v>34</v>
      </c>
      <c r="BK11">
        <f t="shared" si="2"/>
        <v>18.809297912713472</v>
      </c>
      <c r="BL11">
        <f t="shared" si="3"/>
        <v>4.9599789085156866E-2</v>
      </c>
      <c r="BM11">
        <f t="shared" si="4"/>
        <v>983.31581861323491</v>
      </c>
      <c r="BN11">
        <f t="shared" si="5"/>
        <v>0.93293720931046953</v>
      </c>
      <c r="BO11">
        <f t="shared" si="6"/>
        <v>3.769891906142895E-2</v>
      </c>
      <c r="BP11">
        <f t="shared" si="7"/>
        <v>747.38107039282897</v>
      </c>
      <c r="BQ11">
        <f t="shared" si="8"/>
        <v>0.7090901996136898</v>
      </c>
      <c r="BS11">
        <f t="shared" si="9"/>
        <v>23.102589338644894</v>
      </c>
      <c r="BT11" s="4">
        <f t="shared" si="10"/>
        <v>24350.12916293172</v>
      </c>
      <c r="BU11" s="4">
        <f t="shared" si="11"/>
        <v>14610.077497759032</v>
      </c>
      <c r="BV11" s="4">
        <f t="shared" si="12"/>
        <v>320.39643635436477</v>
      </c>
    </row>
    <row r="12" spans="1:88" x14ac:dyDescent="0.25">
      <c r="A12" s="38">
        <v>30</v>
      </c>
      <c r="B12" t="s">
        <v>41</v>
      </c>
      <c r="C12" s="14">
        <v>17261</v>
      </c>
      <c r="D12" s="14">
        <v>864.78</v>
      </c>
      <c r="E12" s="14">
        <v>631.74</v>
      </c>
      <c r="F12" s="14">
        <v>944.17</v>
      </c>
      <c r="G12" s="15">
        <v>111000</v>
      </c>
      <c r="H12" s="14">
        <v>7.7</v>
      </c>
      <c r="I12" s="14">
        <v>17.8</v>
      </c>
      <c r="J12" s="14">
        <v>10.3</v>
      </c>
      <c r="M12" s="15">
        <v>1020</v>
      </c>
      <c r="N12" s="11">
        <v>31</v>
      </c>
      <c r="O12" s="11">
        <v>0</v>
      </c>
      <c r="P12" s="11">
        <v>0</v>
      </c>
      <c r="Q12" s="11">
        <v>11</v>
      </c>
      <c r="R12" s="11">
        <v>0</v>
      </c>
      <c r="S12" s="11">
        <v>4</v>
      </c>
      <c r="T12" s="11">
        <f t="shared" si="13"/>
        <v>42</v>
      </c>
      <c r="U12" s="3">
        <v>0</v>
      </c>
      <c r="W12" s="3">
        <v>0</v>
      </c>
      <c r="Y12" s="3">
        <v>52.5</v>
      </c>
      <c r="Z12" s="2">
        <v>7.5</v>
      </c>
      <c r="AA12" s="3">
        <v>0</v>
      </c>
      <c r="AC12" s="3">
        <v>0</v>
      </c>
      <c r="AE12" s="5">
        <v>50</v>
      </c>
      <c r="AG12" s="3">
        <v>150</v>
      </c>
      <c r="AI12" s="3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I12">
        <f t="shared" si="0"/>
        <v>23051</v>
      </c>
      <c r="BJ12">
        <f t="shared" si="1"/>
        <v>43</v>
      </c>
      <c r="BK12">
        <f t="shared" si="2"/>
        <v>17.868992248062014</v>
      </c>
      <c r="BL12">
        <f t="shared" si="3"/>
        <v>5.0100225942877004E-2</v>
      </c>
      <c r="BM12">
        <f t="shared" si="4"/>
        <v>1154.8603082092577</v>
      </c>
      <c r="BN12">
        <f t="shared" si="5"/>
        <v>0.89524054899942462</v>
      </c>
      <c r="BO12">
        <f t="shared" si="6"/>
        <v>3.659927003070506E-2</v>
      </c>
      <c r="BP12">
        <f t="shared" si="7"/>
        <v>843.64977347778233</v>
      </c>
      <c r="BQ12">
        <f t="shared" si="8"/>
        <v>0.65399207246339719</v>
      </c>
      <c r="BS12">
        <f t="shared" si="9"/>
        <v>21.924320130895072</v>
      </c>
      <c r="BT12" s="4">
        <f t="shared" si="10"/>
        <v>28282.372968854645</v>
      </c>
      <c r="BU12" s="4" t="e">
        <f t="shared" si="11"/>
        <v>#VALUE!</v>
      </c>
      <c r="BV12" s="4">
        <f t="shared" si="12"/>
        <v>3142.4858854282938</v>
      </c>
    </row>
    <row r="13" spans="1:88" x14ac:dyDescent="0.25">
      <c r="A13" s="38">
        <v>31</v>
      </c>
      <c r="B13" t="s">
        <v>42</v>
      </c>
      <c r="C13" s="14">
        <v>16815</v>
      </c>
      <c r="D13" s="14">
        <v>786.92</v>
      </c>
      <c r="E13" s="14">
        <v>573.38</v>
      </c>
      <c r="F13" s="14">
        <v>926.49</v>
      </c>
      <c r="G13" s="15">
        <v>87000</v>
      </c>
      <c r="H13" s="14">
        <v>9.6</v>
      </c>
      <c r="I13" s="14">
        <v>11.5</v>
      </c>
      <c r="J13" s="14">
        <v>10.3</v>
      </c>
      <c r="M13" s="15">
        <v>1170</v>
      </c>
      <c r="N13" s="11">
        <v>29</v>
      </c>
      <c r="O13" s="11">
        <v>4</v>
      </c>
      <c r="P13" s="11">
        <v>0</v>
      </c>
      <c r="Q13" s="11">
        <v>11</v>
      </c>
      <c r="R13" s="11">
        <v>0</v>
      </c>
      <c r="S13" s="11">
        <v>6</v>
      </c>
      <c r="T13" s="11">
        <f t="shared" si="13"/>
        <v>44</v>
      </c>
      <c r="U13" s="3">
        <v>0</v>
      </c>
      <c r="W13" s="3">
        <v>0</v>
      </c>
      <c r="Y13" s="3">
        <v>73</v>
      </c>
      <c r="Z13" s="2">
        <v>10</v>
      </c>
      <c r="AA13" s="3">
        <v>0</v>
      </c>
      <c r="AC13" s="3">
        <v>0</v>
      </c>
      <c r="AE13" s="5">
        <v>150</v>
      </c>
      <c r="AG13" s="3">
        <v>150</v>
      </c>
      <c r="AI13" s="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I13">
        <f t="shared" si="0"/>
        <v>20067</v>
      </c>
      <c r="BJ13">
        <f t="shared" si="1"/>
        <v>35</v>
      </c>
      <c r="BK13">
        <f t="shared" si="2"/>
        <v>18.494930875576038</v>
      </c>
      <c r="BL13">
        <f t="shared" si="3"/>
        <v>4.6798691644365148E-2</v>
      </c>
      <c r="BM13">
        <f t="shared" si="4"/>
        <v>939.10934522747539</v>
      </c>
      <c r="BN13">
        <f t="shared" si="5"/>
        <v>0.86553856702993115</v>
      </c>
      <c r="BO13">
        <f t="shared" si="6"/>
        <v>3.4099316086827237E-2</v>
      </c>
      <c r="BP13">
        <f t="shared" si="7"/>
        <v>684.27097591436223</v>
      </c>
      <c r="BQ13">
        <f t="shared" si="8"/>
        <v>0.63066449393028767</v>
      </c>
      <c r="BS13">
        <f t="shared" si="9"/>
        <v>21.581556543836349</v>
      </c>
      <c r="BT13" s="4">
        <f t="shared" si="10"/>
        <v>23415.98885006244</v>
      </c>
      <c r="BU13" s="4">
        <f t="shared" si="11"/>
        <v>0</v>
      </c>
      <c r="BV13" s="4" t="e">
        <f t="shared" si="12"/>
        <v>#DIV/0!</v>
      </c>
    </row>
    <row r="14" spans="1:88" x14ac:dyDescent="0.25">
      <c r="A14" s="38">
        <v>31</v>
      </c>
      <c r="B14" t="s">
        <v>43</v>
      </c>
      <c r="C14" s="14">
        <v>18104</v>
      </c>
      <c r="D14" s="14">
        <v>849.11</v>
      </c>
      <c r="E14" s="14">
        <v>619.14</v>
      </c>
      <c r="F14" s="14">
        <v>1012.02</v>
      </c>
      <c r="G14" s="15">
        <v>79000</v>
      </c>
      <c r="H14" s="14">
        <v>4.5</v>
      </c>
      <c r="I14" s="14">
        <v>10.199999999999999</v>
      </c>
      <c r="J14" s="14">
        <v>7.8</v>
      </c>
      <c r="M14" s="15">
        <v>1230</v>
      </c>
      <c r="N14" s="11">
        <v>32</v>
      </c>
      <c r="O14" s="11">
        <v>3</v>
      </c>
      <c r="P14" s="79">
        <v>6</v>
      </c>
      <c r="Q14" s="11">
        <v>4</v>
      </c>
      <c r="R14" s="11">
        <v>0</v>
      </c>
      <c r="S14" s="11">
        <v>6</v>
      </c>
      <c r="T14" s="11">
        <f t="shared" si="13"/>
        <v>45</v>
      </c>
      <c r="U14" s="3">
        <v>0</v>
      </c>
      <c r="W14" s="3">
        <v>0</v>
      </c>
      <c r="Y14" s="3">
        <v>66</v>
      </c>
      <c r="Z14" s="2">
        <v>7.5</v>
      </c>
      <c r="AA14" s="3">
        <v>0</v>
      </c>
      <c r="AC14" s="3">
        <v>0</v>
      </c>
      <c r="AE14" s="5">
        <v>398</v>
      </c>
      <c r="AG14" s="3">
        <v>200</v>
      </c>
      <c r="AI14" s="3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I14">
        <f t="shared" si="0"/>
        <v>22622</v>
      </c>
      <c r="BJ14">
        <f t="shared" si="1"/>
        <v>35</v>
      </c>
      <c r="BK14">
        <f t="shared" si="2"/>
        <v>20.849769585253458</v>
      </c>
      <c r="BL14">
        <f t="shared" si="3"/>
        <v>4.6901789659743703E-2</v>
      </c>
      <c r="BM14">
        <f t="shared" si="4"/>
        <v>1061.012285682722</v>
      </c>
      <c r="BN14">
        <f t="shared" si="5"/>
        <v>0.97789150754167919</v>
      </c>
      <c r="BO14">
        <f t="shared" si="6"/>
        <v>3.4199072028281041E-2</v>
      </c>
      <c r="BP14">
        <f t="shared" si="7"/>
        <v>773.65140742377366</v>
      </c>
      <c r="BQ14">
        <f t="shared" si="8"/>
        <v>0.71304277181914621</v>
      </c>
      <c r="BS14">
        <f t="shared" si="9"/>
        <v>24.371681015800156</v>
      </c>
      <c r="BT14" s="4">
        <f t="shared" si="10"/>
        <v>26443.27390214317</v>
      </c>
      <c r="BU14" s="4">
        <f t="shared" si="11"/>
        <v>0</v>
      </c>
      <c r="BV14" s="4" t="e">
        <f t="shared" si="12"/>
        <v>#DIV/0!</v>
      </c>
    </row>
    <row r="15" spans="1:88" x14ac:dyDescent="0.25">
      <c r="A15" s="38">
        <v>28</v>
      </c>
      <c r="B15" t="s">
        <v>44</v>
      </c>
      <c r="C15" s="14">
        <v>18972</v>
      </c>
      <c r="D15" s="14">
        <v>848.05</v>
      </c>
      <c r="E15" s="14">
        <v>627.97</v>
      </c>
      <c r="F15" s="14">
        <v>1066.25</v>
      </c>
      <c r="G15" s="15">
        <v>106000</v>
      </c>
      <c r="H15" s="14">
        <v>6.4</v>
      </c>
      <c r="I15" s="14">
        <v>9.5</v>
      </c>
      <c r="J15" s="14">
        <v>7.9</v>
      </c>
      <c r="M15" s="15">
        <v>2240</v>
      </c>
      <c r="N15" s="11">
        <v>43</v>
      </c>
      <c r="O15" s="11">
        <v>5</v>
      </c>
      <c r="P15" s="11">
        <v>0</v>
      </c>
      <c r="Q15" s="11">
        <v>1</v>
      </c>
      <c r="R15" s="11">
        <v>0</v>
      </c>
      <c r="S15" s="11">
        <v>9</v>
      </c>
      <c r="T15" s="11">
        <f t="shared" si="13"/>
        <v>49</v>
      </c>
      <c r="U15" s="3">
        <v>0</v>
      </c>
      <c r="W15" s="3">
        <v>0</v>
      </c>
      <c r="Y15" s="3">
        <v>79</v>
      </c>
      <c r="Z15" s="2">
        <v>12.5</v>
      </c>
      <c r="AA15" s="3">
        <v>0</v>
      </c>
      <c r="AC15" s="3">
        <v>0</v>
      </c>
      <c r="AE15" s="5">
        <v>238</v>
      </c>
      <c r="AG15" s="3">
        <v>100</v>
      </c>
      <c r="AI15" s="3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80</v>
      </c>
      <c r="BG15">
        <v>0</v>
      </c>
      <c r="BI15">
        <f t="shared" si="0"/>
        <v>23226</v>
      </c>
      <c r="BJ15">
        <f t="shared" si="1"/>
        <v>44</v>
      </c>
      <c r="BK15">
        <f t="shared" si="2"/>
        <v>18.852272727272727</v>
      </c>
      <c r="BL15">
        <f t="shared" si="3"/>
        <v>4.4700084334809188E-2</v>
      </c>
      <c r="BM15">
        <f t="shared" si="4"/>
        <v>1038.2041587602782</v>
      </c>
      <c r="BN15">
        <f t="shared" si="5"/>
        <v>0.84269818081191417</v>
      </c>
      <c r="BO15">
        <f t="shared" si="6"/>
        <v>3.3099831330381614E-2</v>
      </c>
      <c r="BP15">
        <f t="shared" si="7"/>
        <v>768.77668247944337</v>
      </c>
      <c r="BQ15">
        <f t="shared" si="8"/>
        <v>0.62400704746708069</v>
      </c>
      <c r="BS15">
        <f t="shared" si="9"/>
        <v>21.357096855773101</v>
      </c>
      <c r="BT15" s="4">
        <f t="shared" si="10"/>
        <v>26311.943326312459</v>
      </c>
      <c r="BU15" s="4">
        <f t="shared" si="11"/>
        <v>0</v>
      </c>
      <c r="BV15" s="4" t="e">
        <f t="shared" si="12"/>
        <v>#DIV/0!</v>
      </c>
    </row>
    <row r="16" spans="1:88" x14ac:dyDescent="0.25">
      <c r="A16" s="38">
        <v>31</v>
      </c>
      <c r="B16" t="s">
        <v>33</v>
      </c>
      <c r="C16" s="14">
        <v>23296</v>
      </c>
      <c r="D16" s="14">
        <v>997.85</v>
      </c>
      <c r="E16" s="14">
        <v>737.95</v>
      </c>
      <c r="F16" s="14">
        <v>1313.46</v>
      </c>
      <c r="G16" s="15">
        <v>106000</v>
      </c>
      <c r="H16" s="14">
        <v>4.0999999999999996</v>
      </c>
      <c r="I16" s="14">
        <v>13.5</v>
      </c>
      <c r="J16" s="14">
        <v>9.6999999999999993</v>
      </c>
      <c r="M16" s="15">
        <v>1575</v>
      </c>
      <c r="N16" s="11">
        <v>43</v>
      </c>
      <c r="O16" s="11">
        <v>8</v>
      </c>
      <c r="P16" s="11">
        <v>2</v>
      </c>
      <c r="Q16" s="11">
        <v>2</v>
      </c>
      <c r="R16" s="11">
        <v>0</v>
      </c>
      <c r="S16" s="11">
        <v>14</v>
      </c>
      <c r="T16" s="11">
        <f t="shared" si="13"/>
        <v>55</v>
      </c>
      <c r="U16" s="3">
        <v>0</v>
      </c>
      <c r="W16" s="3">
        <v>0</v>
      </c>
      <c r="Y16" s="3" t="s">
        <v>92</v>
      </c>
      <c r="AA16" s="3">
        <v>0</v>
      </c>
      <c r="AC16" s="3">
        <v>0</v>
      </c>
      <c r="AE16" s="5">
        <v>376</v>
      </c>
      <c r="AG16" s="3">
        <v>150</v>
      </c>
      <c r="AI16" s="3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80</v>
      </c>
      <c r="BG16">
        <v>0</v>
      </c>
      <c r="BI16">
        <f t="shared" si="0"/>
        <v>30558</v>
      </c>
      <c r="BJ16">
        <f t="shared" si="1"/>
        <v>52</v>
      </c>
      <c r="BK16">
        <f t="shared" si="2"/>
        <v>18.956575682382134</v>
      </c>
      <c r="BL16">
        <f t="shared" si="3"/>
        <v>4.2833533653846158E-2</v>
      </c>
      <c r="BM16">
        <f t="shared" si="4"/>
        <v>1308.9071213942309</v>
      </c>
      <c r="BN16">
        <f t="shared" si="5"/>
        <v>0.81197712245299691</v>
      </c>
      <c r="BO16">
        <f t="shared" si="6"/>
        <v>3.1677111950549453E-2</v>
      </c>
      <c r="BP16">
        <f t="shared" si="7"/>
        <v>967.98918698489013</v>
      </c>
      <c r="BQ16">
        <f t="shared" si="8"/>
        <v>0.60048957008988213</v>
      </c>
      <c r="BS16">
        <f t="shared" si="9"/>
        <v>20.830359464952501</v>
      </c>
      <c r="BT16" s="4">
        <f t="shared" si="10"/>
        <v>33578.539457503437</v>
      </c>
      <c r="BU16" s="4">
        <f t="shared" si="11"/>
        <v>0</v>
      </c>
      <c r="BV16" s="4" t="e">
        <f t="shared" si="12"/>
        <v>#DIV/0!</v>
      </c>
    </row>
    <row r="17" spans="1:74" x14ac:dyDescent="0.25">
      <c r="A17" s="38">
        <v>30</v>
      </c>
      <c r="B17" t="s">
        <v>34</v>
      </c>
      <c r="C17" s="14">
        <v>20423</v>
      </c>
      <c r="D17" s="14">
        <v>841.45</v>
      </c>
      <c r="E17" s="14">
        <v>614.74</v>
      </c>
      <c r="F17" s="14">
        <v>1158</v>
      </c>
      <c r="G17" s="15">
        <v>130000</v>
      </c>
      <c r="H17" s="14">
        <v>1.9</v>
      </c>
      <c r="I17" s="14">
        <v>11</v>
      </c>
      <c r="J17" s="14">
        <v>6.5</v>
      </c>
      <c r="M17" s="15">
        <v>750</v>
      </c>
      <c r="N17" s="11">
        <v>45</v>
      </c>
      <c r="O17" s="11">
        <v>8</v>
      </c>
      <c r="P17" s="11">
        <v>3</v>
      </c>
      <c r="Q17" s="11">
        <v>2</v>
      </c>
      <c r="R17" s="11">
        <v>0</v>
      </c>
      <c r="S17" s="11">
        <v>10</v>
      </c>
      <c r="T17" s="11">
        <f t="shared" si="13"/>
        <v>58</v>
      </c>
      <c r="U17" s="3">
        <v>0</v>
      </c>
      <c r="W17" s="3">
        <v>0</v>
      </c>
      <c r="Y17" s="3">
        <v>44</v>
      </c>
      <c r="Z17" s="2">
        <v>10</v>
      </c>
      <c r="AA17" s="3">
        <v>0</v>
      </c>
      <c r="AC17" s="3">
        <v>0</v>
      </c>
      <c r="AE17" s="5">
        <v>282</v>
      </c>
      <c r="AG17" s="3">
        <v>150</v>
      </c>
      <c r="AI17" s="3">
        <v>0</v>
      </c>
      <c r="BA17">
        <v>65</v>
      </c>
      <c r="BB17">
        <v>56</v>
      </c>
      <c r="BC17">
        <v>17</v>
      </c>
      <c r="BD17">
        <v>17</v>
      </c>
      <c r="BE17">
        <v>0</v>
      </c>
      <c r="BF17">
        <v>40</v>
      </c>
      <c r="BG17">
        <v>12</v>
      </c>
      <c r="BI17">
        <f t="shared" si="0"/>
        <v>29558</v>
      </c>
      <c r="BJ17">
        <f t="shared" si="1"/>
        <v>59</v>
      </c>
      <c r="BK17">
        <f t="shared" si="2"/>
        <v>16.699435028248587</v>
      </c>
      <c r="BL17">
        <f t="shared" si="3"/>
        <v>4.1201096802624494E-2</v>
      </c>
      <c r="BM17">
        <f t="shared" si="4"/>
        <v>1217.8220192919748</v>
      </c>
      <c r="BN17">
        <f t="shared" si="5"/>
        <v>0.68803503914800834</v>
      </c>
      <c r="BO17">
        <f t="shared" si="6"/>
        <v>3.010037702590217E-2</v>
      </c>
      <c r="BP17">
        <f t="shared" si="7"/>
        <v>889.7069441316163</v>
      </c>
      <c r="BQ17">
        <f t="shared" si="8"/>
        <v>0.5026592904698397</v>
      </c>
      <c r="BS17">
        <f t="shared" si="9"/>
        <v>17.814168392531851</v>
      </c>
      <c r="BT17" s="4">
        <f t="shared" si="10"/>
        <v>31531.078054781377</v>
      </c>
      <c r="BU17" s="4">
        <f t="shared" si="11"/>
        <v>0</v>
      </c>
      <c r="BV17" s="4" t="e">
        <f t="shared" si="12"/>
        <v>#DIV/0!</v>
      </c>
    </row>
    <row r="18" spans="1:74" x14ac:dyDescent="0.25">
      <c r="A18" s="38">
        <v>31</v>
      </c>
      <c r="B18" t="s">
        <v>35</v>
      </c>
      <c r="C18" s="14">
        <v>26789</v>
      </c>
      <c r="D18" s="14">
        <v>1117.1199999999999</v>
      </c>
      <c r="E18" s="14">
        <v>870.66</v>
      </c>
      <c r="F18" s="14">
        <v>1494.83</v>
      </c>
      <c r="G18" s="15">
        <v>124000</v>
      </c>
      <c r="H18" s="14">
        <v>5.9</v>
      </c>
      <c r="I18" s="14">
        <v>14.5</v>
      </c>
      <c r="J18" s="14">
        <v>9.9</v>
      </c>
      <c r="M18" s="15">
        <v>0</v>
      </c>
      <c r="N18" s="11">
        <v>47</v>
      </c>
      <c r="O18" s="11">
        <v>6</v>
      </c>
      <c r="P18" s="11">
        <v>5</v>
      </c>
      <c r="Q18" s="11">
        <v>2</v>
      </c>
      <c r="R18" s="11">
        <v>0</v>
      </c>
      <c r="S18" s="11">
        <v>11</v>
      </c>
      <c r="T18" s="11">
        <f t="shared" si="13"/>
        <v>60</v>
      </c>
      <c r="U18" s="3">
        <v>0</v>
      </c>
      <c r="W18" s="3">
        <v>0</v>
      </c>
      <c r="Y18" s="3">
        <v>0</v>
      </c>
      <c r="AA18" s="3">
        <v>0</v>
      </c>
      <c r="AC18" s="3">
        <v>0</v>
      </c>
      <c r="AE18" s="5">
        <v>276</v>
      </c>
      <c r="AG18" s="3">
        <v>250</v>
      </c>
      <c r="AI18" s="3">
        <v>0</v>
      </c>
      <c r="BA18">
        <v>100</v>
      </c>
      <c r="BB18">
        <v>76.7</v>
      </c>
      <c r="BC18">
        <v>30</v>
      </c>
      <c r="BD18">
        <v>274</v>
      </c>
      <c r="BE18">
        <v>0</v>
      </c>
      <c r="BF18">
        <v>0</v>
      </c>
      <c r="BG18">
        <v>94.5</v>
      </c>
      <c r="BI18">
        <f t="shared" si="0"/>
        <v>33119</v>
      </c>
      <c r="BJ18">
        <f t="shared" si="1"/>
        <v>58</v>
      </c>
      <c r="BK18">
        <f t="shared" si="2"/>
        <v>18.419911012235819</v>
      </c>
      <c r="BL18">
        <f t="shared" si="3"/>
        <v>4.1700698047706146E-2</v>
      </c>
      <c r="BM18">
        <f t="shared" si="4"/>
        <v>1381.0854186419799</v>
      </c>
      <c r="BN18">
        <f t="shared" si="5"/>
        <v>0.76812314718686314</v>
      </c>
      <c r="BO18">
        <f t="shared" si="6"/>
        <v>3.2500653253200937E-2</v>
      </c>
      <c r="BP18">
        <f t="shared" si="7"/>
        <v>1076.3891350927618</v>
      </c>
      <c r="BQ18">
        <f t="shared" si="8"/>
        <v>0.5986591407634938</v>
      </c>
      <c r="BS18">
        <f t="shared" si="9"/>
        <v>20.079095102774698</v>
      </c>
      <c r="BT18" s="4">
        <f t="shared" si="10"/>
        <v>36102.212994788904</v>
      </c>
      <c r="BU18" s="4">
        <f t="shared" si="11"/>
        <v>23466.438446612789</v>
      </c>
      <c r="BV18" s="4">
        <f t="shared" si="12"/>
        <v>644.68237490694469</v>
      </c>
    </row>
    <row r="19" spans="1:74" x14ac:dyDescent="0.25">
      <c r="A19" s="38">
        <v>30</v>
      </c>
      <c r="B19" t="s">
        <v>36</v>
      </c>
      <c r="C19" s="14">
        <v>25819</v>
      </c>
      <c r="D19" s="14">
        <v>1099.8800000000001</v>
      </c>
      <c r="E19" s="14">
        <v>862.35</v>
      </c>
      <c r="F19" s="14">
        <v>1461.37</v>
      </c>
      <c r="G19" s="15">
        <v>140000</v>
      </c>
      <c r="H19" s="14">
        <v>8.6999999999999993</v>
      </c>
      <c r="I19" s="14">
        <v>14.3</v>
      </c>
      <c r="J19" s="14">
        <v>12.6</v>
      </c>
      <c r="M19" s="15">
        <v>0</v>
      </c>
      <c r="N19" s="11">
        <v>45</v>
      </c>
      <c r="O19" s="11">
        <v>6</v>
      </c>
      <c r="P19" s="11">
        <v>7</v>
      </c>
      <c r="Q19" s="11">
        <v>2</v>
      </c>
      <c r="R19" s="11">
        <v>0</v>
      </c>
      <c r="S19" s="11">
        <v>12</v>
      </c>
      <c r="T19" s="11">
        <f t="shared" si="13"/>
        <v>60</v>
      </c>
      <c r="U19" s="3">
        <v>0</v>
      </c>
      <c r="W19" s="3">
        <v>0</v>
      </c>
      <c r="Y19" s="3">
        <v>0</v>
      </c>
      <c r="AA19" s="3">
        <v>0</v>
      </c>
      <c r="AC19" s="3">
        <v>0</v>
      </c>
      <c r="AE19" s="5">
        <v>226</v>
      </c>
      <c r="AG19" s="3">
        <v>50</v>
      </c>
      <c r="AI19" s="3">
        <v>0</v>
      </c>
      <c r="BA19">
        <v>100</v>
      </c>
      <c r="BB19">
        <v>64.400000000000006</v>
      </c>
      <c r="BC19">
        <v>36</v>
      </c>
      <c r="BD19">
        <v>41</v>
      </c>
      <c r="BE19">
        <v>0</v>
      </c>
      <c r="BF19">
        <v>0</v>
      </c>
      <c r="BG19">
        <v>18.5</v>
      </c>
      <c r="BI19">
        <f t="shared" si="0"/>
        <v>31759</v>
      </c>
      <c r="BJ19">
        <f t="shared" si="1"/>
        <v>63</v>
      </c>
      <c r="BK19">
        <f t="shared" si="2"/>
        <v>16.803703703703704</v>
      </c>
      <c r="BL19">
        <f t="shared" si="3"/>
        <v>4.2599635927030484E-2</v>
      </c>
      <c r="BM19">
        <f t="shared" si="4"/>
        <v>1352.9218374065611</v>
      </c>
      <c r="BN19">
        <f t="shared" si="5"/>
        <v>0.71583166000347154</v>
      </c>
      <c r="BO19">
        <f t="shared" si="6"/>
        <v>3.339982183663194E-2</v>
      </c>
      <c r="BP19">
        <f t="shared" si="7"/>
        <v>1060.7449417095938</v>
      </c>
      <c r="BQ19">
        <f t="shared" si="8"/>
        <v>0.56124070989925601</v>
      </c>
      <c r="BS19">
        <f t="shared" si="9"/>
        <v>18.617933449039107</v>
      </c>
      <c r="BT19" s="4">
        <f t="shared" si="10"/>
        <v>35187.894218683912</v>
      </c>
      <c r="BU19" s="4">
        <f t="shared" si="11"/>
        <v>35187.894218683912</v>
      </c>
      <c r="BV19" s="4">
        <f t="shared" si="12"/>
        <v>458.77306673642647</v>
      </c>
    </row>
    <row r="20" spans="1:74" x14ac:dyDescent="0.25">
      <c r="A20" s="38">
        <v>31</v>
      </c>
      <c r="B20" t="s">
        <v>37</v>
      </c>
      <c r="C20" s="14">
        <v>24567</v>
      </c>
      <c r="D20" s="14">
        <v>1098.1600000000001</v>
      </c>
      <c r="E20" s="14">
        <v>810.73</v>
      </c>
      <c r="F20" s="14">
        <v>1390.48</v>
      </c>
      <c r="G20" s="15">
        <v>170000</v>
      </c>
      <c r="H20" s="14">
        <v>13.3</v>
      </c>
      <c r="I20" s="14">
        <v>16.7</v>
      </c>
      <c r="J20" s="14">
        <v>14.1</v>
      </c>
      <c r="M20" s="15">
        <v>0</v>
      </c>
      <c r="N20" s="11">
        <v>42</v>
      </c>
      <c r="O20" s="11">
        <v>10</v>
      </c>
      <c r="P20" s="11">
        <v>7</v>
      </c>
      <c r="Q20" s="11">
        <v>2</v>
      </c>
      <c r="R20" s="11">
        <v>0</v>
      </c>
      <c r="S20" s="11">
        <v>13</v>
      </c>
      <c r="T20" s="11">
        <f t="shared" si="13"/>
        <v>61</v>
      </c>
      <c r="U20" s="3">
        <v>0</v>
      </c>
      <c r="W20" s="3">
        <v>0</v>
      </c>
      <c r="Y20" s="3">
        <v>0</v>
      </c>
      <c r="AA20" s="3">
        <v>0</v>
      </c>
      <c r="AC20" s="3">
        <v>0</v>
      </c>
      <c r="AE20" s="5">
        <v>226</v>
      </c>
      <c r="AG20" s="3">
        <v>100</v>
      </c>
      <c r="AI20" s="3">
        <v>0</v>
      </c>
      <c r="BA20">
        <v>100</v>
      </c>
      <c r="BB20">
        <v>72</v>
      </c>
      <c r="BC20">
        <v>33</v>
      </c>
      <c r="BD20">
        <v>162</v>
      </c>
      <c r="BE20">
        <v>0</v>
      </c>
      <c r="BF20">
        <v>0</v>
      </c>
      <c r="BG20">
        <v>66.8</v>
      </c>
      <c r="BI20">
        <f t="shared" si="0"/>
        <v>31263</v>
      </c>
      <c r="BJ20">
        <f t="shared" si="1"/>
        <v>64</v>
      </c>
      <c r="BK20">
        <f t="shared" si="2"/>
        <v>15.757560483870968</v>
      </c>
      <c r="BL20">
        <f t="shared" si="3"/>
        <v>4.4700614645662884E-2</v>
      </c>
      <c r="BM20">
        <f t="shared" si="4"/>
        <v>1397.4753156673587</v>
      </c>
      <c r="BN20">
        <f t="shared" si="5"/>
        <v>0.70437263894524127</v>
      </c>
      <c r="BO20">
        <f t="shared" si="6"/>
        <v>3.3000773395204949E-2</v>
      </c>
      <c r="BP20">
        <f t="shared" si="7"/>
        <v>1031.7031786542923</v>
      </c>
      <c r="BQ20">
        <f t="shared" si="8"/>
        <v>0.52001168278946186</v>
      </c>
      <c r="BS20">
        <f t="shared" si="9"/>
        <v>17.840321540931676</v>
      </c>
      <c r="BT20" s="4">
        <f t="shared" si="10"/>
        <v>35395.197937208446</v>
      </c>
      <c r="BU20" s="4">
        <f t="shared" si="11"/>
        <v>35395.197937208446</v>
      </c>
      <c r="BV20" s="4">
        <f t="shared" si="12"/>
        <v>549.61487480137339</v>
      </c>
    </row>
    <row r="21" spans="1:74" x14ac:dyDescent="0.25">
      <c r="A21" s="38">
        <v>31</v>
      </c>
      <c r="B21" t="s">
        <v>38</v>
      </c>
      <c r="C21" s="14">
        <v>21977</v>
      </c>
      <c r="D21" s="14">
        <v>1010.93</v>
      </c>
      <c r="E21" s="14">
        <v>747.23</v>
      </c>
      <c r="F21" s="14">
        <v>1235.0999999999999</v>
      </c>
      <c r="G21" s="15">
        <v>180000</v>
      </c>
      <c r="H21" s="14">
        <v>12.7</v>
      </c>
      <c r="I21" s="14">
        <v>19.5</v>
      </c>
      <c r="J21" s="14">
        <v>15.1</v>
      </c>
      <c r="M21" s="15">
        <v>0</v>
      </c>
      <c r="N21" s="11">
        <v>42</v>
      </c>
      <c r="O21" s="11">
        <v>10</v>
      </c>
      <c r="P21" s="11">
        <v>7</v>
      </c>
      <c r="Q21" s="11">
        <v>2</v>
      </c>
      <c r="R21" s="11">
        <v>0</v>
      </c>
      <c r="S21" s="11">
        <v>13</v>
      </c>
      <c r="T21" s="11">
        <f t="shared" si="13"/>
        <v>61</v>
      </c>
      <c r="U21" s="3">
        <v>0</v>
      </c>
      <c r="W21" s="3">
        <v>0</v>
      </c>
      <c r="Y21" s="3">
        <v>0</v>
      </c>
      <c r="AA21" s="3">
        <v>0</v>
      </c>
      <c r="AC21" s="3">
        <v>0</v>
      </c>
      <c r="AE21" s="5">
        <v>0</v>
      </c>
      <c r="AG21" s="3">
        <v>0</v>
      </c>
      <c r="AI21" s="3">
        <v>0</v>
      </c>
      <c r="BA21">
        <v>100</v>
      </c>
      <c r="BB21">
        <v>73.8</v>
      </c>
      <c r="BC21">
        <v>43</v>
      </c>
      <c r="BD21">
        <v>102</v>
      </c>
      <c r="BE21">
        <v>0</v>
      </c>
      <c r="BF21">
        <v>0</v>
      </c>
      <c r="BG21">
        <v>22.8</v>
      </c>
      <c r="BI21">
        <f t="shared" si="0"/>
        <v>29231</v>
      </c>
      <c r="BJ21">
        <f t="shared" si="1"/>
        <v>62</v>
      </c>
      <c r="BK21">
        <f t="shared" si="2"/>
        <v>15.208636836628511</v>
      </c>
      <c r="BL21">
        <f t="shared" si="3"/>
        <v>4.5999453974609819E-2</v>
      </c>
      <c r="BM21">
        <f t="shared" si="4"/>
        <v>1344.6100391318196</v>
      </c>
      <c r="BN21">
        <f t="shared" si="5"/>
        <v>0.69958899018304865</v>
      </c>
      <c r="BO21">
        <f t="shared" si="6"/>
        <v>3.4000546025390183E-2</v>
      </c>
      <c r="BP21">
        <f t="shared" si="7"/>
        <v>993.86996086818044</v>
      </c>
      <c r="BQ21">
        <f t="shared" si="8"/>
        <v>0.51710195674723225</v>
      </c>
      <c r="BS21">
        <f t="shared" si="9"/>
        <v>17.579919161158788</v>
      </c>
      <c r="BT21" s="4">
        <f t="shared" si="10"/>
        <v>33788.604627747191</v>
      </c>
      <c r="BU21" s="4">
        <f t="shared" si="11"/>
        <v>33788.604627747191</v>
      </c>
      <c r="BV21" s="4">
        <f t="shared" si="12"/>
        <v>469.28617538537765</v>
      </c>
    </row>
    <row r="22" spans="1:74" x14ac:dyDescent="0.25">
      <c r="A22" s="38">
        <v>30</v>
      </c>
      <c r="B22" t="s">
        <v>39</v>
      </c>
      <c r="C22" s="14">
        <v>19567</v>
      </c>
      <c r="D22" s="14">
        <v>917.68</v>
      </c>
      <c r="E22" s="14">
        <v>723.98</v>
      </c>
      <c r="F22" s="14">
        <v>1076.24</v>
      </c>
      <c r="G22" s="15">
        <v>200000</v>
      </c>
      <c r="H22" s="14">
        <v>14.5</v>
      </c>
      <c r="I22" s="14">
        <v>5</v>
      </c>
      <c r="J22" s="14">
        <v>10.1</v>
      </c>
      <c r="M22" s="15">
        <v>0</v>
      </c>
      <c r="N22" s="11">
        <v>45</v>
      </c>
      <c r="O22" s="11">
        <v>11</v>
      </c>
      <c r="P22" s="11">
        <v>3</v>
      </c>
      <c r="Q22" s="11">
        <v>2</v>
      </c>
      <c r="R22" s="11">
        <v>2</v>
      </c>
      <c r="S22" s="11">
        <v>8</v>
      </c>
      <c r="T22" s="11">
        <f t="shared" si="13"/>
        <v>63</v>
      </c>
      <c r="U22" s="3">
        <v>0</v>
      </c>
      <c r="W22" s="3">
        <v>0</v>
      </c>
      <c r="Y22" s="3">
        <v>0</v>
      </c>
      <c r="AA22" s="3">
        <v>0</v>
      </c>
      <c r="AC22" s="3">
        <v>0</v>
      </c>
      <c r="AE22" s="5">
        <v>182</v>
      </c>
      <c r="AG22" s="3">
        <v>250</v>
      </c>
      <c r="AI22" s="3">
        <v>0</v>
      </c>
      <c r="BA22">
        <v>100</v>
      </c>
      <c r="BB22">
        <v>81.400000000000006</v>
      </c>
      <c r="BC22">
        <v>0</v>
      </c>
      <c r="BD22">
        <v>0</v>
      </c>
      <c r="BE22">
        <v>0</v>
      </c>
      <c r="BF22">
        <v>0</v>
      </c>
      <c r="BG22">
        <v>0</v>
      </c>
      <c r="BI22">
        <f t="shared" si="0"/>
        <v>26587</v>
      </c>
      <c r="BJ22">
        <f t="shared" si="1"/>
        <v>62</v>
      </c>
      <c r="BK22">
        <f t="shared" si="2"/>
        <v>14.294086021505375</v>
      </c>
      <c r="BL22">
        <f t="shared" si="3"/>
        <v>4.6899371390606633E-2</v>
      </c>
      <c r="BM22">
        <f t="shared" si="4"/>
        <v>1246.9135871620585</v>
      </c>
      <c r="BN22">
        <f t="shared" si="5"/>
        <v>0.67038364901185943</v>
      </c>
      <c r="BO22">
        <f t="shared" si="6"/>
        <v>3.7000051106454747E-2</v>
      </c>
      <c r="BP22">
        <f t="shared" si="7"/>
        <v>983.7203587673124</v>
      </c>
      <c r="BQ22">
        <f t="shared" si="8"/>
        <v>0.5288819133157594</v>
      </c>
      <c r="BS22">
        <f t="shared" si="9"/>
        <v>16.990040353024707</v>
      </c>
      <c r="BT22" s="4">
        <f t="shared" si="10"/>
        <v>31601.475056625954</v>
      </c>
      <c r="BU22" s="4">
        <f t="shared" si="11"/>
        <v>31601.475056625954</v>
      </c>
      <c r="BV22" s="4">
        <f t="shared" si="12"/>
        <v>428.20426905997226</v>
      </c>
    </row>
    <row r="23" spans="1:74" x14ac:dyDescent="0.25">
      <c r="A23" s="38">
        <v>31</v>
      </c>
      <c r="B23" t="s">
        <v>40</v>
      </c>
      <c r="C23" s="14">
        <v>19124</v>
      </c>
      <c r="D23" s="14">
        <v>917.96</v>
      </c>
      <c r="E23" s="14">
        <v>738.2</v>
      </c>
      <c r="F23" s="14">
        <v>1053.74</v>
      </c>
      <c r="G23" s="15">
        <v>160000</v>
      </c>
      <c r="H23" s="14">
        <v>4.7</v>
      </c>
      <c r="I23" s="14">
        <v>7.8</v>
      </c>
      <c r="J23" s="14">
        <v>6.5</v>
      </c>
      <c r="M23" s="15">
        <v>0</v>
      </c>
      <c r="N23" s="11">
        <v>35</v>
      </c>
      <c r="O23" s="11">
        <v>4</v>
      </c>
      <c r="P23" s="11">
        <v>3</v>
      </c>
      <c r="Q23" s="11">
        <v>1</v>
      </c>
      <c r="R23" s="11">
        <v>3</v>
      </c>
      <c r="S23" s="11">
        <v>10</v>
      </c>
      <c r="T23" s="11">
        <f t="shared" si="13"/>
        <v>46</v>
      </c>
      <c r="U23" s="3">
        <v>0</v>
      </c>
      <c r="W23" s="3">
        <v>0</v>
      </c>
      <c r="Y23" s="3">
        <v>46</v>
      </c>
      <c r="Z23" s="2">
        <v>10</v>
      </c>
      <c r="AA23" s="3">
        <v>0</v>
      </c>
      <c r="AC23" s="3">
        <v>0</v>
      </c>
      <c r="AE23" s="5">
        <v>0</v>
      </c>
      <c r="AG23" s="3">
        <v>0</v>
      </c>
      <c r="AI23" s="3">
        <v>0</v>
      </c>
      <c r="BA23">
        <v>45</v>
      </c>
      <c r="BB23">
        <v>40</v>
      </c>
      <c r="BC23">
        <v>0</v>
      </c>
      <c r="BD23">
        <v>0</v>
      </c>
      <c r="BE23">
        <v>0</v>
      </c>
      <c r="BF23">
        <v>0</v>
      </c>
      <c r="BG23">
        <v>0</v>
      </c>
      <c r="BI23">
        <f t="shared" si="0"/>
        <v>23588</v>
      </c>
      <c r="BJ23">
        <f t="shared" si="1"/>
        <v>56</v>
      </c>
      <c r="BK23">
        <f t="shared" si="2"/>
        <v>13.587557603686637</v>
      </c>
      <c r="BL23">
        <f t="shared" si="3"/>
        <v>4.8000418322526668E-2</v>
      </c>
      <c r="BM23">
        <f t="shared" si="4"/>
        <v>1132.2338673917591</v>
      </c>
      <c r="BN23">
        <f t="shared" si="5"/>
        <v>0.65220844895838659</v>
      </c>
      <c r="BO23">
        <f t="shared" si="6"/>
        <v>3.8600711148295337E-2</v>
      </c>
      <c r="BP23">
        <f t="shared" si="7"/>
        <v>910.51357456599044</v>
      </c>
      <c r="BQ23">
        <f t="shared" si="8"/>
        <v>0.52448938627073172</v>
      </c>
      <c r="BS23">
        <f t="shared" si="9"/>
        <v>16.495762154148959</v>
      </c>
      <c r="BT23" s="4">
        <f t="shared" si="10"/>
        <v>28636.643099602592</v>
      </c>
      <c r="BU23" s="4">
        <f t="shared" si="11"/>
        <v>28636.643099602592</v>
      </c>
      <c r="BV23" s="4">
        <f t="shared" si="12"/>
        <v>351.80151228013011</v>
      </c>
    </row>
    <row r="24" spans="1:74" x14ac:dyDescent="0.25">
      <c r="A24" s="38">
        <v>30</v>
      </c>
      <c r="B24" t="s">
        <v>41</v>
      </c>
      <c r="C24" s="14">
        <v>13221</v>
      </c>
      <c r="D24" s="14">
        <v>637.27</v>
      </c>
      <c r="E24" s="14">
        <v>483.9</v>
      </c>
      <c r="F24" s="14">
        <v>732.42</v>
      </c>
      <c r="G24" s="15">
        <v>140000</v>
      </c>
      <c r="H24" s="14">
        <v>4.7</v>
      </c>
      <c r="I24" s="14">
        <v>7.8</v>
      </c>
      <c r="J24" s="14">
        <v>6.5</v>
      </c>
      <c r="M24" s="15">
        <v>0</v>
      </c>
      <c r="N24" s="11">
        <v>37</v>
      </c>
      <c r="O24" s="11">
        <v>2</v>
      </c>
      <c r="P24" s="11">
        <v>1</v>
      </c>
      <c r="Q24" s="11">
        <v>2</v>
      </c>
      <c r="R24" s="11">
        <v>1</v>
      </c>
      <c r="S24" s="11">
        <v>15</v>
      </c>
      <c r="T24" s="11">
        <f t="shared" si="13"/>
        <v>43</v>
      </c>
      <c r="U24" s="3">
        <v>0</v>
      </c>
      <c r="W24" s="3">
        <v>0</v>
      </c>
      <c r="Y24" s="3">
        <v>69</v>
      </c>
      <c r="Z24" s="2">
        <v>10</v>
      </c>
      <c r="AA24" s="3">
        <v>0</v>
      </c>
      <c r="AC24" s="3">
        <v>0</v>
      </c>
      <c r="AE24" s="5">
        <v>263</v>
      </c>
      <c r="AG24" s="3">
        <v>250</v>
      </c>
      <c r="AI24" s="3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I24">
        <f t="shared" si="0"/>
        <v>18621</v>
      </c>
      <c r="BJ24">
        <f t="shared" si="1"/>
        <v>48</v>
      </c>
      <c r="BK24">
        <f t="shared" si="2"/>
        <v>12.93125</v>
      </c>
      <c r="BL24">
        <f t="shared" si="3"/>
        <v>4.8201346342939259E-2</v>
      </c>
      <c r="BM24">
        <f t="shared" si="4"/>
        <v>897.55727025187196</v>
      </c>
      <c r="BN24">
        <f t="shared" si="5"/>
        <v>0.62330365989713321</v>
      </c>
      <c r="BO24">
        <f t="shared" si="6"/>
        <v>3.6600862264579079E-2</v>
      </c>
      <c r="BP24">
        <f t="shared" si="7"/>
        <v>681.54465622872704</v>
      </c>
      <c r="BQ24">
        <f t="shared" si="8"/>
        <v>0.47329490015883824</v>
      </c>
      <c r="BS24">
        <f t="shared" si="9"/>
        <v>15.550337413395354</v>
      </c>
      <c r="BT24" s="4">
        <f t="shared" si="10"/>
        <v>22392.485875289309</v>
      </c>
      <c r="BU24" s="4">
        <f t="shared" si="11"/>
        <v>10076.618643880189</v>
      </c>
      <c r="BV24" s="4">
        <f t="shared" si="12"/>
        <v>559.8121468822327</v>
      </c>
    </row>
    <row r="25" spans="1:74" x14ac:dyDescent="0.25">
      <c r="A25" s="38">
        <v>31</v>
      </c>
      <c r="B25" t="s">
        <v>42</v>
      </c>
      <c r="T25" s="11">
        <f t="shared" si="13"/>
        <v>0</v>
      </c>
      <c r="BI25">
        <f t="shared" si="0"/>
        <v>8370</v>
      </c>
      <c r="BJ25">
        <f t="shared" si="1"/>
        <v>53</v>
      </c>
      <c r="BK25">
        <f t="shared" si="2"/>
        <v>5.0943396226415096</v>
      </c>
      <c r="BL25" t="e">
        <f t="shared" si="3"/>
        <v>#DIV/0!</v>
      </c>
      <c r="BM25" t="e">
        <f t="shared" si="4"/>
        <v>#DIV/0!</v>
      </c>
      <c r="BN25" t="e">
        <f t="shared" si="5"/>
        <v>#DIV/0!</v>
      </c>
      <c r="BO25" t="e">
        <f t="shared" si="6"/>
        <v>#DIV/0!</v>
      </c>
      <c r="BP25" t="e">
        <f t="shared" si="7"/>
        <v>#DIV/0!</v>
      </c>
      <c r="BQ25" t="e">
        <f t="shared" si="8"/>
        <v>#DIV/0!</v>
      </c>
      <c r="BS25" t="e">
        <f t="shared" si="9"/>
        <v>#DIV/0!</v>
      </c>
      <c r="BT25" s="4" t="e">
        <f t="shared" si="10"/>
        <v>#DIV/0!</v>
      </c>
      <c r="BU25" s="4" t="e">
        <f t="shared" si="11"/>
        <v>#DIV/0!</v>
      </c>
      <c r="BV25" s="4" t="e">
        <f t="shared" si="12"/>
        <v>#DIV/0!</v>
      </c>
    </row>
    <row r="26" spans="1:74" x14ac:dyDescent="0.25">
      <c r="A26" s="38">
        <v>31</v>
      </c>
      <c r="B26" t="s">
        <v>43</v>
      </c>
      <c r="T26" s="11">
        <f t="shared" si="13"/>
        <v>0</v>
      </c>
      <c r="BI26">
        <f t="shared" si="0"/>
        <v>0</v>
      </c>
      <c r="BJ26">
        <f t="shared" si="1"/>
        <v>0</v>
      </c>
      <c r="BK26" t="e">
        <f t="shared" si="2"/>
        <v>#DIV/0!</v>
      </c>
      <c r="BL26" t="e">
        <f t="shared" si="3"/>
        <v>#DIV/0!</v>
      </c>
      <c r="BM26" t="e">
        <f t="shared" si="4"/>
        <v>#DIV/0!</v>
      </c>
      <c r="BN26" t="e">
        <f t="shared" si="5"/>
        <v>#DIV/0!</v>
      </c>
      <c r="BO26" t="e">
        <f t="shared" si="6"/>
        <v>#DIV/0!</v>
      </c>
      <c r="BP26" t="e">
        <f t="shared" si="7"/>
        <v>#DIV/0!</v>
      </c>
      <c r="BQ26" t="e">
        <f t="shared" si="8"/>
        <v>#DIV/0!</v>
      </c>
      <c r="BS26" t="e">
        <f>(0.325*BK26)+(12.86*BN26)+(7.04*BQ26)</f>
        <v>#DIV/0!</v>
      </c>
      <c r="BT26" s="4" t="e">
        <f t="shared" si="10"/>
        <v>#DIV/0!</v>
      </c>
      <c r="BU26" s="4" t="e">
        <f t="shared" si="11"/>
        <v>#DIV/0!</v>
      </c>
      <c r="BV26" s="4" t="e">
        <f t="shared" si="12"/>
        <v>#DIV/0!</v>
      </c>
    </row>
    <row r="27" spans="1:74" x14ac:dyDescent="0.25">
      <c r="A27" s="38">
        <v>28</v>
      </c>
      <c r="B27" t="s">
        <v>44</v>
      </c>
      <c r="T27" s="11">
        <f t="shared" si="13"/>
        <v>0</v>
      </c>
      <c r="BI27">
        <f t="shared" si="0"/>
        <v>0</v>
      </c>
      <c r="BJ27">
        <f t="shared" si="1"/>
        <v>0</v>
      </c>
      <c r="BK27" t="e">
        <f t="shared" si="2"/>
        <v>#DIV/0!</v>
      </c>
      <c r="BL27" t="e">
        <f t="shared" si="3"/>
        <v>#DIV/0!</v>
      </c>
      <c r="BM27" t="e">
        <f t="shared" si="4"/>
        <v>#DIV/0!</v>
      </c>
      <c r="BN27" t="e">
        <f t="shared" si="5"/>
        <v>#DIV/0!</v>
      </c>
      <c r="BO27" t="e">
        <f t="shared" si="6"/>
        <v>#DIV/0!</v>
      </c>
      <c r="BP27" t="e">
        <f t="shared" si="7"/>
        <v>#DIV/0!</v>
      </c>
      <c r="BQ27" t="e">
        <f t="shared" si="8"/>
        <v>#DIV/0!</v>
      </c>
      <c r="BS27" t="e">
        <f>(0.325*BK27)+(12.86*BN27)+(7.04*BQ27)</f>
        <v>#DIV/0!</v>
      </c>
      <c r="BT27" s="4" t="e">
        <f t="shared" si="10"/>
        <v>#DIV/0!</v>
      </c>
      <c r="BU27" s="4" t="e">
        <f t="shared" si="11"/>
        <v>#DIV/0!</v>
      </c>
      <c r="BV27" s="4" t="e">
        <f t="shared" si="12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abSelected="1" topLeftCell="AP7" zoomScaleNormal="100" workbookViewId="0">
      <selection activeCell="BH27" sqref="BH27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/>
      <c r="W2" s="29"/>
      <c r="X2" s="29"/>
      <c r="Y2" s="29" t="s">
        <v>68</v>
      </c>
      <c r="Z2" s="29" t="s">
        <v>78</v>
      </c>
      <c r="AA2" s="29"/>
      <c r="AB2" s="29" t="s">
        <v>78</v>
      </c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 t="s">
        <v>74</v>
      </c>
      <c r="AV2" s="30"/>
      <c r="AW2" s="30" t="s">
        <v>74</v>
      </c>
      <c r="AX2" s="30"/>
      <c r="AY2" s="30"/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99277</v>
      </c>
      <c r="D4" s="14">
        <v>4556.82</v>
      </c>
      <c r="E4" s="14">
        <v>3425.06</v>
      </c>
      <c r="F4" s="14">
        <v>5569.45</v>
      </c>
      <c r="G4" s="15">
        <v>119000</v>
      </c>
      <c r="H4" s="25">
        <v>11.48</v>
      </c>
      <c r="I4" s="25"/>
      <c r="J4" s="25"/>
      <c r="K4" s="25"/>
      <c r="L4" s="25"/>
      <c r="M4" s="26">
        <v>350</v>
      </c>
      <c r="N4" s="27">
        <v>118</v>
      </c>
      <c r="O4" s="27">
        <v>25</v>
      </c>
      <c r="P4" s="27">
        <v>12</v>
      </c>
      <c r="Q4" s="27">
        <v>25</v>
      </c>
      <c r="R4" s="27">
        <v>49</v>
      </c>
      <c r="S4" s="27">
        <v>19</v>
      </c>
      <c r="T4" s="27">
        <f>N4+O4+P4+Q4+R4</f>
        <v>229</v>
      </c>
      <c r="BA4" s="24">
        <v>75</v>
      </c>
      <c r="BB4" s="24">
        <v>20</v>
      </c>
      <c r="BC4" s="24">
        <v>25</v>
      </c>
      <c r="BD4" s="24">
        <v>0</v>
      </c>
      <c r="BE4" s="24">
        <v>0</v>
      </c>
      <c r="BF4" s="24">
        <v>0</v>
      </c>
      <c r="BG4" s="24">
        <v>0</v>
      </c>
      <c r="BT4" s="4"/>
      <c r="BU4" s="4"/>
      <c r="BV4" s="4"/>
      <c r="CF4">
        <v>750</v>
      </c>
      <c r="CG4">
        <v>300</v>
      </c>
      <c r="CH4">
        <v>150</v>
      </c>
      <c r="CI4">
        <v>175</v>
      </c>
      <c r="CJ4">
        <v>125</v>
      </c>
    </row>
    <row r="5" spans="1:88" x14ac:dyDescent="0.25">
      <c r="A5" s="23">
        <v>30</v>
      </c>
      <c r="B5" s="24" t="s">
        <v>34</v>
      </c>
      <c r="C5" s="25">
        <v>108211</v>
      </c>
      <c r="D5" s="25">
        <v>4674.72</v>
      </c>
      <c r="E5" s="25">
        <v>3538.51</v>
      </c>
      <c r="F5" s="25">
        <v>6113.94</v>
      </c>
      <c r="G5" s="26">
        <v>125000</v>
      </c>
      <c r="H5" s="14">
        <v>12.23</v>
      </c>
      <c r="M5" s="15">
        <v>400</v>
      </c>
      <c r="N5" s="11">
        <v>118</v>
      </c>
      <c r="O5" s="11">
        <v>21</v>
      </c>
      <c r="P5" s="11">
        <v>0</v>
      </c>
      <c r="Q5" s="11">
        <v>41</v>
      </c>
      <c r="R5" s="11">
        <v>43</v>
      </c>
      <c r="S5" s="11">
        <v>19</v>
      </c>
      <c r="T5" s="11">
        <f t="shared" ref="T5:T27" si="0">N5+O5+P5+Q5+R5</f>
        <v>223</v>
      </c>
      <c r="BA5">
        <v>85</v>
      </c>
      <c r="BB5">
        <v>100</v>
      </c>
      <c r="BC5">
        <v>30</v>
      </c>
      <c r="BD5">
        <v>330</v>
      </c>
      <c r="BE5">
        <v>0</v>
      </c>
      <c r="BF5">
        <v>0</v>
      </c>
      <c r="BG5">
        <v>250</v>
      </c>
      <c r="BI5" s="24">
        <f>C5+M4+S4*18*A5</f>
        <v>118821</v>
      </c>
      <c r="BJ5" s="27">
        <f>N4+P4</f>
        <v>130</v>
      </c>
      <c r="BK5" s="24">
        <f>BI5/BJ5/A5</f>
        <v>30.466923076923077</v>
      </c>
      <c r="BL5" s="24">
        <f>D5/C5</f>
        <v>4.3200044357782484E-2</v>
      </c>
      <c r="BM5" s="24">
        <f>BL5*BI5</f>
        <v>5133.0724706360725</v>
      </c>
      <c r="BN5" s="24">
        <f>BM5/BJ5/A5</f>
        <v>1.3161724283682237</v>
      </c>
      <c r="BO5" s="24">
        <f>E5/C5</f>
        <v>3.2700095184408244E-2</v>
      </c>
      <c r="BP5" s="24">
        <f>BO5*BI5</f>
        <v>3885.458009906572</v>
      </c>
      <c r="BQ5" s="24">
        <f>BP5/BJ5/A5</f>
        <v>0.99627128459142866</v>
      </c>
      <c r="BR5" s="24"/>
      <c r="BS5" s="24">
        <f>(0.325*BK5)+(12.86*BN5)+(7.04*BQ5)</f>
        <v>33.841477272339013</v>
      </c>
      <c r="BT5" s="24">
        <f>BS5*BJ5*A5</f>
        <v>131981.76136212214</v>
      </c>
      <c r="BU5" s="24">
        <f>BT5*(BA4/100)</f>
        <v>98986.321021591604</v>
      </c>
      <c r="BV5" s="24">
        <f>BT5/BB4</f>
        <v>6599.0880681061071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121917</v>
      </c>
      <c r="D6" s="14">
        <v>5413.11</v>
      </c>
      <c r="E6" s="14">
        <v>4059.83</v>
      </c>
      <c r="F6" s="14">
        <v>9600.5</v>
      </c>
      <c r="G6" s="15">
        <v>140000</v>
      </c>
      <c r="H6" s="14">
        <v>10.68</v>
      </c>
      <c r="M6" s="15">
        <v>300</v>
      </c>
      <c r="N6" s="11">
        <v>115</v>
      </c>
      <c r="O6" s="11">
        <v>30</v>
      </c>
      <c r="P6" s="11">
        <v>7</v>
      </c>
      <c r="Q6" s="11">
        <v>25</v>
      </c>
      <c r="R6" s="11">
        <v>45</v>
      </c>
      <c r="S6" s="11">
        <v>7</v>
      </c>
      <c r="T6" s="11">
        <f t="shared" si="0"/>
        <v>222</v>
      </c>
      <c r="Y6" s="3">
        <v>1</v>
      </c>
      <c r="Z6" s="2">
        <v>15</v>
      </c>
      <c r="AA6" s="3">
        <v>4</v>
      </c>
      <c r="AB6" s="2">
        <v>15</v>
      </c>
      <c r="AU6" s="4">
        <v>6</v>
      </c>
      <c r="AW6" s="4">
        <v>2</v>
      </c>
      <c r="BA6">
        <v>75</v>
      </c>
      <c r="BB6">
        <v>120</v>
      </c>
      <c r="BC6">
        <v>30</v>
      </c>
      <c r="BD6">
        <v>800</v>
      </c>
      <c r="BE6">
        <v>0</v>
      </c>
      <c r="BF6">
        <v>0</v>
      </c>
      <c r="BG6">
        <v>400</v>
      </c>
      <c r="BI6">
        <f t="shared" ref="BI6:BI27" si="1">C6+M5+S5*18*A6</f>
        <v>132919</v>
      </c>
      <c r="BJ6">
        <f t="shared" ref="BJ6:BJ27" si="2">N5+P5</f>
        <v>118</v>
      </c>
      <c r="BK6">
        <f t="shared" ref="BK6:BK27" si="3">BI6/BJ6/A6</f>
        <v>36.336522689994531</v>
      </c>
      <c r="BL6">
        <f t="shared" ref="BL6:BL27" si="4">D6/C6</f>
        <v>4.4399960628952483E-2</v>
      </c>
      <c r="BM6">
        <f t="shared" ref="BM6:BM27" si="5">BL6*BI6</f>
        <v>5901.5983668397348</v>
      </c>
      <c r="BN6">
        <f t="shared" ref="BN6:BN27" si="6">BM6/BJ6/A6</f>
        <v>1.6133401768287956</v>
      </c>
      <c r="BO6">
        <f t="shared" ref="BO6:BO27" si="7">E6/C6</f>
        <v>3.3299949965960446E-2</v>
      </c>
      <c r="BP6">
        <f t="shared" ref="BP6:BP27" si="8">BO6*BI6</f>
        <v>4426.1960495254962</v>
      </c>
      <c r="BQ6">
        <f t="shared" ref="BQ6:BQ27" si="9">BP6/BJ6/A6</f>
        <v>1.2100043875138045</v>
      </c>
      <c r="BS6">
        <f t="shared" ref="BS6:BS25" si="10">(0.325*BK6)+(12.86*BN6)+(7.04*BQ6)</f>
        <v>41.075355436363722</v>
      </c>
      <c r="BT6" s="4">
        <f t="shared" ref="BT6:BT27" si="11">BS6*BJ6*A6</f>
        <v>150253.6501862185</v>
      </c>
      <c r="BU6" s="4">
        <f t="shared" ref="BU6:BU27" si="12">BT6*(BA5/100)</f>
        <v>127715.60265828572</v>
      </c>
      <c r="BV6" s="4">
        <f t="shared" ref="BV6:BV27" si="13">BT6/BB5</f>
        <v>1502.5365018621849</v>
      </c>
    </row>
    <row r="7" spans="1:88" x14ac:dyDescent="0.25">
      <c r="A7" s="28">
        <v>30</v>
      </c>
      <c r="B7" t="s">
        <v>36</v>
      </c>
      <c r="C7" s="14">
        <v>102504</v>
      </c>
      <c r="D7" s="14">
        <v>4325.6499999999996</v>
      </c>
      <c r="E7" s="14">
        <v>3290.36</v>
      </c>
      <c r="F7" s="14">
        <v>5811.99</v>
      </c>
      <c r="G7" s="15">
        <v>140000</v>
      </c>
      <c r="H7" s="14">
        <v>11.45</v>
      </c>
      <c r="M7" s="15">
        <v>300</v>
      </c>
      <c r="N7" s="11">
        <v>115</v>
      </c>
      <c r="O7" s="11">
        <v>15</v>
      </c>
      <c r="P7" s="11">
        <v>13</v>
      </c>
      <c r="Q7" s="11">
        <v>0</v>
      </c>
      <c r="R7" s="11">
        <v>0</v>
      </c>
      <c r="S7" s="11">
        <v>13</v>
      </c>
      <c r="T7" s="11">
        <f>N7+O7+P7+Q7+R7-13</f>
        <v>130</v>
      </c>
      <c r="U7" s="3">
        <v>0</v>
      </c>
      <c r="W7" s="3">
        <v>0</v>
      </c>
      <c r="Y7" s="3">
        <v>1</v>
      </c>
      <c r="Z7" s="2">
        <v>10</v>
      </c>
      <c r="AA7" s="3" t="s">
        <v>91</v>
      </c>
      <c r="AU7" s="4">
        <v>6</v>
      </c>
      <c r="AW7" s="4">
        <v>2</v>
      </c>
      <c r="BA7">
        <v>75</v>
      </c>
      <c r="BB7">
        <v>135</v>
      </c>
      <c r="BC7">
        <v>33</v>
      </c>
      <c r="BD7">
        <v>470</v>
      </c>
      <c r="BE7">
        <v>0</v>
      </c>
      <c r="BF7">
        <v>0</v>
      </c>
      <c r="BG7">
        <v>350</v>
      </c>
      <c r="BI7">
        <f t="shared" si="1"/>
        <v>106584</v>
      </c>
      <c r="BJ7" s="11">
        <f>N6+P6-7</f>
        <v>115</v>
      </c>
      <c r="BK7">
        <f t="shared" si="3"/>
        <v>30.893913043478261</v>
      </c>
      <c r="BL7">
        <f t="shared" si="4"/>
        <v>4.2199816592523212E-2</v>
      </c>
      <c r="BM7">
        <f t="shared" si="5"/>
        <v>4497.8252516974944</v>
      </c>
      <c r="BN7">
        <f t="shared" si="6"/>
        <v>1.3037174642601432</v>
      </c>
      <c r="BO7">
        <f t="shared" si="7"/>
        <v>3.2099820494809958E-2</v>
      </c>
      <c r="BP7">
        <f t="shared" si="8"/>
        <v>3421.3272676188244</v>
      </c>
      <c r="BQ7">
        <f t="shared" si="9"/>
        <v>0.99168906307792015</v>
      </c>
      <c r="BS7">
        <f t="shared" si="10"/>
        <v>33.787819333584437</v>
      </c>
      <c r="BT7" s="4">
        <f t="shared" si="11"/>
        <v>116567.9767008663</v>
      </c>
      <c r="BU7" s="4">
        <f t="shared" si="12"/>
        <v>87425.982525649728</v>
      </c>
      <c r="BV7" s="4">
        <f t="shared" si="13"/>
        <v>971.39980584055252</v>
      </c>
    </row>
    <row r="8" spans="1:88" x14ac:dyDescent="0.25">
      <c r="A8" s="28">
        <v>31</v>
      </c>
      <c r="B8" t="s">
        <v>37</v>
      </c>
      <c r="C8" s="14">
        <v>108027</v>
      </c>
      <c r="D8" s="14">
        <v>4472.3100000000004</v>
      </c>
      <c r="E8" s="14">
        <v>3413.66</v>
      </c>
      <c r="F8" s="14">
        <v>6103.52</v>
      </c>
      <c r="G8" s="15">
        <v>172000</v>
      </c>
      <c r="H8" s="14">
        <v>11.9</v>
      </c>
      <c r="M8" s="15">
        <v>300</v>
      </c>
      <c r="N8" s="11">
        <v>116</v>
      </c>
      <c r="O8" s="11">
        <v>27</v>
      </c>
      <c r="P8" s="11">
        <v>21</v>
      </c>
      <c r="Q8" s="11">
        <v>24</v>
      </c>
      <c r="R8" s="11">
        <v>45</v>
      </c>
      <c r="S8" s="11">
        <v>21</v>
      </c>
      <c r="T8" s="11">
        <f>N8+O8+P8+Q8+R8-21</f>
        <v>212</v>
      </c>
      <c r="Y8" s="3">
        <v>1</v>
      </c>
      <c r="AA8" s="3" t="s">
        <v>91</v>
      </c>
      <c r="AU8" s="4">
        <v>6</v>
      </c>
      <c r="AW8" s="4">
        <v>2</v>
      </c>
      <c r="BA8">
        <v>75</v>
      </c>
      <c r="BB8">
        <v>135</v>
      </c>
      <c r="BC8">
        <v>33</v>
      </c>
      <c r="BI8">
        <f t="shared" si="1"/>
        <v>115581</v>
      </c>
      <c r="BJ8" s="11">
        <f>N7+P7-13</f>
        <v>115</v>
      </c>
      <c r="BK8">
        <f t="shared" si="3"/>
        <v>32.421037868162692</v>
      </c>
      <c r="BL8">
        <f t="shared" si="4"/>
        <v>4.1399927795828823E-2</v>
      </c>
      <c r="BM8">
        <f t="shared" si="5"/>
        <v>4785.0450545696913</v>
      </c>
      <c r="BN8">
        <f t="shared" si="6"/>
        <v>1.3422286268077674</v>
      </c>
      <c r="BO8">
        <f t="shared" si="7"/>
        <v>3.1600062947226157E-2</v>
      </c>
      <c r="BP8">
        <f t="shared" si="8"/>
        <v>3652.3668755033464</v>
      </c>
      <c r="BQ8">
        <f t="shared" si="9"/>
        <v>1.0245068374483439</v>
      </c>
      <c r="BS8">
        <f t="shared" si="10"/>
        <v>35.010425583537106</v>
      </c>
      <c r="BT8" s="4">
        <f t="shared" si="11"/>
        <v>124812.16720530979</v>
      </c>
      <c r="BU8" s="4">
        <f t="shared" si="12"/>
        <v>93609.12540398234</v>
      </c>
      <c r="BV8" s="4">
        <f t="shared" si="13"/>
        <v>924.53457189118365</v>
      </c>
    </row>
    <row r="9" spans="1:88" x14ac:dyDescent="0.25">
      <c r="A9" s="28">
        <v>31</v>
      </c>
      <c r="B9" t="s">
        <v>38</v>
      </c>
      <c r="C9" s="14">
        <v>100182</v>
      </c>
      <c r="D9" s="14">
        <v>4267.76</v>
      </c>
      <c r="E9" s="14">
        <v>3295.98</v>
      </c>
      <c r="F9" s="14">
        <v>5640.23</v>
      </c>
      <c r="G9" s="15">
        <v>172000</v>
      </c>
      <c r="H9" s="14">
        <v>11.9</v>
      </c>
      <c r="M9" s="15">
        <v>300</v>
      </c>
      <c r="N9" s="11">
        <v>109</v>
      </c>
      <c r="O9" s="11">
        <v>32</v>
      </c>
      <c r="P9" s="11">
        <v>15</v>
      </c>
      <c r="Q9" s="11">
        <v>25</v>
      </c>
      <c r="R9" s="11">
        <v>45</v>
      </c>
      <c r="S9" s="11">
        <v>15</v>
      </c>
      <c r="T9" s="11">
        <f>N9+O9+P9+Q9+R9-15</f>
        <v>211</v>
      </c>
      <c r="AA9" s="3" t="s">
        <v>91</v>
      </c>
      <c r="AB9" s="2">
        <v>15</v>
      </c>
      <c r="AU9" s="4">
        <v>6</v>
      </c>
      <c r="AW9" s="4">
        <v>2</v>
      </c>
      <c r="BA9">
        <v>55</v>
      </c>
      <c r="BB9">
        <v>120</v>
      </c>
      <c r="BC9">
        <v>32</v>
      </c>
      <c r="BD9">
        <v>75</v>
      </c>
      <c r="BE9">
        <v>0</v>
      </c>
      <c r="BF9">
        <v>0</v>
      </c>
      <c r="BG9">
        <v>50</v>
      </c>
      <c r="BI9">
        <f t="shared" si="1"/>
        <v>112200</v>
      </c>
      <c r="BJ9" s="11">
        <f>N8+P8-21</f>
        <v>116</v>
      </c>
      <c r="BK9">
        <f t="shared" si="3"/>
        <v>31.201334816462737</v>
      </c>
      <c r="BL9">
        <f t="shared" si="4"/>
        <v>4.2600067876464837E-2</v>
      </c>
      <c r="BM9">
        <f t="shared" si="5"/>
        <v>4779.7276157393544</v>
      </c>
      <c r="BN9">
        <f t="shared" si="6"/>
        <v>1.329178981017618</v>
      </c>
      <c r="BO9">
        <f t="shared" si="7"/>
        <v>3.28999221417021E-2</v>
      </c>
      <c r="BP9">
        <f t="shared" si="8"/>
        <v>3691.3712642989753</v>
      </c>
      <c r="BQ9">
        <f t="shared" si="9"/>
        <v>1.026521486178803</v>
      </c>
      <c r="BS9">
        <f t="shared" si="10"/>
        <v>34.460386773935724</v>
      </c>
      <c r="BT9" s="4">
        <f t="shared" si="11"/>
        <v>123919.55083907286</v>
      </c>
      <c r="BU9" s="4">
        <f t="shared" si="12"/>
        <v>92939.663129304652</v>
      </c>
      <c r="BV9" s="4">
        <f t="shared" si="13"/>
        <v>917.92259880794711</v>
      </c>
    </row>
    <row r="10" spans="1:88" x14ac:dyDescent="0.25">
      <c r="A10" s="28">
        <v>30</v>
      </c>
      <c r="B10" t="s">
        <v>39</v>
      </c>
      <c r="C10" s="14">
        <v>89463</v>
      </c>
      <c r="D10" s="14">
        <v>3891.64</v>
      </c>
      <c r="E10" s="14">
        <v>2497.0100000000002</v>
      </c>
      <c r="F10" s="14">
        <v>5018.91</v>
      </c>
      <c r="G10" s="15">
        <v>163000</v>
      </c>
      <c r="H10" s="14">
        <v>12.1</v>
      </c>
      <c r="M10" s="15">
        <v>300</v>
      </c>
      <c r="N10" s="11">
        <v>119</v>
      </c>
      <c r="O10" s="11">
        <v>25</v>
      </c>
      <c r="P10" s="11">
        <v>20</v>
      </c>
      <c r="Q10" s="11">
        <v>25</v>
      </c>
      <c r="R10" s="11">
        <v>45</v>
      </c>
      <c r="S10" s="11">
        <v>23</v>
      </c>
      <c r="T10" s="11">
        <f>N10+O10+P10+Q10+R10-20</f>
        <v>214</v>
      </c>
      <c r="Y10" s="3">
        <v>2</v>
      </c>
      <c r="Z10" s="2">
        <v>5</v>
      </c>
      <c r="AA10" s="3" t="s">
        <v>91</v>
      </c>
      <c r="AB10" s="2">
        <v>15</v>
      </c>
      <c r="AU10" s="4">
        <v>6</v>
      </c>
      <c r="AW10" s="4">
        <v>2</v>
      </c>
      <c r="BA10">
        <v>50</v>
      </c>
      <c r="BB10">
        <v>100</v>
      </c>
      <c r="BC10">
        <v>39</v>
      </c>
      <c r="BD10">
        <v>250</v>
      </c>
      <c r="BE10">
        <v>0</v>
      </c>
      <c r="BF10">
        <v>0</v>
      </c>
      <c r="BG10">
        <v>300</v>
      </c>
      <c r="BI10">
        <f t="shared" si="1"/>
        <v>97863</v>
      </c>
      <c r="BJ10">
        <f t="shared" si="2"/>
        <v>124</v>
      </c>
      <c r="BK10">
        <f t="shared" si="3"/>
        <v>26.30725806451613</v>
      </c>
      <c r="BL10">
        <f t="shared" si="4"/>
        <v>4.3499994411097323E-2</v>
      </c>
      <c r="BM10">
        <f t="shared" si="5"/>
        <v>4257.0399530532177</v>
      </c>
      <c r="BN10">
        <f t="shared" si="6"/>
        <v>1.1443655787777467</v>
      </c>
      <c r="BO10">
        <f t="shared" si="7"/>
        <v>2.7911091736248509E-2</v>
      </c>
      <c r="BP10">
        <f t="shared" si="8"/>
        <v>2731.4631705844877</v>
      </c>
      <c r="BQ10">
        <f t="shared" si="9"/>
        <v>0.73426429316787312</v>
      </c>
      <c r="BS10">
        <f t="shared" si="10"/>
        <v>28.43562083795139</v>
      </c>
      <c r="BT10" s="4">
        <f t="shared" si="11"/>
        <v>105780.50951717916</v>
      </c>
      <c r="BU10" s="4">
        <f t="shared" si="12"/>
        <v>58179.280234448546</v>
      </c>
      <c r="BV10" s="4">
        <f t="shared" si="13"/>
        <v>881.50424597649305</v>
      </c>
    </row>
    <row r="11" spans="1:88" x14ac:dyDescent="0.25">
      <c r="A11" s="28">
        <v>31</v>
      </c>
      <c r="B11" t="s">
        <v>40</v>
      </c>
      <c r="C11" s="14">
        <v>100701</v>
      </c>
      <c r="D11" s="14">
        <v>4279.8</v>
      </c>
      <c r="E11" s="14">
        <v>3403.69</v>
      </c>
      <c r="F11" s="14">
        <v>5649.32</v>
      </c>
      <c r="G11" s="15">
        <v>169000</v>
      </c>
      <c r="H11" s="14">
        <v>12</v>
      </c>
      <c r="M11" s="15">
        <v>300</v>
      </c>
      <c r="N11" s="11">
        <v>131</v>
      </c>
      <c r="O11" s="11">
        <v>13</v>
      </c>
      <c r="P11" s="11">
        <v>0</v>
      </c>
      <c r="Q11" s="11">
        <v>57</v>
      </c>
      <c r="R11" s="11">
        <v>22</v>
      </c>
      <c r="S11" s="11">
        <v>15</v>
      </c>
      <c r="T11" s="11">
        <f t="shared" si="0"/>
        <v>223</v>
      </c>
      <c r="U11" s="3">
        <v>0</v>
      </c>
      <c r="W11" s="3">
        <v>0</v>
      </c>
      <c r="Y11" s="3">
        <v>2</v>
      </c>
      <c r="AA11" s="3" t="s">
        <v>91</v>
      </c>
      <c r="AU11" s="4">
        <v>8</v>
      </c>
      <c r="AW11" s="4">
        <v>2</v>
      </c>
      <c r="BA11">
        <v>5</v>
      </c>
      <c r="BB11">
        <v>20</v>
      </c>
      <c r="BC11">
        <v>0</v>
      </c>
      <c r="BD11">
        <v>0</v>
      </c>
      <c r="BE11">
        <v>0</v>
      </c>
      <c r="BF11">
        <v>0</v>
      </c>
      <c r="BG11">
        <v>0</v>
      </c>
      <c r="BI11">
        <f t="shared" si="1"/>
        <v>113835</v>
      </c>
      <c r="BJ11">
        <f t="shared" si="2"/>
        <v>139</v>
      </c>
      <c r="BK11">
        <f t="shared" si="3"/>
        <v>26.417962404270131</v>
      </c>
      <c r="BL11">
        <f t="shared" si="4"/>
        <v>4.2500074477909856E-2</v>
      </c>
      <c r="BM11">
        <f t="shared" si="5"/>
        <v>4837.9959781928683</v>
      </c>
      <c r="BN11">
        <f t="shared" si="6"/>
        <v>1.1227653697361031</v>
      </c>
      <c r="BO11">
        <f t="shared" si="7"/>
        <v>3.3799962264525675E-2</v>
      </c>
      <c r="BP11">
        <f t="shared" si="8"/>
        <v>3847.6187043822802</v>
      </c>
      <c r="BQ11">
        <f t="shared" si="9"/>
        <v>0.89292613236998852</v>
      </c>
      <c r="BS11">
        <f t="shared" si="10"/>
        <v>29.310800408078798</v>
      </c>
      <c r="BT11" s="4">
        <f t="shared" si="11"/>
        <v>126300.23895841154</v>
      </c>
      <c r="BU11" s="4">
        <f t="shared" si="12"/>
        <v>63150.119479205772</v>
      </c>
      <c r="BV11" s="4">
        <f t="shared" si="13"/>
        <v>1263.0023895841155</v>
      </c>
    </row>
    <row r="12" spans="1:88" x14ac:dyDescent="0.25">
      <c r="A12" s="28">
        <v>30</v>
      </c>
      <c r="B12" t="s">
        <v>41</v>
      </c>
      <c r="C12" s="14">
        <v>103762</v>
      </c>
      <c r="D12" s="14">
        <v>4617.3999999999996</v>
      </c>
      <c r="E12" s="14">
        <v>3548.65</v>
      </c>
      <c r="F12" s="14">
        <v>5810.69</v>
      </c>
      <c r="G12" s="15">
        <v>202000</v>
      </c>
      <c r="H12" s="14">
        <v>9.9</v>
      </c>
      <c r="M12" s="15">
        <v>300</v>
      </c>
      <c r="N12" s="11">
        <v>125</v>
      </c>
      <c r="O12" s="11">
        <v>18</v>
      </c>
      <c r="P12" s="11">
        <v>0</v>
      </c>
      <c r="Q12" s="11">
        <v>57</v>
      </c>
      <c r="R12" s="11">
        <v>22</v>
      </c>
      <c r="S12" s="11">
        <v>18</v>
      </c>
      <c r="T12" s="11">
        <f t="shared" si="0"/>
        <v>222</v>
      </c>
      <c r="U12" s="3">
        <v>0</v>
      </c>
      <c r="W12" s="3">
        <v>0</v>
      </c>
      <c r="Y12" s="3">
        <v>3</v>
      </c>
      <c r="AA12" s="3" t="s">
        <v>91</v>
      </c>
      <c r="AC12" s="3">
        <v>0.5</v>
      </c>
      <c r="AU12" s="4">
        <v>8</v>
      </c>
      <c r="AW12" s="4">
        <v>2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I12">
        <f t="shared" si="1"/>
        <v>112162</v>
      </c>
      <c r="BJ12">
        <f t="shared" si="2"/>
        <v>131</v>
      </c>
      <c r="BK12">
        <f t="shared" si="3"/>
        <v>28.539949109414756</v>
      </c>
      <c r="BL12">
        <f t="shared" si="4"/>
        <v>4.4499913263044269E-2</v>
      </c>
      <c r="BM12">
        <f t="shared" si="5"/>
        <v>4991.1992714095713</v>
      </c>
      <c r="BN12">
        <f t="shared" si="6"/>
        <v>1.2700252599006541</v>
      </c>
      <c r="BO12">
        <f t="shared" si="7"/>
        <v>3.4199899770628941E-2</v>
      </c>
      <c r="BP12">
        <f t="shared" si="8"/>
        <v>3835.9291580732834</v>
      </c>
      <c r="BQ12">
        <f t="shared" si="9"/>
        <v>0.9760633990008355</v>
      </c>
      <c r="BS12">
        <f t="shared" si="10"/>
        <v>32.479494631848084</v>
      </c>
      <c r="BT12" s="4">
        <f t="shared" si="11"/>
        <v>127644.41390316296</v>
      </c>
      <c r="BU12" s="4">
        <f t="shared" si="12"/>
        <v>6382.2206951581484</v>
      </c>
      <c r="BV12" s="4">
        <f t="shared" si="13"/>
        <v>6382.2206951581484</v>
      </c>
    </row>
    <row r="13" spans="1:88" x14ac:dyDescent="0.25">
      <c r="A13" s="28">
        <v>31</v>
      </c>
      <c r="B13" t="s">
        <v>42</v>
      </c>
      <c r="C13" s="14">
        <v>107465</v>
      </c>
      <c r="D13" s="14">
        <v>4932.63</v>
      </c>
      <c r="E13" s="14">
        <v>3675.31</v>
      </c>
      <c r="F13" s="14">
        <v>5985.81</v>
      </c>
      <c r="G13" s="15">
        <v>184000</v>
      </c>
      <c r="H13" s="14">
        <v>10.8</v>
      </c>
      <c r="I13" s="14">
        <v>10.1</v>
      </c>
      <c r="M13" s="15">
        <v>300</v>
      </c>
      <c r="N13" s="11">
        <v>124</v>
      </c>
      <c r="O13" s="11">
        <v>19</v>
      </c>
      <c r="P13" s="11">
        <v>0</v>
      </c>
      <c r="Q13" s="11">
        <v>57</v>
      </c>
      <c r="R13" s="11">
        <v>22</v>
      </c>
      <c r="S13" s="11">
        <v>23</v>
      </c>
      <c r="T13" s="11">
        <f t="shared" si="0"/>
        <v>222</v>
      </c>
      <c r="U13" s="3">
        <v>0</v>
      </c>
      <c r="W13" s="3">
        <v>0</v>
      </c>
      <c r="Y13" s="3">
        <v>3</v>
      </c>
      <c r="AA13" s="3" t="s">
        <v>91</v>
      </c>
      <c r="AC13" s="3">
        <v>0.5</v>
      </c>
      <c r="AU13" s="4">
        <v>8</v>
      </c>
      <c r="AW13" s="4">
        <v>2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I13">
        <f t="shared" si="1"/>
        <v>117809</v>
      </c>
      <c r="BJ13">
        <f t="shared" si="2"/>
        <v>125</v>
      </c>
      <c r="BK13">
        <f t="shared" si="3"/>
        <v>30.402322580645162</v>
      </c>
      <c r="BL13">
        <f t="shared" si="4"/>
        <v>4.5899874377704368E-2</v>
      </c>
      <c r="BM13">
        <f t="shared" si="5"/>
        <v>5407.4183005629739</v>
      </c>
      <c r="BN13">
        <f t="shared" si="6"/>
        <v>1.3954627872420577</v>
      </c>
      <c r="BO13">
        <f t="shared" si="7"/>
        <v>3.4200065137486621E-2</v>
      </c>
      <c r="BP13">
        <f t="shared" si="8"/>
        <v>4029.0754737821612</v>
      </c>
      <c r="BQ13">
        <f t="shared" si="9"/>
        <v>1.0397614125889447</v>
      </c>
      <c r="BS13">
        <f t="shared" si="10"/>
        <v>35.146326627268706</v>
      </c>
      <c r="BT13" s="4">
        <f t="shared" si="11"/>
        <v>136192.01568066623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C14" s="14">
        <v>114620</v>
      </c>
      <c r="D14" s="14">
        <v>5341.31</v>
      </c>
      <c r="E14" s="14">
        <v>3954.4</v>
      </c>
      <c r="F14" s="14">
        <v>6418.71</v>
      </c>
      <c r="G14" s="15">
        <v>151000</v>
      </c>
      <c r="H14" s="14">
        <v>10.7</v>
      </c>
      <c r="M14" s="15">
        <v>2300</v>
      </c>
      <c r="N14" s="11">
        <v>126</v>
      </c>
      <c r="O14" s="11">
        <v>16</v>
      </c>
      <c r="P14" s="11">
        <v>0</v>
      </c>
      <c r="Q14" s="11">
        <v>57</v>
      </c>
      <c r="R14" s="11">
        <v>28</v>
      </c>
      <c r="S14" s="11">
        <v>20</v>
      </c>
      <c r="T14" s="11">
        <f t="shared" si="0"/>
        <v>227</v>
      </c>
      <c r="U14" s="3">
        <v>0</v>
      </c>
      <c r="W14" s="3">
        <v>0</v>
      </c>
      <c r="Y14" s="3">
        <v>3</v>
      </c>
      <c r="AA14" s="3" t="s">
        <v>91</v>
      </c>
      <c r="AC14" s="3">
        <v>0.5</v>
      </c>
      <c r="AU14" s="4">
        <v>8</v>
      </c>
      <c r="AW14" s="4">
        <v>2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I14">
        <f t="shared" si="1"/>
        <v>127754</v>
      </c>
      <c r="BJ14">
        <f t="shared" si="2"/>
        <v>124</v>
      </c>
      <c r="BK14">
        <f t="shared" si="3"/>
        <v>33.234651404786682</v>
      </c>
      <c r="BL14">
        <f t="shared" si="4"/>
        <v>4.6600157040656086E-2</v>
      </c>
      <c r="BM14">
        <f t="shared" si="5"/>
        <v>5953.3564625719773</v>
      </c>
      <c r="BN14">
        <f t="shared" si="6"/>
        <v>1.5487399746545207</v>
      </c>
      <c r="BO14">
        <f t="shared" si="7"/>
        <v>3.4500087244808936E-2</v>
      </c>
      <c r="BP14">
        <f t="shared" si="8"/>
        <v>4407.5241458733208</v>
      </c>
      <c r="BQ14">
        <f t="shared" si="9"/>
        <v>1.1465983730159524</v>
      </c>
      <c r="BS14">
        <f t="shared" si="10"/>
        <v>38.790110326645113</v>
      </c>
      <c r="BT14" s="4">
        <f t="shared" si="11"/>
        <v>149109.18409562382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106968</v>
      </c>
      <c r="D15" s="14">
        <v>4813.58</v>
      </c>
      <c r="E15" s="14">
        <v>3690.41</v>
      </c>
      <c r="F15" s="14">
        <v>6022.38</v>
      </c>
      <c r="G15" s="15">
        <v>144000</v>
      </c>
      <c r="H15" s="14">
        <v>11.2</v>
      </c>
      <c r="M15" s="15">
        <v>300</v>
      </c>
      <c r="N15" s="11">
        <v>131</v>
      </c>
      <c r="O15" s="11">
        <v>17</v>
      </c>
      <c r="P15" s="11">
        <v>0</v>
      </c>
      <c r="Q15" s="11">
        <v>51</v>
      </c>
      <c r="R15" s="11">
        <v>30</v>
      </c>
      <c r="S15" s="11">
        <v>18</v>
      </c>
      <c r="T15" s="11">
        <f t="shared" si="0"/>
        <v>229</v>
      </c>
      <c r="U15" s="3">
        <v>0</v>
      </c>
      <c r="W15" s="3">
        <v>0</v>
      </c>
      <c r="Y15" s="3">
        <v>2</v>
      </c>
      <c r="AA15" s="3" t="s">
        <v>91</v>
      </c>
      <c r="AC15" s="3">
        <v>1</v>
      </c>
      <c r="AU15" s="4">
        <v>8</v>
      </c>
      <c r="AW15" s="4">
        <v>2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I15">
        <f t="shared" si="1"/>
        <v>119348</v>
      </c>
      <c r="BJ15">
        <f t="shared" si="2"/>
        <v>126</v>
      </c>
      <c r="BK15">
        <f t="shared" si="3"/>
        <v>33.828798185941039</v>
      </c>
      <c r="BL15">
        <f t="shared" si="4"/>
        <v>4.5000186971804648E-2</v>
      </c>
      <c r="BM15">
        <f t="shared" si="5"/>
        <v>5370.6823147109408</v>
      </c>
      <c r="BN15">
        <f t="shared" si="6"/>
        <v>1.5223022433987927</v>
      </c>
      <c r="BO15">
        <f t="shared" si="7"/>
        <v>3.4500130880263255E-2</v>
      </c>
      <c r="BP15">
        <f t="shared" si="8"/>
        <v>4117.521620297659</v>
      </c>
      <c r="BQ15">
        <f t="shared" si="9"/>
        <v>1.1670979649369781</v>
      </c>
      <c r="BS15">
        <f t="shared" si="10"/>
        <v>38.787535933695636</v>
      </c>
      <c r="BT15" s="4">
        <f t="shared" si="11"/>
        <v>136842.42677407819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123859</v>
      </c>
      <c r="D16" s="14">
        <v>5524.13</v>
      </c>
      <c r="E16" s="14">
        <v>4223.59</v>
      </c>
      <c r="F16" s="14">
        <v>6998.03</v>
      </c>
      <c r="G16" s="15">
        <v>119000</v>
      </c>
      <c r="H16" s="14">
        <v>10.9</v>
      </c>
      <c r="M16" s="15">
        <v>300</v>
      </c>
      <c r="N16" s="11">
        <v>120</v>
      </c>
      <c r="O16" s="11">
        <v>27</v>
      </c>
      <c r="P16" s="11">
        <v>0</v>
      </c>
      <c r="Q16" s="11">
        <v>45</v>
      </c>
      <c r="R16" s="11">
        <v>30</v>
      </c>
      <c r="S16" s="11">
        <v>21</v>
      </c>
      <c r="T16" s="11">
        <f t="shared" si="0"/>
        <v>222</v>
      </c>
      <c r="U16" s="3">
        <v>0</v>
      </c>
      <c r="W16" s="3">
        <v>0</v>
      </c>
      <c r="Y16" s="3">
        <v>2</v>
      </c>
      <c r="Z16" s="2">
        <v>10</v>
      </c>
      <c r="AA16" s="3" t="s">
        <v>91</v>
      </c>
      <c r="AC16" s="3">
        <v>1</v>
      </c>
      <c r="AU16" s="4">
        <v>7</v>
      </c>
      <c r="AW16" s="4">
        <v>0</v>
      </c>
      <c r="AY16" s="4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I16">
        <f t="shared" si="1"/>
        <v>134203</v>
      </c>
      <c r="BJ16">
        <f t="shared" si="2"/>
        <v>131</v>
      </c>
      <c r="BK16">
        <f t="shared" si="3"/>
        <v>33.046786505786748</v>
      </c>
      <c r="BL16">
        <f t="shared" si="4"/>
        <v>4.4600150170758683E-2</v>
      </c>
      <c r="BM16">
        <f t="shared" si="5"/>
        <v>5985.4739533663278</v>
      </c>
      <c r="BN16">
        <f t="shared" si="6"/>
        <v>1.4738916408190907</v>
      </c>
      <c r="BO16">
        <f t="shared" si="7"/>
        <v>3.4099984659976268E-2</v>
      </c>
      <c r="BP16">
        <f t="shared" si="8"/>
        <v>4576.3202413227955</v>
      </c>
      <c r="BQ16">
        <f t="shared" si="9"/>
        <v>1.126894912908839</v>
      </c>
      <c r="BS16">
        <f t="shared" si="10"/>
        <v>37.627792302192425</v>
      </c>
      <c r="BT16" s="4">
        <f t="shared" si="11"/>
        <v>152806.46453920344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115121</v>
      </c>
      <c r="D17" s="14">
        <v>5191.96</v>
      </c>
      <c r="E17" s="14">
        <v>3845.06</v>
      </c>
      <c r="F17" s="14">
        <v>6492.83</v>
      </c>
      <c r="G17" s="15">
        <v>110000</v>
      </c>
      <c r="H17" s="14">
        <v>13.9</v>
      </c>
      <c r="M17" s="15">
        <v>300</v>
      </c>
      <c r="N17" s="11">
        <v>110</v>
      </c>
      <c r="O17" s="11">
        <v>34</v>
      </c>
      <c r="P17" s="11">
        <v>0</v>
      </c>
      <c r="Q17" s="11">
        <v>45</v>
      </c>
      <c r="R17" s="11">
        <v>33</v>
      </c>
      <c r="S17" s="11">
        <v>22</v>
      </c>
      <c r="T17" s="11">
        <f t="shared" si="0"/>
        <v>222</v>
      </c>
      <c r="U17" s="3">
        <v>0</v>
      </c>
      <c r="W17" s="3">
        <v>0</v>
      </c>
      <c r="Y17" s="3">
        <v>1</v>
      </c>
      <c r="AA17" s="3" t="s">
        <v>91</v>
      </c>
      <c r="AC17" s="3">
        <v>0</v>
      </c>
      <c r="AU17" s="4">
        <v>7</v>
      </c>
      <c r="AW17" s="4">
        <v>2</v>
      </c>
      <c r="BA17">
        <v>50</v>
      </c>
      <c r="BB17">
        <v>80</v>
      </c>
      <c r="BC17">
        <v>28</v>
      </c>
      <c r="BD17">
        <v>350</v>
      </c>
      <c r="BE17">
        <v>0</v>
      </c>
      <c r="BF17">
        <v>0</v>
      </c>
      <c r="BG17">
        <v>300</v>
      </c>
      <c r="BI17">
        <f t="shared" si="1"/>
        <v>126761</v>
      </c>
      <c r="BJ17">
        <f t="shared" si="2"/>
        <v>120</v>
      </c>
      <c r="BK17">
        <f t="shared" si="3"/>
        <v>35.211388888888891</v>
      </c>
      <c r="BL17">
        <f t="shared" si="4"/>
        <v>4.5100025190886114E-2</v>
      </c>
      <c r="BM17">
        <f t="shared" si="5"/>
        <v>5716.9242932219149</v>
      </c>
      <c r="BN17">
        <f t="shared" si="6"/>
        <v>1.5880345258949764</v>
      </c>
      <c r="BO17">
        <f t="shared" si="7"/>
        <v>3.3400161569131608E-2</v>
      </c>
      <c r="BP17">
        <f t="shared" si="8"/>
        <v>4233.8378806646915</v>
      </c>
      <c r="BQ17">
        <f t="shared" si="9"/>
        <v>1.1760660779624144</v>
      </c>
      <c r="BS17">
        <f t="shared" si="10"/>
        <v>40.145330580753686</v>
      </c>
      <c r="BT17" s="4">
        <f t="shared" si="11"/>
        <v>144523.19009071327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111461</v>
      </c>
      <c r="D18" s="14">
        <v>5038.04</v>
      </c>
      <c r="E18" s="14">
        <v>3667.06</v>
      </c>
      <c r="F18" s="14">
        <v>6297.56</v>
      </c>
      <c r="G18" s="15">
        <v>171111</v>
      </c>
      <c r="H18" s="14">
        <v>9.6</v>
      </c>
      <c r="M18" s="15">
        <v>300</v>
      </c>
      <c r="N18" s="11">
        <v>121</v>
      </c>
      <c r="O18" s="11">
        <v>21</v>
      </c>
      <c r="P18" s="11">
        <v>0</v>
      </c>
      <c r="Q18" s="11">
        <v>45</v>
      </c>
      <c r="R18" s="11">
        <v>39</v>
      </c>
      <c r="S18" s="11">
        <v>18</v>
      </c>
      <c r="T18" s="11">
        <f t="shared" si="0"/>
        <v>226</v>
      </c>
      <c r="U18" s="3">
        <v>0</v>
      </c>
      <c r="W18" s="3">
        <v>0</v>
      </c>
      <c r="Y18" s="3">
        <v>0</v>
      </c>
      <c r="AA18" s="3" t="s">
        <v>91</v>
      </c>
      <c r="AC18" s="3">
        <v>0</v>
      </c>
      <c r="AU18" s="4">
        <v>7</v>
      </c>
      <c r="AW18" s="4">
        <v>2</v>
      </c>
      <c r="BA18">
        <v>80</v>
      </c>
      <c r="BB18">
        <v>110</v>
      </c>
      <c r="BC18">
        <v>34</v>
      </c>
      <c r="BD18">
        <v>400</v>
      </c>
      <c r="BE18">
        <v>0</v>
      </c>
      <c r="BF18">
        <v>0</v>
      </c>
      <c r="BG18">
        <v>350</v>
      </c>
      <c r="BI18">
        <f t="shared" si="1"/>
        <v>124037</v>
      </c>
      <c r="BJ18">
        <f t="shared" si="2"/>
        <v>110</v>
      </c>
      <c r="BK18">
        <f t="shared" si="3"/>
        <v>36.374486803519055</v>
      </c>
      <c r="BL18">
        <f t="shared" si="4"/>
        <v>4.5200025120894306E-2</v>
      </c>
      <c r="BM18">
        <f t="shared" si="5"/>
        <v>5606.4755159203669</v>
      </c>
      <c r="BN18">
        <f t="shared" si="6"/>
        <v>1.6441277172786999</v>
      </c>
      <c r="BO18">
        <f t="shared" si="7"/>
        <v>3.2899938094939039E-2</v>
      </c>
      <c r="BP18">
        <f t="shared" si="8"/>
        <v>4080.8096214819534</v>
      </c>
      <c r="BQ18">
        <f t="shared" si="9"/>
        <v>1.196718364070954</v>
      </c>
      <c r="BS18">
        <f t="shared" si="10"/>
        <v>41.390087938407284</v>
      </c>
      <c r="BT18" s="4">
        <f t="shared" si="11"/>
        <v>141140.19986996881</v>
      </c>
      <c r="BU18" s="4">
        <f t="shared" si="12"/>
        <v>70570.099934984406</v>
      </c>
      <c r="BV18" s="4">
        <f t="shared" si="13"/>
        <v>1764.2524983746102</v>
      </c>
    </row>
    <row r="19" spans="1:74" x14ac:dyDescent="0.25">
      <c r="A19" s="28">
        <v>30</v>
      </c>
      <c r="B19" t="s">
        <v>36</v>
      </c>
      <c r="C19" s="14">
        <v>106480</v>
      </c>
      <c r="D19" s="14">
        <v>4621.25</v>
      </c>
      <c r="E19" s="14">
        <v>3460.62</v>
      </c>
      <c r="F19" s="14">
        <v>6016.13</v>
      </c>
      <c r="G19" s="15">
        <v>222000</v>
      </c>
      <c r="H19" s="14">
        <v>12.2</v>
      </c>
      <c r="M19" s="15">
        <v>300</v>
      </c>
      <c r="N19" s="11">
        <v>127</v>
      </c>
      <c r="O19" s="11">
        <v>14</v>
      </c>
      <c r="P19" s="11">
        <v>0</v>
      </c>
      <c r="Q19" s="11">
        <v>45</v>
      </c>
      <c r="R19" s="11">
        <v>42</v>
      </c>
      <c r="S19" s="11">
        <v>15</v>
      </c>
      <c r="T19" s="11">
        <f t="shared" si="0"/>
        <v>228</v>
      </c>
      <c r="U19" s="3">
        <v>0</v>
      </c>
      <c r="W19" s="3">
        <v>0</v>
      </c>
      <c r="Y19" s="3">
        <v>2</v>
      </c>
      <c r="Z19" s="2">
        <v>10</v>
      </c>
      <c r="AA19" s="3" t="s">
        <v>91</v>
      </c>
      <c r="AC19" s="3">
        <v>0</v>
      </c>
      <c r="AU19" s="4">
        <v>7</v>
      </c>
      <c r="AW19" s="4">
        <v>2</v>
      </c>
      <c r="BA19">
        <v>40</v>
      </c>
      <c r="BB19">
        <v>100</v>
      </c>
      <c r="BC19">
        <v>40</v>
      </c>
      <c r="BD19">
        <v>200</v>
      </c>
      <c r="BE19">
        <v>0</v>
      </c>
      <c r="BF19">
        <v>0</v>
      </c>
      <c r="BG19">
        <v>250</v>
      </c>
      <c r="BI19">
        <f t="shared" si="1"/>
        <v>116500</v>
      </c>
      <c r="BJ19">
        <f t="shared" si="2"/>
        <v>121</v>
      </c>
      <c r="BK19">
        <f t="shared" si="3"/>
        <v>32.093663911845731</v>
      </c>
      <c r="BL19">
        <f t="shared" si="4"/>
        <v>4.3400169045830203E-2</v>
      </c>
      <c r="BM19">
        <f t="shared" si="5"/>
        <v>5056.1196938392186</v>
      </c>
      <c r="BN19">
        <f t="shared" si="6"/>
        <v>1.3928704390741649</v>
      </c>
      <c r="BO19">
        <f t="shared" si="7"/>
        <v>3.2500187828700226E-2</v>
      </c>
      <c r="BP19">
        <f t="shared" si="8"/>
        <v>3786.2718820435762</v>
      </c>
      <c r="BQ19">
        <f t="shared" si="9"/>
        <v>1.0430501052461643</v>
      </c>
      <c r="BS19">
        <f t="shared" si="10"/>
        <v>35.685827358776621</v>
      </c>
      <c r="BT19" s="4">
        <f t="shared" si="11"/>
        <v>129539.55331235912</v>
      </c>
      <c r="BU19" s="4">
        <f t="shared" si="12"/>
        <v>103631.6426498873</v>
      </c>
      <c r="BV19" s="4">
        <f t="shared" si="13"/>
        <v>1177.6323028396284</v>
      </c>
    </row>
    <row r="20" spans="1:74" x14ac:dyDescent="0.25">
      <c r="A20" s="28">
        <v>31</v>
      </c>
      <c r="B20" t="s">
        <v>37</v>
      </c>
      <c r="C20" s="14">
        <v>106351</v>
      </c>
      <c r="D20" s="14">
        <v>4307.22</v>
      </c>
      <c r="E20" s="14">
        <v>3392.6</v>
      </c>
      <c r="F20" s="14">
        <v>6008.85</v>
      </c>
      <c r="G20" s="15">
        <v>225000</v>
      </c>
      <c r="H20" s="14">
        <v>14.5</v>
      </c>
      <c r="M20" s="15">
        <v>300</v>
      </c>
      <c r="N20" s="11">
        <v>119</v>
      </c>
      <c r="O20" s="11">
        <v>19</v>
      </c>
      <c r="P20" s="11">
        <v>0</v>
      </c>
      <c r="Q20" s="11">
        <v>40</v>
      </c>
      <c r="R20" s="11">
        <v>42</v>
      </c>
      <c r="S20" s="11">
        <v>18</v>
      </c>
      <c r="T20" s="11">
        <f t="shared" si="0"/>
        <v>220</v>
      </c>
      <c r="U20" s="3">
        <v>0</v>
      </c>
      <c r="W20" s="3">
        <v>0</v>
      </c>
      <c r="Y20" s="3">
        <v>0</v>
      </c>
      <c r="AA20" s="3">
        <v>0</v>
      </c>
      <c r="AC20" s="3">
        <v>2</v>
      </c>
      <c r="AD20" s="2">
        <v>10</v>
      </c>
      <c r="AU20" s="4">
        <v>7</v>
      </c>
      <c r="AW20" s="4">
        <v>2</v>
      </c>
      <c r="BA20">
        <v>70</v>
      </c>
      <c r="BB20">
        <v>120</v>
      </c>
      <c r="BC20">
        <v>35</v>
      </c>
      <c r="BD20" t="s">
        <v>92</v>
      </c>
      <c r="BE20">
        <v>0</v>
      </c>
      <c r="BF20">
        <v>0</v>
      </c>
      <c r="BG20">
        <v>500</v>
      </c>
      <c r="BI20">
        <f>C20+M19+S19*18*A20</f>
        <v>115021</v>
      </c>
      <c r="BJ20">
        <f t="shared" si="2"/>
        <v>127</v>
      </c>
      <c r="BK20">
        <f t="shared" si="3"/>
        <v>29.21539243078486</v>
      </c>
      <c r="BL20">
        <f t="shared" si="4"/>
        <v>4.0500042312719205E-2</v>
      </c>
      <c r="BM20">
        <f t="shared" si="5"/>
        <v>4658.3553668512759</v>
      </c>
      <c r="BN20">
        <f t="shared" si="6"/>
        <v>1.1832246296294835</v>
      </c>
      <c r="BO20">
        <f t="shared" si="7"/>
        <v>3.1900029148762117E-2</v>
      </c>
      <c r="BP20">
        <f t="shared" si="8"/>
        <v>3669.1732527197673</v>
      </c>
      <c r="BQ20">
        <f t="shared" si="9"/>
        <v>0.93197187013456118</v>
      </c>
      <c r="BS20">
        <f t="shared" si="10"/>
        <v>31.272353242787549</v>
      </c>
      <c r="BT20" s="4">
        <f t="shared" si="11"/>
        <v>123119.25471685457</v>
      </c>
      <c r="BU20" s="4">
        <f t="shared" si="12"/>
        <v>49247.70188674183</v>
      </c>
      <c r="BV20" s="4">
        <f t="shared" si="13"/>
        <v>1231.1925471685456</v>
      </c>
    </row>
    <row r="21" spans="1:74" x14ac:dyDescent="0.25">
      <c r="A21" s="28">
        <v>31</v>
      </c>
      <c r="B21" t="s">
        <v>38</v>
      </c>
      <c r="C21" s="14">
        <v>98159</v>
      </c>
      <c r="D21" s="14">
        <v>4191.3900000000003</v>
      </c>
      <c r="E21" s="14">
        <v>3160.72</v>
      </c>
      <c r="F21" s="14">
        <v>5516.55</v>
      </c>
      <c r="G21" s="15">
        <v>208000</v>
      </c>
      <c r="H21" s="14">
        <v>15.4</v>
      </c>
      <c r="M21" s="15">
        <v>350</v>
      </c>
      <c r="N21" s="11">
        <v>128</v>
      </c>
      <c r="O21" s="11">
        <v>29</v>
      </c>
      <c r="P21" s="11">
        <v>0</v>
      </c>
      <c r="Q21" s="11">
        <v>20</v>
      </c>
      <c r="R21" s="11">
        <v>53</v>
      </c>
      <c r="S21" s="11">
        <v>25</v>
      </c>
      <c r="T21" s="11">
        <f t="shared" si="0"/>
        <v>230</v>
      </c>
      <c r="U21" s="3">
        <v>0</v>
      </c>
      <c r="W21" s="3">
        <v>0</v>
      </c>
      <c r="Y21" s="3">
        <v>1.5</v>
      </c>
      <c r="Z21" s="2">
        <v>5</v>
      </c>
      <c r="AA21" s="3" t="s">
        <v>91</v>
      </c>
      <c r="AU21" s="4">
        <v>7</v>
      </c>
      <c r="AW21" s="4">
        <v>2</v>
      </c>
      <c r="BA21">
        <v>70</v>
      </c>
      <c r="BB21">
        <v>95</v>
      </c>
      <c r="BC21">
        <v>38</v>
      </c>
      <c r="BD21" t="s">
        <v>92</v>
      </c>
      <c r="BE21">
        <v>0</v>
      </c>
      <c r="BF21">
        <v>0</v>
      </c>
      <c r="BG21">
        <v>400</v>
      </c>
      <c r="BI21">
        <f t="shared" si="1"/>
        <v>108503</v>
      </c>
      <c r="BJ21">
        <f t="shared" si="2"/>
        <v>119</v>
      </c>
      <c r="BK21">
        <f t="shared" si="3"/>
        <v>29.412577934399565</v>
      </c>
      <c r="BL21">
        <f t="shared" si="4"/>
        <v>4.2700007131287E-2</v>
      </c>
      <c r="BM21">
        <f t="shared" si="5"/>
        <v>4633.0788737660332</v>
      </c>
      <c r="BN21">
        <f t="shared" si="6"/>
        <v>1.2559172875483962</v>
      </c>
      <c r="BO21">
        <f t="shared" si="7"/>
        <v>3.2200002037510569E-2</v>
      </c>
      <c r="BP21">
        <f t="shared" si="8"/>
        <v>3493.7968210760091</v>
      </c>
      <c r="BQ21">
        <f t="shared" si="9"/>
        <v>0.94708506941610437</v>
      </c>
      <c r="BS21">
        <f t="shared" si="10"/>
        <v>32.377663035241603</v>
      </c>
      <c r="BT21" s="4">
        <f t="shared" si="11"/>
        <v>119441.19893700627</v>
      </c>
      <c r="BU21" s="4">
        <f t="shared" si="12"/>
        <v>83608.839255904386</v>
      </c>
      <c r="BV21" s="4">
        <f t="shared" si="13"/>
        <v>995.34332447505221</v>
      </c>
    </row>
    <row r="22" spans="1:74" x14ac:dyDescent="0.25">
      <c r="A22" s="28">
        <v>30</v>
      </c>
      <c r="B22" t="s">
        <v>39</v>
      </c>
      <c r="C22" s="14">
        <v>102174</v>
      </c>
      <c r="D22" s="14">
        <v>4556.96</v>
      </c>
      <c r="E22" s="14">
        <v>3504.57</v>
      </c>
      <c r="F22" s="14">
        <v>5772.85</v>
      </c>
      <c r="G22" s="15">
        <v>177000</v>
      </c>
      <c r="H22" s="14">
        <v>14.8</v>
      </c>
      <c r="M22" s="15">
        <v>350</v>
      </c>
      <c r="N22" s="11">
        <v>125</v>
      </c>
      <c r="O22" s="11">
        <v>39</v>
      </c>
      <c r="P22" s="11">
        <v>0</v>
      </c>
      <c r="Q22" s="11">
        <v>10</v>
      </c>
      <c r="R22" s="11">
        <v>55</v>
      </c>
      <c r="S22" s="11">
        <v>30</v>
      </c>
      <c r="T22" s="11">
        <f t="shared" si="0"/>
        <v>229</v>
      </c>
      <c r="U22" s="3">
        <v>0</v>
      </c>
      <c r="W22" s="3">
        <v>0</v>
      </c>
      <c r="Y22" s="3">
        <v>2.75</v>
      </c>
      <c r="AA22" s="3" t="s">
        <v>91</v>
      </c>
      <c r="AU22" s="4">
        <v>7</v>
      </c>
      <c r="AW22" s="4">
        <v>2</v>
      </c>
      <c r="BA22">
        <v>25</v>
      </c>
      <c r="BB22">
        <v>120</v>
      </c>
      <c r="BC22">
        <v>35</v>
      </c>
      <c r="BD22">
        <v>0</v>
      </c>
      <c r="BE22">
        <v>0</v>
      </c>
      <c r="BF22">
        <v>0</v>
      </c>
      <c r="BG22">
        <v>0</v>
      </c>
      <c r="BI22">
        <f t="shared" si="1"/>
        <v>116024</v>
      </c>
      <c r="BJ22">
        <f t="shared" si="2"/>
        <v>128</v>
      </c>
      <c r="BK22">
        <f t="shared" si="3"/>
        <v>30.214583333333334</v>
      </c>
      <c r="BL22">
        <f t="shared" si="4"/>
        <v>4.4599996085109714E-2</v>
      </c>
      <c r="BM22">
        <f t="shared" si="5"/>
        <v>5174.669945778769</v>
      </c>
      <c r="BN22">
        <f t="shared" si="6"/>
        <v>1.3475702983798878</v>
      </c>
      <c r="BO22">
        <f t="shared" si="7"/>
        <v>3.4300017617006288E-2</v>
      </c>
      <c r="BP22">
        <f t="shared" si="8"/>
        <v>3979.6252439955374</v>
      </c>
      <c r="BQ22">
        <f t="shared" si="9"/>
        <v>1.0363607406238378</v>
      </c>
      <c r="BS22">
        <f t="shared" si="10"/>
        <v>34.445473234490507</v>
      </c>
      <c r="BT22" s="4">
        <f t="shared" si="11"/>
        <v>132270.61722044356</v>
      </c>
      <c r="BU22" s="4">
        <f t="shared" si="12"/>
        <v>92589.432054310484</v>
      </c>
      <c r="BV22" s="4">
        <f t="shared" si="13"/>
        <v>1392.3222865309849</v>
      </c>
    </row>
    <row r="23" spans="1:74" x14ac:dyDescent="0.25">
      <c r="A23" s="28">
        <v>31</v>
      </c>
      <c r="B23" t="s">
        <v>40</v>
      </c>
      <c r="C23" s="14">
        <v>102174</v>
      </c>
      <c r="D23" s="14">
        <v>4556.96</v>
      </c>
      <c r="E23" s="14">
        <v>3504.57</v>
      </c>
      <c r="F23" s="14">
        <v>5772.85</v>
      </c>
      <c r="G23" s="15">
        <v>212000</v>
      </c>
      <c r="H23" s="14">
        <v>14.7</v>
      </c>
      <c r="M23" s="15">
        <v>350</v>
      </c>
      <c r="N23" s="11">
        <v>135</v>
      </c>
      <c r="O23" s="11">
        <v>28</v>
      </c>
      <c r="P23" s="11">
        <v>0</v>
      </c>
      <c r="Q23" s="11">
        <v>20</v>
      </c>
      <c r="R23" s="11">
        <v>40</v>
      </c>
      <c r="S23" s="11">
        <v>32</v>
      </c>
      <c r="T23" s="11">
        <f t="shared" si="0"/>
        <v>223</v>
      </c>
      <c r="U23" s="3">
        <v>0</v>
      </c>
      <c r="W23" s="3">
        <v>0</v>
      </c>
      <c r="Y23" s="3">
        <v>2</v>
      </c>
      <c r="Z23" s="2">
        <v>5</v>
      </c>
      <c r="AA23" s="3" t="s">
        <v>91</v>
      </c>
      <c r="AU23" s="4">
        <v>7</v>
      </c>
      <c r="AW23" s="4">
        <v>2</v>
      </c>
      <c r="BA23">
        <v>5</v>
      </c>
      <c r="BB23">
        <v>40</v>
      </c>
      <c r="BC23">
        <v>0</v>
      </c>
      <c r="BD23">
        <v>0</v>
      </c>
      <c r="BE23">
        <v>0</v>
      </c>
      <c r="BF23">
        <v>0</v>
      </c>
      <c r="BG23">
        <v>0</v>
      </c>
      <c r="BI23">
        <f t="shared" si="1"/>
        <v>119264</v>
      </c>
      <c r="BJ23">
        <f t="shared" si="2"/>
        <v>125</v>
      </c>
      <c r="BK23">
        <f t="shared" si="3"/>
        <v>30.777806451612904</v>
      </c>
      <c r="BL23">
        <f t="shared" si="4"/>
        <v>4.4599996085109714E-2</v>
      </c>
      <c r="BM23">
        <f t="shared" si="5"/>
        <v>5319.1739330945247</v>
      </c>
      <c r="BN23">
        <f t="shared" si="6"/>
        <v>1.3726900472501999</v>
      </c>
      <c r="BO23">
        <f t="shared" si="7"/>
        <v>3.4300017617006288E-2</v>
      </c>
      <c r="BP23">
        <f t="shared" si="8"/>
        <v>4090.7573010746378</v>
      </c>
      <c r="BQ23">
        <f t="shared" si="9"/>
        <v>1.0556793035031324</v>
      </c>
      <c r="BS23">
        <f t="shared" si="10"/>
        <v>35.087563401073822</v>
      </c>
      <c r="BT23" s="4">
        <f t="shared" si="11"/>
        <v>135964.30817916105</v>
      </c>
      <c r="BU23" s="4">
        <f t="shared" si="12"/>
        <v>33991.077044790261</v>
      </c>
      <c r="BV23" s="4">
        <f t="shared" si="13"/>
        <v>1133.0359014930086</v>
      </c>
    </row>
    <row r="24" spans="1:74" x14ac:dyDescent="0.25">
      <c r="A24" s="28">
        <v>30</v>
      </c>
      <c r="B24" t="s">
        <v>41</v>
      </c>
      <c r="C24" s="14">
        <v>109269</v>
      </c>
      <c r="D24" s="14">
        <v>4949.88</v>
      </c>
      <c r="E24" s="14">
        <v>3824.45</v>
      </c>
      <c r="F24" s="14">
        <v>6151.87</v>
      </c>
      <c r="G24" s="15">
        <v>214000</v>
      </c>
      <c r="H24" s="14">
        <v>13.9</v>
      </c>
      <c r="M24" s="15">
        <v>350</v>
      </c>
      <c r="N24" s="11">
        <v>138</v>
      </c>
      <c r="O24" s="11">
        <v>25</v>
      </c>
      <c r="P24" s="11">
        <v>0</v>
      </c>
      <c r="Q24" s="11">
        <v>25</v>
      </c>
      <c r="R24" s="11">
        <v>43</v>
      </c>
      <c r="S24" s="11">
        <v>26</v>
      </c>
      <c r="T24" s="11">
        <f t="shared" si="0"/>
        <v>231</v>
      </c>
      <c r="U24" s="3">
        <v>0</v>
      </c>
      <c r="W24" s="3">
        <v>0</v>
      </c>
      <c r="Y24" s="3">
        <v>3</v>
      </c>
      <c r="AA24" s="3" t="s">
        <v>91</v>
      </c>
      <c r="AU24" s="4">
        <v>7</v>
      </c>
      <c r="AW24" s="4">
        <v>2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I24">
        <f t="shared" si="1"/>
        <v>126899</v>
      </c>
      <c r="BJ24">
        <f t="shared" si="2"/>
        <v>135</v>
      </c>
      <c r="BK24">
        <f t="shared" si="3"/>
        <v>31.333086419753087</v>
      </c>
      <c r="BL24">
        <f t="shared" si="4"/>
        <v>4.5299947835159102E-2</v>
      </c>
      <c r="BM24">
        <f t="shared" si="5"/>
        <v>5748.5180803338544</v>
      </c>
      <c r="BN24">
        <f t="shared" si="6"/>
        <v>1.419387180329347</v>
      </c>
      <c r="BO24">
        <f t="shared" si="7"/>
        <v>3.5000320310426561E-2</v>
      </c>
      <c r="BP24">
        <f t="shared" si="8"/>
        <v>4441.5056470728205</v>
      </c>
      <c r="BQ24">
        <f t="shared" si="9"/>
        <v>1.0966680610056345</v>
      </c>
      <c r="BS24">
        <f t="shared" si="10"/>
        <v>36.157115374934818</v>
      </c>
      <c r="BT24" s="4">
        <f t="shared" si="11"/>
        <v>146436.31726848602</v>
      </c>
      <c r="BU24" s="4">
        <f t="shared" si="12"/>
        <v>7321.8158634243009</v>
      </c>
      <c r="BV24" s="4">
        <f t="shared" si="13"/>
        <v>3660.9079317121505</v>
      </c>
    </row>
    <row r="25" spans="1:74" x14ac:dyDescent="0.25">
      <c r="A25" s="28">
        <v>31</v>
      </c>
      <c r="B25" t="s">
        <v>42</v>
      </c>
      <c r="C25" s="14">
        <v>127802</v>
      </c>
      <c r="D25" s="14">
        <v>5738.3</v>
      </c>
      <c r="E25" s="14">
        <v>4447.49</v>
      </c>
      <c r="F25" s="14">
        <v>7144.13</v>
      </c>
      <c r="G25" s="15">
        <v>212000</v>
      </c>
      <c r="H25" s="14">
        <v>12.1</v>
      </c>
      <c r="M25" s="15">
        <v>1200</v>
      </c>
      <c r="N25" s="11">
        <v>139</v>
      </c>
      <c r="O25" s="11">
        <v>24</v>
      </c>
      <c r="P25" s="11">
        <v>2</v>
      </c>
      <c r="Q25" s="11">
        <v>33</v>
      </c>
      <c r="R25" s="11">
        <v>30</v>
      </c>
      <c r="S25" s="11">
        <v>17</v>
      </c>
      <c r="T25" s="11">
        <f t="shared" si="0"/>
        <v>228</v>
      </c>
      <c r="U25" s="3">
        <v>0</v>
      </c>
      <c r="W25" s="3">
        <v>0</v>
      </c>
      <c r="Y25" s="3">
        <v>5</v>
      </c>
      <c r="AA25" s="3" t="s">
        <v>91</v>
      </c>
      <c r="AU25" s="4">
        <v>8</v>
      </c>
      <c r="AW25" s="4">
        <v>2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I25">
        <f t="shared" si="1"/>
        <v>142660</v>
      </c>
      <c r="BJ25">
        <f t="shared" si="2"/>
        <v>138</v>
      </c>
      <c r="BK25">
        <f t="shared" si="3"/>
        <v>33.347358578775129</v>
      </c>
      <c r="BL25">
        <f t="shared" si="4"/>
        <v>4.48999233188839E-2</v>
      </c>
      <c r="BM25">
        <f t="shared" si="5"/>
        <v>6405.4230606719775</v>
      </c>
      <c r="BN25">
        <f t="shared" si="6"/>
        <v>1.4972938430743286</v>
      </c>
      <c r="BO25">
        <f t="shared" si="7"/>
        <v>3.4799846637767792E-2</v>
      </c>
      <c r="BP25">
        <f t="shared" si="8"/>
        <v>4964.546121343953</v>
      </c>
      <c r="BQ25">
        <f t="shared" si="9"/>
        <v>1.1604829643160246</v>
      </c>
      <c r="BS25">
        <f t="shared" si="10"/>
        <v>38.262890428822594</v>
      </c>
      <c r="BT25" s="4">
        <f t="shared" si="11"/>
        <v>163688.64525450306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C26" s="14">
        <v>123121</v>
      </c>
      <c r="D26" s="14">
        <v>5454.26</v>
      </c>
      <c r="E26" s="14">
        <v>4223.05</v>
      </c>
      <c r="F26" s="14">
        <v>6931.72</v>
      </c>
      <c r="G26" s="15">
        <v>196000</v>
      </c>
      <c r="H26" s="14">
        <v>11.9</v>
      </c>
      <c r="M26" s="15">
        <v>2400</v>
      </c>
      <c r="N26" s="11">
        <v>141</v>
      </c>
      <c r="O26" s="11">
        <v>23</v>
      </c>
      <c r="P26" s="11">
        <v>2</v>
      </c>
      <c r="Q26" s="11">
        <v>45</v>
      </c>
      <c r="R26" s="11">
        <v>24</v>
      </c>
      <c r="S26" s="11">
        <v>22</v>
      </c>
      <c r="T26" s="11">
        <f t="shared" si="0"/>
        <v>235</v>
      </c>
      <c r="U26" s="3">
        <v>0</v>
      </c>
      <c r="W26" s="3">
        <v>0</v>
      </c>
      <c r="Y26" s="3">
        <v>5</v>
      </c>
      <c r="Z26" s="2">
        <v>20</v>
      </c>
      <c r="AA26" s="3" t="s">
        <v>91</v>
      </c>
      <c r="AC26" s="3">
        <v>0.5</v>
      </c>
      <c r="AD26" s="2">
        <v>20</v>
      </c>
      <c r="AU26" s="4">
        <v>8</v>
      </c>
      <c r="AW26" s="4">
        <v>2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I26">
        <f t="shared" si="1"/>
        <v>133807</v>
      </c>
      <c r="BJ26">
        <f t="shared" si="2"/>
        <v>141</v>
      </c>
      <c r="BK26">
        <f t="shared" si="3"/>
        <v>30.612445664607641</v>
      </c>
      <c r="BL26">
        <f t="shared" si="4"/>
        <v>4.429999756337262E-2</v>
      </c>
      <c r="BM26">
        <f t="shared" si="5"/>
        <v>5927.6497739622</v>
      </c>
      <c r="BN26">
        <f t="shared" si="6"/>
        <v>1.3561312683509952</v>
      </c>
      <c r="BO26">
        <f t="shared" si="7"/>
        <v>3.4299997563372618E-2</v>
      </c>
      <c r="BP26">
        <f t="shared" si="8"/>
        <v>4589.5797739622003</v>
      </c>
      <c r="BQ26">
        <f t="shared" si="9"/>
        <v>1.0500068117049188</v>
      </c>
      <c r="BS26">
        <f>(0.325*BK26)+(12.86*BN26)+(7.04*BQ26)</f>
        <v>34.780940906393909</v>
      </c>
      <c r="BT26" s="4">
        <f t="shared" si="11"/>
        <v>152027.49270184778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C27" s="14">
        <v>110845</v>
      </c>
      <c r="D27" s="14">
        <v>4999.12</v>
      </c>
      <c r="E27" s="14">
        <v>3835.24</v>
      </c>
      <c r="F27" s="14">
        <v>6196.26</v>
      </c>
      <c r="G27" s="15">
        <v>206000</v>
      </c>
      <c r="H27" s="14">
        <v>13</v>
      </c>
      <c r="M27" s="15">
        <v>2400</v>
      </c>
      <c r="N27" s="11">
        <v>137</v>
      </c>
      <c r="O27" s="11">
        <v>20</v>
      </c>
      <c r="P27" s="11">
        <v>2</v>
      </c>
      <c r="Q27" s="11">
        <v>45</v>
      </c>
      <c r="R27" s="11">
        <v>28</v>
      </c>
      <c r="S27" s="11">
        <v>15</v>
      </c>
      <c r="T27" s="11">
        <f t="shared" si="0"/>
        <v>232</v>
      </c>
      <c r="U27" s="3">
        <v>0</v>
      </c>
      <c r="W27" s="3">
        <v>0</v>
      </c>
      <c r="Y27" s="3">
        <v>3</v>
      </c>
      <c r="AA27" s="3" t="s">
        <v>91</v>
      </c>
      <c r="AC27" s="3">
        <v>0.5</v>
      </c>
      <c r="AU27" s="4">
        <v>8</v>
      </c>
      <c r="AW27" s="4">
        <v>2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I27">
        <f t="shared" si="1"/>
        <v>124333</v>
      </c>
      <c r="BJ27">
        <f t="shared" si="2"/>
        <v>143</v>
      </c>
      <c r="BK27">
        <f t="shared" si="3"/>
        <v>31.052197802197803</v>
      </c>
      <c r="BL27">
        <f t="shared" si="4"/>
        <v>4.5100094726870855E-2</v>
      </c>
      <c r="BM27">
        <f t="shared" si="5"/>
        <v>5607.4300776760338</v>
      </c>
      <c r="BN27">
        <f t="shared" si="6"/>
        <v>1.4004570623566519</v>
      </c>
      <c r="BO27">
        <f t="shared" si="7"/>
        <v>3.4600027064820245E-2</v>
      </c>
      <c r="BP27">
        <f t="shared" si="8"/>
        <v>4301.9251650502956</v>
      </c>
      <c r="BQ27">
        <f t="shared" si="9"/>
        <v>1.0744068843781958</v>
      </c>
      <c r="BS27">
        <f>(0.325*BK27)+(12.86*BN27)+(7.04*BQ27)</f>
        <v>35.665666573643328</v>
      </c>
      <c r="BT27" s="4">
        <f t="shared" si="11"/>
        <v>142805.32896086789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D1" zoomScaleNormal="100" workbookViewId="0">
      <selection activeCell="G5" sqref="G5:G15"/>
    </sheetView>
  </sheetViews>
  <sheetFormatPr defaultRowHeight="15" x14ac:dyDescent="0.25"/>
  <cols>
    <col min="1" max="1" width="4.5703125" style="53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54"/>
      <c r="V2" s="54"/>
      <c r="W2" s="54"/>
      <c r="X2" s="54"/>
      <c r="Y2" s="54" t="s">
        <v>68</v>
      </c>
      <c r="Z2" s="54"/>
      <c r="AA2" s="54" t="s">
        <v>80</v>
      </c>
      <c r="AB2" s="54"/>
      <c r="AC2" s="54" t="s">
        <v>68</v>
      </c>
      <c r="AD2" s="54"/>
      <c r="AE2" s="54" t="s">
        <v>67</v>
      </c>
      <c r="AF2" s="54"/>
      <c r="AG2" s="54" t="s">
        <v>67</v>
      </c>
      <c r="AH2" s="54"/>
      <c r="AI2" s="54" t="s">
        <v>67</v>
      </c>
      <c r="AJ2" s="54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C2" t="s">
        <v>69</v>
      </c>
      <c r="BD2" t="s">
        <v>68</v>
      </c>
      <c r="BE2" t="s">
        <v>68</v>
      </c>
      <c r="BF2" t="s">
        <v>68</v>
      </c>
      <c r="BK2" s="53" t="s">
        <v>32</v>
      </c>
      <c r="BN2" s="53" t="s">
        <v>64</v>
      </c>
      <c r="BQ2" s="53" t="s">
        <v>65</v>
      </c>
    </row>
    <row r="3" spans="1:88" s="1" customFormat="1" ht="75.75" thickBot="1" x14ac:dyDescent="0.3">
      <c r="A3" s="85" t="s">
        <v>27</v>
      </c>
      <c r="B3" s="85"/>
      <c r="C3" s="57" t="s">
        <v>28</v>
      </c>
      <c r="D3" s="57" t="s">
        <v>29</v>
      </c>
      <c r="E3" s="57" t="s">
        <v>30</v>
      </c>
      <c r="F3" s="57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56" t="s">
        <v>20</v>
      </c>
      <c r="BB3" s="56" t="s">
        <v>21</v>
      </c>
      <c r="BC3" s="56" t="s">
        <v>22</v>
      </c>
      <c r="BD3" s="56" t="s">
        <v>23</v>
      </c>
      <c r="BE3" s="56" t="s">
        <v>24</v>
      </c>
      <c r="BF3" s="56" t="s">
        <v>25</v>
      </c>
      <c r="BG3" s="56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53">
        <v>31</v>
      </c>
      <c r="B4" t="s">
        <v>33</v>
      </c>
      <c r="H4" s="25"/>
      <c r="I4" s="25"/>
      <c r="J4" s="25"/>
      <c r="K4" s="25"/>
      <c r="L4" s="25"/>
      <c r="M4" s="26"/>
      <c r="N4" s="27"/>
      <c r="O4" s="27"/>
      <c r="P4" s="27"/>
      <c r="Q4" s="27"/>
      <c r="R4" s="27"/>
      <c r="S4" s="27"/>
      <c r="T4" s="27">
        <f>N4+O4+P4+Q4+R4</f>
        <v>0</v>
      </c>
      <c r="BA4" s="24"/>
      <c r="BB4" s="24"/>
      <c r="BC4" s="24"/>
      <c r="BD4" s="24"/>
      <c r="BE4" s="24"/>
      <c r="BF4" s="24"/>
      <c r="BG4" s="24"/>
      <c r="BT4" s="4"/>
      <c r="BU4" s="4"/>
      <c r="BV4" s="4"/>
    </row>
    <row r="5" spans="1:88" x14ac:dyDescent="0.25">
      <c r="A5" s="23">
        <v>30</v>
      </c>
      <c r="B5" s="24" t="s">
        <v>34</v>
      </c>
      <c r="C5" s="25">
        <v>33441</v>
      </c>
      <c r="D5" s="25">
        <v>1431</v>
      </c>
      <c r="E5" s="25">
        <v>1107</v>
      </c>
      <c r="F5" s="25">
        <v>1889</v>
      </c>
      <c r="G5" s="26">
        <v>368000</v>
      </c>
      <c r="H5" s="14">
        <v>10.029999999999999</v>
      </c>
      <c r="M5" s="15">
        <v>0</v>
      </c>
      <c r="N5" s="11">
        <v>39</v>
      </c>
      <c r="O5" s="11">
        <v>7</v>
      </c>
      <c r="P5" s="11">
        <v>0</v>
      </c>
      <c r="Q5" s="11">
        <v>10</v>
      </c>
      <c r="R5" s="11">
        <v>28</v>
      </c>
      <c r="S5" s="11">
        <v>6</v>
      </c>
      <c r="T5" s="11">
        <f t="shared" ref="T5:T27" si="0">N5+O5+P5+Q5+R5</f>
        <v>84</v>
      </c>
      <c r="Y5" s="3">
        <v>4</v>
      </c>
      <c r="Z5" s="2">
        <v>2.5</v>
      </c>
      <c r="BA5">
        <v>0</v>
      </c>
      <c r="BB5">
        <v>0</v>
      </c>
      <c r="BC5">
        <v>0</v>
      </c>
      <c r="BD5">
        <v>0</v>
      </c>
      <c r="BE5">
        <v>0</v>
      </c>
      <c r="BF5">
        <v>124</v>
      </c>
      <c r="BG5">
        <v>0</v>
      </c>
      <c r="BI5" s="24">
        <f>C5+M4+S4*18*A5</f>
        <v>33441</v>
      </c>
      <c r="BJ5" s="27">
        <f>N4+P4</f>
        <v>0</v>
      </c>
      <c r="BK5" s="24" t="e">
        <f>BI5/BJ5/A5</f>
        <v>#DIV/0!</v>
      </c>
      <c r="BL5" s="24">
        <f>D5/C5</f>
        <v>4.2791782542388086E-2</v>
      </c>
      <c r="BM5" s="24">
        <f>BL5*BI5</f>
        <v>1431</v>
      </c>
      <c r="BN5" s="24" t="e">
        <f>BM5/BJ5/A5</f>
        <v>#DIV/0!</v>
      </c>
      <c r="BO5" s="24">
        <f>E5/C5</f>
        <v>3.3103077061092667E-2</v>
      </c>
      <c r="BP5" s="24">
        <f>BO5*BI5</f>
        <v>1106.9999999999998</v>
      </c>
      <c r="BQ5" s="24" t="e">
        <f>BP5/BJ5/A5</f>
        <v>#DIV/0!</v>
      </c>
      <c r="BR5" s="24"/>
      <c r="BS5" s="24" t="e">
        <f>(0.325*BK5)+(12.86*BN5)+(7.04*BQ5)</f>
        <v>#DIV/0!</v>
      </c>
      <c r="BT5" s="24" t="e">
        <f>BS5*BJ5*A5</f>
        <v>#DIV/0!</v>
      </c>
      <c r="BU5" s="24" t="e">
        <f>BT5*(BA4/100)</f>
        <v>#DIV/0!</v>
      </c>
      <c r="BV5" s="24" t="e">
        <f>BT5/BB4</f>
        <v>#DIV/0!</v>
      </c>
      <c r="BW5" s="24"/>
      <c r="BX5" s="24"/>
      <c r="BY5" s="24"/>
    </row>
    <row r="6" spans="1:88" x14ac:dyDescent="0.25">
      <c r="A6" s="53">
        <v>31</v>
      </c>
      <c r="B6" t="s">
        <v>35</v>
      </c>
      <c r="C6" s="14">
        <v>34798</v>
      </c>
      <c r="D6" s="14">
        <v>1482.39</v>
      </c>
      <c r="E6" s="14">
        <v>1151.81</v>
      </c>
      <c r="F6" s="14">
        <v>1966.09</v>
      </c>
      <c r="G6" s="15">
        <v>490000</v>
      </c>
      <c r="H6" s="14">
        <v>17</v>
      </c>
      <c r="I6" s="14">
        <v>14</v>
      </c>
      <c r="J6" s="14">
        <v>16</v>
      </c>
      <c r="K6" s="14">
        <v>14</v>
      </c>
      <c r="M6" s="15">
        <v>0</v>
      </c>
      <c r="N6" s="11">
        <v>41</v>
      </c>
      <c r="O6" s="11">
        <v>6</v>
      </c>
      <c r="P6" s="11">
        <v>0</v>
      </c>
      <c r="Q6" s="11">
        <v>10</v>
      </c>
      <c r="R6" s="11">
        <v>28</v>
      </c>
      <c r="S6" s="11">
        <v>3</v>
      </c>
      <c r="T6" s="11">
        <f t="shared" si="0"/>
        <v>85</v>
      </c>
      <c r="Y6" s="3">
        <v>4</v>
      </c>
      <c r="BA6">
        <v>100</v>
      </c>
      <c r="BB6">
        <v>27</v>
      </c>
      <c r="BC6">
        <v>15</v>
      </c>
      <c r="BD6">
        <v>3</v>
      </c>
      <c r="BE6">
        <v>0</v>
      </c>
      <c r="BF6">
        <v>90</v>
      </c>
      <c r="BG6">
        <v>0</v>
      </c>
      <c r="BI6">
        <f t="shared" ref="BI6:BI27" si="1">C6+M5+S5*18*A6</f>
        <v>38146</v>
      </c>
      <c r="BJ6">
        <f t="shared" ref="BJ6:BJ27" si="2">N5+P5</f>
        <v>39</v>
      </c>
      <c r="BK6">
        <f t="shared" ref="BK6:BK27" si="3">BI6/BJ6/A6</f>
        <v>31.551695616211745</v>
      </c>
      <c r="BL6">
        <f t="shared" ref="BL6:BL27" si="4">D6/C6</f>
        <v>4.2599862061037996E-2</v>
      </c>
      <c r="BM6">
        <f t="shared" ref="BM6:BM27" si="5">BL6*BI6</f>
        <v>1625.0143381803555</v>
      </c>
      <c r="BN6">
        <f t="shared" ref="BN6:BN27" si="6">BM6/BJ6/A6</f>
        <v>1.3440978810424777</v>
      </c>
      <c r="BO6">
        <f t="shared" ref="BO6:BO27" si="7">E6/C6</f>
        <v>3.3099890798321742E-2</v>
      </c>
      <c r="BP6">
        <f t="shared" ref="BP6:BP27" si="8">BO6*BI6</f>
        <v>1262.6284343927812</v>
      </c>
      <c r="BQ6">
        <f t="shared" ref="BQ6:BQ27" si="9">BP6/BJ6/A6</f>
        <v>1.0443576793984957</v>
      </c>
      <c r="BS6">
        <f t="shared" ref="BS6:BS25" si="10">(0.325*BK6)+(12.86*BN6)+(7.04*BQ6)</f>
        <v>34.891677888440491</v>
      </c>
      <c r="BT6" s="4">
        <f t="shared" ref="BT6:BT27" si="11">BS6*BJ6*A6</f>
        <v>42184.038567124553</v>
      </c>
      <c r="BU6" s="4">
        <f t="shared" ref="BU6:BU27" si="12">BT6*(BA5/100)</f>
        <v>0</v>
      </c>
      <c r="BV6" s="4" t="e">
        <f t="shared" ref="BV6:BV27" si="13">BT6/BB5</f>
        <v>#DIV/0!</v>
      </c>
    </row>
    <row r="7" spans="1:88" x14ac:dyDescent="0.25">
      <c r="A7" s="53">
        <v>30</v>
      </c>
      <c r="B7" t="s">
        <v>36</v>
      </c>
      <c r="C7" s="14">
        <v>37042</v>
      </c>
      <c r="D7" s="14">
        <v>1585.4</v>
      </c>
      <c r="E7" s="14">
        <v>1244.6099999999999</v>
      </c>
      <c r="F7" s="14">
        <v>2055.83</v>
      </c>
      <c r="G7" s="15">
        <v>240000</v>
      </c>
      <c r="H7" s="14">
        <v>3</v>
      </c>
      <c r="I7" s="14">
        <v>11</v>
      </c>
      <c r="J7" s="14">
        <v>12</v>
      </c>
      <c r="K7" s="14">
        <v>17</v>
      </c>
      <c r="M7" s="15">
        <v>180</v>
      </c>
      <c r="N7" s="11">
        <v>48</v>
      </c>
      <c r="O7" s="11">
        <v>0</v>
      </c>
      <c r="P7" s="11">
        <v>0</v>
      </c>
      <c r="Q7" s="11">
        <v>6</v>
      </c>
      <c r="R7" s="11">
        <v>22</v>
      </c>
      <c r="S7" s="11">
        <v>13</v>
      </c>
      <c r="T7" s="11">
        <f t="shared" si="0"/>
        <v>76</v>
      </c>
      <c r="U7" s="3" t="s">
        <v>92</v>
      </c>
      <c r="BI7">
        <f t="shared" si="1"/>
        <v>38662</v>
      </c>
      <c r="BJ7">
        <f t="shared" si="2"/>
        <v>41</v>
      </c>
      <c r="BK7">
        <f t="shared" si="3"/>
        <v>31.432520325203253</v>
      </c>
      <c r="BL7">
        <f t="shared" si="4"/>
        <v>4.2800064791317968E-2</v>
      </c>
      <c r="BM7">
        <f t="shared" si="5"/>
        <v>1654.7361049619353</v>
      </c>
      <c r="BN7">
        <f t="shared" si="6"/>
        <v>1.3453139064731183</v>
      </c>
      <c r="BO7">
        <f t="shared" si="7"/>
        <v>3.3599967604341016E-2</v>
      </c>
      <c r="BP7">
        <f t="shared" si="8"/>
        <v>1299.0419475190324</v>
      </c>
      <c r="BQ7">
        <f t="shared" si="9"/>
        <v>1.0561316646496199</v>
      </c>
      <c r="BS7">
        <f t="shared" si="10"/>
        <v>34.951472862068684</v>
      </c>
      <c r="BT7" s="4">
        <f t="shared" si="11"/>
        <v>42990.311620344481</v>
      </c>
      <c r="BU7" s="4">
        <f t="shared" si="12"/>
        <v>42990.311620344481</v>
      </c>
      <c r="BV7" s="4">
        <f t="shared" si="13"/>
        <v>1592.2337637164621</v>
      </c>
    </row>
    <row r="8" spans="1:88" x14ac:dyDescent="0.25">
      <c r="A8" s="53">
        <v>31</v>
      </c>
      <c r="B8" t="s">
        <v>37</v>
      </c>
      <c r="C8" s="14">
        <v>31395</v>
      </c>
      <c r="D8" s="14">
        <v>1340.44</v>
      </c>
      <c r="E8" s="14">
        <v>1035.94</v>
      </c>
      <c r="F8" s="14">
        <v>1742.26</v>
      </c>
      <c r="G8" s="15">
        <v>162000</v>
      </c>
      <c r="H8" s="14">
        <v>13.49</v>
      </c>
      <c r="I8" s="14">
        <v>9.16</v>
      </c>
      <c r="J8" s="14">
        <v>13.65</v>
      </c>
      <c r="K8" s="14">
        <v>8.39</v>
      </c>
      <c r="M8" s="15">
        <v>0</v>
      </c>
      <c r="N8" s="11">
        <v>38</v>
      </c>
      <c r="O8" s="11">
        <v>10</v>
      </c>
      <c r="P8" s="11">
        <v>1</v>
      </c>
      <c r="Q8" s="11">
        <v>3</v>
      </c>
      <c r="R8" s="11">
        <v>23</v>
      </c>
      <c r="S8" s="11">
        <v>8</v>
      </c>
      <c r="T8" s="11">
        <f t="shared" si="0"/>
        <v>75</v>
      </c>
      <c r="U8" s="3" t="s">
        <v>92</v>
      </c>
      <c r="W8" s="3">
        <v>0</v>
      </c>
      <c r="Y8" s="3">
        <v>3</v>
      </c>
      <c r="AA8" s="3">
        <v>0</v>
      </c>
      <c r="AC8" s="3">
        <v>0</v>
      </c>
      <c r="BA8">
        <v>50</v>
      </c>
      <c r="BB8">
        <v>80</v>
      </c>
      <c r="BC8">
        <v>30</v>
      </c>
      <c r="BD8" t="s">
        <v>96</v>
      </c>
      <c r="BE8" t="s">
        <v>96</v>
      </c>
      <c r="BF8">
        <v>0</v>
      </c>
      <c r="BG8" t="s">
        <v>96</v>
      </c>
      <c r="BI8">
        <f t="shared" si="1"/>
        <v>38829</v>
      </c>
      <c r="BJ8">
        <f t="shared" si="2"/>
        <v>48</v>
      </c>
      <c r="BK8">
        <f t="shared" si="3"/>
        <v>26.094758064516128</v>
      </c>
      <c r="BL8">
        <f t="shared" si="4"/>
        <v>4.2695970695970697E-2</v>
      </c>
      <c r="BM8">
        <f t="shared" si="5"/>
        <v>1657.8418461538463</v>
      </c>
      <c r="BN8">
        <f t="shared" si="6"/>
        <v>1.1141410256410258</v>
      </c>
      <c r="BO8">
        <f t="shared" si="7"/>
        <v>3.29969740404523E-2</v>
      </c>
      <c r="BP8">
        <f t="shared" si="8"/>
        <v>1281.2395050167224</v>
      </c>
      <c r="BQ8">
        <f t="shared" si="9"/>
        <v>0.86104805444672206</v>
      </c>
      <c r="BS8">
        <f t="shared" si="10"/>
        <v>28.870428264016258</v>
      </c>
      <c r="BT8" s="4">
        <f t="shared" si="11"/>
        <v>42959.197256856191</v>
      </c>
      <c r="BU8" s="4">
        <f t="shared" si="12"/>
        <v>0</v>
      </c>
      <c r="BV8" s="4" t="e">
        <f t="shared" si="13"/>
        <v>#DIV/0!</v>
      </c>
    </row>
    <row r="9" spans="1:88" x14ac:dyDescent="0.25">
      <c r="A9" s="53">
        <v>31</v>
      </c>
      <c r="B9" t="s">
        <v>38</v>
      </c>
      <c r="C9" s="14">
        <v>30551</v>
      </c>
      <c r="D9" s="14">
        <v>1277.03</v>
      </c>
      <c r="E9" s="14">
        <v>986.8</v>
      </c>
      <c r="F9" s="14">
        <v>1695.58</v>
      </c>
      <c r="G9" s="15">
        <v>157000</v>
      </c>
      <c r="H9" s="14">
        <v>8.2200000000000006</v>
      </c>
      <c r="I9" s="14">
        <v>9.6300000000000008</v>
      </c>
      <c r="J9" s="14">
        <v>8.6999999999999993</v>
      </c>
      <c r="M9" s="15">
        <v>0</v>
      </c>
      <c r="N9" s="11">
        <v>35</v>
      </c>
      <c r="O9" s="11">
        <v>13</v>
      </c>
      <c r="P9" s="11">
        <v>1</v>
      </c>
      <c r="Q9" s="11">
        <v>3</v>
      </c>
      <c r="R9" s="11">
        <v>23</v>
      </c>
      <c r="S9" s="11">
        <v>6</v>
      </c>
      <c r="T9" s="11">
        <f t="shared" si="0"/>
        <v>75</v>
      </c>
      <c r="U9" s="3" t="s">
        <v>92</v>
      </c>
      <c r="BA9">
        <v>50</v>
      </c>
      <c r="BB9">
        <v>80</v>
      </c>
      <c r="BC9">
        <v>17</v>
      </c>
      <c r="BI9">
        <f t="shared" si="1"/>
        <v>35015</v>
      </c>
      <c r="BJ9">
        <f t="shared" si="2"/>
        <v>39</v>
      </c>
      <c r="BK9">
        <f t="shared" si="3"/>
        <v>28.961952026468154</v>
      </c>
      <c r="BL9">
        <f t="shared" si="4"/>
        <v>4.1799941082124974E-2</v>
      </c>
      <c r="BM9">
        <f t="shared" si="5"/>
        <v>1463.6249369906059</v>
      </c>
      <c r="BN9">
        <f t="shared" si="6"/>
        <v>1.2106078883296987</v>
      </c>
      <c r="BO9">
        <f t="shared" si="7"/>
        <v>3.2300088376812544E-2</v>
      </c>
      <c r="BP9">
        <f t="shared" si="8"/>
        <v>1130.9875945140911</v>
      </c>
      <c r="BQ9">
        <f t="shared" si="9"/>
        <v>0.93547361001992646</v>
      </c>
      <c r="BS9">
        <f t="shared" si="10"/>
        <v>31.566786067062356</v>
      </c>
      <c r="BT9" s="4">
        <f t="shared" si="11"/>
        <v>38164.244355078386</v>
      </c>
      <c r="BU9" s="4">
        <f t="shared" si="12"/>
        <v>19082.122177539193</v>
      </c>
      <c r="BV9" s="4">
        <f t="shared" si="13"/>
        <v>477.05305443847982</v>
      </c>
    </row>
    <row r="10" spans="1:88" x14ac:dyDescent="0.25">
      <c r="A10" s="53">
        <v>30</v>
      </c>
      <c r="B10" t="s">
        <v>39</v>
      </c>
      <c r="C10" s="14">
        <v>28459</v>
      </c>
      <c r="D10" s="14">
        <v>1152.5895</v>
      </c>
      <c r="E10" s="14">
        <v>947.68470000000002</v>
      </c>
      <c r="F10" s="14">
        <v>1519.7106000000001</v>
      </c>
      <c r="G10" s="15">
        <v>174000</v>
      </c>
      <c r="H10" s="14">
        <v>13.18</v>
      </c>
      <c r="I10" s="14">
        <v>12.16</v>
      </c>
      <c r="J10" s="14">
        <v>8.75</v>
      </c>
      <c r="K10" s="14">
        <v>8.42</v>
      </c>
      <c r="M10" s="15">
        <v>100</v>
      </c>
      <c r="N10" s="11">
        <v>34</v>
      </c>
      <c r="O10" s="11">
        <v>8</v>
      </c>
      <c r="P10" s="11">
        <v>1</v>
      </c>
      <c r="Q10" s="11">
        <v>6</v>
      </c>
      <c r="R10" s="11">
        <v>16</v>
      </c>
      <c r="S10" s="11">
        <v>3</v>
      </c>
      <c r="T10" s="11">
        <f t="shared" si="0"/>
        <v>65</v>
      </c>
      <c r="U10" s="3" t="s">
        <v>92</v>
      </c>
      <c r="BA10">
        <v>25</v>
      </c>
      <c r="BB10">
        <v>40</v>
      </c>
      <c r="BD10">
        <v>0</v>
      </c>
      <c r="BE10">
        <v>0</v>
      </c>
      <c r="BF10">
        <v>4</v>
      </c>
      <c r="BG10">
        <v>0</v>
      </c>
      <c r="BI10">
        <f t="shared" si="1"/>
        <v>31699</v>
      </c>
      <c r="BJ10">
        <f t="shared" si="2"/>
        <v>36</v>
      </c>
      <c r="BK10">
        <f t="shared" si="3"/>
        <v>29.350925925925928</v>
      </c>
      <c r="BL10">
        <f t="shared" si="4"/>
        <v>4.0500000000000001E-2</v>
      </c>
      <c r="BM10">
        <f t="shared" si="5"/>
        <v>1283.8095000000001</v>
      </c>
      <c r="BN10">
        <f t="shared" si="6"/>
        <v>1.1887125000000001</v>
      </c>
      <c r="BO10">
        <f t="shared" si="7"/>
        <v>3.3300000000000003E-2</v>
      </c>
      <c r="BP10">
        <f t="shared" si="8"/>
        <v>1055.5767000000001</v>
      </c>
      <c r="BQ10">
        <f t="shared" si="9"/>
        <v>0.9773858333333334</v>
      </c>
      <c r="BS10">
        <f t="shared" si="10"/>
        <v>31.706689942592593</v>
      </c>
      <c r="BT10" s="4">
        <f t="shared" si="11"/>
        <v>34243.225138000002</v>
      </c>
      <c r="BU10" s="4">
        <f t="shared" si="12"/>
        <v>17121.612569000001</v>
      </c>
      <c r="BV10" s="4">
        <f t="shared" si="13"/>
        <v>428.04031422500003</v>
      </c>
    </row>
    <row r="11" spans="1:88" x14ac:dyDescent="0.25">
      <c r="A11" s="53">
        <v>31</v>
      </c>
      <c r="B11" t="s">
        <v>40</v>
      </c>
      <c r="C11" s="14">
        <v>28296</v>
      </c>
      <c r="D11" s="14">
        <v>1145.99</v>
      </c>
      <c r="E11" s="14">
        <v>922.45</v>
      </c>
      <c r="F11" s="14">
        <v>1561.94</v>
      </c>
      <c r="G11" s="15">
        <v>200000</v>
      </c>
      <c r="H11" s="14">
        <v>15.54</v>
      </c>
      <c r="I11" s="14">
        <v>15.47</v>
      </c>
      <c r="J11" s="14">
        <v>12.09</v>
      </c>
      <c r="K11" s="14">
        <v>11.34</v>
      </c>
      <c r="M11" s="15">
        <v>0</v>
      </c>
      <c r="N11" s="11">
        <v>37</v>
      </c>
      <c r="O11" s="11">
        <v>8</v>
      </c>
      <c r="P11" s="11">
        <v>1</v>
      </c>
      <c r="Q11" s="11">
        <v>3</v>
      </c>
      <c r="R11" s="11">
        <v>15</v>
      </c>
      <c r="S11" s="11">
        <v>3</v>
      </c>
      <c r="T11" s="11">
        <f t="shared" si="0"/>
        <v>64</v>
      </c>
      <c r="Y11" s="3">
        <v>1.5</v>
      </c>
      <c r="AE11" s="5" t="s">
        <v>92</v>
      </c>
      <c r="BA11">
        <v>0</v>
      </c>
      <c r="BB11">
        <v>0</v>
      </c>
      <c r="BC11">
        <v>0</v>
      </c>
      <c r="BD11">
        <v>0</v>
      </c>
      <c r="BE11">
        <v>0</v>
      </c>
      <c r="BF11" t="s">
        <v>111</v>
      </c>
      <c r="BG11">
        <v>0</v>
      </c>
      <c r="BI11">
        <f t="shared" si="1"/>
        <v>30070</v>
      </c>
      <c r="BJ11">
        <f t="shared" si="2"/>
        <v>35</v>
      </c>
      <c r="BK11">
        <f t="shared" si="3"/>
        <v>27.714285714285712</v>
      </c>
      <c r="BL11">
        <f t="shared" si="4"/>
        <v>4.0500070681368391E-2</v>
      </c>
      <c r="BM11">
        <f t="shared" si="5"/>
        <v>1217.8371253887476</v>
      </c>
      <c r="BN11">
        <f t="shared" si="6"/>
        <v>1.1224305303122097</v>
      </c>
      <c r="BO11">
        <f t="shared" si="7"/>
        <v>3.2600014136273676E-2</v>
      </c>
      <c r="BP11">
        <f t="shared" si="8"/>
        <v>980.28242507774939</v>
      </c>
      <c r="BQ11">
        <f t="shared" si="9"/>
        <v>0.90348610606244184</v>
      </c>
      <c r="BS11">
        <f t="shared" si="10"/>
        <v>29.802141663637464</v>
      </c>
      <c r="BT11" s="4">
        <f t="shared" si="11"/>
        <v>32335.323705046649</v>
      </c>
      <c r="BU11" s="4">
        <f t="shared" si="12"/>
        <v>8083.8309262616622</v>
      </c>
      <c r="BV11" s="4">
        <f t="shared" si="13"/>
        <v>808.38309262616622</v>
      </c>
    </row>
    <row r="12" spans="1:88" x14ac:dyDescent="0.25">
      <c r="A12" s="53">
        <v>30</v>
      </c>
      <c r="B12" t="s">
        <v>41</v>
      </c>
      <c r="C12" s="14">
        <v>27272</v>
      </c>
      <c r="D12" s="14">
        <v>1109.97</v>
      </c>
      <c r="E12" s="14">
        <v>880.89</v>
      </c>
      <c r="F12" s="14">
        <v>1510.87</v>
      </c>
      <c r="G12" s="15">
        <v>154000</v>
      </c>
      <c r="H12" s="14">
        <v>9.36</v>
      </c>
      <c r="I12" s="14">
        <v>12.65</v>
      </c>
      <c r="M12" s="15">
        <v>0</v>
      </c>
      <c r="N12" s="11">
        <v>31</v>
      </c>
      <c r="O12" s="11">
        <v>12</v>
      </c>
      <c r="P12" s="11">
        <v>1</v>
      </c>
      <c r="Q12" s="11">
        <v>8</v>
      </c>
      <c r="R12" s="11">
        <v>15</v>
      </c>
      <c r="S12" s="11">
        <v>3</v>
      </c>
      <c r="T12" s="11">
        <f t="shared" si="0"/>
        <v>67</v>
      </c>
      <c r="Y12" s="3">
        <v>1.5</v>
      </c>
      <c r="AA12" s="3">
        <v>2</v>
      </c>
      <c r="AE12" s="5" t="s">
        <v>92</v>
      </c>
      <c r="AG12" s="3">
        <v>100</v>
      </c>
      <c r="BA12">
        <v>0</v>
      </c>
      <c r="BB12">
        <v>0</v>
      </c>
      <c r="BC12">
        <v>0</v>
      </c>
      <c r="BD12">
        <v>0</v>
      </c>
      <c r="BE12">
        <v>0</v>
      </c>
      <c r="BF12" t="s">
        <v>112</v>
      </c>
      <c r="BG12">
        <v>0</v>
      </c>
      <c r="BI12">
        <f t="shared" si="1"/>
        <v>28892</v>
      </c>
      <c r="BJ12">
        <f t="shared" si="2"/>
        <v>38</v>
      </c>
      <c r="BK12">
        <f t="shared" si="3"/>
        <v>25.343859649122805</v>
      </c>
      <c r="BL12">
        <f t="shared" si="4"/>
        <v>4.069998533294221E-2</v>
      </c>
      <c r="BM12">
        <f t="shared" si="5"/>
        <v>1175.9039762393663</v>
      </c>
      <c r="BN12">
        <f t="shared" si="6"/>
        <v>1.0314947159994441</v>
      </c>
      <c r="BO12">
        <f t="shared" si="7"/>
        <v>3.230016133763567E-2</v>
      </c>
      <c r="BP12">
        <f t="shared" si="8"/>
        <v>933.21626136696977</v>
      </c>
      <c r="BQ12">
        <f t="shared" si="9"/>
        <v>0.81861075558506113</v>
      </c>
      <c r="BS12">
        <f t="shared" si="10"/>
        <v>27.264796153036595</v>
      </c>
      <c r="BT12" s="4">
        <f t="shared" si="11"/>
        <v>31081.86761446172</v>
      </c>
      <c r="BU12" s="4">
        <f t="shared" si="12"/>
        <v>0</v>
      </c>
      <c r="BV12" s="4" t="e">
        <f t="shared" si="13"/>
        <v>#DIV/0!</v>
      </c>
    </row>
    <row r="13" spans="1:88" x14ac:dyDescent="0.25">
      <c r="A13" s="53">
        <v>31</v>
      </c>
      <c r="B13" t="s">
        <v>42</v>
      </c>
      <c r="C13" s="14">
        <v>30267</v>
      </c>
      <c r="D13" s="14">
        <v>1192.52</v>
      </c>
      <c r="E13" s="14">
        <v>929.2</v>
      </c>
      <c r="F13" s="14">
        <v>1691.93</v>
      </c>
      <c r="G13" s="15">
        <v>100000</v>
      </c>
      <c r="H13" s="14">
        <v>12</v>
      </c>
      <c r="I13" s="14">
        <v>8</v>
      </c>
      <c r="J13" s="14">
        <v>7</v>
      </c>
      <c r="K13" s="14">
        <v>6</v>
      </c>
      <c r="L13" s="14">
        <v>11</v>
      </c>
      <c r="M13" s="15">
        <v>315</v>
      </c>
      <c r="N13" s="11">
        <v>35</v>
      </c>
      <c r="O13" s="11">
        <v>8</v>
      </c>
      <c r="P13" s="11">
        <v>1</v>
      </c>
      <c r="Q13" s="11">
        <v>8</v>
      </c>
      <c r="R13" s="11">
        <v>20</v>
      </c>
      <c r="S13" s="11">
        <v>3</v>
      </c>
      <c r="T13" s="11">
        <f t="shared" si="0"/>
        <v>72</v>
      </c>
      <c r="Y13" s="3">
        <v>2</v>
      </c>
      <c r="AA13" s="3">
        <v>2</v>
      </c>
      <c r="AC13" s="3">
        <v>0</v>
      </c>
      <c r="AE13" s="5" t="s">
        <v>92</v>
      </c>
      <c r="BA13">
        <v>0</v>
      </c>
      <c r="BB13">
        <v>0</v>
      </c>
      <c r="BC13">
        <v>0</v>
      </c>
      <c r="BD13">
        <v>0</v>
      </c>
      <c r="BE13">
        <v>0</v>
      </c>
      <c r="BF13" t="s">
        <v>113</v>
      </c>
      <c r="BG13">
        <v>0</v>
      </c>
      <c r="BI13">
        <f t="shared" si="1"/>
        <v>31941</v>
      </c>
      <c r="BJ13">
        <f t="shared" si="2"/>
        <v>32</v>
      </c>
      <c r="BK13">
        <f t="shared" si="3"/>
        <v>32.198588709677416</v>
      </c>
      <c r="BL13">
        <f t="shared" si="4"/>
        <v>3.9400006607856738E-2</v>
      </c>
      <c r="BM13">
        <f t="shared" si="5"/>
        <v>1258.4756110615522</v>
      </c>
      <c r="BN13">
        <f t="shared" si="6"/>
        <v>1.2686246079249517</v>
      </c>
      <c r="BO13">
        <f t="shared" si="7"/>
        <v>3.0700102421779497E-2</v>
      </c>
      <c r="BP13">
        <f t="shared" si="8"/>
        <v>980.59197145405892</v>
      </c>
      <c r="BQ13">
        <f t="shared" si="9"/>
        <v>0.98849997122384969</v>
      </c>
      <c r="BS13">
        <f t="shared" si="10"/>
        <v>33.738093585975939</v>
      </c>
      <c r="BT13" s="4">
        <f t="shared" si="11"/>
        <v>33468.188837288129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53">
        <v>31</v>
      </c>
      <c r="B14" t="s">
        <v>43</v>
      </c>
      <c r="C14" s="14">
        <v>26653</v>
      </c>
      <c r="D14" s="14">
        <v>1095.44</v>
      </c>
      <c r="E14" s="14">
        <v>786.26</v>
      </c>
      <c r="F14" s="14">
        <v>1497.9</v>
      </c>
      <c r="G14" s="15">
        <v>170000</v>
      </c>
      <c r="H14" s="14">
        <v>7</v>
      </c>
      <c r="I14" s="14">
        <v>4</v>
      </c>
      <c r="J14" s="14">
        <v>4</v>
      </c>
      <c r="K14" s="14">
        <v>5</v>
      </c>
      <c r="M14" s="15">
        <v>2025</v>
      </c>
      <c r="N14" s="11">
        <v>37</v>
      </c>
      <c r="O14" s="11">
        <v>8</v>
      </c>
      <c r="P14" s="11">
        <v>0</v>
      </c>
      <c r="Q14" s="11">
        <v>9</v>
      </c>
      <c r="R14" s="11">
        <v>19</v>
      </c>
      <c r="S14" s="11">
        <v>1</v>
      </c>
      <c r="T14" s="11">
        <f t="shared" si="0"/>
        <v>73</v>
      </c>
      <c r="U14" s="3">
        <v>0</v>
      </c>
      <c r="W14" s="3">
        <v>0</v>
      </c>
      <c r="Y14" s="3">
        <v>2</v>
      </c>
      <c r="AA14" s="3">
        <v>2</v>
      </c>
      <c r="AC14" s="3">
        <v>0</v>
      </c>
      <c r="AE14" s="5" t="s">
        <v>92</v>
      </c>
      <c r="BA14">
        <v>0</v>
      </c>
      <c r="BB14">
        <v>0</v>
      </c>
      <c r="BC14">
        <v>0</v>
      </c>
      <c r="BD14">
        <v>0</v>
      </c>
      <c r="BE14">
        <v>0</v>
      </c>
      <c r="BF14" t="s">
        <v>114</v>
      </c>
      <c r="BG14">
        <v>0</v>
      </c>
      <c r="BI14">
        <f t="shared" si="1"/>
        <v>28642</v>
      </c>
      <c r="BJ14">
        <f t="shared" si="2"/>
        <v>36</v>
      </c>
      <c r="BK14">
        <f t="shared" si="3"/>
        <v>25.664874551971327</v>
      </c>
      <c r="BL14">
        <f t="shared" si="4"/>
        <v>4.1100063782688628E-2</v>
      </c>
      <c r="BM14">
        <f t="shared" si="5"/>
        <v>1177.1880268637676</v>
      </c>
      <c r="BN14">
        <f t="shared" si="6"/>
        <v>1.0548279810607237</v>
      </c>
      <c r="BO14">
        <f t="shared" si="7"/>
        <v>2.9499868682699885E-2</v>
      </c>
      <c r="BP14">
        <f t="shared" si="8"/>
        <v>844.93523880989005</v>
      </c>
      <c r="BQ14">
        <f t="shared" si="9"/>
        <v>0.75711042904112014</v>
      </c>
      <c r="BS14">
        <f t="shared" si="10"/>
        <v>27.236229486281072</v>
      </c>
      <c r="BT14" s="4">
        <f t="shared" si="11"/>
        <v>30395.632106689678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53">
        <v>28</v>
      </c>
      <c r="B15" t="s">
        <v>44</v>
      </c>
      <c r="C15" s="14">
        <v>18593</v>
      </c>
      <c r="D15" s="14">
        <v>793.92</v>
      </c>
      <c r="E15" s="14">
        <v>535.48</v>
      </c>
      <c r="F15" s="14">
        <v>1009.14</v>
      </c>
      <c r="G15" s="15">
        <v>230000</v>
      </c>
      <c r="H15" s="14">
        <v>4</v>
      </c>
      <c r="I15" s="14">
        <v>3</v>
      </c>
      <c r="J15" s="14">
        <v>3</v>
      </c>
      <c r="M15" s="15">
        <v>135</v>
      </c>
      <c r="N15" s="11">
        <v>31</v>
      </c>
      <c r="O15" s="11">
        <v>11</v>
      </c>
      <c r="P15" s="11">
        <v>0</v>
      </c>
      <c r="Q15" s="11">
        <v>9</v>
      </c>
      <c r="R15" s="11">
        <v>19</v>
      </c>
      <c r="S15" s="11">
        <v>0</v>
      </c>
      <c r="T15" s="11">
        <f t="shared" si="0"/>
        <v>70</v>
      </c>
      <c r="U15" s="3">
        <v>0</v>
      </c>
      <c r="W15" s="3">
        <v>0</v>
      </c>
      <c r="Y15" s="3">
        <v>2</v>
      </c>
      <c r="AA15" s="3" t="s">
        <v>92</v>
      </c>
      <c r="AE15" s="5" t="s">
        <v>92</v>
      </c>
      <c r="BA15">
        <v>0</v>
      </c>
      <c r="BB15">
        <v>0</v>
      </c>
      <c r="BC15">
        <v>0</v>
      </c>
      <c r="BD15">
        <v>0</v>
      </c>
      <c r="BE15">
        <v>0</v>
      </c>
      <c r="BF15" t="s">
        <v>111</v>
      </c>
      <c r="BG15">
        <v>0</v>
      </c>
      <c r="BI15">
        <f t="shared" si="1"/>
        <v>21122</v>
      </c>
      <c r="BJ15">
        <f t="shared" si="2"/>
        <v>37</v>
      </c>
      <c r="BK15">
        <f t="shared" si="3"/>
        <v>20.38803088803089</v>
      </c>
      <c r="BL15">
        <f t="shared" si="4"/>
        <v>4.2699940837949764E-2</v>
      </c>
      <c r="BM15">
        <f t="shared" si="5"/>
        <v>901.90815037917491</v>
      </c>
      <c r="BN15">
        <f t="shared" si="6"/>
        <v>0.87056771272121125</v>
      </c>
      <c r="BO15">
        <f t="shared" si="7"/>
        <v>2.8800086053891252E-2</v>
      </c>
      <c r="BP15">
        <f t="shared" si="8"/>
        <v>608.31541763029099</v>
      </c>
      <c r="BQ15">
        <f t="shared" si="9"/>
        <v>0.58717704404468241</v>
      </c>
      <c r="BS15">
        <f t="shared" si="10"/>
        <v>21.955337214279378</v>
      </c>
      <c r="BT15" s="4">
        <f t="shared" si="11"/>
        <v>22745.729353993436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53">
        <v>31</v>
      </c>
      <c r="B16" t="s">
        <v>33</v>
      </c>
      <c r="T16" s="11">
        <f t="shared" si="0"/>
        <v>0</v>
      </c>
      <c r="BI16">
        <f t="shared" si="1"/>
        <v>135</v>
      </c>
      <c r="BJ16">
        <f t="shared" si="2"/>
        <v>31</v>
      </c>
      <c r="BK16">
        <f t="shared" si="3"/>
        <v>0.1404786680541103</v>
      </c>
      <c r="BL16" t="e">
        <f t="shared" si="4"/>
        <v>#DIV/0!</v>
      </c>
      <c r="BM16" t="e">
        <f t="shared" si="5"/>
        <v>#DIV/0!</v>
      </c>
      <c r="BN16" t="e">
        <f t="shared" si="6"/>
        <v>#DIV/0!</v>
      </c>
      <c r="BO16" t="e">
        <f t="shared" si="7"/>
        <v>#DIV/0!</v>
      </c>
      <c r="BP16" t="e">
        <f t="shared" si="8"/>
        <v>#DIV/0!</v>
      </c>
      <c r="BQ16" t="e">
        <f t="shared" si="9"/>
        <v>#DIV/0!</v>
      </c>
      <c r="BS16" t="e">
        <f t="shared" si="10"/>
        <v>#DIV/0!</v>
      </c>
      <c r="BT16" s="4" t="e">
        <f t="shared" si="11"/>
        <v>#DIV/0!</v>
      </c>
      <c r="BU16" s="4" t="e">
        <f t="shared" si="12"/>
        <v>#DIV/0!</v>
      </c>
      <c r="BV16" s="4" t="e">
        <f t="shared" si="13"/>
        <v>#DIV/0!</v>
      </c>
    </row>
    <row r="17" spans="1:74" x14ac:dyDescent="0.25">
      <c r="A17" s="53">
        <v>30</v>
      </c>
      <c r="B17" t="s">
        <v>34</v>
      </c>
      <c r="T17" s="11">
        <f t="shared" si="0"/>
        <v>0</v>
      </c>
      <c r="BI17">
        <f t="shared" si="1"/>
        <v>0</v>
      </c>
      <c r="BJ17">
        <f t="shared" si="2"/>
        <v>0</v>
      </c>
      <c r="BK17" t="e">
        <f t="shared" si="3"/>
        <v>#DIV/0!</v>
      </c>
      <c r="BL17" t="e">
        <f t="shared" si="4"/>
        <v>#DIV/0!</v>
      </c>
      <c r="BM17" t="e">
        <f t="shared" si="5"/>
        <v>#DIV/0!</v>
      </c>
      <c r="BN17" t="e">
        <f t="shared" si="6"/>
        <v>#DIV/0!</v>
      </c>
      <c r="BO17" t="e">
        <f t="shared" si="7"/>
        <v>#DIV/0!</v>
      </c>
      <c r="BP17" t="e">
        <f t="shared" si="8"/>
        <v>#DIV/0!</v>
      </c>
      <c r="BQ17" t="e">
        <f t="shared" si="9"/>
        <v>#DIV/0!</v>
      </c>
      <c r="BS17" t="e">
        <f t="shared" si="10"/>
        <v>#DIV/0!</v>
      </c>
      <c r="BT17" s="4" t="e">
        <f t="shared" si="11"/>
        <v>#DIV/0!</v>
      </c>
      <c r="BU17" s="4" t="e">
        <f t="shared" si="12"/>
        <v>#DIV/0!</v>
      </c>
      <c r="BV17" s="4" t="e">
        <f t="shared" si="13"/>
        <v>#DIV/0!</v>
      </c>
    </row>
    <row r="18" spans="1:74" x14ac:dyDescent="0.25">
      <c r="A18" s="53">
        <v>31</v>
      </c>
      <c r="B18" t="s">
        <v>35</v>
      </c>
      <c r="T18" s="11">
        <f t="shared" si="0"/>
        <v>0</v>
      </c>
      <c r="BI18">
        <f t="shared" si="1"/>
        <v>0</v>
      </c>
      <c r="BJ18">
        <f t="shared" si="2"/>
        <v>0</v>
      </c>
      <c r="BK18" t="e">
        <f t="shared" si="3"/>
        <v>#DIV/0!</v>
      </c>
      <c r="BL18" t="e">
        <f t="shared" si="4"/>
        <v>#DIV/0!</v>
      </c>
      <c r="BM18" t="e">
        <f t="shared" si="5"/>
        <v>#DIV/0!</v>
      </c>
      <c r="BN18" t="e">
        <f t="shared" si="6"/>
        <v>#DIV/0!</v>
      </c>
      <c r="BO18" t="e">
        <f t="shared" si="7"/>
        <v>#DIV/0!</v>
      </c>
      <c r="BP18" t="e">
        <f t="shared" si="8"/>
        <v>#DIV/0!</v>
      </c>
      <c r="BQ18" t="e">
        <f t="shared" si="9"/>
        <v>#DIV/0!</v>
      </c>
      <c r="BS18" t="e">
        <f t="shared" si="10"/>
        <v>#DIV/0!</v>
      </c>
      <c r="BT18" s="4" t="e">
        <f t="shared" si="11"/>
        <v>#DIV/0!</v>
      </c>
      <c r="BU18" s="4" t="e">
        <f t="shared" si="12"/>
        <v>#DIV/0!</v>
      </c>
      <c r="BV18" s="4" t="e">
        <f t="shared" si="13"/>
        <v>#DIV/0!</v>
      </c>
    </row>
    <row r="19" spans="1:74" x14ac:dyDescent="0.25">
      <c r="A19" s="53">
        <v>30</v>
      </c>
      <c r="B19" t="s">
        <v>36</v>
      </c>
      <c r="T19" s="11">
        <f t="shared" si="0"/>
        <v>0</v>
      </c>
      <c r="BI19">
        <f t="shared" si="1"/>
        <v>0</v>
      </c>
      <c r="BJ19">
        <f t="shared" si="2"/>
        <v>0</v>
      </c>
      <c r="BK19" t="e">
        <f t="shared" si="3"/>
        <v>#DIV/0!</v>
      </c>
      <c r="BL19" t="e">
        <f t="shared" si="4"/>
        <v>#DIV/0!</v>
      </c>
      <c r="BM19" t="e">
        <f t="shared" si="5"/>
        <v>#DIV/0!</v>
      </c>
      <c r="BN19" t="e">
        <f t="shared" si="6"/>
        <v>#DIV/0!</v>
      </c>
      <c r="BO19" t="e">
        <f t="shared" si="7"/>
        <v>#DIV/0!</v>
      </c>
      <c r="BP19" t="e">
        <f t="shared" si="8"/>
        <v>#DIV/0!</v>
      </c>
      <c r="BQ19" t="e">
        <f t="shared" si="9"/>
        <v>#DIV/0!</v>
      </c>
      <c r="BS19" t="e">
        <f t="shared" si="10"/>
        <v>#DIV/0!</v>
      </c>
      <c r="BT19" s="4" t="e">
        <f t="shared" si="11"/>
        <v>#DIV/0!</v>
      </c>
      <c r="BU19" s="4" t="e">
        <f t="shared" si="12"/>
        <v>#DIV/0!</v>
      </c>
      <c r="BV19" s="4" t="e">
        <f t="shared" si="13"/>
        <v>#DIV/0!</v>
      </c>
    </row>
    <row r="20" spans="1:74" x14ac:dyDescent="0.25">
      <c r="A20" s="53">
        <v>31</v>
      </c>
      <c r="B20" t="s">
        <v>37</v>
      </c>
      <c r="T20" s="11">
        <f t="shared" si="0"/>
        <v>0</v>
      </c>
      <c r="BI20">
        <f t="shared" si="1"/>
        <v>0</v>
      </c>
      <c r="BJ20">
        <f t="shared" si="2"/>
        <v>0</v>
      </c>
      <c r="BK20" t="e">
        <f t="shared" si="3"/>
        <v>#DIV/0!</v>
      </c>
      <c r="BL20" t="e">
        <f t="shared" si="4"/>
        <v>#DIV/0!</v>
      </c>
      <c r="BM20" t="e">
        <f t="shared" si="5"/>
        <v>#DIV/0!</v>
      </c>
      <c r="BN20" t="e">
        <f t="shared" si="6"/>
        <v>#DIV/0!</v>
      </c>
      <c r="BO20" t="e">
        <f t="shared" si="7"/>
        <v>#DIV/0!</v>
      </c>
      <c r="BP20" t="e">
        <f t="shared" si="8"/>
        <v>#DIV/0!</v>
      </c>
      <c r="BQ20" t="e">
        <f t="shared" si="9"/>
        <v>#DIV/0!</v>
      </c>
      <c r="BS20" t="e">
        <f t="shared" si="10"/>
        <v>#DIV/0!</v>
      </c>
      <c r="BT20" s="4" t="e">
        <f t="shared" si="11"/>
        <v>#DIV/0!</v>
      </c>
      <c r="BU20" s="4" t="e">
        <f t="shared" si="12"/>
        <v>#DIV/0!</v>
      </c>
      <c r="BV20" s="4" t="e">
        <f t="shared" si="13"/>
        <v>#DIV/0!</v>
      </c>
    </row>
    <row r="21" spans="1:74" x14ac:dyDescent="0.25">
      <c r="A21" s="53">
        <v>31</v>
      </c>
      <c r="B21" t="s">
        <v>38</v>
      </c>
      <c r="T21" s="11">
        <f t="shared" si="0"/>
        <v>0</v>
      </c>
      <c r="BI21">
        <f t="shared" si="1"/>
        <v>0</v>
      </c>
      <c r="BJ21">
        <f t="shared" si="2"/>
        <v>0</v>
      </c>
      <c r="BK21" t="e">
        <f t="shared" si="3"/>
        <v>#DIV/0!</v>
      </c>
      <c r="BL21" t="e">
        <f t="shared" si="4"/>
        <v>#DIV/0!</v>
      </c>
      <c r="BM21" t="e">
        <f t="shared" si="5"/>
        <v>#DIV/0!</v>
      </c>
      <c r="BN21" t="e">
        <f t="shared" si="6"/>
        <v>#DIV/0!</v>
      </c>
      <c r="BO21" t="e">
        <f t="shared" si="7"/>
        <v>#DIV/0!</v>
      </c>
      <c r="BP21" t="e">
        <f t="shared" si="8"/>
        <v>#DIV/0!</v>
      </c>
      <c r="BQ21" t="e">
        <f t="shared" si="9"/>
        <v>#DIV/0!</v>
      </c>
      <c r="BS21" t="e">
        <f t="shared" si="10"/>
        <v>#DIV/0!</v>
      </c>
      <c r="BT21" s="4" t="e">
        <f t="shared" si="11"/>
        <v>#DIV/0!</v>
      </c>
      <c r="BU21" s="4" t="e">
        <f t="shared" si="12"/>
        <v>#DIV/0!</v>
      </c>
      <c r="BV21" s="4" t="e">
        <f t="shared" si="13"/>
        <v>#DIV/0!</v>
      </c>
    </row>
    <row r="22" spans="1:74" x14ac:dyDescent="0.25">
      <c r="A22" s="53">
        <v>30</v>
      </c>
      <c r="B22" t="s">
        <v>39</v>
      </c>
      <c r="T22" s="11">
        <f t="shared" si="0"/>
        <v>0</v>
      </c>
      <c r="BI22">
        <f t="shared" si="1"/>
        <v>0</v>
      </c>
      <c r="BJ22">
        <f t="shared" si="2"/>
        <v>0</v>
      </c>
      <c r="BK22" t="e">
        <f t="shared" si="3"/>
        <v>#DIV/0!</v>
      </c>
      <c r="BL22" t="e">
        <f t="shared" si="4"/>
        <v>#DIV/0!</v>
      </c>
      <c r="BM22" t="e">
        <f t="shared" si="5"/>
        <v>#DIV/0!</v>
      </c>
      <c r="BN22" t="e">
        <f t="shared" si="6"/>
        <v>#DIV/0!</v>
      </c>
      <c r="BO22" t="e">
        <f t="shared" si="7"/>
        <v>#DIV/0!</v>
      </c>
      <c r="BP22" t="e">
        <f t="shared" si="8"/>
        <v>#DIV/0!</v>
      </c>
      <c r="BQ22" t="e">
        <f t="shared" si="9"/>
        <v>#DIV/0!</v>
      </c>
      <c r="BS22" t="e">
        <f t="shared" si="10"/>
        <v>#DIV/0!</v>
      </c>
      <c r="BT22" s="4" t="e">
        <f t="shared" si="11"/>
        <v>#DIV/0!</v>
      </c>
      <c r="BU22" s="4" t="e">
        <f t="shared" si="12"/>
        <v>#DIV/0!</v>
      </c>
      <c r="BV22" s="4" t="e">
        <f t="shared" si="13"/>
        <v>#DIV/0!</v>
      </c>
    </row>
    <row r="23" spans="1:74" x14ac:dyDescent="0.25">
      <c r="A23" s="53">
        <v>31</v>
      </c>
      <c r="B23" t="s">
        <v>40</v>
      </c>
      <c r="T23" s="11">
        <f t="shared" si="0"/>
        <v>0</v>
      </c>
      <c r="BI23">
        <f t="shared" si="1"/>
        <v>0</v>
      </c>
      <c r="BJ23">
        <f t="shared" si="2"/>
        <v>0</v>
      </c>
      <c r="BK23" t="e">
        <f t="shared" si="3"/>
        <v>#DIV/0!</v>
      </c>
      <c r="BL23" t="e">
        <f t="shared" si="4"/>
        <v>#DIV/0!</v>
      </c>
      <c r="BM23" t="e">
        <f t="shared" si="5"/>
        <v>#DIV/0!</v>
      </c>
      <c r="BN23" t="e">
        <f t="shared" si="6"/>
        <v>#DIV/0!</v>
      </c>
      <c r="BO23" t="e">
        <f t="shared" si="7"/>
        <v>#DIV/0!</v>
      </c>
      <c r="BP23" t="e">
        <f t="shared" si="8"/>
        <v>#DIV/0!</v>
      </c>
      <c r="BQ23" t="e">
        <f t="shared" si="9"/>
        <v>#DIV/0!</v>
      </c>
      <c r="BS23" t="e">
        <f t="shared" si="10"/>
        <v>#DIV/0!</v>
      </c>
      <c r="BT23" s="4" t="e">
        <f t="shared" si="11"/>
        <v>#DIV/0!</v>
      </c>
      <c r="BU23" s="4" t="e">
        <f t="shared" si="12"/>
        <v>#DIV/0!</v>
      </c>
      <c r="BV23" s="4" t="e">
        <f t="shared" si="13"/>
        <v>#DIV/0!</v>
      </c>
    </row>
    <row r="24" spans="1:74" x14ac:dyDescent="0.25">
      <c r="A24" s="53">
        <v>30</v>
      </c>
      <c r="B24" t="s">
        <v>41</v>
      </c>
      <c r="T24" s="11">
        <f t="shared" si="0"/>
        <v>0</v>
      </c>
      <c r="BI24">
        <f t="shared" si="1"/>
        <v>0</v>
      </c>
      <c r="BJ24">
        <f t="shared" si="2"/>
        <v>0</v>
      </c>
      <c r="BK24" t="e">
        <f t="shared" si="3"/>
        <v>#DIV/0!</v>
      </c>
      <c r="BL24" t="e">
        <f t="shared" si="4"/>
        <v>#DIV/0!</v>
      </c>
      <c r="BM24" t="e">
        <f t="shared" si="5"/>
        <v>#DIV/0!</v>
      </c>
      <c r="BN24" t="e">
        <f t="shared" si="6"/>
        <v>#DIV/0!</v>
      </c>
      <c r="BO24" t="e">
        <f t="shared" si="7"/>
        <v>#DIV/0!</v>
      </c>
      <c r="BP24" t="e">
        <f t="shared" si="8"/>
        <v>#DIV/0!</v>
      </c>
      <c r="BQ24" t="e">
        <f t="shared" si="9"/>
        <v>#DIV/0!</v>
      </c>
      <c r="BS24" t="e">
        <f t="shared" si="10"/>
        <v>#DIV/0!</v>
      </c>
      <c r="BT24" s="4" t="e">
        <f t="shared" si="11"/>
        <v>#DIV/0!</v>
      </c>
      <c r="BU24" s="4" t="e">
        <f t="shared" si="12"/>
        <v>#DIV/0!</v>
      </c>
      <c r="BV24" s="4" t="e">
        <f t="shared" si="13"/>
        <v>#DIV/0!</v>
      </c>
    </row>
    <row r="25" spans="1:74" x14ac:dyDescent="0.25">
      <c r="A25" s="53">
        <v>31</v>
      </c>
      <c r="B25" t="s">
        <v>42</v>
      </c>
      <c r="T25" s="11">
        <f t="shared" si="0"/>
        <v>0</v>
      </c>
      <c r="BI25">
        <f t="shared" si="1"/>
        <v>0</v>
      </c>
      <c r="BJ25">
        <f t="shared" si="2"/>
        <v>0</v>
      </c>
      <c r="BK25" t="e">
        <f t="shared" si="3"/>
        <v>#DIV/0!</v>
      </c>
      <c r="BL25" t="e">
        <f t="shared" si="4"/>
        <v>#DIV/0!</v>
      </c>
      <c r="BM25" t="e">
        <f t="shared" si="5"/>
        <v>#DIV/0!</v>
      </c>
      <c r="BN25" t="e">
        <f t="shared" si="6"/>
        <v>#DIV/0!</v>
      </c>
      <c r="BO25" t="e">
        <f t="shared" si="7"/>
        <v>#DIV/0!</v>
      </c>
      <c r="BP25" t="e">
        <f t="shared" si="8"/>
        <v>#DIV/0!</v>
      </c>
      <c r="BQ25" t="e">
        <f t="shared" si="9"/>
        <v>#DIV/0!</v>
      </c>
      <c r="BS25" t="e">
        <f t="shared" si="10"/>
        <v>#DIV/0!</v>
      </c>
      <c r="BT25" s="4" t="e">
        <f t="shared" si="11"/>
        <v>#DIV/0!</v>
      </c>
      <c r="BU25" s="4" t="e">
        <f t="shared" si="12"/>
        <v>#DIV/0!</v>
      </c>
      <c r="BV25" s="4" t="e">
        <f t="shared" si="13"/>
        <v>#DIV/0!</v>
      </c>
    </row>
    <row r="26" spans="1:74" x14ac:dyDescent="0.25">
      <c r="A26" s="53">
        <v>31</v>
      </c>
      <c r="B26" t="s">
        <v>43</v>
      </c>
      <c r="T26" s="11">
        <f t="shared" si="0"/>
        <v>0</v>
      </c>
      <c r="BI26">
        <f t="shared" si="1"/>
        <v>0</v>
      </c>
      <c r="BJ26">
        <f t="shared" si="2"/>
        <v>0</v>
      </c>
      <c r="BK26" t="e">
        <f t="shared" si="3"/>
        <v>#DIV/0!</v>
      </c>
      <c r="BL26" t="e">
        <f t="shared" si="4"/>
        <v>#DIV/0!</v>
      </c>
      <c r="BM26" t="e">
        <f t="shared" si="5"/>
        <v>#DIV/0!</v>
      </c>
      <c r="BN26" t="e">
        <f t="shared" si="6"/>
        <v>#DIV/0!</v>
      </c>
      <c r="BO26" t="e">
        <f t="shared" si="7"/>
        <v>#DIV/0!</v>
      </c>
      <c r="BP26" t="e">
        <f t="shared" si="8"/>
        <v>#DIV/0!</v>
      </c>
      <c r="BQ26" t="e">
        <f t="shared" si="9"/>
        <v>#DIV/0!</v>
      </c>
      <c r="BS26" t="e">
        <f>(0.325*BK26)+(12.86*BN26)+(7.04*BQ26)</f>
        <v>#DIV/0!</v>
      </c>
      <c r="BT26" s="4" t="e">
        <f t="shared" si="11"/>
        <v>#DIV/0!</v>
      </c>
      <c r="BU26" s="4" t="e">
        <f t="shared" si="12"/>
        <v>#DIV/0!</v>
      </c>
      <c r="BV26" s="4" t="e">
        <f t="shared" si="13"/>
        <v>#DIV/0!</v>
      </c>
    </row>
    <row r="27" spans="1:74" x14ac:dyDescent="0.25">
      <c r="A27" s="53">
        <v>28</v>
      </c>
      <c r="B27" t="s">
        <v>44</v>
      </c>
      <c r="T27" s="11">
        <f t="shared" si="0"/>
        <v>0</v>
      </c>
      <c r="BI27">
        <f t="shared" si="1"/>
        <v>0</v>
      </c>
      <c r="BJ27">
        <f t="shared" si="2"/>
        <v>0</v>
      </c>
      <c r="BK27" t="e">
        <f t="shared" si="3"/>
        <v>#DIV/0!</v>
      </c>
      <c r="BL27" t="e">
        <f t="shared" si="4"/>
        <v>#DIV/0!</v>
      </c>
      <c r="BM27" t="e">
        <f t="shared" si="5"/>
        <v>#DIV/0!</v>
      </c>
      <c r="BN27" t="e">
        <f t="shared" si="6"/>
        <v>#DIV/0!</v>
      </c>
      <c r="BO27" t="e">
        <f t="shared" si="7"/>
        <v>#DIV/0!</v>
      </c>
      <c r="BP27" t="e">
        <f t="shared" si="8"/>
        <v>#DIV/0!</v>
      </c>
      <c r="BQ27" t="e">
        <f t="shared" si="9"/>
        <v>#DIV/0!</v>
      </c>
      <c r="BS27" t="e">
        <f>(0.325*BK27)+(12.86*BN27)+(7.04*BQ27)</f>
        <v>#DIV/0!</v>
      </c>
      <c r="BT27" s="4" t="e">
        <f t="shared" si="11"/>
        <v>#DIV/0!</v>
      </c>
      <c r="BU27" s="4" t="e">
        <f t="shared" si="12"/>
        <v>#DIV/0!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BG21" zoomScaleNormal="100" workbookViewId="0">
      <selection activeCell="BT27" sqref="BT27"/>
    </sheetView>
  </sheetViews>
  <sheetFormatPr defaultRowHeight="15" x14ac:dyDescent="0.25"/>
  <cols>
    <col min="1" max="1" width="4.5703125" style="4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49"/>
      <c r="V2" s="49"/>
      <c r="W2" s="49"/>
      <c r="X2" s="49"/>
      <c r="Y2" s="49" t="s">
        <v>68</v>
      </c>
      <c r="Z2" s="49" t="s">
        <v>78</v>
      </c>
      <c r="AA2" s="49"/>
      <c r="AB2" s="49"/>
      <c r="AC2" s="49" t="s">
        <v>68</v>
      </c>
      <c r="AD2" s="49"/>
      <c r="AE2" s="49" t="s">
        <v>67</v>
      </c>
      <c r="AF2" s="49"/>
      <c r="AG2" s="49" t="s">
        <v>67</v>
      </c>
      <c r="AH2" s="49"/>
      <c r="AI2" s="49" t="s">
        <v>67</v>
      </c>
      <c r="AJ2" s="49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C2" t="s">
        <v>69</v>
      </c>
      <c r="BD2" t="s">
        <v>68</v>
      </c>
      <c r="BE2" t="s">
        <v>68</v>
      </c>
      <c r="BF2" t="s">
        <v>68</v>
      </c>
      <c r="BK2" s="48" t="s">
        <v>32</v>
      </c>
      <c r="BN2" s="48" t="s">
        <v>64</v>
      </c>
      <c r="BQ2" s="48" t="s">
        <v>65</v>
      </c>
    </row>
    <row r="3" spans="1:88" s="1" customFormat="1" ht="75.75" thickBot="1" x14ac:dyDescent="0.3">
      <c r="A3" s="85" t="s">
        <v>27</v>
      </c>
      <c r="B3" s="85"/>
      <c r="C3" s="52" t="s">
        <v>28</v>
      </c>
      <c r="D3" s="52" t="s">
        <v>29</v>
      </c>
      <c r="E3" s="52" t="s">
        <v>30</v>
      </c>
      <c r="F3" s="5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51" t="s">
        <v>20</v>
      </c>
      <c r="BB3" s="51" t="s">
        <v>21</v>
      </c>
      <c r="BC3" s="51" t="s">
        <v>22</v>
      </c>
      <c r="BD3" s="51" t="s">
        <v>23</v>
      </c>
      <c r="BE3" s="51" t="s">
        <v>24</v>
      </c>
      <c r="BF3" s="51" t="s">
        <v>25</v>
      </c>
      <c r="BG3" s="5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48">
        <v>30</v>
      </c>
      <c r="B4" t="s">
        <v>34</v>
      </c>
      <c r="C4" s="14">
        <v>96654</v>
      </c>
      <c r="D4" s="14">
        <v>3741</v>
      </c>
      <c r="E4" s="14">
        <v>2803</v>
      </c>
      <c r="F4" s="14">
        <v>5442</v>
      </c>
      <c r="G4" s="15">
        <v>163000</v>
      </c>
      <c r="H4" s="25">
        <v>8</v>
      </c>
      <c r="I4" s="25">
        <v>0.4</v>
      </c>
      <c r="J4" s="25">
        <v>12.8</v>
      </c>
      <c r="K4" s="25">
        <v>9.1</v>
      </c>
      <c r="L4" s="25">
        <v>9.58</v>
      </c>
      <c r="M4" s="26">
        <v>50</v>
      </c>
      <c r="N4" s="27">
        <v>64</v>
      </c>
      <c r="O4" s="27">
        <v>14</v>
      </c>
      <c r="P4" s="27">
        <v>4</v>
      </c>
      <c r="Q4" s="27">
        <v>14</v>
      </c>
      <c r="R4" s="27">
        <v>25</v>
      </c>
      <c r="S4" s="27">
        <v>2</v>
      </c>
      <c r="T4" s="27">
        <f>N4+O4+P4+Q4+R4</f>
        <v>121</v>
      </c>
      <c r="Y4" s="3">
        <v>5</v>
      </c>
      <c r="Z4" s="2">
        <v>10</v>
      </c>
      <c r="AU4" s="4">
        <v>6</v>
      </c>
      <c r="AW4" s="4">
        <v>2</v>
      </c>
      <c r="BA4" s="24">
        <v>0</v>
      </c>
      <c r="BB4" s="24">
        <v>0</v>
      </c>
      <c r="BC4" s="24">
        <v>0</v>
      </c>
      <c r="BD4" s="24">
        <v>0</v>
      </c>
      <c r="BE4" s="24">
        <v>0</v>
      </c>
      <c r="BF4" s="24">
        <v>0</v>
      </c>
      <c r="BG4" s="24">
        <v>0</v>
      </c>
      <c r="BT4" s="4"/>
      <c r="BU4" s="4"/>
      <c r="BV4" s="4"/>
    </row>
    <row r="5" spans="1:88" x14ac:dyDescent="0.25">
      <c r="A5" s="23">
        <v>30</v>
      </c>
      <c r="B5" s="24" t="s">
        <v>34</v>
      </c>
      <c r="C5" s="25">
        <v>96654</v>
      </c>
      <c r="D5" s="25">
        <v>3741</v>
      </c>
      <c r="E5" s="25">
        <v>2803</v>
      </c>
      <c r="F5" s="25">
        <v>5442</v>
      </c>
      <c r="G5" s="26">
        <v>163000</v>
      </c>
      <c r="H5" s="14">
        <v>9</v>
      </c>
      <c r="I5" s="14">
        <v>13</v>
      </c>
      <c r="J5" s="14">
        <v>6</v>
      </c>
      <c r="K5" s="14">
        <v>9</v>
      </c>
      <c r="L5" s="14">
        <v>10</v>
      </c>
      <c r="M5" s="15">
        <v>3000</v>
      </c>
      <c r="N5" s="11">
        <v>65</v>
      </c>
      <c r="O5" s="11">
        <v>13</v>
      </c>
      <c r="P5" s="11">
        <v>4</v>
      </c>
      <c r="Q5" s="11">
        <v>14</v>
      </c>
      <c r="R5" s="11">
        <v>27</v>
      </c>
      <c r="S5" s="11">
        <v>3</v>
      </c>
      <c r="T5" s="11">
        <f t="shared" ref="T5:T27" si="0">N5+O5+P5+Q5+R5</f>
        <v>123</v>
      </c>
      <c r="Y5" s="3">
        <v>2</v>
      </c>
      <c r="Z5" s="2">
        <v>3</v>
      </c>
      <c r="BA5">
        <v>66</v>
      </c>
      <c r="BB5">
        <v>65</v>
      </c>
      <c r="BC5">
        <v>25</v>
      </c>
      <c r="BD5">
        <v>44</v>
      </c>
      <c r="BE5">
        <v>0</v>
      </c>
      <c r="BF5">
        <v>0</v>
      </c>
      <c r="BG5">
        <v>0</v>
      </c>
      <c r="BI5" s="24">
        <f>C5+M4+S4*18*A5</f>
        <v>97784</v>
      </c>
      <c r="BJ5" s="27">
        <f>N4+P4</f>
        <v>68</v>
      </c>
      <c r="BK5" s="24">
        <f>BI5/BJ5/A5</f>
        <v>47.93333333333333</v>
      </c>
      <c r="BL5" s="24">
        <f>D5/C5</f>
        <v>3.8705071699050221E-2</v>
      </c>
      <c r="BM5" s="24">
        <f>BL5*BI5</f>
        <v>3784.736731019927</v>
      </c>
      <c r="BN5" s="24">
        <f>BM5/BJ5/A5</f>
        <v>1.8552631034411406</v>
      </c>
      <c r="BO5" s="24">
        <f>E5/C5</f>
        <v>2.9000351770231962E-2</v>
      </c>
      <c r="BP5" s="24">
        <f>BO5*BI5</f>
        <v>2835.7703975003624</v>
      </c>
      <c r="BQ5" s="24">
        <f>BP5/BJ5/A5</f>
        <v>1.3900835281864521</v>
      </c>
      <c r="BR5" s="24"/>
      <c r="BS5" s="24">
        <f>(0.325*BK5)+(12.86*BN5)+(7.04*BQ5)</f>
        <v>49.223204882019033</v>
      </c>
      <c r="BT5" s="24">
        <f>BS5*BJ5*A5</f>
        <v>100415.33795931883</v>
      </c>
      <c r="BU5" s="24">
        <f>BT5*(BA4/100)</f>
        <v>0</v>
      </c>
      <c r="BV5" s="24" t="e">
        <f>BT5/BB4</f>
        <v>#DIV/0!</v>
      </c>
      <c r="BW5" s="24"/>
      <c r="BX5" s="24"/>
      <c r="BY5" s="24"/>
    </row>
    <row r="6" spans="1:88" x14ac:dyDescent="0.25">
      <c r="A6" s="48">
        <v>31</v>
      </c>
      <c r="B6" t="s">
        <v>35</v>
      </c>
      <c r="C6" s="14">
        <v>91400</v>
      </c>
      <c r="D6" s="14">
        <v>3610.3</v>
      </c>
      <c r="E6" s="14">
        <v>2623.18</v>
      </c>
      <c r="F6" s="14">
        <v>5118.3999999999996</v>
      </c>
      <c r="G6" s="15">
        <v>153000</v>
      </c>
      <c r="H6" s="14">
        <v>8</v>
      </c>
      <c r="I6" s="14">
        <v>10</v>
      </c>
      <c r="J6" s="14">
        <v>7</v>
      </c>
      <c r="K6" s="14">
        <v>10</v>
      </c>
      <c r="M6" s="15">
        <v>80</v>
      </c>
      <c r="N6" s="11">
        <v>65</v>
      </c>
      <c r="O6" s="11">
        <v>12</v>
      </c>
      <c r="P6" s="11">
        <v>4</v>
      </c>
      <c r="Q6" s="11">
        <v>15</v>
      </c>
      <c r="R6" s="11">
        <v>27</v>
      </c>
      <c r="S6" s="11">
        <v>4</v>
      </c>
      <c r="T6" s="11">
        <f t="shared" si="0"/>
        <v>123</v>
      </c>
      <c r="Y6" s="3">
        <v>1</v>
      </c>
      <c r="Z6" s="2">
        <v>2</v>
      </c>
      <c r="AU6" s="4">
        <v>10</v>
      </c>
      <c r="AW6" s="4">
        <v>5</v>
      </c>
      <c r="BA6">
        <v>75</v>
      </c>
      <c r="BB6">
        <v>62</v>
      </c>
      <c r="BC6">
        <v>25</v>
      </c>
      <c r="BD6">
        <v>722</v>
      </c>
      <c r="BE6">
        <v>0</v>
      </c>
      <c r="BF6">
        <v>0</v>
      </c>
      <c r="BG6">
        <v>270</v>
      </c>
      <c r="BI6">
        <f t="shared" ref="BI6:BI27" si="1">C6+M5+S5*18*A6</f>
        <v>96074</v>
      </c>
      <c r="BJ6">
        <f t="shared" ref="BJ6:BJ27" si="2">N5+P5</f>
        <v>69</v>
      </c>
      <c r="BK6">
        <f t="shared" ref="BK6:BK27" si="3">BI6/BJ6/A6</f>
        <v>44.915381019167839</v>
      </c>
      <c r="BL6">
        <f t="shared" ref="BL6:BL27" si="4">D6/C6</f>
        <v>3.95E-2</v>
      </c>
      <c r="BM6">
        <f t="shared" ref="BM6:BM27" si="5">BL6*BI6</f>
        <v>3794.9230000000002</v>
      </c>
      <c r="BN6">
        <f t="shared" ref="BN6:BN27" si="6">BM6/BJ6/A6</f>
        <v>1.7741575502571296</v>
      </c>
      <c r="BO6">
        <f t="shared" ref="BO6:BO27" si="7">E6/C6</f>
        <v>2.87E-2</v>
      </c>
      <c r="BP6">
        <f t="shared" ref="BP6:BP27" si="8">BO6*BI6</f>
        <v>2757.3238000000001</v>
      </c>
      <c r="BQ6">
        <f t="shared" ref="BQ6:BQ27" si="9">BP6/BJ6/A6</f>
        <v>1.2890714352501169</v>
      </c>
      <c r="BS6">
        <f t="shared" ref="BS6:BS25" si="10">(0.325*BK6)+(12.86*BN6)+(7.04*BQ6)</f>
        <v>46.488227831697053</v>
      </c>
      <c r="BT6" s="4">
        <f t="shared" ref="BT6:BT27" si="11">BS6*BJ6*A6</f>
        <v>99438.319331999999</v>
      </c>
      <c r="BU6" s="4">
        <f t="shared" ref="BU6:BU27" si="12">BT6*(BA5/100)</f>
        <v>65629.290759120006</v>
      </c>
      <c r="BV6" s="4">
        <f t="shared" ref="BV6:BV27" si="13">BT6/BB5</f>
        <v>1529.8202974153846</v>
      </c>
    </row>
    <row r="7" spans="1:88" x14ac:dyDescent="0.25">
      <c r="A7" s="48">
        <v>30</v>
      </c>
      <c r="B7" t="s">
        <v>36</v>
      </c>
      <c r="C7" s="14">
        <v>74209</v>
      </c>
      <c r="D7" s="14">
        <v>2842.2</v>
      </c>
      <c r="E7" s="14">
        <v>2048.17</v>
      </c>
      <c r="F7" s="14">
        <v>4111.18</v>
      </c>
      <c r="G7" s="15">
        <v>156000</v>
      </c>
      <c r="H7" s="14">
        <v>11</v>
      </c>
      <c r="I7" s="14">
        <v>8</v>
      </c>
      <c r="J7" s="14">
        <v>8</v>
      </c>
      <c r="M7" s="15">
        <v>150</v>
      </c>
      <c r="N7" s="11">
        <v>65</v>
      </c>
      <c r="O7" s="11">
        <v>11</v>
      </c>
      <c r="P7" s="11">
        <v>4</v>
      </c>
      <c r="Q7" s="11">
        <v>15</v>
      </c>
      <c r="R7" s="11">
        <v>25</v>
      </c>
      <c r="S7" s="11">
        <v>7</v>
      </c>
      <c r="T7" s="11">
        <f t="shared" si="0"/>
        <v>120</v>
      </c>
      <c r="Y7" s="3">
        <v>1</v>
      </c>
      <c r="Z7" s="2">
        <v>5</v>
      </c>
      <c r="AU7" s="4">
        <v>8</v>
      </c>
      <c r="AW7" s="4">
        <v>2</v>
      </c>
      <c r="BA7">
        <v>75</v>
      </c>
      <c r="BB7">
        <v>67</v>
      </c>
      <c r="BC7">
        <v>27</v>
      </c>
      <c r="BD7">
        <v>220</v>
      </c>
      <c r="BE7">
        <v>0</v>
      </c>
      <c r="BF7">
        <v>0</v>
      </c>
      <c r="BG7">
        <v>277</v>
      </c>
      <c r="BI7">
        <f t="shared" si="1"/>
        <v>76449</v>
      </c>
      <c r="BJ7">
        <f t="shared" si="2"/>
        <v>69</v>
      </c>
      <c r="BK7">
        <f t="shared" si="3"/>
        <v>36.931884057971018</v>
      </c>
      <c r="BL7">
        <f t="shared" si="4"/>
        <v>3.8299936665364034E-2</v>
      </c>
      <c r="BM7">
        <f t="shared" si="5"/>
        <v>2927.991858130415</v>
      </c>
      <c r="BN7">
        <f t="shared" si="6"/>
        <v>1.4144888203528576</v>
      </c>
      <c r="BO7">
        <f t="shared" si="7"/>
        <v>2.7600021560727137E-2</v>
      </c>
      <c r="BP7">
        <f t="shared" si="8"/>
        <v>2109.9940482960287</v>
      </c>
      <c r="BQ7">
        <f t="shared" si="9"/>
        <v>1.0193207962782747</v>
      </c>
      <c r="BS7">
        <f t="shared" si="10"/>
        <v>37.369206954377383</v>
      </c>
      <c r="BT7" s="4">
        <f t="shared" si="11"/>
        <v>77354.258395561177</v>
      </c>
      <c r="BU7" s="4">
        <f t="shared" si="12"/>
        <v>58015.693796670879</v>
      </c>
      <c r="BV7" s="4">
        <f t="shared" si="13"/>
        <v>1247.6493289606642</v>
      </c>
    </row>
    <row r="8" spans="1:88" x14ac:dyDescent="0.25">
      <c r="A8" s="48">
        <v>31</v>
      </c>
      <c r="B8" t="s">
        <v>37</v>
      </c>
      <c r="C8" s="14">
        <v>70156</v>
      </c>
      <c r="D8" s="14">
        <v>2602.79</v>
      </c>
      <c r="E8" s="14">
        <v>1978.4</v>
      </c>
      <c r="F8" s="14">
        <v>5872.06</v>
      </c>
      <c r="G8" s="15">
        <v>223000</v>
      </c>
      <c r="H8" s="14">
        <v>7</v>
      </c>
      <c r="I8" s="14">
        <v>9</v>
      </c>
      <c r="J8" s="14">
        <v>9</v>
      </c>
      <c r="K8" s="14">
        <v>10</v>
      </c>
      <c r="L8" s="14">
        <v>7</v>
      </c>
      <c r="M8" s="15">
        <v>100</v>
      </c>
      <c r="N8" s="69">
        <v>65</v>
      </c>
      <c r="O8" s="11">
        <v>9</v>
      </c>
      <c r="P8" s="11">
        <v>6</v>
      </c>
      <c r="Q8" s="11">
        <v>9</v>
      </c>
      <c r="R8" s="11">
        <v>27</v>
      </c>
      <c r="S8" s="11">
        <v>12</v>
      </c>
      <c r="T8" s="11">
        <f t="shared" si="0"/>
        <v>116</v>
      </c>
      <c r="Y8" s="3">
        <v>1</v>
      </c>
      <c r="Z8" s="2">
        <v>5</v>
      </c>
      <c r="BA8">
        <v>75</v>
      </c>
      <c r="BB8">
        <v>70</v>
      </c>
      <c r="BC8">
        <v>25</v>
      </c>
      <c r="BD8">
        <v>156</v>
      </c>
      <c r="BE8">
        <v>0</v>
      </c>
      <c r="BF8">
        <v>0</v>
      </c>
      <c r="BG8">
        <v>112.7</v>
      </c>
      <c r="BI8">
        <f t="shared" si="1"/>
        <v>74212</v>
      </c>
      <c r="BJ8">
        <f t="shared" si="2"/>
        <v>69</v>
      </c>
      <c r="BK8">
        <f t="shared" si="3"/>
        <v>34.694717157550258</v>
      </c>
      <c r="BL8">
        <f t="shared" si="4"/>
        <v>3.7100034209476024E-2</v>
      </c>
      <c r="BM8">
        <f t="shared" si="5"/>
        <v>2753.2677387536346</v>
      </c>
      <c r="BN8">
        <f t="shared" si="6"/>
        <v>1.2871751934332092</v>
      </c>
      <c r="BO8">
        <f t="shared" si="7"/>
        <v>2.8200011403158677E-2</v>
      </c>
      <c r="BP8">
        <f t="shared" si="8"/>
        <v>2092.7792462512116</v>
      </c>
      <c r="BQ8">
        <f t="shared" si="9"/>
        <v>0.97839141947228214</v>
      </c>
      <c r="BS8">
        <f t="shared" si="10"/>
        <v>34.716731656839769</v>
      </c>
      <c r="BT8" s="4">
        <f t="shared" si="11"/>
        <v>74259.089013980265</v>
      </c>
      <c r="BU8" s="4">
        <f t="shared" si="12"/>
        <v>55694.316760485199</v>
      </c>
      <c r="BV8" s="4">
        <f t="shared" si="13"/>
        <v>1108.3446121489592</v>
      </c>
    </row>
    <row r="9" spans="1:88" x14ac:dyDescent="0.25">
      <c r="A9" s="48">
        <v>31</v>
      </c>
      <c r="B9" t="s">
        <v>38</v>
      </c>
      <c r="C9" s="14">
        <v>65272</v>
      </c>
      <c r="D9" s="14">
        <v>2428.12</v>
      </c>
      <c r="E9" s="14">
        <v>1821.09</v>
      </c>
      <c r="F9" s="14">
        <v>3596.49</v>
      </c>
      <c r="G9" s="15">
        <v>185000</v>
      </c>
      <c r="H9" s="14">
        <v>11</v>
      </c>
      <c r="I9" s="14">
        <v>11</v>
      </c>
      <c r="J9" s="14">
        <v>7</v>
      </c>
      <c r="K9" s="14">
        <v>9</v>
      </c>
      <c r="M9" s="15">
        <v>100</v>
      </c>
      <c r="N9" s="11">
        <v>69</v>
      </c>
      <c r="O9" s="11">
        <v>9</v>
      </c>
      <c r="P9" s="11">
        <v>5</v>
      </c>
      <c r="Q9" s="11">
        <v>9</v>
      </c>
      <c r="R9" s="11">
        <v>28</v>
      </c>
      <c r="S9" s="11">
        <v>11</v>
      </c>
      <c r="T9" s="11">
        <f t="shared" si="0"/>
        <v>120</v>
      </c>
      <c r="Y9" s="3">
        <v>1</v>
      </c>
      <c r="Z9" s="2">
        <v>5</v>
      </c>
      <c r="AE9" s="5">
        <v>8</v>
      </c>
      <c r="AG9" s="3">
        <v>2</v>
      </c>
      <c r="BA9">
        <v>75</v>
      </c>
      <c r="BB9">
        <v>75</v>
      </c>
      <c r="BC9">
        <v>25</v>
      </c>
      <c r="BD9">
        <v>196</v>
      </c>
      <c r="BG9">
        <v>248</v>
      </c>
      <c r="BI9">
        <f t="shared" si="1"/>
        <v>72068</v>
      </c>
      <c r="BJ9">
        <f t="shared" si="2"/>
        <v>71</v>
      </c>
      <c r="BK9">
        <f t="shared" si="3"/>
        <v>32.743298500681512</v>
      </c>
      <c r="BL9">
        <f t="shared" si="4"/>
        <v>3.720002451280794E-2</v>
      </c>
      <c r="BM9">
        <f t="shared" si="5"/>
        <v>2680.9313665890427</v>
      </c>
      <c r="BN9">
        <f t="shared" si="6"/>
        <v>1.2180515068555395</v>
      </c>
      <c r="BO9">
        <f t="shared" si="7"/>
        <v>2.7900018384605957E-2</v>
      </c>
      <c r="BP9">
        <f t="shared" si="8"/>
        <v>2010.6985249417821</v>
      </c>
      <c r="BQ9">
        <f t="shared" si="9"/>
        <v>0.91353863014165482</v>
      </c>
      <c r="BS9">
        <f t="shared" si="10"/>
        <v>32.737026347080977</v>
      </c>
      <c r="BT9" s="4">
        <f t="shared" si="11"/>
        <v>72054.194989925221</v>
      </c>
      <c r="BU9" s="4">
        <f t="shared" si="12"/>
        <v>54040.646242443916</v>
      </c>
      <c r="BV9" s="4">
        <f t="shared" si="13"/>
        <v>1029.3456427132176</v>
      </c>
    </row>
    <row r="10" spans="1:88" x14ac:dyDescent="0.25">
      <c r="A10" s="48">
        <v>30</v>
      </c>
      <c r="B10" t="s">
        <v>39</v>
      </c>
      <c r="C10" s="14">
        <v>61869</v>
      </c>
      <c r="D10" s="14">
        <v>2369.58</v>
      </c>
      <c r="E10" s="14">
        <v>1757.08</v>
      </c>
      <c r="F10" s="14">
        <v>3433.73</v>
      </c>
      <c r="G10" s="15">
        <v>167000</v>
      </c>
      <c r="H10" s="14">
        <v>11</v>
      </c>
      <c r="I10" s="14">
        <v>8</v>
      </c>
      <c r="J10" s="14">
        <v>13</v>
      </c>
      <c r="K10" s="14">
        <v>11</v>
      </c>
      <c r="M10" s="15">
        <v>100</v>
      </c>
      <c r="N10" s="11">
        <v>66</v>
      </c>
      <c r="O10" s="11">
        <v>10</v>
      </c>
      <c r="P10" s="11">
        <v>4</v>
      </c>
      <c r="Q10" s="11">
        <v>7</v>
      </c>
      <c r="R10" s="11">
        <v>32</v>
      </c>
      <c r="S10" s="11">
        <v>8</v>
      </c>
      <c r="T10" s="11">
        <f t="shared" si="0"/>
        <v>119</v>
      </c>
      <c r="U10" s="3">
        <v>0</v>
      </c>
      <c r="W10" s="3">
        <v>0</v>
      </c>
      <c r="Y10" s="3">
        <v>2</v>
      </c>
      <c r="Z10" s="2">
        <v>5</v>
      </c>
      <c r="AA10" s="3">
        <v>0</v>
      </c>
      <c r="AC10" s="3">
        <v>0</v>
      </c>
      <c r="AE10" s="5">
        <v>10</v>
      </c>
      <c r="AG10" s="3">
        <v>3</v>
      </c>
      <c r="BA10">
        <v>50</v>
      </c>
      <c r="BB10">
        <v>55</v>
      </c>
      <c r="BC10">
        <v>25</v>
      </c>
      <c r="BD10">
        <v>0</v>
      </c>
      <c r="BE10">
        <v>0</v>
      </c>
      <c r="BF10">
        <v>0</v>
      </c>
      <c r="BG10">
        <v>0</v>
      </c>
      <c r="BI10">
        <f t="shared" si="1"/>
        <v>67909</v>
      </c>
      <c r="BJ10">
        <f t="shared" si="2"/>
        <v>74</v>
      </c>
      <c r="BK10">
        <f t="shared" si="3"/>
        <v>30.589639639639639</v>
      </c>
      <c r="BL10">
        <f t="shared" si="4"/>
        <v>3.8299956359404544E-2</v>
      </c>
      <c r="BM10">
        <f t="shared" si="5"/>
        <v>2600.9117364108033</v>
      </c>
      <c r="BN10">
        <f t="shared" si="6"/>
        <v>1.1715818632481096</v>
      </c>
      <c r="BO10">
        <f t="shared" si="7"/>
        <v>2.8400006465273398E-2</v>
      </c>
      <c r="BP10">
        <f t="shared" si="8"/>
        <v>1928.6160390502512</v>
      </c>
      <c r="BQ10">
        <f t="shared" si="9"/>
        <v>0.86874596353614919</v>
      </c>
      <c r="BS10">
        <f t="shared" si="10"/>
        <v>31.124147227548065</v>
      </c>
      <c r="BT10" s="4">
        <f t="shared" si="11"/>
        <v>69095.606845156697</v>
      </c>
      <c r="BU10" s="4">
        <f t="shared" si="12"/>
        <v>51821.705133867523</v>
      </c>
      <c r="BV10" s="4">
        <f t="shared" si="13"/>
        <v>921.2747579354226</v>
      </c>
    </row>
    <row r="11" spans="1:88" x14ac:dyDescent="0.25">
      <c r="A11" s="48">
        <v>31</v>
      </c>
      <c r="B11" t="s">
        <v>40</v>
      </c>
      <c r="C11" s="14">
        <v>61019</v>
      </c>
      <c r="D11" s="14">
        <v>2373.64</v>
      </c>
      <c r="E11" s="14">
        <v>1726.84</v>
      </c>
      <c r="F11" s="14">
        <v>3337.74</v>
      </c>
      <c r="G11" s="15">
        <v>152000</v>
      </c>
      <c r="H11" s="14">
        <v>11</v>
      </c>
      <c r="I11" s="14">
        <v>11</v>
      </c>
      <c r="J11" s="14">
        <v>15</v>
      </c>
      <c r="K11" s="14">
        <v>11</v>
      </c>
      <c r="N11" s="11">
        <v>69</v>
      </c>
      <c r="O11" s="11">
        <v>11</v>
      </c>
      <c r="P11" s="11">
        <v>4</v>
      </c>
      <c r="Q11" s="11">
        <v>5</v>
      </c>
      <c r="R11" s="11">
        <v>31</v>
      </c>
      <c r="S11" s="11">
        <v>10</v>
      </c>
      <c r="T11" s="11">
        <f t="shared" si="0"/>
        <v>120</v>
      </c>
      <c r="U11" s="3">
        <v>0</v>
      </c>
      <c r="W11" s="3">
        <v>0</v>
      </c>
      <c r="Y11" s="3">
        <v>5</v>
      </c>
      <c r="Z11" s="2">
        <v>5</v>
      </c>
      <c r="AA11" s="3">
        <v>0</v>
      </c>
      <c r="AC11" s="3">
        <v>0</v>
      </c>
      <c r="AE11" s="5">
        <v>10</v>
      </c>
      <c r="AG11" s="3">
        <v>4</v>
      </c>
      <c r="BA11">
        <v>0</v>
      </c>
      <c r="BB11">
        <v>25</v>
      </c>
      <c r="BD11">
        <v>0</v>
      </c>
      <c r="BE11">
        <v>0</v>
      </c>
      <c r="BF11">
        <v>0</v>
      </c>
      <c r="BG11">
        <v>0</v>
      </c>
      <c r="BI11">
        <f t="shared" si="1"/>
        <v>65583</v>
      </c>
      <c r="BJ11">
        <f t="shared" si="2"/>
        <v>70</v>
      </c>
      <c r="BK11">
        <f t="shared" si="3"/>
        <v>30.22258064516129</v>
      </c>
      <c r="BL11">
        <f t="shared" si="4"/>
        <v>3.8900014749504254E-2</v>
      </c>
      <c r="BM11">
        <f t="shared" si="5"/>
        <v>2551.1796673167373</v>
      </c>
      <c r="BN11">
        <f t="shared" si="6"/>
        <v>1.1756588328648558</v>
      </c>
      <c r="BO11">
        <f t="shared" si="7"/>
        <v>2.8300037693177533E-2</v>
      </c>
      <c r="BP11">
        <f t="shared" si="8"/>
        <v>1856.0013720316622</v>
      </c>
      <c r="BQ11">
        <f t="shared" si="9"/>
        <v>0.85530017144316228</v>
      </c>
      <c r="BS11">
        <f t="shared" si="10"/>
        <v>30.962624507279326</v>
      </c>
      <c r="BT11" s="4">
        <f t="shared" si="11"/>
        <v>67188.895180796142</v>
      </c>
      <c r="BU11" s="4">
        <f t="shared" si="12"/>
        <v>33594.447590398071</v>
      </c>
      <c r="BV11" s="4">
        <f t="shared" si="13"/>
        <v>1221.6162760144753</v>
      </c>
    </row>
    <row r="12" spans="1:88" x14ac:dyDescent="0.25">
      <c r="A12" s="48">
        <v>30</v>
      </c>
      <c r="B12" t="s">
        <v>41</v>
      </c>
      <c r="C12" s="14">
        <v>59534</v>
      </c>
      <c r="D12" s="14">
        <v>2261.91</v>
      </c>
      <c r="E12" s="14">
        <v>1714.26</v>
      </c>
      <c r="F12" s="14">
        <v>3279.77</v>
      </c>
      <c r="G12" s="15">
        <v>118000</v>
      </c>
      <c r="H12" s="14">
        <v>11</v>
      </c>
      <c r="I12" s="14">
        <v>15</v>
      </c>
      <c r="J12" s="14">
        <v>11</v>
      </c>
      <c r="K12" s="14">
        <v>8</v>
      </c>
      <c r="M12" s="15">
        <v>100</v>
      </c>
      <c r="N12" s="11">
        <v>68</v>
      </c>
      <c r="O12" s="11">
        <v>12</v>
      </c>
      <c r="P12" s="11">
        <v>4</v>
      </c>
      <c r="Q12" s="11">
        <v>4</v>
      </c>
      <c r="R12" s="11">
        <v>31</v>
      </c>
      <c r="S12" s="11">
        <v>6</v>
      </c>
      <c r="T12" s="11">
        <f t="shared" si="0"/>
        <v>119</v>
      </c>
      <c r="U12" s="3">
        <v>0</v>
      </c>
      <c r="W12" s="3">
        <v>0</v>
      </c>
      <c r="Y12" s="3">
        <v>5</v>
      </c>
      <c r="Z12" s="2">
        <v>5</v>
      </c>
      <c r="AA12" s="3">
        <v>0</v>
      </c>
      <c r="AC12" s="3">
        <v>0</v>
      </c>
      <c r="AE12" s="5">
        <v>10</v>
      </c>
      <c r="AG12" s="3">
        <v>4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I12">
        <f t="shared" si="1"/>
        <v>64934</v>
      </c>
      <c r="BJ12">
        <f t="shared" si="2"/>
        <v>73</v>
      </c>
      <c r="BK12">
        <f t="shared" si="3"/>
        <v>29.650228310502282</v>
      </c>
      <c r="BL12">
        <f t="shared" si="4"/>
        <v>3.7993583498505054E-2</v>
      </c>
      <c r="BM12">
        <f t="shared" si="5"/>
        <v>2467.075350891927</v>
      </c>
      <c r="BN12">
        <f t="shared" si="6"/>
        <v>1.1265184250648068</v>
      </c>
      <c r="BO12">
        <f t="shared" si="7"/>
        <v>2.8794638357913124E-2</v>
      </c>
      <c r="BP12">
        <f t="shared" si="8"/>
        <v>1869.7510471327307</v>
      </c>
      <c r="BQ12">
        <f t="shared" si="9"/>
        <v>0.8537676014304707</v>
      </c>
      <c r="BS12">
        <f t="shared" si="10"/>
        <v>30.133875061317173</v>
      </c>
      <c r="BT12" s="4">
        <f t="shared" si="11"/>
        <v>65993.186384284607</v>
      </c>
      <c r="BU12" s="4">
        <f t="shared" si="12"/>
        <v>0</v>
      </c>
      <c r="BV12" s="4">
        <f t="shared" si="13"/>
        <v>2639.7274553713842</v>
      </c>
    </row>
    <row r="13" spans="1:88" x14ac:dyDescent="0.25">
      <c r="A13" s="48">
        <v>31</v>
      </c>
      <c r="B13" t="s">
        <v>42</v>
      </c>
      <c r="C13" s="14">
        <v>75266</v>
      </c>
      <c r="D13" s="14">
        <v>2769.79</v>
      </c>
      <c r="E13" s="14">
        <v>2114.9699999999998</v>
      </c>
      <c r="F13" s="14">
        <v>4184.79</v>
      </c>
      <c r="G13" s="15">
        <v>163000</v>
      </c>
      <c r="H13" s="14">
        <v>11</v>
      </c>
      <c r="I13" s="14">
        <v>14</v>
      </c>
      <c r="J13" s="14">
        <v>14</v>
      </c>
      <c r="M13" s="15">
        <v>100</v>
      </c>
      <c r="N13" s="11">
        <v>72</v>
      </c>
      <c r="O13" s="11">
        <v>9</v>
      </c>
      <c r="P13" s="11">
        <v>4</v>
      </c>
      <c r="Q13" s="11">
        <v>4</v>
      </c>
      <c r="R13" s="11">
        <v>34</v>
      </c>
      <c r="S13" s="11">
        <v>9</v>
      </c>
      <c r="T13" s="11">
        <f t="shared" si="0"/>
        <v>123</v>
      </c>
      <c r="U13" s="3">
        <v>0</v>
      </c>
      <c r="W13" s="3">
        <v>0</v>
      </c>
      <c r="Y13" s="3">
        <v>5</v>
      </c>
      <c r="Z13" s="2">
        <v>5</v>
      </c>
      <c r="AA13" s="3">
        <v>0</v>
      </c>
      <c r="AC13" s="3">
        <v>0</v>
      </c>
      <c r="AE13" s="5">
        <v>10</v>
      </c>
      <c r="AG13" s="3">
        <v>4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I13">
        <f t="shared" si="1"/>
        <v>78714</v>
      </c>
      <c r="BJ13">
        <f t="shared" si="2"/>
        <v>72</v>
      </c>
      <c r="BK13">
        <f t="shared" si="3"/>
        <v>35.266129032258064</v>
      </c>
      <c r="BL13">
        <f t="shared" si="4"/>
        <v>3.6800015943453883E-2</v>
      </c>
      <c r="BM13">
        <f t="shared" si="5"/>
        <v>2896.6764549730287</v>
      </c>
      <c r="BN13">
        <f t="shared" si="6"/>
        <v>1.2977941106509985</v>
      </c>
      <c r="BO13">
        <f t="shared" si="7"/>
        <v>2.8099938883426778E-2</v>
      </c>
      <c r="BP13">
        <f t="shared" si="8"/>
        <v>2211.8585892700553</v>
      </c>
      <c r="BQ13">
        <f t="shared" si="9"/>
        <v>0.99097607046149438</v>
      </c>
      <c r="BS13">
        <f t="shared" si="10"/>
        <v>35.127595734504631</v>
      </c>
      <c r="BT13" s="4">
        <f t="shared" si="11"/>
        <v>78404.793679414332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48">
        <v>31</v>
      </c>
      <c r="B14" t="s">
        <v>43</v>
      </c>
      <c r="C14" s="14">
        <v>81151</v>
      </c>
      <c r="D14" s="14">
        <v>3083.74</v>
      </c>
      <c r="E14" s="14">
        <v>2402.6999999999998</v>
      </c>
      <c r="F14" s="14">
        <v>4552.57</v>
      </c>
      <c r="G14" s="15">
        <v>208000</v>
      </c>
      <c r="H14" s="14">
        <v>11</v>
      </c>
      <c r="I14" s="14">
        <v>14</v>
      </c>
      <c r="J14" s="14">
        <v>14</v>
      </c>
      <c r="K14" s="14">
        <v>12</v>
      </c>
      <c r="L14" s="14">
        <v>9</v>
      </c>
      <c r="M14" s="15">
        <v>100</v>
      </c>
      <c r="N14" s="11">
        <v>72</v>
      </c>
      <c r="O14" s="11">
        <v>9</v>
      </c>
      <c r="P14" s="11">
        <v>4</v>
      </c>
      <c r="Q14" s="11">
        <v>7</v>
      </c>
      <c r="R14" s="11">
        <v>33</v>
      </c>
      <c r="S14" s="11">
        <v>6</v>
      </c>
      <c r="T14" s="11">
        <f t="shared" si="0"/>
        <v>125</v>
      </c>
      <c r="U14" s="3">
        <v>0</v>
      </c>
      <c r="W14" s="3">
        <v>0</v>
      </c>
      <c r="Y14" s="3">
        <v>5</v>
      </c>
      <c r="Z14" s="2">
        <v>5</v>
      </c>
      <c r="AA14" s="3">
        <v>0</v>
      </c>
      <c r="AC14" s="3">
        <v>0</v>
      </c>
      <c r="AE14" s="5">
        <v>10</v>
      </c>
      <c r="AG14" s="3">
        <v>4</v>
      </c>
      <c r="AI14" s="3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I14">
        <f t="shared" si="1"/>
        <v>86273</v>
      </c>
      <c r="BJ14">
        <f t="shared" si="2"/>
        <v>76</v>
      </c>
      <c r="BK14">
        <f t="shared" si="3"/>
        <v>36.618421052631582</v>
      </c>
      <c r="BL14">
        <f t="shared" si="4"/>
        <v>3.8000024645414104E-2</v>
      </c>
      <c r="BM14">
        <f t="shared" si="5"/>
        <v>3278.3761262338112</v>
      </c>
      <c r="BN14">
        <f t="shared" si="6"/>
        <v>1.3915009024761509</v>
      </c>
      <c r="BO14">
        <f t="shared" si="7"/>
        <v>2.960776823452576E-2</v>
      </c>
      <c r="BP14">
        <f t="shared" si="8"/>
        <v>2554.3509888972408</v>
      </c>
      <c r="BQ14">
        <f t="shared" si="9"/>
        <v>1.0841897236405944</v>
      </c>
      <c r="BS14">
        <f t="shared" si="10"/>
        <v>37.428384102378345</v>
      </c>
      <c r="BT14" s="4">
        <f t="shared" si="11"/>
        <v>88181.272945203382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48">
        <v>28</v>
      </c>
      <c r="B15" t="s">
        <v>44</v>
      </c>
      <c r="C15" s="14">
        <v>71005</v>
      </c>
      <c r="D15" s="14">
        <v>2634.29</v>
      </c>
      <c r="E15" s="14">
        <v>2016.54</v>
      </c>
      <c r="F15" s="14">
        <v>4018.88</v>
      </c>
      <c r="G15" s="15">
        <v>169000</v>
      </c>
      <c r="H15" s="14">
        <v>14</v>
      </c>
      <c r="I15" s="14">
        <v>9</v>
      </c>
      <c r="J15" s="14">
        <v>11</v>
      </c>
      <c r="K15" s="14">
        <v>9</v>
      </c>
      <c r="L15" s="14">
        <v>9</v>
      </c>
      <c r="M15" s="15">
        <v>100</v>
      </c>
      <c r="N15" s="11">
        <v>72</v>
      </c>
      <c r="O15" s="11">
        <v>9</v>
      </c>
      <c r="P15" s="11">
        <v>4</v>
      </c>
      <c r="Q15" s="11">
        <v>5</v>
      </c>
      <c r="R15" s="11">
        <v>30</v>
      </c>
      <c r="S15" s="11">
        <v>6</v>
      </c>
      <c r="T15" s="11">
        <f t="shared" si="0"/>
        <v>120</v>
      </c>
      <c r="U15" s="3">
        <v>0</v>
      </c>
      <c r="W15" s="3">
        <v>0</v>
      </c>
      <c r="Y15" s="3">
        <v>5</v>
      </c>
      <c r="Z15" s="2">
        <v>5</v>
      </c>
      <c r="AA15" s="3">
        <v>0</v>
      </c>
      <c r="AC15" s="3">
        <v>0</v>
      </c>
      <c r="AE15" s="5">
        <v>10</v>
      </c>
      <c r="AG15" s="3">
        <v>4</v>
      </c>
      <c r="AI15" s="3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I15">
        <f t="shared" si="1"/>
        <v>74129</v>
      </c>
      <c r="BJ15">
        <f t="shared" si="2"/>
        <v>76</v>
      </c>
      <c r="BK15">
        <f t="shared" si="3"/>
        <v>34.835056390977442</v>
      </c>
      <c r="BL15">
        <f t="shared" si="4"/>
        <v>3.7100063375818601E-2</v>
      </c>
      <c r="BM15">
        <f t="shared" si="5"/>
        <v>2750.1905979860571</v>
      </c>
      <c r="BN15">
        <f t="shared" si="6"/>
        <v>1.292382799805478</v>
      </c>
      <c r="BO15">
        <f t="shared" si="7"/>
        <v>2.8399971832969509E-2</v>
      </c>
      <c r="BP15">
        <f t="shared" si="8"/>
        <v>2105.2615120061969</v>
      </c>
      <c r="BQ15">
        <f t="shared" si="9"/>
        <v>0.98931462030366391</v>
      </c>
      <c r="BS15">
        <f t="shared" si="10"/>
        <v>34.90621105950391</v>
      </c>
      <c r="BT15" s="4">
        <f t="shared" si="11"/>
        <v>74280.417134624324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48">
        <v>31</v>
      </c>
      <c r="B16" t="s">
        <v>33</v>
      </c>
      <c r="C16" s="14">
        <v>80719</v>
      </c>
      <c r="D16" s="14">
        <v>2954.32</v>
      </c>
      <c r="E16" s="14">
        <v>2276.2800000000002</v>
      </c>
      <c r="F16" s="14">
        <v>4528.34</v>
      </c>
      <c r="G16" s="15">
        <v>206000</v>
      </c>
      <c r="H16" s="14">
        <v>9</v>
      </c>
      <c r="I16" s="14">
        <v>9</v>
      </c>
      <c r="J16" s="14">
        <v>7</v>
      </c>
      <c r="K16" s="14">
        <v>7</v>
      </c>
      <c r="M16" s="15">
        <v>100</v>
      </c>
      <c r="N16" s="11">
        <v>75</v>
      </c>
      <c r="O16" s="11">
        <v>7</v>
      </c>
      <c r="P16" s="11">
        <v>4</v>
      </c>
      <c r="Q16" s="11">
        <v>6</v>
      </c>
      <c r="R16" s="11">
        <v>33</v>
      </c>
      <c r="S16" s="11">
        <v>5</v>
      </c>
      <c r="T16" s="11">
        <f t="shared" si="0"/>
        <v>125</v>
      </c>
      <c r="U16" s="3">
        <v>0</v>
      </c>
      <c r="W16" s="3">
        <v>0</v>
      </c>
      <c r="Y16" s="3">
        <v>5</v>
      </c>
      <c r="Z16" s="2">
        <v>5</v>
      </c>
      <c r="AA16" s="3">
        <v>0</v>
      </c>
      <c r="AC16" s="3">
        <v>0</v>
      </c>
      <c r="AE16" s="5">
        <v>10</v>
      </c>
      <c r="AG16" s="3">
        <v>4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I16">
        <f t="shared" si="1"/>
        <v>84167</v>
      </c>
      <c r="BJ16">
        <f t="shared" si="2"/>
        <v>76</v>
      </c>
      <c r="BK16">
        <f t="shared" si="3"/>
        <v>35.724533106960948</v>
      </c>
      <c r="BL16">
        <f t="shared" si="4"/>
        <v>3.6600056987821955E-2</v>
      </c>
      <c r="BM16">
        <f t="shared" si="5"/>
        <v>3080.5169964940105</v>
      </c>
      <c r="BN16">
        <f t="shared" si="6"/>
        <v>1.307519947578103</v>
      </c>
      <c r="BO16">
        <f t="shared" si="7"/>
        <v>2.8200052032359174E-2</v>
      </c>
      <c r="BP16">
        <f t="shared" si="8"/>
        <v>2373.5137794075745</v>
      </c>
      <c r="BQ16">
        <f t="shared" si="9"/>
        <v>1.0074336924480367</v>
      </c>
      <c r="BS16">
        <f t="shared" si="10"/>
        <v>35.517512980450888</v>
      </c>
      <c r="BT16" s="4">
        <f t="shared" si="11"/>
        <v>83679.26058194229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48">
        <v>30</v>
      </c>
      <c r="B17" t="s">
        <v>34</v>
      </c>
      <c r="C17" s="14">
        <v>74263</v>
      </c>
      <c r="D17" s="14">
        <v>2813.54</v>
      </c>
      <c r="E17" s="14">
        <v>2078.61</v>
      </c>
      <c r="F17" s="14">
        <v>4164.6400000000003</v>
      </c>
      <c r="G17" s="15">
        <v>185000</v>
      </c>
      <c r="H17" s="14">
        <v>7</v>
      </c>
      <c r="I17" s="14">
        <v>7</v>
      </c>
      <c r="J17" s="14">
        <v>9</v>
      </c>
      <c r="K17" s="14">
        <v>9</v>
      </c>
      <c r="L17" s="14">
        <v>10</v>
      </c>
      <c r="M17" s="15">
        <v>100</v>
      </c>
      <c r="N17" s="11">
        <v>72</v>
      </c>
      <c r="O17" s="11">
        <v>10</v>
      </c>
      <c r="P17" s="11">
        <v>4</v>
      </c>
      <c r="Q17" s="11">
        <v>0</v>
      </c>
      <c r="R17" s="11">
        <v>38</v>
      </c>
      <c r="S17" s="11">
        <v>8</v>
      </c>
      <c r="T17" s="11">
        <f t="shared" si="0"/>
        <v>124</v>
      </c>
      <c r="U17" s="3">
        <v>0</v>
      </c>
      <c r="W17" s="3">
        <v>0</v>
      </c>
      <c r="Y17" s="3">
        <v>5</v>
      </c>
      <c r="Z17" s="2">
        <v>5</v>
      </c>
      <c r="AA17" s="3">
        <v>0</v>
      </c>
      <c r="AC17" s="3">
        <v>0</v>
      </c>
      <c r="AE17" s="5">
        <v>10</v>
      </c>
      <c r="AG17" s="3">
        <v>4</v>
      </c>
      <c r="AI17" s="3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I17">
        <f t="shared" si="1"/>
        <v>77063</v>
      </c>
      <c r="BJ17">
        <f t="shared" si="2"/>
        <v>79</v>
      </c>
      <c r="BK17">
        <f t="shared" si="3"/>
        <v>32.516033755274265</v>
      </c>
      <c r="BL17">
        <f t="shared" si="4"/>
        <v>3.7886161345488334E-2</v>
      </c>
      <c r="BM17">
        <f t="shared" si="5"/>
        <v>2919.6212517673675</v>
      </c>
      <c r="BN17">
        <f t="shared" si="6"/>
        <v>1.2319077011676656</v>
      </c>
      <c r="BO17">
        <f t="shared" si="7"/>
        <v>2.7989846895493047E-2</v>
      </c>
      <c r="BP17">
        <f t="shared" si="8"/>
        <v>2156.9815713073808</v>
      </c>
      <c r="BQ17">
        <f t="shared" si="9"/>
        <v>0.91011880645881038</v>
      </c>
      <c r="BS17">
        <f t="shared" si="10"/>
        <v>32.817280404950338</v>
      </c>
      <c r="BT17" s="4">
        <f t="shared" si="11"/>
        <v>77776.954559732301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48">
        <v>31</v>
      </c>
      <c r="B18" t="s">
        <v>35</v>
      </c>
      <c r="C18" s="14">
        <v>82889</v>
      </c>
      <c r="D18" s="14">
        <v>3174</v>
      </c>
      <c r="E18" s="14">
        <v>2403</v>
      </c>
      <c r="F18" s="14">
        <v>4633</v>
      </c>
      <c r="G18" s="15">
        <v>265000</v>
      </c>
      <c r="H18" s="14">
        <v>8</v>
      </c>
      <c r="I18" s="14">
        <v>11</v>
      </c>
      <c r="J18" s="14">
        <v>15</v>
      </c>
      <c r="K18" s="14">
        <v>9</v>
      </c>
      <c r="M18" s="15">
        <v>100</v>
      </c>
      <c r="N18" s="11">
        <v>72</v>
      </c>
      <c r="O18" s="11">
        <v>10</v>
      </c>
      <c r="P18" s="11">
        <v>4</v>
      </c>
      <c r="Q18" s="11">
        <v>7</v>
      </c>
      <c r="R18" s="11">
        <v>32</v>
      </c>
      <c r="S18" s="11">
        <v>6</v>
      </c>
      <c r="T18" s="11">
        <f t="shared" si="0"/>
        <v>125</v>
      </c>
      <c r="U18" s="3">
        <v>0</v>
      </c>
      <c r="W18" s="3">
        <v>0</v>
      </c>
      <c r="Y18" s="3">
        <v>2</v>
      </c>
      <c r="Z18" s="2">
        <v>5</v>
      </c>
      <c r="AA18" s="3">
        <v>0</v>
      </c>
      <c r="AC18" s="3">
        <v>0</v>
      </c>
      <c r="AE18" s="5">
        <v>10</v>
      </c>
      <c r="AG18" s="3">
        <v>4</v>
      </c>
      <c r="BA18">
        <v>65</v>
      </c>
      <c r="BB18">
        <v>60</v>
      </c>
      <c r="BC18">
        <v>40</v>
      </c>
      <c r="BD18">
        <v>558</v>
      </c>
      <c r="BE18">
        <v>0</v>
      </c>
      <c r="BF18">
        <v>0</v>
      </c>
      <c r="BG18">
        <v>330</v>
      </c>
      <c r="BI18">
        <f t="shared" si="1"/>
        <v>87453</v>
      </c>
      <c r="BJ18">
        <f t="shared" si="2"/>
        <v>76</v>
      </c>
      <c r="BK18">
        <f t="shared" si="3"/>
        <v>37.119269949066215</v>
      </c>
      <c r="BL18">
        <f t="shared" si="4"/>
        <v>3.8292173871080602E-2</v>
      </c>
      <c r="BM18">
        <f t="shared" si="5"/>
        <v>3348.7654815476121</v>
      </c>
      <c r="BN18">
        <f t="shared" si="6"/>
        <v>1.4213775388572207</v>
      </c>
      <c r="BO18">
        <f t="shared" si="7"/>
        <v>2.8990577760619623E-2</v>
      </c>
      <c r="BP18">
        <f t="shared" si="8"/>
        <v>2535.3129968994681</v>
      </c>
      <c r="BQ18">
        <f t="shared" si="9"/>
        <v>1.0761090818758354</v>
      </c>
      <c r="BS18">
        <f t="shared" si="10"/>
        <v>37.91848581955626</v>
      </c>
      <c r="BT18" s="4">
        <f t="shared" si="11"/>
        <v>89335.952590874542</v>
      </c>
      <c r="BU18" s="4">
        <f t="shared" si="12"/>
        <v>0</v>
      </c>
      <c r="BV18" s="4" t="e">
        <f t="shared" si="13"/>
        <v>#DIV/0!</v>
      </c>
    </row>
    <row r="19" spans="1:74" x14ac:dyDescent="0.25">
      <c r="A19" s="48">
        <v>30</v>
      </c>
      <c r="B19" t="s">
        <v>36</v>
      </c>
      <c r="C19" s="14">
        <v>76390</v>
      </c>
      <c r="D19" s="14">
        <v>2856.99</v>
      </c>
      <c r="E19" s="14">
        <v>2154.1999999999998</v>
      </c>
      <c r="F19" s="14">
        <v>4331.3100000000004</v>
      </c>
      <c r="G19" s="15">
        <v>282000</v>
      </c>
      <c r="H19" s="14">
        <v>10</v>
      </c>
      <c r="I19" s="14">
        <v>7</v>
      </c>
      <c r="J19" s="14">
        <v>10</v>
      </c>
      <c r="K19" s="14">
        <v>5</v>
      </c>
      <c r="M19" s="15">
        <v>100</v>
      </c>
      <c r="N19" s="11">
        <v>67</v>
      </c>
      <c r="O19" s="11">
        <v>15</v>
      </c>
      <c r="P19" s="11">
        <v>4</v>
      </c>
      <c r="Q19" s="11">
        <v>8</v>
      </c>
      <c r="R19" s="11">
        <v>30</v>
      </c>
      <c r="S19" s="11">
        <v>7</v>
      </c>
      <c r="T19" s="11">
        <f t="shared" si="0"/>
        <v>124</v>
      </c>
      <c r="U19" s="3">
        <v>0</v>
      </c>
      <c r="W19" s="3">
        <v>0</v>
      </c>
      <c r="Y19" s="3">
        <v>2</v>
      </c>
      <c r="Z19" s="2">
        <v>2</v>
      </c>
      <c r="AA19" s="3">
        <v>0</v>
      </c>
      <c r="AC19" s="3">
        <v>0</v>
      </c>
      <c r="AE19" s="5">
        <v>10</v>
      </c>
      <c r="AG19" s="3">
        <v>4</v>
      </c>
      <c r="AI19" s="3">
        <v>0</v>
      </c>
      <c r="BA19">
        <v>60</v>
      </c>
      <c r="BB19">
        <v>67</v>
      </c>
      <c r="BC19">
        <v>30</v>
      </c>
      <c r="BD19">
        <v>208</v>
      </c>
      <c r="BE19">
        <v>0</v>
      </c>
      <c r="BF19">
        <v>0</v>
      </c>
      <c r="BG19">
        <v>292</v>
      </c>
      <c r="BI19">
        <f t="shared" si="1"/>
        <v>79730</v>
      </c>
      <c r="BJ19">
        <f t="shared" si="2"/>
        <v>76</v>
      </c>
      <c r="BK19">
        <f t="shared" si="3"/>
        <v>34.969298245614034</v>
      </c>
      <c r="BL19">
        <f t="shared" si="4"/>
        <v>3.7400052362874719E-2</v>
      </c>
      <c r="BM19">
        <f t="shared" si="5"/>
        <v>2981.9061748920012</v>
      </c>
      <c r="BN19">
        <f t="shared" si="6"/>
        <v>1.3078535854789479</v>
      </c>
      <c r="BO19">
        <f t="shared" si="7"/>
        <v>2.8200026181437358E-2</v>
      </c>
      <c r="BP19">
        <f t="shared" si="8"/>
        <v>2248.3880874460006</v>
      </c>
      <c r="BQ19">
        <f t="shared" si="9"/>
        <v>0.98613512607280718</v>
      </c>
      <c r="BS19">
        <f t="shared" si="10"/>
        <v>35.126410326636389</v>
      </c>
      <c r="BT19" s="4">
        <f t="shared" si="11"/>
        <v>80088.215544730963</v>
      </c>
      <c r="BU19" s="4">
        <f t="shared" si="12"/>
        <v>52057.340104075127</v>
      </c>
      <c r="BV19" s="4">
        <f t="shared" si="13"/>
        <v>1334.8035924121828</v>
      </c>
    </row>
    <row r="20" spans="1:74" x14ac:dyDescent="0.25">
      <c r="A20" s="48">
        <v>31</v>
      </c>
      <c r="B20" t="s">
        <v>37</v>
      </c>
      <c r="C20" s="14">
        <v>68508</v>
      </c>
      <c r="D20" s="14">
        <v>2493.69</v>
      </c>
      <c r="E20" s="14">
        <v>1911.37</v>
      </c>
      <c r="F20" s="14">
        <v>3815.9</v>
      </c>
      <c r="G20" s="15">
        <v>319000</v>
      </c>
      <c r="H20" s="14">
        <v>10</v>
      </c>
      <c r="I20" s="14">
        <v>10</v>
      </c>
      <c r="J20" s="14">
        <v>8</v>
      </c>
      <c r="K20" s="14">
        <v>8</v>
      </c>
      <c r="L20" s="14">
        <v>6</v>
      </c>
      <c r="M20" s="15">
        <v>100</v>
      </c>
      <c r="N20" s="11">
        <v>63</v>
      </c>
      <c r="O20" s="11">
        <v>17</v>
      </c>
      <c r="P20" s="11">
        <v>4</v>
      </c>
      <c r="Q20" s="11">
        <v>8</v>
      </c>
      <c r="R20" s="11">
        <v>31</v>
      </c>
      <c r="S20" s="11">
        <v>8</v>
      </c>
      <c r="T20" s="11">
        <f t="shared" si="0"/>
        <v>123</v>
      </c>
      <c r="U20" s="3">
        <v>0</v>
      </c>
      <c r="W20" s="3">
        <v>0</v>
      </c>
      <c r="Y20" s="3">
        <v>2</v>
      </c>
      <c r="Z20" s="2">
        <v>2</v>
      </c>
      <c r="AA20" s="3">
        <v>0</v>
      </c>
      <c r="AC20" s="3">
        <v>0</v>
      </c>
      <c r="AE20" s="5">
        <v>10</v>
      </c>
      <c r="AG20" s="3">
        <v>4</v>
      </c>
      <c r="AI20" s="3">
        <v>0</v>
      </c>
      <c r="BA20">
        <v>60</v>
      </c>
      <c r="BB20">
        <v>65</v>
      </c>
      <c r="BC20">
        <v>35</v>
      </c>
      <c r="BD20">
        <v>133</v>
      </c>
      <c r="BE20">
        <v>0</v>
      </c>
      <c r="BF20">
        <v>0</v>
      </c>
      <c r="BG20">
        <v>83</v>
      </c>
      <c r="BI20">
        <f t="shared" si="1"/>
        <v>72514</v>
      </c>
      <c r="BJ20">
        <f t="shared" si="2"/>
        <v>71</v>
      </c>
      <c r="BK20">
        <f t="shared" si="3"/>
        <v>32.945933666515224</v>
      </c>
      <c r="BL20">
        <f t="shared" si="4"/>
        <v>3.6399982483797513E-2</v>
      </c>
      <c r="BM20">
        <f t="shared" si="5"/>
        <v>2639.5083298300929</v>
      </c>
      <c r="BN20">
        <f t="shared" si="6"/>
        <v>1.1992314083735087</v>
      </c>
      <c r="BO20">
        <f t="shared" si="7"/>
        <v>2.7899953290126699E-2</v>
      </c>
      <c r="BP20">
        <f t="shared" si="8"/>
        <v>2023.1372128802475</v>
      </c>
      <c r="BQ20">
        <f t="shared" si="9"/>
        <v>0.91919001039538728</v>
      </c>
      <c r="BS20">
        <f t="shared" si="10"/>
        <v>32.600642026484294</v>
      </c>
      <c r="BT20" s="4">
        <f t="shared" si="11"/>
        <v>71754.013100291937</v>
      </c>
      <c r="BU20" s="4">
        <f t="shared" si="12"/>
        <v>43052.407860175161</v>
      </c>
      <c r="BV20" s="4">
        <f t="shared" si="13"/>
        <v>1070.9554194073423</v>
      </c>
    </row>
    <row r="21" spans="1:74" x14ac:dyDescent="0.25">
      <c r="A21" s="48">
        <v>31</v>
      </c>
      <c r="B21" t="s">
        <v>38</v>
      </c>
      <c r="C21" s="14">
        <v>66397</v>
      </c>
      <c r="D21" s="14">
        <v>2423.46</v>
      </c>
      <c r="E21" s="14">
        <v>1852.48</v>
      </c>
      <c r="F21" s="14">
        <v>3658.47</v>
      </c>
      <c r="G21" s="15">
        <v>297000</v>
      </c>
      <c r="H21" s="14">
        <v>13</v>
      </c>
      <c r="I21" s="14">
        <v>13</v>
      </c>
      <c r="J21" s="14">
        <v>12</v>
      </c>
      <c r="K21" s="14">
        <v>10</v>
      </c>
      <c r="L21" s="14">
        <v>11</v>
      </c>
      <c r="M21" s="15">
        <v>100</v>
      </c>
      <c r="N21" s="11">
        <v>65</v>
      </c>
      <c r="O21" s="11">
        <v>15</v>
      </c>
      <c r="P21" s="11">
        <v>4</v>
      </c>
      <c r="Q21" s="11">
        <v>8</v>
      </c>
      <c r="R21" s="11">
        <v>33</v>
      </c>
      <c r="S21" s="11">
        <v>7</v>
      </c>
      <c r="T21" s="11">
        <f t="shared" si="0"/>
        <v>125</v>
      </c>
      <c r="U21" s="3">
        <v>0</v>
      </c>
      <c r="W21" s="3">
        <v>0</v>
      </c>
      <c r="Y21" s="3">
        <v>2</v>
      </c>
      <c r="Z21" s="2">
        <v>2</v>
      </c>
      <c r="AA21" s="3">
        <v>0</v>
      </c>
      <c r="AC21" s="3">
        <v>0</v>
      </c>
      <c r="AE21" s="5">
        <v>10</v>
      </c>
      <c r="AG21" s="3">
        <v>4</v>
      </c>
      <c r="AI21" s="3">
        <v>0</v>
      </c>
      <c r="BA21">
        <v>60</v>
      </c>
      <c r="BB21">
        <v>75</v>
      </c>
      <c r="BC21">
        <v>30</v>
      </c>
      <c r="BD21">
        <v>201</v>
      </c>
      <c r="BE21">
        <v>0</v>
      </c>
      <c r="BF21">
        <v>0</v>
      </c>
      <c r="BG21">
        <v>230</v>
      </c>
      <c r="BI21">
        <f t="shared" si="1"/>
        <v>70961</v>
      </c>
      <c r="BJ21">
        <f t="shared" si="2"/>
        <v>67</v>
      </c>
      <c r="BK21">
        <f t="shared" si="3"/>
        <v>34.165142031776604</v>
      </c>
      <c r="BL21">
        <f t="shared" si="4"/>
        <v>3.649954064189647E-2</v>
      </c>
      <c r="BM21">
        <f t="shared" si="5"/>
        <v>2590.0439034896153</v>
      </c>
      <c r="BN21">
        <f t="shared" si="6"/>
        <v>1.2470119901249954</v>
      </c>
      <c r="BO21">
        <f t="shared" si="7"/>
        <v>2.7900055725409281E-2</v>
      </c>
      <c r="BP21">
        <f t="shared" si="8"/>
        <v>1979.8158543307679</v>
      </c>
      <c r="BQ21">
        <f t="shared" si="9"/>
        <v>0.95320936655308997</v>
      </c>
      <c r="BS21">
        <f t="shared" si="10"/>
        <v>33.850839293868589</v>
      </c>
      <c r="BT21" s="4">
        <f t="shared" si="11"/>
        <v>70308.193213365055</v>
      </c>
      <c r="BU21" s="4">
        <f t="shared" si="12"/>
        <v>42184.915928019029</v>
      </c>
      <c r="BV21" s="4">
        <f t="shared" si="13"/>
        <v>1081.664510974847</v>
      </c>
    </row>
    <row r="22" spans="1:74" x14ac:dyDescent="0.25">
      <c r="A22" s="48">
        <v>30</v>
      </c>
      <c r="B22" t="s">
        <v>39</v>
      </c>
      <c r="C22" s="14">
        <v>59016</v>
      </c>
      <c r="D22" s="14">
        <v>2171.79</v>
      </c>
      <c r="E22" s="14">
        <v>1681.96</v>
      </c>
      <c r="F22" s="14">
        <v>3216.37</v>
      </c>
      <c r="G22" s="15">
        <v>216000</v>
      </c>
      <c r="H22" s="14">
        <v>12</v>
      </c>
      <c r="I22" s="14">
        <v>12</v>
      </c>
      <c r="J22" s="14">
        <v>11</v>
      </c>
      <c r="K22" s="14">
        <v>11</v>
      </c>
      <c r="N22" s="11">
        <v>70</v>
      </c>
      <c r="O22" s="11">
        <v>10</v>
      </c>
      <c r="P22" s="11">
        <v>0</v>
      </c>
      <c r="Q22" s="11">
        <v>5</v>
      </c>
      <c r="R22" s="11">
        <v>33</v>
      </c>
      <c r="S22" s="11">
        <v>8</v>
      </c>
      <c r="T22" s="11">
        <f t="shared" si="0"/>
        <v>118</v>
      </c>
      <c r="U22" s="3">
        <v>0</v>
      </c>
      <c r="W22" s="3">
        <v>0</v>
      </c>
      <c r="Y22" s="3">
        <v>2</v>
      </c>
      <c r="Z22" s="2">
        <v>2</v>
      </c>
      <c r="AA22" s="3">
        <v>0</v>
      </c>
      <c r="AC22" s="3">
        <v>0</v>
      </c>
      <c r="AE22" s="5">
        <v>10</v>
      </c>
      <c r="AG22" s="3">
        <v>4</v>
      </c>
      <c r="AI22" s="3">
        <v>0</v>
      </c>
      <c r="BA22">
        <v>60</v>
      </c>
      <c r="BB22">
        <v>75</v>
      </c>
      <c r="BC22">
        <v>30</v>
      </c>
      <c r="BD22">
        <v>58</v>
      </c>
      <c r="BE22">
        <v>0</v>
      </c>
      <c r="BF22">
        <v>0</v>
      </c>
      <c r="BG22">
        <v>72</v>
      </c>
      <c r="BI22">
        <f t="shared" si="1"/>
        <v>62896</v>
      </c>
      <c r="BJ22">
        <f t="shared" si="2"/>
        <v>69</v>
      </c>
      <c r="BK22">
        <f t="shared" si="3"/>
        <v>30.384541062801933</v>
      </c>
      <c r="BL22">
        <f t="shared" si="4"/>
        <v>3.6800020333468887E-2</v>
      </c>
      <c r="BM22">
        <f t="shared" si="5"/>
        <v>2314.5740788938592</v>
      </c>
      <c r="BN22">
        <f t="shared" si="6"/>
        <v>1.1181517289342315</v>
      </c>
      <c r="BO22">
        <f t="shared" si="7"/>
        <v>2.8500067778229634E-2</v>
      </c>
      <c r="BP22">
        <f t="shared" si="8"/>
        <v>1792.540262979531</v>
      </c>
      <c r="BQ22">
        <f t="shared" si="9"/>
        <v>0.8659614797002565</v>
      </c>
      <c r="BS22">
        <f t="shared" si="10"/>
        <v>30.350775896594648</v>
      </c>
      <c r="BT22" s="4">
        <f t="shared" si="11"/>
        <v>62826.106105950923</v>
      </c>
      <c r="BU22" s="4">
        <f t="shared" si="12"/>
        <v>37695.663663570551</v>
      </c>
      <c r="BV22" s="4">
        <f t="shared" si="13"/>
        <v>837.68141474601225</v>
      </c>
    </row>
    <row r="23" spans="1:74" x14ac:dyDescent="0.25">
      <c r="A23" s="48">
        <v>31</v>
      </c>
      <c r="B23" t="s">
        <v>40</v>
      </c>
      <c r="C23" s="14">
        <v>68670</v>
      </c>
      <c r="D23" s="14">
        <v>2671.26</v>
      </c>
      <c r="E23" s="14">
        <v>2053.23</v>
      </c>
      <c r="F23" s="14">
        <v>3783.72</v>
      </c>
      <c r="G23" s="15">
        <v>212000</v>
      </c>
      <c r="H23" s="14">
        <v>18</v>
      </c>
      <c r="I23" s="14">
        <v>17</v>
      </c>
      <c r="J23" s="14">
        <v>14</v>
      </c>
      <c r="K23" s="14">
        <v>13</v>
      </c>
      <c r="L23" s="14">
        <v>8</v>
      </c>
      <c r="N23" s="11">
        <v>71</v>
      </c>
      <c r="O23" s="11">
        <v>8</v>
      </c>
      <c r="P23" s="11">
        <v>0</v>
      </c>
      <c r="Q23" s="11">
        <v>5</v>
      </c>
      <c r="R23" s="11">
        <v>37</v>
      </c>
      <c r="S23" s="11">
        <v>6</v>
      </c>
      <c r="T23" s="11">
        <f t="shared" si="0"/>
        <v>121</v>
      </c>
      <c r="U23" s="3">
        <v>0</v>
      </c>
      <c r="W23" s="3">
        <v>0</v>
      </c>
      <c r="Y23" s="3">
        <v>5</v>
      </c>
      <c r="Z23" s="2">
        <v>2</v>
      </c>
      <c r="AA23" s="3">
        <v>0</v>
      </c>
      <c r="AC23" s="3">
        <v>0</v>
      </c>
      <c r="AE23" s="5">
        <v>0</v>
      </c>
      <c r="AG23" s="3">
        <v>0</v>
      </c>
      <c r="AI23" s="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I23">
        <f t="shared" si="1"/>
        <v>73134</v>
      </c>
      <c r="BJ23">
        <f t="shared" si="2"/>
        <v>70</v>
      </c>
      <c r="BK23">
        <f t="shared" si="3"/>
        <v>33.702304147465433</v>
      </c>
      <c r="BL23">
        <f t="shared" si="4"/>
        <v>3.8899956312800354E-2</v>
      </c>
      <c r="BM23">
        <f t="shared" si="5"/>
        <v>2844.9094049803412</v>
      </c>
      <c r="BN23">
        <f t="shared" si="6"/>
        <v>1.3110181589771157</v>
      </c>
      <c r="BO23">
        <f t="shared" si="7"/>
        <v>2.989995631280035E-2</v>
      </c>
      <c r="BP23">
        <f t="shared" si="8"/>
        <v>2186.703404980341</v>
      </c>
      <c r="BQ23">
        <f t="shared" si="9"/>
        <v>1.0076974216499268</v>
      </c>
      <c r="BS23">
        <f t="shared" si="10"/>
        <v>34.907132220787453</v>
      </c>
      <c r="BT23" s="4">
        <f t="shared" si="11"/>
        <v>75748.476919108769</v>
      </c>
      <c r="BU23" s="4">
        <f t="shared" si="12"/>
        <v>45449.086151465257</v>
      </c>
      <c r="BV23" s="4">
        <f t="shared" si="13"/>
        <v>1009.9796922547836</v>
      </c>
    </row>
    <row r="24" spans="1:74" x14ac:dyDescent="0.25">
      <c r="A24" s="48">
        <v>30</v>
      </c>
      <c r="B24" t="s">
        <v>41</v>
      </c>
      <c r="C24" s="14">
        <v>77554</v>
      </c>
      <c r="D24" s="14">
        <v>3125.43</v>
      </c>
      <c r="E24" s="14">
        <v>2373.15</v>
      </c>
      <c r="F24" s="14">
        <v>4304.25</v>
      </c>
      <c r="G24" s="15">
        <v>189000</v>
      </c>
      <c r="H24" s="14">
        <v>10</v>
      </c>
      <c r="I24" s="14">
        <v>11</v>
      </c>
      <c r="J24" s="14">
        <v>9</v>
      </c>
      <c r="K24" s="14">
        <v>5</v>
      </c>
      <c r="N24" s="11">
        <v>71</v>
      </c>
      <c r="O24" s="11">
        <v>11</v>
      </c>
      <c r="P24" s="11">
        <v>0</v>
      </c>
      <c r="Q24" s="11">
        <v>2</v>
      </c>
      <c r="R24" s="11">
        <v>36</v>
      </c>
      <c r="S24" s="11">
        <v>9</v>
      </c>
      <c r="T24" s="11">
        <f t="shared" si="0"/>
        <v>120</v>
      </c>
      <c r="U24" s="3">
        <v>0</v>
      </c>
      <c r="W24" s="3">
        <v>0</v>
      </c>
      <c r="Y24" s="3">
        <v>5</v>
      </c>
      <c r="Z24" s="2">
        <v>2</v>
      </c>
      <c r="AA24" s="3">
        <v>0</v>
      </c>
      <c r="AC24" s="3">
        <v>0</v>
      </c>
      <c r="AE24" s="5">
        <v>10</v>
      </c>
      <c r="AG24" s="3">
        <v>4</v>
      </c>
      <c r="AI24" s="3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I24">
        <f t="shared" si="1"/>
        <v>80794</v>
      </c>
      <c r="BJ24">
        <f t="shared" si="2"/>
        <v>71</v>
      </c>
      <c r="BK24">
        <f t="shared" si="3"/>
        <v>37.931455399061036</v>
      </c>
      <c r="BL24">
        <f t="shared" si="4"/>
        <v>4.0300048998117441E-2</v>
      </c>
      <c r="BM24">
        <f t="shared" si="5"/>
        <v>3256.0021587539004</v>
      </c>
      <c r="BN24">
        <f t="shared" si="6"/>
        <v>1.5286395111520659</v>
      </c>
      <c r="BO24">
        <f t="shared" si="7"/>
        <v>3.0599969053820564E-2</v>
      </c>
      <c r="BP24">
        <f t="shared" si="8"/>
        <v>2472.2938997343786</v>
      </c>
      <c r="BQ24">
        <f t="shared" si="9"/>
        <v>1.1607013613776427</v>
      </c>
      <c r="BS24">
        <f t="shared" si="10"/>
        <v>40.157364702209009</v>
      </c>
      <c r="BT24" s="4">
        <f t="shared" si="11"/>
        <v>85535.186815705179</v>
      </c>
      <c r="BU24" s="4">
        <f t="shared" si="12"/>
        <v>0</v>
      </c>
      <c r="BV24" s="4" t="e">
        <f t="shared" si="13"/>
        <v>#DIV/0!</v>
      </c>
    </row>
    <row r="25" spans="1:74" x14ac:dyDescent="0.25">
      <c r="A25" s="48">
        <v>31</v>
      </c>
      <c r="B25" t="s">
        <v>42</v>
      </c>
      <c r="C25" s="14">
        <v>81686</v>
      </c>
      <c r="D25" s="14">
        <v>3292</v>
      </c>
      <c r="E25" s="14">
        <v>2483</v>
      </c>
      <c r="F25" s="14">
        <v>4525</v>
      </c>
      <c r="G25" s="15">
        <v>227000</v>
      </c>
      <c r="H25" s="14">
        <v>14</v>
      </c>
      <c r="I25" s="14">
        <v>8</v>
      </c>
      <c r="J25" s="14">
        <v>9</v>
      </c>
      <c r="K25" s="14">
        <v>12</v>
      </c>
      <c r="N25" s="11">
        <v>70</v>
      </c>
      <c r="O25" s="11">
        <v>11</v>
      </c>
      <c r="P25" s="11">
        <v>0</v>
      </c>
      <c r="Q25" s="11">
        <v>2</v>
      </c>
      <c r="R25" s="11">
        <v>36</v>
      </c>
      <c r="S25" s="11">
        <v>8</v>
      </c>
      <c r="T25" s="11">
        <f t="shared" si="0"/>
        <v>119</v>
      </c>
      <c r="U25" s="3">
        <v>0</v>
      </c>
      <c r="W25" s="3">
        <v>0</v>
      </c>
      <c r="Y25" s="3">
        <v>5</v>
      </c>
      <c r="Z25" s="2">
        <v>4</v>
      </c>
      <c r="AA25" s="3">
        <v>0</v>
      </c>
      <c r="AC25" s="3">
        <v>0</v>
      </c>
      <c r="AE25" s="5">
        <v>10</v>
      </c>
      <c r="AG25" s="3">
        <v>4</v>
      </c>
      <c r="AI25" s="3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I25">
        <f t="shared" si="1"/>
        <v>86708</v>
      </c>
      <c r="BJ25">
        <f t="shared" si="2"/>
        <v>71</v>
      </c>
      <c r="BK25">
        <f t="shared" si="3"/>
        <v>39.394820536119951</v>
      </c>
      <c r="BL25">
        <f t="shared" si="4"/>
        <v>4.0300663516392041E-2</v>
      </c>
      <c r="BM25">
        <f t="shared" si="5"/>
        <v>3494.389932179321</v>
      </c>
      <c r="BN25">
        <f t="shared" si="6"/>
        <v>1.5876374067148209</v>
      </c>
      <c r="BO25">
        <f t="shared" si="7"/>
        <v>3.0396885635237372E-2</v>
      </c>
      <c r="BP25">
        <f t="shared" si="8"/>
        <v>2635.6531596601621</v>
      </c>
      <c r="BQ25">
        <f t="shared" si="9"/>
        <v>1.1974798544571386</v>
      </c>
      <c r="BS25">
        <f t="shared" si="10"/>
        <v>41.650591899969839</v>
      </c>
      <c r="BT25" s="4">
        <f t="shared" si="11"/>
        <v>91672.952771833618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48">
        <v>31</v>
      </c>
      <c r="B26" t="s">
        <v>43</v>
      </c>
      <c r="C26" s="14">
        <v>95303</v>
      </c>
      <c r="D26" s="14">
        <v>3764.47</v>
      </c>
      <c r="E26" s="14">
        <v>2830.5</v>
      </c>
      <c r="F26" s="14">
        <v>5317.91</v>
      </c>
      <c r="G26" s="15">
        <v>207000</v>
      </c>
      <c r="H26" s="14">
        <v>11</v>
      </c>
      <c r="I26" s="14">
        <v>10</v>
      </c>
      <c r="J26" s="14">
        <v>11</v>
      </c>
      <c r="K26" s="14">
        <v>9</v>
      </c>
      <c r="M26" s="15">
        <v>200</v>
      </c>
      <c r="N26" s="11">
        <v>73</v>
      </c>
      <c r="O26" s="11">
        <v>9</v>
      </c>
      <c r="P26" s="11">
        <v>0</v>
      </c>
      <c r="Q26" s="11">
        <v>6</v>
      </c>
      <c r="R26" s="11">
        <v>37</v>
      </c>
      <c r="S26" s="11">
        <v>4</v>
      </c>
      <c r="T26" s="11">
        <f t="shared" si="0"/>
        <v>125</v>
      </c>
      <c r="U26" s="3">
        <v>0</v>
      </c>
      <c r="W26" s="3">
        <v>0</v>
      </c>
      <c r="Y26" s="3">
        <v>5</v>
      </c>
      <c r="Z26" s="2">
        <v>5</v>
      </c>
      <c r="AA26" s="3">
        <v>0</v>
      </c>
      <c r="AC26" s="3">
        <v>0</v>
      </c>
      <c r="AE26" s="5">
        <v>10</v>
      </c>
      <c r="AG26" s="3">
        <v>4</v>
      </c>
      <c r="AI26" s="3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I26">
        <f t="shared" si="1"/>
        <v>99767</v>
      </c>
      <c r="BJ26">
        <f t="shared" si="2"/>
        <v>70</v>
      </c>
      <c r="BK26">
        <f t="shared" si="3"/>
        <v>45.975576036866364</v>
      </c>
      <c r="BL26">
        <f t="shared" si="4"/>
        <v>3.9500015739273683E-2</v>
      </c>
      <c r="BM26">
        <f t="shared" si="5"/>
        <v>3940.7980702601176</v>
      </c>
      <c r="BN26">
        <f t="shared" si="6"/>
        <v>1.8160359770783951</v>
      </c>
      <c r="BO26">
        <f t="shared" si="7"/>
        <v>2.9700009443564213E-2</v>
      </c>
      <c r="BP26">
        <f t="shared" si="8"/>
        <v>2963.080842156071</v>
      </c>
      <c r="BQ26">
        <f t="shared" si="9"/>
        <v>1.3654750424682354</v>
      </c>
      <c r="BS26">
        <f>(0.325*BK26)+(12.86*BN26)+(7.04*BQ26)</f>
        <v>47.909229176186102</v>
      </c>
      <c r="BT26" s="4">
        <f t="shared" si="11"/>
        <v>103963.02731232384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48">
        <v>28</v>
      </c>
      <c r="B27" t="s">
        <v>44</v>
      </c>
      <c r="C27" s="14">
        <v>83845</v>
      </c>
      <c r="D27" s="14">
        <v>3286.72</v>
      </c>
      <c r="E27" s="14">
        <v>2481.81</v>
      </c>
      <c r="F27" s="14">
        <v>4745.63</v>
      </c>
      <c r="G27" s="15">
        <v>194000</v>
      </c>
      <c r="H27" s="14">
        <v>8</v>
      </c>
      <c r="I27" s="14">
        <v>9</v>
      </c>
      <c r="J27" s="14">
        <v>11</v>
      </c>
      <c r="K27" s="14">
        <v>10</v>
      </c>
      <c r="M27" s="15">
        <v>120</v>
      </c>
      <c r="N27" s="11">
        <v>70</v>
      </c>
      <c r="O27" s="11">
        <v>12</v>
      </c>
      <c r="P27" s="11">
        <v>0</v>
      </c>
      <c r="Q27" s="11">
        <v>7</v>
      </c>
      <c r="R27" s="11">
        <v>35</v>
      </c>
      <c r="S27" s="11">
        <v>4</v>
      </c>
      <c r="T27" s="11">
        <f t="shared" si="0"/>
        <v>124</v>
      </c>
      <c r="U27" s="3">
        <v>0</v>
      </c>
      <c r="W27" s="3">
        <v>0</v>
      </c>
      <c r="Y27" s="3">
        <v>5</v>
      </c>
      <c r="Z27" s="2">
        <v>4</v>
      </c>
      <c r="AA27" s="3">
        <v>0</v>
      </c>
      <c r="AC27" s="3">
        <v>0</v>
      </c>
      <c r="AE27" s="5">
        <v>10</v>
      </c>
      <c r="AG27" s="3">
        <v>4</v>
      </c>
      <c r="AI27" s="3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I27">
        <f t="shared" si="1"/>
        <v>86061</v>
      </c>
      <c r="BJ27">
        <f t="shared" si="2"/>
        <v>73</v>
      </c>
      <c r="BK27">
        <f t="shared" si="3"/>
        <v>42.104207436399221</v>
      </c>
      <c r="BL27">
        <f t="shared" si="4"/>
        <v>3.9199952292921461E-2</v>
      </c>
      <c r="BM27">
        <f t="shared" si="5"/>
        <v>3373.5870942811139</v>
      </c>
      <c r="BN27">
        <f t="shared" si="6"/>
        <v>1.6504829228381184</v>
      </c>
      <c r="BO27">
        <f t="shared" si="7"/>
        <v>2.9599976146460729E-2</v>
      </c>
      <c r="BP27">
        <f t="shared" si="8"/>
        <v>2547.4035471405568</v>
      </c>
      <c r="BQ27">
        <f t="shared" si="9"/>
        <v>1.2462835357830513</v>
      </c>
      <c r="BS27">
        <f>(0.325*BK27)+(12.86*BN27)+(7.04*BQ27)</f>
        <v>43.682913896440624</v>
      </c>
      <c r="BT27" s="4">
        <f t="shared" si="11"/>
        <v>89287.876004324629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A8" zoomScaleNormal="100" workbookViewId="0">
      <selection activeCell="S27" sqref="S27"/>
    </sheetView>
  </sheetViews>
  <sheetFormatPr defaultRowHeight="15" x14ac:dyDescent="0.25"/>
  <cols>
    <col min="1" max="1" width="4.5703125" style="33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34"/>
      <c r="V2" s="34"/>
      <c r="W2" s="34"/>
      <c r="X2" s="34"/>
      <c r="Y2" s="34" t="s">
        <v>68</v>
      </c>
      <c r="Z2" s="34" t="s">
        <v>78</v>
      </c>
      <c r="AA2" s="34"/>
      <c r="AB2" s="34"/>
      <c r="AC2" s="34" t="s">
        <v>68</v>
      </c>
      <c r="AD2" s="34"/>
      <c r="AE2" s="34" t="s">
        <v>67</v>
      </c>
      <c r="AF2" s="34"/>
      <c r="AG2" s="34" t="s">
        <v>67</v>
      </c>
      <c r="AH2" s="34"/>
      <c r="AI2" s="34" t="s">
        <v>67</v>
      </c>
      <c r="AJ2" s="34"/>
      <c r="AK2" s="35"/>
      <c r="AL2" s="35"/>
      <c r="AM2" s="35" t="s">
        <v>67</v>
      </c>
      <c r="AN2" s="35" t="s">
        <v>78</v>
      </c>
      <c r="AO2" s="35" t="s">
        <v>67</v>
      </c>
      <c r="AP2" s="35"/>
      <c r="AQ2" s="35" t="s">
        <v>67</v>
      </c>
      <c r="AR2" s="35" t="s">
        <v>67</v>
      </c>
      <c r="AS2" s="35"/>
      <c r="AT2" s="35"/>
      <c r="AU2" s="35" t="s">
        <v>74</v>
      </c>
      <c r="AV2" s="35"/>
      <c r="AW2" s="35" t="s">
        <v>74</v>
      </c>
      <c r="AX2" s="35"/>
      <c r="AY2" s="35" t="s">
        <v>67</v>
      </c>
      <c r="AZ2" s="35"/>
      <c r="BC2" t="s">
        <v>69</v>
      </c>
      <c r="BD2" t="s">
        <v>80</v>
      </c>
      <c r="BE2" t="s">
        <v>80</v>
      </c>
      <c r="BF2" t="s">
        <v>68</v>
      </c>
      <c r="BK2" s="33" t="s">
        <v>32</v>
      </c>
      <c r="BN2" s="33" t="s">
        <v>64</v>
      </c>
      <c r="BQ2" s="33" t="s">
        <v>65</v>
      </c>
    </row>
    <row r="3" spans="1:88" s="1" customFormat="1" ht="75.75" thickBot="1" x14ac:dyDescent="0.3">
      <c r="A3" s="85" t="s">
        <v>27</v>
      </c>
      <c r="B3" s="85"/>
      <c r="C3" s="37" t="s">
        <v>28</v>
      </c>
      <c r="D3" s="37" t="s">
        <v>29</v>
      </c>
      <c r="E3" s="37" t="s">
        <v>30</v>
      </c>
      <c r="F3" s="37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6" t="s">
        <v>20</v>
      </c>
      <c r="BB3" s="36" t="s">
        <v>21</v>
      </c>
      <c r="BC3" s="36" t="s">
        <v>22</v>
      </c>
      <c r="BD3" s="36" t="s">
        <v>23</v>
      </c>
      <c r="BE3" s="36" t="s">
        <v>24</v>
      </c>
      <c r="BF3" s="36" t="s">
        <v>25</v>
      </c>
      <c r="BG3" s="36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33">
        <v>31</v>
      </c>
      <c r="B4" t="s">
        <v>33</v>
      </c>
      <c r="C4" s="14">
        <v>37624</v>
      </c>
      <c r="D4" s="14">
        <v>1298</v>
      </c>
      <c r="E4" s="14">
        <v>990</v>
      </c>
      <c r="F4" s="14">
        <v>2160</v>
      </c>
      <c r="G4" s="15">
        <v>120000</v>
      </c>
      <c r="H4" s="25">
        <v>3.1</v>
      </c>
      <c r="I4" s="25">
        <v>4.3</v>
      </c>
      <c r="J4" s="25">
        <v>3.8</v>
      </c>
      <c r="K4" s="25">
        <v>4.5</v>
      </c>
      <c r="L4" s="25"/>
      <c r="M4" s="26">
        <v>120</v>
      </c>
      <c r="N4" s="27">
        <v>44</v>
      </c>
      <c r="O4" s="27">
        <v>10</v>
      </c>
      <c r="P4" s="27">
        <v>0</v>
      </c>
      <c r="Q4" s="27">
        <v>20</v>
      </c>
      <c r="R4" s="27">
        <v>30</v>
      </c>
      <c r="S4" s="27">
        <v>14</v>
      </c>
      <c r="T4" s="27">
        <f>N4+O4+P4+Q4+R4</f>
        <v>104</v>
      </c>
      <c r="AE4" s="5">
        <v>10</v>
      </c>
      <c r="AG4" s="3">
        <v>12</v>
      </c>
      <c r="AM4" s="4">
        <v>6.5</v>
      </c>
      <c r="AN4" s="6">
        <v>5</v>
      </c>
      <c r="AQ4" s="4">
        <v>67.5</v>
      </c>
      <c r="AR4" s="6">
        <v>5</v>
      </c>
      <c r="AY4" s="4">
        <v>3.5</v>
      </c>
      <c r="BA4" s="24">
        <v>0</v>
      </c>
      <c r="BB4" s="24">
        <v>0</v>
      </c>
      <c r="BC4" s="24">
        <v>0</v>
      </c>
      <c r="BD4" s="24" t="s">
        <v>81</v>
      </c>
      <c r="BE4" s="24" t="s">
        <v>82</v>
      </c>
      <c r="BF4" s="24">
        <v>0</v>
      </c>
      <c r="BG4" s="24">
        <v>750</v>
      </c>
      <c r="BT4" s="4"/>
      <c r="BU4" s="4"/>
      <c r="BV4" s="4"/>
      <c r="CF4">
        <v>1000</v>
      </c>
      <c r="CG4">
        <v>500</v>
      </c>
      <c r="CH4">
        <v>150</v>
      </c>
      <c r="CI4">
        <v>100</v>
      </c>
      <c r="CJ4">
        <v>0</v>
      </c>
    </row>
    <row r="5" spans="1:88" x14ac:dyDescent="0.25">
      <c r="A5" s="23">
        <v>30</v>
      </c>
      <c r="B5" s="24" t="s">
        <v>34</v>
      </c>
      <c r="C5" s="25">
        <v>36345</v>
      </c>
      <c r="D5" s="25">
        <v>1330</v>
      </c>
      <c r="E5" s="25">
        <v>970</v>
      </c>
      <c r="F5" s="25">
        <v>2090</v>
      </c>
      <c r="G5" s="26">
        <v>144000</v>
      </c>
      <c r="H5" s="14">
        <v>12.4</v>
      </c>
      <c r="I5" s="14">
        <v>17.3</v>
      </c>
      <c r="J5" s="14">
        <v>10.5</v>
      </c>
      <c r="K5" s="14">
        <v>11.7</v>
      </c>
      <c r="M5" s="15">
        <v>150</v>
      </c>
      <c r="N5" s="11">
        <v>48</v>
      </c>
      <c r="O5" s="11">
        <v>5</v>
      </c>
      <c r="P5" s="11">
        <v>0</v>
      </c>
      <c r="Q5" s="11">
        <v>22</v>
      </c>
      <c r="R5" s="11">
        <v>27</v>
      </c>
      <c r="S5" s="11">
        <v>16</v>
      </c>
      <c r="T5" s="11">
        <f t="shared" ref="T5:T27" si="0">N5+O5+P5+Q5+R5</f>
        <v>102</v>
      </c>
      <c r="AM5" s="4">
        <v>4</v>
      </c>
      <c r="AQ5" s="4">
        <v>15</v>
      </c>
      <c r="AU5" s="4">
        <v>1</v>
      </c>
      <c r="AW5" s="4">
        <v>2</v>
      </c>
      <c r="AY5" s="4">
        <v>3.5</v>
      </c>
      <c r="BA5">
        <v>57</v>
      </c>
      <c r="BB5">
        <v>80</v>
      </c>
      <c r="BC5">
        <v>20</v>
      </c>
      <c r="BD5" t="s">
        <v>83</v>
      </c>
      <c r="BE5" t="s">
        <v>84</v>
      </c>
      <c r="BF5">
        <v>0</v>
      </c>
      <c r="BG5">
        <v>60</v>
      </c>
      <c r="BI5" s="24">
        <f>C5+M4+S4*18*A5</f>
        <v>44025</v>
      </c>
      <c r="BJ5" s="27">
        <f>N4+P4</f>
        <v>44</v>
      </c>
      <c r="BK5" s="24">
        <f>BI5/BJ5/A5</f>
        <v>33.352272727272727</v>
      </c>
      <c r="BL5" s="24">
        <f>D5/C5</f>
        <v>3.6593754299078275E-2</v>
      </c>
      <c r="BM5" s="24">
        <f>BL5*BI5</f>
        <v>1611.0400330169211</v>
      </c>
      <c r="BN5" s="24">
        <f>BM5/BJ5/A5</f>
        <v>1.2204848734976677</v>
      </c>
      <c r="BO5" s="24">
        <f>E5/C5</f>
        <v>2.6688677947448069E-2</v>
      </c>
      <c r="BP5" s="24">
        <f>BO5*BI5</f>
        <v>1174.9690466364013</v>
      </c>
      <c r="BQ5" s="24">
        <f>BP5/BJ5/A5</f>
        <v>0.89012806563363744</v>
      </c>
      <c r="BR5" s="24"/>
      <c r="BS5" s="24">
        <f>(0.325*BK5)+(12.86*BN5)+(7.04*BQ5)</f>
        <v>32.80142569160445</v>
      </c>
      <c r="BT5" s="24">
        <f>BS5*BJ5*A5</f>
        <v>43297.881912917874</v>
      </c>
      <c r="BU5" s="24">
        <f>BT5*(BA4/100)</f>
        <v>0</v>
      </c>
      <c r="BV5" s="24" t="e">
        <f>BT5/BB4</f>
        <v>#DIV/0!</v>
      </c>
      <c r="BW5" s="24"/>
      <c r="BX5" s="24"/>
      <c r="BY5" s="24"/>
    </row>
    <row r="6" spans="1:88" x14ac:dyDescent="0.25">
      <c r="A6" s="33">
        <v>31</v>
      </c>
      <c r="B6" t="s">
        <v>35</v>
      </c>
      <c r="C6" s="14">
        <v>54852</v>
      </c>
      <c r="D6" s="14">
        <v>2117.29</v>
      </c>
      <c r="E6" s="14">
        <v>1694.93</v>
      </c>
      <c r="F6" s="14">
        <v>3126.56</v>
      </c>
      <c r="G6" s="15">
        <v>110000</v>
      </c>
      <c r="H6" s="14">
        <v>12.35</v>
      </c>
      <c r="I6" s="14">
        <v>7.51</v>
      </c>
      <c r="J6" s="14">
        <v>10.27</v>
      </c>
      <c r="K6" s="14">
        <v>9.8000000000000007</v>
      </c>
      <c r="M6" s="15">
        <v>150</v>
      </c>
      <c r="N6" s="11">
        <v>47</v>
      </c>
      <c r="O6" s="11">
        <v>6</v>
      </c>
      <c r="P6" s="11">
        <v>0</v>
      </c>
      <c r="Q6" s="11">
        <v>20</v>
      </c>
      <c r="R6" s="11">
        <v>27</v>
      </c>
      <c r="S6" s="11">
        <v>15</v>
      </c>
      <c r="T6" s="11">
        <f t="shared" si="0"/>
        <v>100</v>
      </c>
      <c r="AE6" s="5">
        <v>5</v>
      </c>
      <c r="AG6" s="3">
        <v>7</v>
      </c>
      <c r="AM6" s="4">
        <v>5</v>
      </c>
      <c r="AQ6" s="4">
        <v>8</v>
      </c>
      <c r="AU6" s="4">
        <v>1</v>
      </c>
      <c r="AW6" s="4">
        <v>2</v>
      </c>
      <c r="AY6" s="4">
        <v>3</v>
      </c>
      <c r="BA6">
        <v>90</v>
      </c>
      <c r="BB6">
        <v>75</v>
      </c>
      <c r="BC6">
        <v>17</v>
      </c>
      <c r="BD6">
        <v>900</v>
      </c>
      <c r="BE6">
        <v>0</v>
      </c>
      <c r="BF6">
        <v>0</v>
      </c>
      <c r="BG6">
        <v>200</v>
      </c>
      <c r="BI6">
        <f t="shared" ref="BI6:BI27" si="1">C6+M5+S5*18*A6</f>
        <v>63930</v>
      </c>
      <c r="BJ6">
        <f t="shared" ref="BJ6:BJ27" si="2">N5+P5</f>
        <v>48</v>
      </c>
      <c r="BK6">
        <f t="shared" ref="BK6:BK27" si="3">BI6/BJ6/A6</f>
        <v>42.963709677419352</v>
      </c>
      <c r="BL6">
        <f t="shared" ref="BL6:BL27" si="4">D6/C6</f>
        <v>3.8600051046452269E-2</v>
      </c>
      <c r="BM6">
        <f t="shared" ref="BM6:BM27" si="5">BL6*BI6</f>
        <v>2467.7012633996937</v>
      </c>
      <c r="BN6">
        <f t="shared" ref="BN6:BN27" si="6">BM6/BJ6/A6</f>
        <v>1.6584013866933425</v>
      </c>
      <c r="BO6">
        <f t="shared" ref="BO6:BO27" si="7">E6/C6</f>
        <v>3.0900058338802598E-2</v>
      </c>
      <c r="BP6">
        <f t="shared" ref="BP6:BP27" si="8">BO6*BI6</f>
        <v>1975.44072959965</v>
      </c>
      <c r="BQ6">
        <f t="shared" ref="BQ6:BQ27" si="9">BP6/BJ6/A6</f>
        <v>1.3275811354836358</v>
      </c>
      <c r="BS6">
        <f t="shared" ref="BS6:BS25" si="10">(0.325*BK6)+(12.86*BN6)+(7.04*BQ6)</f>
        <v>44.636418671842463</v>
      </c>
      <c r="BT6" s="4">
        <f t="shared" ref="BT6:BT27" si="11">BS6*BJ6*A6</f>
        <v>66418.990983701573</v>
      </c>
      <c r="BU6" s="4">
        <f t="shared" ref="BU6:BU27" si="12">BT6*(BA5/100)</f>
        <v>37858.824860709894</v>
      </c>
      <c r="BV6" s="4">
        <f t="shared" ref="BV6:BV27" si="13">BT6/BB5</f>
        <v>830.23738729626962</v>
      </c>
    </row>
    <row r="7" spans="1:88" x14ac:dyDescent="0.25">
      <c r="A7" s="33">
        <v>30</v>
      </c>
      <c r="B7" t="s">
        <v>36</v>
      </c>
      <c r="C7" s="14">
        <v>55542</v>
      </c>
      <c r="D7" s="14">
        <v>2110.6</v>
      </c>
      <c r="E7" s="14">
        <v>1677.4</v>
      </c>
      <c r="F7" s="14">
        <v>3177</v>
      </c>
      <c r="G7" s="15">
        <v>145000</v>
      </c>
      <c r="M7" s="15">
        <v>150</v>
      </c>
      <c r="N7" s="11">
        <v>49</v>
      </c>
      <c r="O7" s="11">
        <v>6</v>
      </c>
      <c r="P7" s="11">
        <v>0</v>
      </c>
      <c r="Q7" s="11">
        <v>20</v>
      </c>
      <c r="R7" s="11">
        <v>27</v>
      </c>
      <c r="S7" s="11">
        <v>13</v>
      </c>
      <c r="T7" s="11">
        <f>N7+O7+P7+Q7+R7+3</f>
        <v>105</v>
      </c>
      <c r="U7" s="3">
        <v>0</v>
      </c>
      <c r="W7" s="3">
        <v>0</v>
      </c>
      <c r="Y7" s="3">
        <v>0</v>
      </c>
      <c r="AA7" s="3">
        <v>0</v>
      </c>
      <c r="AC7" s="3">
        <v>0</v>
      </c>
      <c r="AE7" s="5">
        <v>5</v>
      </c>
      <c r="AG7" s="3">
        <v>8</v>
      </c>
      <c r="AO7" s="4">
        <v>5</v>
      </c>
      <c r="AQ7" s="4">
        <v>8</v>
      </c>
      <c r="AU7" s="4">
        <v>1</v>
      </c>
      <c r="AW7" s="4">
        <v>2</v>
      </c>
      <c r="AY7" s="4">
        <v>3</v>
      </c>
      <c r="BA7">
        <v>90</v>
      </c>
      <c r="BB7">
        <v>75</v>
      </c>
      <c r="BC7">
        <v>18</v>
      </c>
      <c r="BD7">
        <v>800</v>
      </c>
      <c r="BE7">
        <v>0</v>
      </c>
      <c r="BF7">
        <v>0</v>
      </c>
      <c r="BG7">
        <v>150</v>
      </c>
      <c r="BI7" s="80">
        <f t="shared" si="1"/>
        <v>63792</v>
      </c>
      <c r="BJ7" s="80">
        <f t="shared" si="2"/>
        <v>47</v>
      </c>
      <c r="BK7" s="80">
        <f t="shared" si="3"/>
        <v>45.242553191489364</v>
      </c>
      <c r="BL7" s="80">
        <f t="shared" si="4"/>
        <v>3.8000072017572287E-2</v>
      </c>
      <c r="BM7" s="80">
        <f t="shared" si="5"/>
        <v>2424.1005941449712</v>
      </c>
      <c r="BN7" s="80">
        <f t="shared" si="6"/>
        <v>1.7192202795354405</v>
      </c>
      <c r="BO7" s="80">
        <f t="shared" si="7"/>
        <v>3.0200568938821074E-2</v>
      </c>
      <c r="BP7" s="80">
        <f t="shared" si="8"/>
        <v>1926.5546937452739</v>
      </c>
      <c r="BQ7" s="80">
        <f t="shared" si="9"/>
        <v>1.3663508466278538</v>
      </c>
      <c r="BR7" s="80"/>
      <c r="BS7" s="80">
        <f t="shared" si="10"/>
        <v>46.432112542319899</v>
      </c>
      <c r="BT7" s="4">
        <f t="shared" si="11"/>
        <v>65469.278684671051</v>
      </c>
      <c r="BU7" s="4">
        <f t="shared" si="12"/>
        <v>58922.350816203951</v>
      </c>
      <c r="BV7" s="4">
        <f t="shared" si="13"/>
        <v>872.92371579561404</v>
      </c>
    </row>
    <row r="8" spans="1:88" x14ac:dyDescent="0.25">
      <c r="A8" s="33">
        <v>31</v>
      </c>
      <c r="B8" t="s">
        <v>37</v>
      </c>
      <c r="C8" s="14">
        <v>56152</v>
      </c>
      <c r="D8" s="14">
        <v>2083.2399999999998</v>
      </c>
      <c r="E8" s="14">
        <v>1617.18</v>
      </c>
      <c r="F8" s="14">
        <v>3206.28</v>
      </c>
      <c r="G8" s="15">
        <v>205000</v>
      </c>
      <c r="H8" s="14">
        <v>13.31</v>
      </c>
      <c r="I8" s="14">
        <v>10.5</v>
      </c>
      <c r="J8" s="14">
        <v>16.41</v>
      </c>
      <c r="K8" s="14">
        <v>13.41</v>
      </c>
      <c r="M8" s="15">
        <v>150</v>
      </c>
      <c r="N8" s="11">
        <v>51</v>
      </c>
      <c r="O8" s="11">
        <v>8</v>
      </c>
      <c r="P8" s="11">
        <v>0</v>
      </c>
      <c r="Q8" s="11">
        <v>28</v>
      </c>
      <c r="R8" s="11">
        <v>18</v>
      </c>
      <c r="S8" s="11">
        <v>10</v>
      </c>
      <c r="T8" s="11">
        <f>N8+O8+P8+Q8+R8+5</f>
        <v>110</v>
      </c>
      <c r="U8" s="3">
        <v>0</v>
      </c>
      <c r="W8" s="3">
        <v>0</v>
      </c>
      <c r="Y8" s="3">
        <v>10</v>
      </c>
      <c r="Z8" s="2">
        <v>0</v>
      </c>
      <c r="AB8" s="2">
        <v>0</v>
      </c>
      <c r="AD8" s="2">
        <v>5</v>
      </c>
      <c r="AF8" s="2">
        <v>7</v>
      </c>
      <c r="AO8" s="4">
        <v>26</v>
      </c>
      <c r="AU8" s="4">
        <v>1.5</v>
      </c>
      <c r="AW8" s="4">
        <v>2</v>
      </c>
      <c r="AY8" s="4">
        <v>3</v>
      </c>
      <c r="BA8">
        <v>70</v>
      </c>
      <c r="BB8">
        <v>75</v>
      </c>
      <c r="BC8">
        <v>28</v>
      </c>
      <c r="BI8">
        <f t="shared" si="1"/>
        <v>63556</v>
      </c>
      <c r="BJ8">
        <f t="shared" si="2"/>
        <v>49</v>
      </c>
      <c r="BK8">
        <f t="shared" si="3"/>
        <v>41.840684660961159</v>
      </c>
      <c r="BL8">
        <f t="shared" si="4"/>
        <v>3.7100014247043733E-2</v>
      </c>
      <c r="BM8">
        <f t="shared" si="5"/>
        <v>2357.9285054851116</v>
      </c>
      <c r="BN8">
        <f t="shared" si="6"/>
        <v>1.5522899970277231</v>
      </c>
      <c r="BO8">
        <f t="shared" si="7"/>
        <v>2.8800042741131217E-2</v>
      </c>
      <c r="BP8">
        <f t="shared" si="8"/>
        <v>1830.4155164553356</v>
      </c>
      <c r="BQ8">
        <f t="shared" si="9"/>
        <v>1.2050135065538747</v>
      </c>
      <c r="BS8">
        <f t="shared" si="10"/>
        <v>42.043966962728177</v>
      </c>
      <c r="BT8" s="4">
        <f t="shared" si="11"/>
        <v>63864.785816384101</v>
      </c>
      <c r="BU8" s="4">
        <f t="shared" si="12"/>
        <v>57478.307234745691</v>
      </c>
      <c r="BV8" s="4">
        <f t="shared" si="13"/>
        <v>851.53047755178807</v>
      </c>
    </row>
    <row r="9" spans="1:88" x14ac:dyDescent="0.25">
      <c r="A9" s="33">
        <v>31</v>
      </c>
      <c r="B9" t="s">
        <v>38</v>
      </c>
      <c r="C9" s="14">
        <v>51628</v>
      </c>
      <c r="D9" s="14">
        <v>1961.86</v>
      </c>
      <c r="E9" s="14">
        <v>1512.7</v>
      </c>
      <c r="F9" s="14">
        <v>2911.82</v>
      </c>
      <c r="G9" s="15">
        <v>241000</v>
      </c>
      <c r="H9" s="14">
        <v>14.6</v>
      </c>
      <c r="I9" s="14">
        <v>15.75</v>
      </c>
      <c r="J9" s="14">
        <v>13.98</v>
      </c>
      <c r="K9" s="14">
        <v>14.78</v>
      </c>
      <c r="M9" s="15">
        <v>150</v>
      </c>
      <c r="N9" s="11">
        <v>42</v>
      </c>
      <c r="O9" s="11">
        <v>12</v>
      </c>
      <c r="P9" s="11">
        <v>5</v>
      </c>
      <c r="Q9" s="11">
        <v>28</v>
      </c>
      <c r="R9" s="11">
        <v>18</v>
      </c>
      <c r="S9" s="11">
        <v>10</v>
      </c>
      <c r="T9" s="11">
        <f>N9+O9+P9+Q9+R9+5</f>
        <v>110</v>
      </c>
      <c r="U9" s="3">
        <v>0</v>
      </c>
      <c r="W9" s="3">
        <v>0</v>
      </c>
      <c r="Y9" s="3">
        <v>1.5</v>
      </c>
      <c r="AA9" s="3">
        <v>0</v>
      </c>
      <c r="AC9" s="3">
        <v>0</v>
      </c>
      <c r="AU9" s="4">
        <v>1.5</v>
      </c>
      <c r="AW9" s="4">
        <v>2</v>
      </c>
      <c r="AY9" s="4">
        <v>3</v>
      </c>
      <c r="BA9">
        <v>60</v>
      </c>
      <c r="BB9">
        <v>75</v>
      </c>
      <c r="BC9">
        <v>28</v>
      </c>
      <c r="BD9">
        <v>0</v>
      </c>
      <c r="BE9">
        <v>0</v>
      </c>
      <c r="BF9">
        <v>0</v>
      </c>
      <c r="BG9">
        <v>0</v>
      </c>
      <c r="BI9">
        <f t="shared" si="1"/>
        <v>57358</v>
      </c>
      <c r="BJ9">
        <f t="shared" si="2"/>
        <v>51</v>
      </c>
      <c r="BK9">
        <f t="shared" si="3"/>
        <v>36.27956989247312</v>
      </c>
      <c r="BL9">
        <f t="shared" si="4"/>
        <v>3.799992252266212E-2</v>
      </c>
      <c r="BM9">
        <f t="shared" si="5"/>
        <v>2179.599556054854</v>
      </c>
      <c r="BN9">
        <f t="shared" si="6"/>
        <v>1.3786208450694839</v>
      </c>
      <c r="BO9">
        <f t="shared" si="7"/>
        <v>2.9299992252266212E-2</v>
      </c>
      <c r="BP9">
        <f t="shared" si="8"/>
        <v>1680.5889556054854</v>
      </c>
      <c r="BQ9">
        <f t="shared" si="9"/>
        <v>1.0629911167650128</v>
      </c>
      <c r="BS9">
        <f t="shared" si="10"/>
        <v>37.003381744673014</v>
      </c>
      <c r="BT9" s="4">
        <f t="shared" si="11"/>
        <v>58502.346538328035</v>
      </c>
      <c r="BU9" s="4">
        <f t="shared" si="12"/>
        <v>40951.642576829625</v>
      </c>
      <c r="BV9" s="4">
        <f t="shared" si="13"/>
        <v>780.0312871777071</v>
      </c>
    </row>
    <row r="10" spans="1:88" x14ac:dyDescent="0.25">
      <c r="A10" s="33">
        <v>30</v>
      </c>
      <c r="B10" t="s">
        <v>39</v>
      </c>
      <c r="C10" s="14">
        <v>48205</v>
      </c>
      <c r="D10" s="14">
        <v>1851.08</v>
      </c>
      <c r="E10" s="14">
        <v>1417.23</v>
      </c>
      <c r="F10" s="14">
        <v>2709.12</v>
      </c>
      <c r="G10" s="15">
        <v>294000</v>
      </c>
      <c r="M10" s="15">
        <v>150</v>
      </c>
      <c r="N10" s="11">
        <v>43</v>
      </c>
      <c r="O10" s="11">
        <v>9</v>
      </c>
      <c r="P10" s="11">
        <v>5</v>
      </c>
      <c r="Q10" s="11">
        <v>29</v>
      </c>
      <c r="R10" s="11">
        <v>20</v>
      </c>
      <c r="S10" s="11">
        <v>12</v>
      </c>
      <c r="T10" s="11">
        <f>N10+O10+P10+Q10+R10+5</f>
        <v>111</v>
      </c>
      <c r="U10" s="3">
        <v>0</v>
      </c>
      <c r="W10" s="3">
        <v>0</v>
      </c>
      <c r="Y10" s="3">
        <v>2.5</v>
      </c>
      <c r="AA10" s="3">
        <v>0</v>
      </c>
      <c r="AC10" s="3">
        <v>0</v>
      </c>
      <c r="AO10" s="4">
        <v>65</v>
      </c>
      <c r="AU10" s="4">
        <v>1.5</v>
      </c>
      <c r="AW10" s="4">
        <v>2</v>
      </c>
      <c r="AY10" s="4">
        <v>3</v>
      </c>
      <c r="BA10">
        <v>30</v>
      </c>
      <c r="BB10">
        <v>85</v>
      </c>
      <c r="BC10">
        <v>33</v>
      </c>
      <c r="BD10">
        <v>200</v>
      </c>
      <c r="BE10">
        <v>0</v>
      </c>
      <c r="BF10">
        <v>0</v>
      </c>
      <c r="BG10">
        <v>75</v>
      </c>
      <c r="BI10">
        <f t="shared" si="1"/>
        <v>53755</v>
      </c>
      <c r="BJ10">
        <f t="shared" si="2"/>
        <v>47</v>
      </c>
      <c r="BK10">
        <f t="shared" si="3"/>
        <v>38.124113475177303</v>
      </c>
      <c r="BL10">
        <f t="shared" si="4"/>
        <v>3.8400165957888185E-2</v>
      </c>
      <c r="BM10">
        <f t="shared" si="5"/>
        <v>2064.2009210662795</v>
      </c>
      <c r="BN10">
        <f t="shared" si="6"/>
        <v>1.46397228444417</v>
      </c>
      <c r="BO10">
        <f t="shared" si="7"/>
        <v>2.9400062234208071E-2</v>
      </c>
      <c r="BP10">
        <f t="shared" si="8"/>
        <v>1580.4003453998548</v>
      </c>
      <c r="BQ10">
        <f t="shared" si="9"/>
        <v>1.1208513087942231</v>
      </c>
      <c r="BS10">
        <f t="shared" si="10"/>
        <v>39.107813671295979</v>
      </c>
      <c r="BT10" s="4">
        <f t="shared" si="11"/>
        <v>55142.017276527331</v>
      </c>
      <c r="BU10" s="4">
        <f t="shared" si="12"/>
        <v>33085.210365916399</v>
      </c>
      <c r="BV10" s="4">
        <f t="shared" si="13"/>
        <v>735.22689702036439</v>
      </c>
    </row>
    <row r="11" spans="1:88" x14ac:dyDescent="0.25">
      <c r="A11" s="33">
        <v>31</v>
      </c>
      <c r="B11" t="s">
        <v>40</v>
      </c>
      <c r="C11" s="14">
        <v>44409</v>
      </c>
      <c r="D11" s="14">
        <v>1714.19</v>
      </c>
      <c r="E11" s="14">
        <v>1358.92</v>
      </c>
      <c r="F11" s="14">
        <v>2473.58</v>
      </c>
      <c r="G11" s="15">
        <v>259000</v>
      </c>
      <c r="H11" s="14">
        <v>14.99</v>
      </c>
      <c r="I11" s="14">
        <v>13.48</v>
      </c>
      <c r="J11" s="14">
        <v>17.09</v>
      </c>
      <c r="K11" s="14">
        <v>15.39</v>
      </c>
      <c r="L11" s="14">
        <v>14.89</v>
      </c>
      <c r="M11" s="15">
        <v>150</v>
      </c>
      <c r="N11" s="11">
        <v>42</v>
      </c>
      <c r="O11" s="11">
        <v>8</v>
      </c>
      <c r="P11" s="11">
        <v>6</v>
      </c>
      <c r="Q11" s="11">
        <v>35</v>
      </c>
      <c r="R11" s="11">
        <v>14</v>
      </c>
      <c r="S11" s="11">
        <v>12</v>
      </c>
      <c r="T11" s="11">
        <f>N11+O11+P11+Q11+R11+5</f>
        <v>110</v>
      </c>
      <c r="U11" s="3">
        <v>0</v>
      </c>
      <c r="W11" s="3">
        <v>0</v>
      </c>
      <c r="Y11" s="3">
        <v>4</v>
      </c>
      <c r="Z11" s="2">
        <v>10</v>
      </c>
      <c r="AA11" s="3">
        <v>0</v>
      </c>
      <c r="AC11" s="3">
        <v>0</v>
      </c>
      <c r="AU11" s="4">
        <v>1.5</v>
      </c>
      <c r="AW11" s="4">
        <v>2</v>
      </c>
      <c r="AY11" s="4">
        <v>3</v>
      </c>
      <c r="BA11">
        <v>10</v>
      </c>
      <c r="BB11">
        <v>150</v>
      </c>
      <c r="BC11" t="s">
        <v>73</v>
      </c>
      <c r="BD11">
        <v>0</v>
      </c>
      <c r="BE11">
        <v>0</v>
      </c>
      <c r="BF11">
        <v>0</v>
      </c>
      <c r="BG11">
        <v>0</v>
      </c>
      <c r="BI11">
        <f t="shared" si="1"/>
        <v>51255</v>
      </c>
      <c r="BJ11">
        <f t="shared" si="2"/>
        <v>48</v>
      </c>
      <c r="BK11">
        <f t="shared" si="3"/>
        <v>34.445564516129032</v>
      </c>
      <c r="BL11">
        <f t="shared" si="4"/>
        <v>3.8600058546690991E-2</v>
      </c>
      <c r="BM11">
        <f t="shared" si="5"/>
        <v>1978.4460008106466</v>
      </c>
      <c r="BN11">
        <f t="shared" si="6"/>
        <v>1.3296008069964023</v>
      </c>
      <c r="BO11">
        <f t="shared" si="7"/>
        <v>3.0600103582607129E-2</v>
      </c>
      <c r="BP11">
        <f t="shared" si="8"/>
        <v>1568.4083091265284</v>
      </c>
      <c r="BQ11">
        <f t="shared" si="9"/>
        <v>1.054037842154925</v>
      </c>
      <c r="BS11">
        <f t="shared" si="10"/>
        <v>35.713901254486338</v>
      </c>
      <c r="BT11" s="4">
        <f t="shared" si="11"/>
        <v>53142.285066675671</v>
      </c>
      <c r="BU11" s="4">
        <f t="shared" si="12"/>
        <v>15942.6855200027</v>
      </c>
      <c r="BV11" s="4">
        <f t="shared" si="13"/>
        <v>625.20335372559612</v>
      </c>
    </row>
    <row r="12" spans="1:88" x14ac:dyDescent="0.25">
      <c r="A12" s="33">
        <v>30</v>
      </c>
      <c r="B12" t="s">
        <v>41</v>
      </c>
      <c r="C12" s="14">
        <v>39481</v>
      </c>
      <c r="D12" s="14">
        <v>1610.82</v>
      </c>
      <c r="E12" s="14">
        <v>1212.07</v>
      </c>
      <c r="F12" s="14">
        <v>2210.94</v>
      </c>
      <c r="G12" s="15">
        <v>162000</v>
      </c>
      <c r="M12" s="15">
        <v>150</v>
      </c>
      <c r="N12" s="11">
        <v>39</v>
      </c>
      <c r="O12" s="11">
        <v>9</v>
      </c>
      <c r="P12" s="11">
        <v>7</v>
      </c>
      <c r="Q12" s="11">
        <v>35</v>
      </c>
      <c r="R12" s="11">
        <v>16</v>
      </c>
      <c r="S12" s="11">
        <v>10</v>
      </c>
      <c r="T12" s="11">
        <f>N12+O12+P12+Q12+R12+5</f>
        <v>111</v>
      </c>
      <c r="U12" s="3">
        <v>0</v>
      </c>
      <c r="W12" s="3">
        <v>0</v>
      </c>
      <c r="Y12" s="3">
        <v>4</v>
      </c>
      <c r="Z12" s="2">
        <v>10</v>
      </c>
      <c r="AA12" s="3">
        <v>0</v>
      </c>
      <c r="AC12" s="3">
        <v>0</v>
      </c>
      <c r="AU12" s="4">
        <v>1.5</v>
      </c>
      <c r="AW12" s="4">
        <v>2</v>
      </c>
      <c r="AY12" s="4">
        <v>3.5</v>
      </c>
      <c r="BA12">
        <v>0</v>
      </c>
      <c r="BB12">
        <v>0</v>
      </c>
      <c r="BC12" t="s">
        <v>73</v>
      </c>
      <c r="BD12">
        <v>0</v>
      </c>
      <c r="BE12">
        <v>0</v>
      </c>
      <c r="BF12">
        <v>0</v>
      </c>
      <c r="BG12">
        <v>0</v>
      </c>
      <c r="BI12">
        <f t="shared" si="1"/>
        <v>46111</v>
      </c>
      <c r="BJ12">
        <f t="shared" si="2"/>
        <v>48</v>
      </c>
      <c r="BK12">
        <f t="shared" si="3"/>
        <v>32.021527777777777</v>
      </c>
      <c r="BL12">
        <f t="shared" si="4"/>
        <v>4.0799878422532354E-2</v>
      </c>
      <c r="BM12">
        <f t="shared" si="5"/>
        <v>1881.3231939413895</v>
      </c>
      <c r="BN12">
        <f t="shared" si="6"/>
        <v>1.306474440237076</v>
      </c>
      <c r="BO12">
        <f t="shared" si="7"/>
        <v>3.0700083584509003E-2</v>
      </c>
      <c r="BP12">
        <f t="shared" si="8"/>
        <v>1415.6115541652946</v>
      </c>
      <c r="BQ12">
        <f t="shared" si="9"/>
        <v>0.9830635792814546</v>
      </c>
      <c r="BS12">
        <f t="shared" si="10"/>
        <v>34.129025427368013</v>
      </c>
      <c r="BT12" s="4">
        <f t="shared" si="11"/>
        <v>49145.796615409934</v>
      </c>
      <c r="BU12" s="4">
        <f t="shared" si="12"/>
        <v>4914.5796615409936</v>
      </c>
      <c r="BV12" s="4">
        <f t="shared" si="13"/>
        <v>327.63864410273288</v>
      </c>
    </row>
    <row r="13" spans="1:88" x14ac:dyDescent="0.25">
      <c r="A13" s="33">
        <v>31</v>
      </c>
      <c r="B13" t="s">
        <v>42</v>
      </c>
      <c r="C13" s="14">
        <v>36092</v>
      </c>
      <c r="D13" s="14">
        <v>1407.59</v>
      </c>
      <c r="E13" s="14">
        <v>1068.32</v>
      </c>
      <c r="F13" s="14">
        <v>2006.72</v>
      </c>
      <c r="G13" s="15">
        <v>167000</v>
      </c>
      <c r="H13" s="14">
        <v>9.93</v>
      </c>
      <c r="I13" s="14">
        <v>6.48</v>
      </c>
      <c r="J13" s="14">
        <v>6.87</v>
      </c>
      <c r="K13" s="14">
        <v>6.02</v>
      </c>
      <c r="M13" s="15">
        <v>150</v>
      </c>
      <c r="N13" s="11">
        <v>39</v>
      </c>
      <c r="O13" s="11">
        <v>13</v>
      </c>
      <c r="P13" s="11">
        <v>6</v>
      </c>
      <c r="Q13" s="11">
        <v>35</v>
      </c>
      <c r="R13" s="11">
        <v>16</v>
      </c>
      <c r="S13" s="11">
        <v>12</v>
      </c>
      <c r="T13" s="11">
        <f t="shared" si="0"/>
        <v>109</v>
      </c>
      <c r="U13" s="3">
        <v>0</v>
      </c>
      <c r="W13" s="3">
        <v>0</v>
      </c>
      <c r="Y13" s="3">
        <v>4</v>
      </c>
      <c r="Z13" s="2">
        <v>10</v>
      </c>
      <c r="AA13" s="3">
        <v>0</v>
      </c>
      <c r="AC13" s="3">
        <v>0</v>
      </c>
      <c r="AU13" s="4">
        <v>1.5</v>
      </c>
      <c r="AW13" s="4">
        <v>2</v>
      </c>
      <c r="AY13" s="4">
        <v>3.5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I13">
        <f t="shared" si="1"/>
        <v>41822</v>
      </c>
      <c r="BJ13">
        <f t="shared" si="2"/>
        <v>46</v>
      </c>
      <c r="BK13">
        <f t="shared" si="3"/>
        <v>29.328190743338009</v>
      </c>
      <c r="BL13">
        <f t="shared" si="4"/>
        <v>3.9000055413942143E-2</v>
      </c>
      <c r="BM13">
        <f t="shared" si="5"/>
        <v>1631.0603175218882</v>
      </c>
      <c r="BN13">
        <f t="shared" si="6"/>
        <v>1.1438010641808474</v>
      </c>
      <c r="BO13">
        <f t="shared" si="7"/>
        <v>2.9599911337692561E-2</v>
      </c>
      <c r="BP13">
        <f t="shared" si="8"/>
        <v>1237.9274919649783</v>
      </c>
      <c r="BQ13">
        <f t="shared" si="9"/>
        <v>0.8681118456977408</v>
      </c>
      <c r="BS13">
        <f t="shared" si="10"/>
        <v>30.352451070662646</v>
      </c>
      <c r="BT13" s="4">
        <f t="shared" si="11"/>
        <v>43282.595226764934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33">
        <v>31</v>
      </c>
      <c r="B14" t="s">
        <v>43</v>
      </c>
      <c r="C14" s="14">
        <v>35665</v>
      </c>
      <c r="D14" s="14">
        <v>1291.07</v>
      </c>
      <c r="E14" s="14">
        <v>1002.19</v>
      </c>
      <c r="F14" s="14">
        <v>1979.41</v>
      </c>
      <c r="G14" s="15">
        <v>286000</v>
      </c>
      <c r="H14" s="14">
        <v>6.86</v>
      </c>
      <c r="I14" s="14">
        <v>7.7</v>
      </c>
      <c r="J14" s="14">
        <v>5.52</v>
      </c>
      <c r="K14" s="14">
        <v>6.13</v>
      </c>
      <c r="L14" s="14">
        <v>6.49</v>
      </c>
      <c r="M14" s="15">
        <v>150</v>
      </c>
      <c r="N14" s="11">
        <v>40</v>
      </c>
      <c r="O14" s="11">
        <v>12</v>
      </c>
      <c r="P14" s="11">
        <v>7</v>
      </c>
      <c r="Q14" s="11">
        <v>35</v>
      </c>
      <c r="R14" s="11">
        <v>16</v>
      </c>
      <c r="S14" s="11">
        <v>13</v>
      </c>
      <c r="T14" s="11">
        <f t="shared" si="0"/>
        <v>110</v>
      </c>
      <c r="U14" s="3">
        <v>0</v>
      </c>
      <c r="W14" s="3">
        <v>0</v>
      </c>
      <c r="Y14" s="3">
        <v>4</v>
      </c>
      <c r="Z14" s="2">
        <v>10</v>
      </c>
      <c r="AA14" s="3">
        <v>0</v>
      </c>
      <c r="AC14" s="3">
        <v>0</v>
      </c>
      <c r="AU14" s="4">
        <v>1.5</v>
      </c>
      <c r="AW14" s="4">
        <v>2</v>
      </c>
      <c r="AY14" s="4">
        <v>3.5</v>
      </c>
      <c r="BA14">
        <v>0</v>
      </c>
      <c r="BB14">
        <v>0</v>
      </c>
      <c r="BC14">
        <v>0</v>
      </c>
      <c r="BD14">
        <v>0</v>
      </c>
      <c r="BE14">
        <v>100</v>
      </c>
      <c r="BF14">
        <v>0</v>
      </c>
      <c r="BG14">
        <v>0</v>
      </c>
      <c r="BI14">
        <f t="shared" si="1"/>
        <v>42511</v>
      </c>
      <c r="BJ14">
        <f t="shared" si="2"/>
        <v>45</v>
      </c>
      <c r="BK14">
        <f t="shared" si="3"/>
        <v>30.473835125448026</v>
      </c>
      <c r="BL14">
        <f t="shared" si="4"/>
        <v>3.6199915883919805E-2</v>
      </c>
      <c r="BM14">
        <f t="shared" si="5"/>
        <v>1538.8946241413148</v>
      </c>
      <c r="BN14">
        <f t="shared" si="6"/>
        <v>1.1031502682016594</v>
      </c>
      <c r="BO14">
        <f t="shared" si="7"/>
        <v>2.8100098135426892E-2</v>
      </c>
      <c r="BP14">
        <f t="shared" si="8"/>
        <v>1194.5632718351326</v>
      </c>
      <c r="BQ14">
        <f t="shared" si="9"/>
        <v>0.85631775758790873</v>
      </c>
      <c r="BS14">
        <f t="shared" si="10"/>
        <v>30.118985878262826</v>
      </c>
      <c r="BT14" s="4">
        <f t="shared" si="11"/>
        <v>42015.985300176639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33">
        <v>28</v>
      </c>
      <c r="B15" t="s">
        <v>44</v>
      </c>
      <c r="C15" s="14">
        <v>33691</v>
      </c>
      <c r="D15" s="14">
        <v>1206.1400000000001</v>
      </c>
      <c r="E15" s="14">
        <v>939.98</v>
      </c>
      <c r="F15" s="14">
        <v>1873.22</v>
      </c>
      <c r="G15" s="15">
        <v>234000</v>
      </c>
      <c r="H15" s="14">
        <v>8.48</v>
      </c>
      <c r="I15" s="14">
        <v>7.11</v>
      </c>
      <c r="J15" s="14">
        <v>7.51</v>
      </c>
      <c r="K15" s="14">
        <v>8.09</v>
      </c>
      <c r="M15" s="15">
        <v>150</v>
      </c>
      <c r="N15" s="11">
        <v>46</v>
      </c>
      <c r="O15" s="11">
        <v>10</v>
      </c>
      <c r="P15" s="11">
        <v>7</v>
      </c>
      <c r="Q15" s="11">
        <v>35</v>
      </c>
      <c r="R15" s="11">
        <v>16</v>
      </c>
      <c r="S15" s="11">
        <v>16</v>
      </c>
      <c r="T15" s="11">
        <f>N15+O15+P15+Q15+R15</f>
        <v>114</v>
      </c>
      <c r="U15" s="3">
        <v>0</v>
      </c>
      <c r="W15" s="3">
        <v>0</v>
      </c>
      <c r="Y15" s="3">
        <v>4</v>
      </c>
      <c r="Z15" s="2">
        <v>10</v>
      </c>
      <c r="AA15" s="3">
        <v>0</v>
      </c>
      <c r="AC15" s="3">
        <v>0</v>
      </c>
      <c r="AU15" s="4">
        <v>1.5</v>
      </c>
      <c r="AW15" s="4">
        <v>2</v>
      </c>
      <c r="AY15" s="4">
        <v>3.5</v>
      </c>
      <c r="BA15">
        <v>0</v>
      </c>
      <c r="BB15">
        <v>0</v>
      </c>
      <c r="BC15">
        <v>0</v>
      </c>
      <c r="BD15">
        <v>0</v>
      </c>
      <c r="BE15">
        <v>75</v>
      </c>
      <c r="BF15">
        <v>0</v>
      </c>
      <c r="BG15">
        <v>0</v>
      </c>
      <c r="BI15">
        <f t="shared" si="1"/>
        <v>40393</v>
      </c>
      <c r="BJ15">
        <f t="shared" si="2"/>
        <v>47</v>
      </c>
      <c r="BK15">
        <f t="shared" si="3"/>
        <v>30.69376899696049</v>
      </c>
      <c r="BL15">
        <f t="shared" si="4"/>
        <v>3.5800065299338102E-2</v>
      </c>
      <c r="BM15">
        <f t="shared" si="5"/>
        <v>1446.0720376361639</v>
      </c>
      <c r="BN15">
        <f t="shared" si="6"/>
        <v>1.0988389343739848</v>
      </c>
      <c r="BO15">
        <f t="shared" si="7"/>
        <v>2.7900032649669053E-2</v>
      </c>
      <c r="BP15">
        <f t="shared" si="8"/>
        <v>1126.9660188180821</v>
      </c>
      <c r="BQ15">
        <f t="shared" si="9"/>
        <v>0.85635715715659733</v>
      </c>
      <c r="BS15">
        <f t="shared" si="10"/>
        <v>30.135298006444049</v>
      </c>
      <c r="BT15" s="4">
        <f t="shared" si="11"/>
        <v>39658.052176480371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33">
        <v>31</v>
      </c>
      <c r="B16" t="s">
        <v>33</v>
      </c>
      <c r="C16" s="14">
        <v>44089</v>
      </c>
      <c r="D16" s="14">
        <v>1529.89</v>
      </c>
      <c r="E16" s="14">
        <v>1199.22</v>
      </c>
      <c r="F16" s="14">
        <v>2468.98</v>
      </c>
      <c r="G16" s="15">
        <v>205000</v>
      </c>
      <c r="H16" s="14">
        <v>7.43</v>
      </c>
      <c r="I16" s="14">
        <v>6.6</v>
      </c>
      <c r="J16" s="14">
        <v>5.57</v>
      </c>
      <c r="K16" s="14">
        <v>7.02</v>
      </c>
      <c r="L16" s="14">
        <v>6.65</v>
      </c>
      <c r="M16" s="15">
        <v>150</v>
      </c>
      <c r="N16" s="11">
        <v>46</v>
      </c>
      <c r="O16" s="11">
        <v>15</v>
      </c>
      <c r="P16" s="11">
        <v>8</v>
      </c>
      <c r="Q16" s="11">
        <v>31</v>
      </c>
      <c r="R16" s="11">
        <v>16</v>
      </c>
      <c r="S16" s="11">
        <v>16</v>
      </c>
      <c r="T16" s="11">
        <f t="shared" si="0"/>
        <v>116</v>
      </c>
      <c r="U16" s="3">
        <v>0</v>
      </c>
      <c r="W16" s="3">
        <v>0</v>
      </c>
      <c r="Y16" s="3">
        <v>4</v>
      </c>
      <c r="Z16" s="2">
        <v>10</v>
      </c>
      <c r="AA16" s="3">
        <v>0</v>
      </c>
      <c r="AC16" s="3">
        <v>0</v>
      </c>
      <c r="AU16" s="4">
        <v>1.5</v>
      </c>
      <c r="AW16" s="4">
        <v>2</v>
      </c>
      <c r="AY16" s="4">
        <v>3.5</v>
      </c>
      <c r="BA16">
        <v>5</v>
      </c>
      <c r="BB16">
        <v>45</v>
      </c>
      <c r="BC16">
        <v>0</v>
      </c>
      <c r="BD16">
        <v>0</v>
      </c>
      <c r="BE16">
        <v>150</v>
      </c>
      <c r="BF16">
        <v>0</v>
      </c>
      <c r="BG16">
        <v>0</v>
      </c>
      <c r="BI16">
        <f t="shared" si="1"/>
        <v>53167</v>
      </c>
      <c r="BJ16">
        <f t="shared" si="2"/>
        <v>53</v>
      </c>
      <c r="BK16">
        <f t="shared" si="3"/>
        <v>32.359707851491173</v>
      </c>
      <c r="BL16">
        <f t="shared" si="4"/>
        <v>3.4700038558370568E-2</v>
      </c>
      <c r="BM16">
        <f t="shared" si="5"/>
        <v>1844.8969500328881</v>
      </c>
      <c r="BN16">
        <f t="shared" si="6"/>
        <v>1.1228831101843508</v>
      </c>
      <c r="BO16">
        <f t="shared" si="7"/>
        <v>2.7199981854884439E-2</v>
      </c>
      <c r="BP16">
        <f t="shared" si="8"/>
        <v>1446.141435278641</v>
      </c>
      <c r="BQ16">
        <f t="shared" si="9"/>
        <v>0.88018346638992151</v>
      </c>
      <c r="BS16">
        <f t="shared" si="10"/>
        <v>31.15367345209043</v>
      </c>
      <c r="BT16" s="4">
        <f t="shared" si="11"/>
        <v>51185.485481784577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33">
        <v>30</v>
      </c>
      <c r="B17" t="s">
        <v>34</v>
      </c>
      <c r="C17" s="14">
        <v>38020</v>
      </c>
      <c r="D17" s="14">
        <v>1376.32</v>
      </c>
      <c r="E17" s="14">
        <v>1026.54</v>
      </c>
      <c r="F17" s="14">
        <v>2136.7199999999998</v>
      </c>
      <c r="G17" s="15">
        <v>196000</v>
      </c>
      <c r="H17" s="14">
        <v>6.6</v>
      </c>
      <c r="I17" s="14">
        <v>7.56</v>
      </c>
      <c r="J17" s="14">
        <v>6.24</v>
      </c>
      <c r="K17" s="14">
        <v>7.79</v>
      </c>
      <c r="L17" s="14">
        <v>7.2</v>
      </c>
      <c r="M17" s="15">
        <v>150</v>
      </c>
      <c r="N17" s="11">
        <v>47</v>
      </c>
      <c r="O17" s="11">
        <v>15</v>
      </c>
      <c r="P17" s="11">
        <v>7</v>
      </c>
      <c r="Q17" s="11">
        <v>31</v>
      </c>
      <c r="R17" s="11">
        <v>18</v>
      </c>
      <c r="S17" s="11">
        <v>15</v>
      </c>
      <c r="T17" s="11">
        <f t="shared" si="0"/>
        <v>118</v>
      </c>
      <c r="U17" s="3">
        <v>0</v>
      </c>
      <c r="W17" s="3">
        <v>0</v>
      </c>
      <c r="Y17" s="3">
        <v>4</v>
      </c>
      <c r="Z17" s="2">
        <v>10</v>
      </c>
      <c r="AA17" s="3">
        <v>0</v>
      </c>
      <c r="AC17" s="3">
        <v>0</v>
      </c>
      <c r="AU17" s="4">
        <v>1.5</v>
      </c>
      <c r="AW17" s="4">
        <v>2</v>
      </c>
      <c r="AY17" s="4">
        <v>3.5</v>
      </c>
      <c r="BA17">
        <v>15</v>
      </c>
      <c r="BB17">
        <v>50</v>
      </c>
      <c r="BC17">
        <v>25</v>
      </c>
      <c r="BD17">
        <v>170</v>
      </c>
      <c r="BE17">
        <v>30</v>
      </c>
      <c r="BF17">
        <v>0</v>
      </c>
      <c r="BG17">
        <v>70</v>
      </c>
      <c r="BI17">
        <f t="shared" si="1"/>
        <v>46810</v>
      </c>
      <c r="BJ17">
        <f t="shared" si="2"/>
        <v>54</v>
      </c>
      <c r="BK17">
        <f t="shared" si="3"/>
        <v>28.89506172839506</v>
      </c>
      <c r="BL17">
        <f t="shared" si="4"/>
        <v>3.6199894792214624E-2</v>
      </c>
      <c r="BM17">
        <f t="shared" si="5"/>
        <v>1694.5170752235665</v>
      </c>
      <c r="BN17">
        <f t="shared" si="6"/>
        <v>1.0459981945824484</v>
      </c>
      <c r="BO17">
        <f t="shared" si="7"/>
        <v>2.7E-2</v>
      </c>
      <c r="BP17">
        <f t="shared" si="8"/>
        <v>1263.8699999999999</v>
      </c>
      <c r="BQ17">
        <f t="shared" si="9"/>
        <v>0.78016666666666656</v>
      </c>
      <c r="BS17">
        <f t="shared" si="10"/>
        <v>28.334805177392013</v>
      </c>
      <c r="BT17" s="4">
        <f t="shared" si="11"/>
        <v>45902.384387375059</v>
      </c>
      <c r="BU17" s="4">
        <f t="shared" si="12"/>
        <v>2295.119219368753</v>
      </c>
      <c r="BV17" s="4">
        <f t="shared" si="13"/>
        <v>1020.0529863861125</v>
      </c>
    </row>
    <row r="18" spans="1:74" x14ac:dyDescent="0.25">
      <c r="A18" s="33">
        <v>31</v>
      </c>
      <c r="B18" t="s">
        <v>35</v>
      </c>
      <c r="C18" s="14">
        <v>58768</v>
      </c>
      <c r="D18" s="14">
        <v>2256.69</v>
      </c>
      <c r="E18" s="14">
        <v>1780.67</v>
      </c>
      <c r="F18" s="14">
        <v>3291.01</v>
      </c>
      <c r="G18" s="15">
        <v>194000</v>
      </c>
      <c r="H18" s="14">
        <v>20.23</v>
      </c>
      <c r="I18" s="14">
        <v>21.49</v>
      </c>
      <c r="J18" s="14">
        <v>16.34</v>
      </c>
      <c r="K18" s="14">
        <v>13.58</v>
      </c>
      <c r="L18" s="14">
        <v>17.91</v>
      </c>
      <c r="M18" s="15">
        <v>150</v>
      </c>
      <c r="N18" s="11">
        <v>55</v>
      </c>
      <c r="O18" s="11">
        <v>9</v>
      </c>
      <c r="P18" s="11">
        <v>7</v>
      </c>
      <c r="Q18" s="11">
        <v>23</v>
      </c>
      <c r="R18" s="11">
        <v>18</v>
      </c>
      <c r="S18" s="11">
        <v>21</v>
      </c>
      <c r="T18" s="11">
        <f t="shared" si="0"/>
        <v>112</v>
      </c>
      <c r="U18" s="3">
        <v>0</v>
      </c>
      <c r="W18" s="3">
        <v>0</v>
      </c>
      <c r="Y18" s="3">
        <v>1</v>
      </c>
      <c r="AA18" s="3">
        <v>0</v>
      </c>
      <c r="AC18" s="3">
        <v>0</v>
      </c>
      <c r="AU18" s="4">
        <v>1.5</v>
      </c>
      <c r="AW18" s="4">
        <v>2</v>
      </c>
      <c r="AY18" s="4">
        <v>3.5</v>
      </c>
      <c r="BA18">
        <v>90</v>
      </c>
      <c r="BB18">
        <v>75</v>
      </c>
      <c r="BC18">
        <v>25</v>
      </c>
      <c r="BD18">
        <v>630</v>
      </c>
      <c r="BE18">
        <v>35</v>
      </c>
      <c r="BF18">
        <v>0</v>
      </c>
      <c r="BG18">
        <v>120</v>
      </c>
      <c r="BI18">
        <f t="shared" si="1"/>
        <v>67288</v>
      </c>
      <c r="BJ18">
        <f t="shared" si="2"/>
        <v>54</v>
      </c>
      <c r="BK18">
        <f t="shared" si="3"/>
        <v>40.195937873357231</v>
      </c>
      <c r="BL18">
        <f t="shared" si="4"/>
        <v>3.8399979580724206E-2</v>
      </c>
      <c r="BM18">
        <f t="shared" si="5"/>
        <v>2583.8578260277704</v>
      </c>
      <c r="BN18">
        <f t="shared" si="6"/>
        <v>1.5435231935649765</v>
      </c>
      <c r="BO18">
        <f t="shared" si="7"/>
        <v>3.0299993193574737E-2</v>
      </c>
      <c r="BP18">
        <f t="shared" si="8"/>
        <v>2038.825942009257</v>
      </c>
      <c r="BQ18">
        <f t="shared" si="9"/>
        <v>1.2179366439720769</v>
      </c>
      <c r="BS18">
        <f t="shared" si="10"/>
        <v>41.487662051650119</v>
      </c>
      <c r="BT18" s="4">
        <f t="shared" si="11"/>
        <v>69450.346274462296</v>
      </c>
      <c r="BU18" s="4">
        <f t="shared" si="12"/>
        <v>10417.551941169344</v>
      </c>
      <c r="BV18" s="4">
        <f t="shared" si="13"/>
        <v>1389.006925489246</v>
      </c>
    </row>
    <row r="19" spans="1:74" x14ac:dyDescent="0.25">
      <c r="A19" s="33">
        <v>30</v>
      </c>
      <c r="B19" t="s">
        <v>36</v>
      </c>
      <c r="C19" s="14">
        <v>46625</v>
      </c>
      <c r="D19" s="14">
        <v>1664.61</v>
      </c>
      <c r="E19" s="14">
        <v>1300.8399999999999</v>
      </c>
      <c r="F19" s="14">
        <v>2657.63</v>
      </c>
      <c r="G19" s="15">
        <v>218000</v>
      </c>
      <c r="H19" s="14">
        <v>14.78</v>
      </c>
      <c r="I19" s="14">
        <v>7.62</v>
      </c>
      <c r="J19" s="14">
        <v>7.9</v>
      </c>
      <c r="K19" s="14">
        <v>6.14</v>
      </c>
      <c r="M19" s="15">
        <v>150</v>
      </c>
      <c r="N19" s="11">
        <v>60</v>
      </c>
      <c r="O19" s="11">
        <v>5</v>
      </c>
      <c r="P19" s="11">
        <v>9</v>
      </c>
      <c r="Q19" s="11">
        <v>24</v>
      </c>
      <c r="R19" s="11">
        <v>19</v>
      </c>
      <c r="S19" s="11">
        <v>22</v>
      </c>
      <c r="T19" s="11">
        <f t="shared" si="0"/>
        <v>117</v>
      </c>
      <c r="U19" s="3">
        <v>0</v>
      </c>
      <c r="W19" s="3">
        <v>0</v>
      </c>
      <c r="Y19" s="3">
        <v>2</v>
      </c>
      <c r="AA19" s="3">
        <v>0</v>
      </c>
      <c r="AC19" s="3">
        <v>0</v>
      </c>
      <c r="AU19" s="4">
        <v>1.5</v>
      </c>
      <c r="AW19" s="4">
        <v>0</v>
      </c>
      <c r="AY19" s="4">
        <v>3.5</v>
      </c>
      <c r="BA19">
        <v>60</v>
      </c>
      <c r="BB19">
        <v>90</v>
      </c>
      <c r="BC19">
        <v>25</v>
      </c>
      <c r="BD19">
        <v>160</v>
      </c>
      <c r="BE19">
        <v>0</v>
      </c>
      <c r="BF19">
        <v>0</v>
      </c>
      <c r="BG19">
        <v>80</v>
      </c>
      <c r="BI19">
        <f t="shared" si="1"/>
        <v>58115</v>
      </c>
      <c r="BJ19">
        <f t="shared" si="2"/>
        <v>62</v>
      </c>
      <c r="BK19">
        <f t="shared" si="3"/>
        <v>31.24462365591398</v>
      </c>
      <c r="BL19">
        <f t="shared" si="4"/>
        <v>3.5702091152815009E-2</v>
      </c>
      <c r="BM19">
        <f t="shared" si="5"/>
        <v>2074.8270273458443</v>
      </c>
      <c r="BN19">
        <f t="shared" si="6"/>
        <v>1.115498401798841</v>
      </c>
      <c r="BO19">
        <f t="shared" si="7"/>
        <v>2.7900053619302947E-2</v>
      </c>
      <c r="BP19">
        <f t="shared" si="8"/>
        <v>1621.4116160857907</v>
      </c>
      <c r="BQ19">
        <f t="shared" si="9"/>
        <v>0.87172667531494119</v>
      </c>
      <c r="BS19">
        <f t="shared" si="10"/>
        <v>30.636767929522325</v>
      </c>
      <c r="BT19" s="4">
        <f t="shared" si="11"/>
        <v>56984.388348911525</v>
      </c>
      <c r="BU19" s="4">
        <f t="shared" si="12"/>
        <v>51285.949514020373</v>
      </c>
      <c r="BV19" s="4">
        <f t="shared" si="13"/>
        <v>759.79184465215371</v>
      </c>
    </row>
    <row r="20" spans="1:74" x14ac:dyDescent="0.25">
      <c r="A20" s="33">
        <v>31</v>
      </c>
      <c r="B20" t="s">
        <v>37</v>
      </c>
      <c r="C20" s="14">
        <v>44457</v>
      </c>
      <c r="D20" s="14">
        <v>1636.02</v>
      </c>
      <c r="E20" s="14">
        <v>1200.3399999999999</v>
      </c>
      <c r="F20" s="14">
        <v>2480.6999999999998</v>
      </c>
      <c r="G20" s="15">
        <v>265000</v>
      </c>
      <c r="H20" s="14">
        <v>8.1199999999999992</v>
      </c>
      <c r="I20" s="14">
        <v>11.39</v>
      </c>
      <c r="J20" s="14">
        <v>8.89</v>
      </c>
      <c r="K20" s="14">
        <v>11</v>
      </c>
      <c r="L20" s="14">
        <v>11.59</v>
      </c>
      <c r="M20" s="15">
        <v>150</v>
      </c>
      <c r="N20" s="11">
        <v>60</v>
      </c>
      <c r="O20" s="11">
        <v>5</v>
      </c>
      <c r="P20" s="11">
        <v>9</v>
      </c>
      <c r="Q20" s="11">
        <v>24</v>
      </c>
      <c r="R20" s="11">
        <v>20</v>
      </c>
      <c r="S20" s="11">
        <v>22</v>
      </c>
      <c r="T20" s="11">
        <f t="shared" si="0"/>
        <v>118</v>
      </c>
      <c r="U20" s="3">
        <v>0</v>
      </c>
      <c r="W20" s="3">
        <v>0</v>
      </c>
      <c r="Y20" s="3">
        <v>2</v>
      </c>
      <c r="AA20" s="3">
        <v>0</v>
      </c>
      <c r="AC20" s="3">
        <v>0</v>
      </c>
      <c r="AU20" s="4">
        <v>1.5</v>
      </c>
      <c r="AW20" s="4">
        <v>0</v>
      </c>
      <c r="AY20" s="4">
        <v>3.5</v>
      </c>
      <c r="BA20">
        <v>60</v>
      </c>
      <c r="BB20">
        <v>90</v>
      </c>
      <c r="BC20">
        <v>25</v>
      </c>
      <c r="BD20">
        <v>150</v>
      </c>
      <c r="BE20">
        <v>0</v>
      </c>
      <c r="BF20">
        <v>0</v>
      </c>
      <c r="BG20">
        <v>80</v>
      </c>
      <c r="BI20">
        <f t="shared" si="1"/>
        <v>56883</v>
      </c>
      <c r="BJ20">
        <f t="shared" si="2"/>
        <v>69</v>
      </c>
      <c r="BK20">
        <f t="shared" si="3"/>
        <v>26.593267882187938</v>
      </c>
      <c r="BL20">
        <f t="shared" si="4"/>
        <v>3.6800053984749309E-2</v>
      </c>
      <c r="BM20">
        <f t="shared" si="5"/>
        <v>2093.2974708144948</v>
      </c>
      <c r="BN20">
        <f t="shared" si="6"/>
        <v>0.97863369369541597</v>
      </c>
      <c r="BO20">
        <f t="shared" si="7"/>
        <v>2.7000022493645543E-2</v>
      </c>
      <c r="BP20">
        <f t="shared" si="8"/>
        <v>1535.8422795060394</v>
      </c>
      <c r="BQ20">
        <f t="shared" si="9"/>
        <v>0.71801883099861596</v>
      </c>
      <c r="BS20">
        <f t="shared" si="10"/>
        <v>26.282893932864386</v>
      </c>
      <c r="BT20" s="4">
        <f t="shared" si="11"/>
        <v>56219.110122396924</v>
      </c>
      <c r="BU20" s="4">
        <f t="shared" si="12"/>
        <v>33731.466073438154</v>
      </c>
      <c r="BV20" s="4">
        <f t="shared" si="13"/>
        <v>624.65677913774357</v>
      </c>
    </row>
    <row r="21" spans="1:74" x14ac:dyDescent="0.25">
      <c r="A21" s="33">
        <v>31</v>
      </c>
      <c r="B21" t="s">
        <v>38</v>
      </c>
      <c r="C21" s="14">
        <v>44503</v>
      </c>
      <c r="D21" s="14">
        <v>1659.96</v>
      </c>
      <c r="E21" s="14">
        <v>1259.43</v>
      </c>
      <c r="F21" s="14">
        <v>2443.21</v>
      </c>
      <c r="G21" s="15">
        <v>235000</v>
      </c>
      <c r="H21" s="14">
        <v>16.850000000000001</v>
      </c>
      <c r="I21" s="14">
        <v>13.85</v>
      </c>
      <c r="J21" s="14">
        <v>11.55</v>
      </c>
      <c r="K21" s="14">
        <v>13.76</v>
      </c>
      <c r="M21" s="15">
        <v>150</v>
      </c>
      <c r="N21" s="11">
        <v>60</v>
      </c>
      <c r="O21" s="11">
        <v>6</v>
      </c>
      <c r="P21" s="11">
        <v>8</v>
      </c>
      <c r="Q21" s="11">
        <v>22</v>
      </c>
      <c r="R21" s="11">
        <v>25</v>
      </c>
      <c r="S21" s="11">
        <v>22</v>
      </c>
      <c r="T21" s="11">
        <f t="shared" si="0"/>
        <v>121</v>
      </c>
      <c r="U21" s="3">
        <v>0</v>
      </c>
      <c r="W21" s="3">
        <v>0</v>
      </c>
      <c r="Y21" s="3">
        <v>2</v>
      </c>
      <c r="Z21" s="2">
        <v>10</v>
      </c>
      <c r="AA21" s="3">
        <v>0</v>
      </c>
      <c r="AC21" s="3">
        <v>0</v>
      </c>
      <c r="AU21" s="4">
        <v>1.5</v>
      </c>
      <c r="AW21" s="4">
        <v>0</v>
      </c>
      <c r="AY21" s="4">
        <v>3.5</v>
      </c>
      <c r="BA21">
        <v>60</v>
      </c>
      <c r="BB21">
        <v>90</v>
      </c>
      <c r="BC21">
        <v>25</v>
      </c>
      <c r="BD21">
        <v>120</v>
      </c>
      <c r="BE21">
        <v>25</v>
      </c>
      <c r="BF21">
        <v>0</v>
      </c>
      <c r="BG21">
        <v>90</v>
      </c>
      <c r="BI21">
        <f t="shared" si="1"/>
        <v>56929</v>
      </c>
      <c r="BJ21">
        <f t="shared" si="2"/>
        <v>69</v>
      </c>
      <c r="BK21">
        <f t="shared" si="3"/>
        <v>26.614773258532026</v>
      </c>
      <c r="BL21">
        <f t="shared" si="4"/>
        <v>3.7299957306249021E-2</v>
      </c>
      <c r="BM21">
        <f t="shared" si="5"/>
        <v>2123.4492694874507</v>
      </c>
      <c r="BN21">
        <f t="shared" si="6"/>
        <v>0.99272990625874269</v>
      </c>
      <c r="BO21">
        <f t="shared" si="7"/>
        <v>2.8299889895063254E-2</v>
      </c>
      <c r="BP21">
        <f t="shared" si="8"/>
        <v>1611.084431836056</v>
      </c>
      <c r="BQ21">
        <f t="shared" si="9"/>
        <v>0.75319515279853011</v>
      </c>
      <c r="BS21">
        <f t="shared" si="10"/>
        <v>26.718801779211987</v>
      </c>
      <c r="BT21" s="4">
        <f t="shared" si="11"/>
        <v>57151.517005734437</v>
      </c>
      <c r="BU21" s="4">
        <f t="shared" si="12"/>
        <v>34290.910203440661</v>
      </c>
      <c r="BV21" s="4">
        <f t="shared" si="13"/>
        <v>635.0168556192715</v>
      </c>
    </row>
    <row r="22" spans="1:74" x14ac:dyDescent="0.25">
      <c r="A22" s="33">
        <v>30</v>
      </c>
      <c r="B22" t="s">
        <v>39</v>
      </c>
      <c r="C22" s="14">
        <v>45635</v>
      </c>
      <c r="D22" s="14">
        <v>1775.2</v>
      </c>
      <c r="E22" s="14">
        <v>1364.49</v>
      </c>
      <c r="F22" s="14">
        <v>2509.9299999999998</v>
      </c>
      <c r="G22" s="15">
        <v>188000</v>
      </c>
      <c r="H22" s="14">
        <v>18.78</v>
      </c>
      <c r="I22" s="14">
        <v>17.73</v>
      </c>
      <c r="J22" s="14">
        <v>20.03</v>
      </c>
      <c r="K22" s="14">
        <v>15.76</v>
      </c>
      <c r="L22" s="14">
        <v>18.079999999999998</v>
      </c>
      <c r="M22" s="15">
        <v>120</v>
      </c>
      <c r="N22" s="11">
        <v>61</v>
      </c>
      <c r="O22" s="11">
        <v>6</v>
      </c>
      <c r="P22" s="11">
        <v>8</v>
      </c>
      <c r="Q22" s="11">
        <v>23</v>
      </c>
      <c r="R22" s="11">
        <v>24</v>
      </c>
      <c r="S22" s="11">
        <v>20</v>
      </c>
      <c r="T22" s="11">
        <f t="shared" si="0"/>
        <v>122</v>
      </c>
      <c r="U22" s="3">
        <v>0</v>
      </c>
      <c r="W22" s="3">
        <v>0</v>
      </c>
      <c r="Y22" s="3">
        <v>3</v>
      </c>
      <c r="Z22" s="2">
        <v>10</v>
      </c>
      <c r="AA22" s="3">
        <v>0</v>
      </c>
      <c r="AC22" s="3">
        <v>0</v>
      </c>
      <c r="AU22" s="4">
        <v>1.5</v>
      </c>
      <c r="AW22" s="4">
        <v>0</v>
      </c>
      <c r="AY22" s="4">
        <v>3.5</v>
      </c>
      <c r="BA22">
        <v>40</v>
      </c>
      <c r="BB22">
        <v>90</v>
      </c>
      <c r="BC22">
        <v>28</v>
      </c>
      <c r="BD22">
        <v>140</v>
      </c>
      <c r="BE22">
        <v>74</v>
      </c>
      <c r="BF22">
        <v>0</v>
      </c>
      <c r="BG22">
        <v>60</v>
      </c>
      <c r="BI22">
        <f t="shared" si="1"/>
        <v>57665</v>
      </c>
      <c r="BJ22">
        <f t="shared" si="2"/>
        <v>68</v>
      </c>
      <c r="BK22">
        <f t="shared" si="3"/>
        <v>28.267156862745097</v>
      </c>
      <c r="BL22">
        <f t="shared" si="4"/>
        <v>3.8899967130491951E-2</v>
      </c>
      <c r="BM22">
        <f t="shared" si="5"/>
        <v>2243.1666045798183</v>
      </c>
      <c r="BN22">
        <f t="shared" si="6"/>
        <v>1.0995914728332441</v>
      </c>
      <c r="BO22">
        <f t="shared" si="7"/>
        <v>2.990007669551879E-2</v>
      </c>
      <c r="BP22">
        <f t="shared" si="8"/>
        <v>1724.187922647091</v>
      </c>
      <c r="BQ22">
        <f t="shared" si="9"/>
        <v>0.84519015816033871</v>
      </c>
      <c r="BS22">
        <f t="shared" si="10"/>
        <v>29.277711034476457</v>
      </c>
      <c r="BT22" s="4">
        <f t="shared" si="11"/>
        <v>59726.53051033197</v>
      </c>
      <c r="BU22" s="4">
        <f t="shared" si="12"/>
        <v>35835.918306199179</v>
      </c>
      <c r="BV22" s="4">
        <f t="shared" si="13"/>
        <v>663.62811678146636</v>
      </c>
    </row>
    <row r="23" spans="1:74" x14ac:dyDescent="0.25">
      <c r="A23" s="33">
        <v>31</v>
      </c>
      <c r="B23" t="s">
        <v>40</v>
      </c>
      <c r="C23" s="14">
        <v>39514</v>
      </c>
      <c r="D23" s="14">
        <v>1726.76</v>
      </c>
      <c r="E23" s="14">
        <v>1248.6400000000001</v>
      </c>
      <c r="F23" s="14">
        <v>2169.3200000000002</v>
      </c>
      <c r="G23" s="15">
        <v>160000</v>
      </c>
      <c r="H23" s="14">
        <v>15.22</v>
      </c>
      <c r="I23" s="14">
        <v>13.91</v>
      </c>
      <c r="J23" s="14">
        <v>18.079999999999998</v>
      </c>
      <c r="K23" s="14">
        <v>12.23</v>
      </c>
      <c r="L23" s="14">
        <v>13.78</v>
      </c>
      <c r="M23" s="15">
        <v>120</v>
      </c>
      <c r="N23" s="11">
        <v>61</v>
      </c>
      <c r="O23" s="11">
        <v>7</v>
      </c>
      <c r="P23" s="11">
        <v>8</v>
      </c>
      <c r="Q23" s="11">
        <v>24</v>
      </c>
      <c r="R23" s="11">
        <v>31</v>
      </c>
      <c r="S23" s="11">
        <v>14</v>
      </c>
      <c r="T23" s="11">
        <f t="shared" si="0"/>
        <v>131</v>
      </c>
      <c r="U23" s="3">
        <v>0</v>
      </c>
      <c r="W23" s="3">
        <v>0</v>
      </c>
      <c r="Y23" s="3">
        <v>5</v>
      </c>
      <c r="Z23" s="2">
        <v>10</v>
      </c>
      <c r="AA23" s="3">
        <v>0</v>
      </c>
      <c r="AC23" s="3">
        <v>0</v>
      </c>
      <c r="AU23" s="4">
        <v>1.5</v>
      </c>
      <c r="AW23" s="4">
        <v>0</v>
      </c>
      <c r="AY23" s="4">
        <v>3.5</v>
      </c>
      <c r="BA23">
        <v>10</v>
      </c>
      <c r="BB23">
        <v>50</v>
      </c>
      <c r="BC23">
        <v>0</v>
      </c>
      <c r="BD23">
        <v>0</v>
      </c>
      <c r="BE23">
        <v>66</v>
      </c>
      <c r="BF23">
        <v>0</v>
      </c>
      <c r="BG23">
        <v>0</v>
      </c>
      <c r="BI23">
        <f t="shared" si="1"/>
        <v>50794</v>
      </c>
      <c r="BJ23">
        <f t="shared" si="2"/>
        <v>69</v>
      </c>
      <c r="BK23">
        <f t="shared" si="3"/>
        <v>23.7466105656849</v>
      </c>
      <c r="BL23">
        <f t="shared" si="4"/>
        <v>4.3699954446525281E-2</v>
      </c>
      <c r="BM23">
        <f t="shared" si="5"/>
        <v>2219.6954861568051</v>
      </c>
      <c r="BN23">
        <f t="shared" si="6"/>
        <v>1.037725799979806</v>
      </c>
      <c r="BO23">
        <f t="shared" si="7"/>
        <v>3.1599939262033715E-2</v>
      </c>
      <c r="BP23">
        <f t="shared" si="8"/>
        <v>1605.0873148757405</v>
      </c>
      <c r="BQ23">
        <f t="shared" si="9"/>
        <v>0.75039145155481091</v>
      </c>
      <c r="BS23">
        <f t="shared" si="10"/>
        <v>26.345558040533767</v>
      </c>
      <c r="BT23" s="4">
        <f t="shared" si="11"/>
        <v>56353.148648701725</v>
      </c>
      <c r="BU23" s="4">
        <f t="shared" si="12"/>
        <v>22541.259459480691</v>
      </c>
      <c r="BV23" s="4">
        <f t="shared" si="13"/>
        <v>626.14609609668582</v>
      </c>
    </row>
    <row r="24" spans="1:74" x14ac:dyDescent="0.25">
      <c r="A24" s="33">
        <v>30</v>
      </c>
      <c r="B24" t="s">
        <v>41</v>
      </c>
      <c r="C24" s="14">
        <v>37613</v>
      </c>
      <c r="D24" s="14">
        <v>1647.45</v>
      </c>
      <c r="E24" s="14">
        <v>1203.6199999999999</v>
      </c>
      <c r="F24" s="14">
        <v>2072.48</v>
      </c>
      <c r="G24" s="15">
        <v>127000</v>
      </c>
      <c r="H24" s="14">
        <v>14.82</v>
      </c>
      <c r="I24" s="14">
        <v>8.16</v>
      </c>
      <c r="J24" s="14">
        <v>8.24</v>
      </c>
      <c r="K24" s="14">
        <v>7.33</v>
      </c>
      <c r="M24" s="15">
        <v>120</v>
      </c>
      <c r="N24" s="11">
        <v>58</v>
      </c>
      <c r="O24" s="11">
        <v>10</v>
      </c>
      <c r="P24" s="11">
        <v>8</v>
      </c>
      <c r="Q24" s="11">
        <v>24</v>
      </c>
      <c r="R24" s="11">
        <v>31</v>
      </c>
      <c r="S24" s="11">
        <v>14</v>
      </c>
      <c r="T24" s="11">
        <f t="shared" si="0"/>
        <v>131</v>
      </c>
      <c r="U24" s="3">
        <v>0</v>
      </c>
      <c r="W24" s="3">
        <v>0</v>
      </c>
      <c r="Y24" s="3">
        <v>5</v>
      </c>
      <c r="Z24" s="2">
        <v>10</v>
      </c>
      <c r="AA24" s="3">
        <v>0</v>
      </c>
      <c r="AC24" s="3">
        <v>0</v>
      </c>
      <c r="AU24" s="4">
        <v>1.5</v>
      </c>
      <c r="AW24" s="4">
        <v>0</v>
      </c>
      <c r="AY24" s="4">
        <v>3.5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I24">
        <f t="shared" si="1"/>
        <v>45293</v>
      </c>
      <c r="BJ24">
        <f t="shared" si="2"/>
        <v>69</v>
      </c>
      <c r="BK24">
        <f t="shared" si="3"/>
        <v>21.880676328502418</v>
      </c>
      <c r="BL24">
        <f t="shared" si="4"/>
        <v>4.3800015951931517E-2</v>
      </c>
      <c r="BM24">
        <f t="shared" si="5"/>
        <v>1983.8341225108343</v>
      </c>
      <c r="BN24">
        <f t="shared" si="6"/>
        <v>0.95837397222745613</v>
      </c>
      <c r="BO24">
        <f t="shared" si="7"/>
        <v>3.2000106346210082E-2</v>
      </c>
      <c r="BP24">
        <f t="shared" si="8"/>
        <v>1449.3808167388931</v>
      </c>
      <c r="BQ24">
        <f t="shared" si="9"/>
        <v>0.70018396943907879</v>
      </c>
      <c r="BS24">
        <f t="shared" si="10"/>
        <v>24.365204234459487</v>
      </c>
      <c r="BT24" s="4">
        <f t="shared" si="11"/>
        <v>50435.972765331142</v>
      </c>
      <c r="BU24" s="4">
        <f t="shared" si="12"/>
        <v>5043.5972765331144</v>
      </c>
      <c r="BV24" s="4">
        <f t="shared" si="13"/>
        <v>1008.7194553066229</v>
      </c>
    </row>
    <row r="25" spans="1:74" x14ac:dyDescent="0.25">
      <c r="A25" s="33">
        <v>31</v>
      </c>
      <c r="B25" t="s">
        <v>42</v>
      </c>
      <c r="C25" s="14">
        <v>44849</v>
      </c>
      <c r="D25" s="14">
        <v>1937.48</v>
      </c>
      <c r="E25" s="14">
        <v>1421.71</v>
      </c>
      <c r="F25" s="14">
        <v>2484.63</v>
      </c>
      <c r="G25" s="15">
        <v>104000</v>
      </c>
      <c r="H25" s="14">
        <v>7.01</v>
      </c>
      <c r="I25" s="14">
        <v>8.91</v>
      </c>
      <c r="J25" s="14">
        <v>7.91</v>
      </c>
      <c r="K25" s="14">
        <v>6.68</v>
      </c>
      <c r="M25" s="15">
        <v>250</v>
      </c>
      <c r="N25" s="11">
        <v>56</v>
      </c>
      <c r="O25" s="11">
        <v>8</v>
      </c>
      <c r="P25" s="11">
        <v>8</v>
      </c>
      <c r="Q25" s="11">
        <v>28</v>
      </c>
      <c r="R25" s="11">
        <v>30</v>
      </c>
      <c r="S25" s="11">
        <v>16</v>
      </c>
      <c r="T25" s="11">
        <f t="shared" si="0"/>
        <v>130</v>
      </c>
      <c r="U25" s="3">
        <v>0</v>
      </c>
      <c r="W25" s="3">
        <v>0</v>
      </c>
      <c r="Y25" s="3">
        <v>5</v>
      </c>
      <c r="Z25" s="2">
        <v>10</v>
      </c>
      <c r="AA25" s="3">
        <v>0</v>
      </c>
      <c r="AC25" s="3">
        <v>0</v>
      </c>
      <c r="AU25" s="4">
        <v>1.5</v>
      </c>
      <c r="AW25" s="4">
        <v>0</v>
      </c>
      <c r="AY25" s="4">
        <v>3</v>
      </c>
      <c r="BA25">
        <v>0</v>
      </c>
      <c r="BB25">
        <v>0</v>
      </c>
      <c r="BC25">
        <v>0</v>
      </c>
      <c r="BD25">
        <v>0</v>
      </c>
      <c r="BE25">
        <v>45</v>
      </c>
      <c r="BF25">
        <v>0</v>
      </c>
      <c r="BG25">
        <v>0</v>
      </c>
      <c r="BI25">
        <f t="shared" si="1"/>
        <v>52781</v>
      </c>
      <c r="BJ25">
        <f t="shared" si="2"/>
        <v>66</v>
      </c>
      <c r="BK25">
        <f t="shared" si="3"/>
        <v>25.797165200391007</v>
      </c>
      <c r="BL25">
        <f t="shared" si="4"/>
        <v>4.3200071350531784E-2</v>
      </c>
      <c r="BM25">
        <f t="shared" si="5"/>
        <v>2280.1429659524179</v>
      </c>
      <c r="BN25">
        <f t="shared" si="6"/>
        <v>1.114439377298347</v>
      </c>
      <c r="BO25">
        <f t="shared" si="7"/>
        <v>3.1699926419764095E-2</v>
      </c>
      <c r="BP25">
        <f t="shared" si="8"/>
        <v>1673.1538163615687</v>
      </c>
      <c r="BQ25">
        <f t="shared" si="9"/>
        <v>0.81776823869089388</v>
      </c>
      <c r="BS25">
        <f t="shared" si="10"/>
        <v>28.472857482567711</v>
      </c>
      <c r="BT25" s="4">
        <f t="shared" si="11"/>
        <v>58255.466409333538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33">
        <v>31</v>
      </c>
      <c r="B26" t="s">
        <v>43</v>
      </c>
      <c r="C26" s="14">
        <v>40157</v>
      </c>
      <c r="D26" s="14">
        <v>1634.39</v>
      </c>
      <c r="E26" s="14">
        <v>1204.71</v>
      </c>
      <c r="F26" s="14">
        <v>2232.73</v>
      </c>
      <c r="G26" s="15">
        <v>93000</v>
      </c>
      <c r="H26" s="14">
        <v>7.5</v>
      </c>
      <c r="I26" s="14">
        <v>9.07</v>
      </c>
      <c r="J26" s="14">
        <v>11.4</v>
      </c>
      <c r="K26" s="14">
        <v>8.8000000000000007</v>
      </c>
      <c r="L26" s="14">
        <v>9.19</v>
      </c>
      <c r="M26" s="15">
        <v>250</v>
      </c>
      <c r="N26" s="11">
        <v>58</v>
      </c>
      <c r="O26" s="11">
        <v>8</v>
      </c>
      <c r="P26" s="11">
        <v>8</v>
      </c>
      <c r="Q26" s="11">
        <v>26</v>
      </c>
      <c r="R26" s="11">
        <v>28</v>
      </c>
      <c r="S26" s="11">
        <v>20</v>
      </c>
      <c r="T26" s="11">
        <f t="shared" si="0"/>
        <v>128</v>
      </c>
      <c r="U26" s="3">
        <v>0</v>
      </c>
      <c r="W26" s="3">
        <v>0</v>
      </c>
      <c r="Y26" s="3">
        <v>5</v>
      </c>
      <c r="Z26" s="2">
        <v>10</v>
      </c>
      <c r="AA26" s="3">
        <v>0</v>
      </c>
      <c r="AC26" s="3">
        <v>0</v>
      </c>
      <c r="AU26" s="4">
        <v>1.27</v>
      </c>
      <c r="AW26" s="4">
        <v>0</v>
      </c>
      <c r="AY26" s="4">
        <v>3</v>
      </c>
      <c r="BA26">
        <v>0</v>
      </c>
      <c r="BB26">
        <v>0</v>
      </c>
      <c r="BC26">
        <v>0</v>
      </c>
      <c r="BD26">
        <v>0</v>
      </c>
      <c r="BE26">
        <v>216</v>
      </c>
      <c r="BF26">
        <v>0</v>
      </c>
      <c r="BG26">
        <v>0</v>
      </c>
      <c r="BI26">
        <f t="shared" si="1"/>
        <v>49335</v>
      </c>
      <c r="BJ26">
        <f t="shared" si="2"/>
        <v>64</v>
      </c>
      <c r="BK26">
        <f t="shared" si="3"/>
        <v>24.866431451612904</v>
      </c>
      <c r="BL26">
        <f t="shared" si="4"/>
        <v>4.0700002490225866E-2</v>
      </c>
      <c r="BM26">
        <f t="shared" si="5"/>
        <v>2007.9346228552931</v>
      </c>
      <c r="BN26">
        <f t="shared" si="6"/>
        <v>1.012063822003676</v>
      </c>
      <c r="BO26">
        <f t="shared" si="7"/>
        <v>3.0000000000000002E-2</v>
      </c>
      <c r="BP26">
        <f t="shared" si="8"/>
        <v>1480.0500000000002</v>
      </c>
      <c r="BQ26">
        <f t="shared" si="9"/>
        <v>0.74599294354838719</v>
      </c>
      <c r="BS26">
        <f>(0.325*BK26)+(12.86*BN26)+(7.04*BQ26)</f>
        <v>26.348521295322115</v>
      </c>
      <c r="BT26" s="4">
        <f t="shared" si="11"/>
        <v>52275.466249919074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33">
        <v>28</v>
      </c>
      <c r="B27" t="s">
        <v>44</v>
      </c>
      <c r="C27" s="14">
        <v>35312</v>
      </c>
      <c r="D27" s="14">
        <v>1377.17</v>
      </c>
      <c r="E27" s="14">
        <v>1031.1099999999999</v>
      </c>
      <c r="F27" s="14">
        <v>1959.82</v>
      </c>
      <c r="G27" s="15">
        <v>106000</v>
      </c>
      <c r="H27" s="14">
        <v>7.62</v>
      </c>
      <c r="I27" s="14">
        <v>8.33</v>
      </c>
      <c r="J27" s="14">
        <v>12.24</v>
      </c>
      <c r="K27" s="14">
        <v>9.3800000000000008</v>
      </c>
      <c r="L27" s="14">
        <v>9.39</v>
      </c>
      <c r="M27" s="15">
        <v>250</v>
      </c>
      <c r="N27" s="11">
        <v>58</v>
      </c>
      <c r="O27" s="11">
        <v>8</v>
      </c>
      <c r="P27" s="11">
        <v>8</v>
      </c>
      <c r="Q27" s="11">
        <v>26</v>
      </c>
      <c r="R27" s="11">
        <v>28</v>
      </c>
      <c r="S27" s="11">
        <v>20</v>
      </c>
      <c r="T27" s="11">
        <f t="shared" si="0"/>
        <v>128</v>
      </c>
      <c r="U27" s="3">
        <v>0</v>
      </c>
      <c r="W27" s="3">
        <v>0</v>
      </c>
      <c r="Y27" s="3">
        <v>5</v>
      </c>
      <c r="Z27" s="2">
        <v>10</v>
      </c>
      <c r="AA27" s="3">
        <v>0</v>
      </c>
      <c r="AC27" s="3">
        <v>0</v>
      </c>
      <c r="AU27" s="4">
        <v>1.75</v>
      </c>
      <c r="AW27" s="4">
        <v>0</v>
      </c>
      <c r="AY27" s="4">
        <v>3</v>
      </c>
      <c r="BA27">
        <v>0</v>
      </c>
      <c r="BB27">
        <v>0</v>
      </c>
      <c r="BC27">
        <v>0</v>
      </c>
      <c r="BD27">
        <v>0</v>
      </c>
      <c r="BE27">
        <v>252</v>
      </c>
      <c r="BF27">
        <v>0</v>
      </c>
      <c r="BG27">
        <v>0</v>
      </c>
      <c r="BI27">
        <f t="shared" si="1"/>
        <v>45642</v>
      </c>
      <c r="BJ27">
        <f t="shared" si="2"/>
        <v>66</v>
      </c>
      <c r="BK27">
        <f t="shared" si="3"/>
        <v>24.698051948051948</v>
      </c>
      <c r="BL27">
        <f t="shared" si="4"/>
        <v>3.9000056637970099E-2</v>
      </c>
      <c r="BM27">
        <f t="shared" si="5"/>
        <v>1780.0405850702311</v>
      </c>
      <c r="BN27">
        <f t="shared" si="6"/>
        <v>0.9632254248215536</v>
      </c>
      <c r="BO27">
        <f t="shared" si="7"/>
        <v>2.9199988672405978E-2</v>
      </c>
      <c r="BP27">
        <f t="shared" si="8"/>
        <v>1332.7458829859536</v>
      </c>
      <c r="BQ27">
        <f t="shared" si="9"/>
        <v>0.7211828371136112</v>
      </c>
      <c r="BS27">
        <f>(0.325*BK27)+(12.86*BN27)+(7.04*BQ27)</f>
        <v>25.491073019601885</v>
      </c>
      <c r="BT27" s="4">
        <f t="shared" si="11"/>
        <v>47107.502940224287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A6" zoomScaleNormal="100" workbookViewId="0">
      <selection activeCell="C25" sqref="C25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/>
      <c r="W2" s="29"/>
      <c r="X2" s="29"/>
      <c r="Y2" s="29" t="s">
        <v>68</v>
      </c>
      <c r="Z2" s="29"/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42556</v>
      </c>
      <c r="D4" s="71">
        <v>1834.16</v>
      </c>
      <c r="E4" s="71">
        <v>1302.21</v>
      </c>
      <c r="F4" s="71">
        <v>2442.71</v>
      </c>
      <c r="G4" s="15">
        <v>146000</v>
      </c>
      <c r="H4" s="25">
        <v>7.2</v>
      </c>
      <c r="I4" s="25">
        <v>7.8</v>
      </c>
      <c r="J4" s="25">
        <v>10.199999999999999</v>
      </c>
      <c r="K4" s="25"/>
      <c r="L4" s="25"/>
      <c r="M4" s="72">
        <v>90</v>
      </c>
      <c r="N4" s="27">
        <v>45</v>
      </c>
      <c r="O4" s="27">
        <v>22</v>
      </c>
      <c r="P4" s="27">
        <v>0</v>
      </c>
      <c r="Q4" s="27">
        <v>25</v>
      </c>
      <c r="R4" s="27">
        <v>20</v>
      </c>
      <c r="S4" s="27">
        <v>10</v>
      </c>
      <c r="T4" s="27">
        <f>N4+O4+P4+Q4+R4</f>
        <v>112</v>
      </c>
      <c r="U4" s="3">
        <v>0.5</v>
      </c>
      <c r="Y4" s="3">
        <v>3</v>
      </c>
      <c r="AE4" s="5">
        <v>20</v>
      </c>
      <c r="BA4" s="24">
        <v>0</v>
      </c>
      <c r="BB4" s="24">
        <v>0</v>
      </c>
      <c r="BC4" s="24">
        <v>0</v>
      </c>
      <c r="BD4" s="24">
        <v>0</v>
      </c>
      <c r="BE4" s="24">
        <v>62</v>
      </c>
      <c r="BF4" s="24">
        <v>0</v>
      </c>
      <c r="BG4" s="24">
        <v>0</v>
      </c>
      <c r="BT4" s="4"/>
      <c r="BU4" s="4"/>
      <c r="BV4" s="4"/>
      <c r="CF4">
        <v>407</v>
      </c>
      <c r="CG4">
        <v>282</v>
      </c>
      <c r="CH4">
        <v>8</v>
      </c>
      <c r="CI4">
        <v>117</v>
      </c>
      <c r="CJ4">
        <v>14</v>
      </c>
    </row>
    <row r="5" spans="1:88" x14ac:dyDescent="0.25">
      <c r="A5" s="23">
        <v>30</v>
      </c>
      <c r="B5" s="24" t="s">
        <v>34</v>
      </c>
      <c r="C5" s="25">
        <v>38841</v>
      </c>
      <c r="D5" s="71">
        <v>1541.99</v>
      </c>
      <c r="E5" s="71">
        <v>1157.46</v>
      </c>
      <c r="F5" s="71">
        <v>2213.94</v>
      </c>
      <c r="G5" s="26">
        <v>120000</v>
      </c>
      <c r="H5" s="14">
        <v>5.8</v>
      </c>
      <c r="I5" s="14">
        <v>10.199999999999999</v>
      </c>
      <c r="J5" s="14">
        <v>11.2</v>
      </c>
      <c r="M5" s="72">
        <v>90</v>
      </c>
      <c r="N5" s="11">
        <v>54</v>
      </c>
      <c r="O5" s="11">
        <v>12</v>
      </c>
      <c r="P5" s="11">
        <v>0</v>
      </c>
      <c r="Q5" s="11">
        <v>19</v>
      </c>
      <c r="R5" s="11">
        <v>12</v>
      </c>
      <c r="S5" s="11">
        <v>10</v>
      </c>
      <c r="T5" s="11">
        <f t="shared" ref="T5:T27" si="0">N5+O5+P5+Q5+R5</f>
        <v>97</v>
      </c>
      <c r="U5" s="3">
        <v>0</v>
      </c>
      <c r="Y5" s="3">
        <v>25</v>
      </c>
      <c r="AE5" s="5">
        <v>500</v>
      </c>
      <c r="BA5">
        <v>90</v>
      </c>
      <c r="BB5">
        <v>51</v>
      </c>
      <c r="BC5">
        <v>26</v>
      </c>
      <c r="BD5">
        <v>11</v>
      </c>
      <c r="BE5">
        <v>24</v>
      </c>
      <c r="BF5">
        <v>0</v>
      </c>
      <c r="BG5">
        <v>8</v>
      </c>
      <c r="BI5" s="24">
        <f>C5+M4+S4*18*A5</f>
        <v>44331</v>
      </c>
      <c r="BJ5" s="27">
        <f>N4+P4</f>
        <v>45</v>
      </c>
      <c r="BK5" s="24">
        <f>BI5/BJ5/A5</f>
        <v>32.837777777777781</v>
      </c>
      <c r="BL5" s="24">
        <f>D5/C5</f>
        <v>3.9700059215777142E-2</v>
      </c>
      <c r="BM5" s="24">
        <f>BL5*BI5</f>
        <v>1759.9433250946165</v>
      </c>
      <c r="BN5" s="24">
        <f>BM5/BJ5/A5</f>
        <v>1.3036617222923084</v>
      </c>
      <c r="BO5" s="24">
        <f>E5/C5</f>
        <v>2.9799953657217888E-2</v>
      </c>
      <c r="BP5" s="24">
        <f>BO5*BI5</f>
        <v>1321.0617455781262</v>
      </c>
      <c r="BQ5" s="24">
        <f>BP5/BJ5/A5</f>
        <v>0.97856425598379715</v>
      </c>
      <c r="BR5" s="24"/>
      <c r="BS5" s="24">
        <f>(0.325*BK5)+(12.86*BN5)+(7.04*BQ5)</f>
        <v>34.326459888582797</v>
      </c>
      <c r="BT5" s="24">
        <f>BS5*BJ5*A5</f>
        <v>46340.720849586782</v>
      </c>
      <c r="BU5" s="24">
        <f>BT5*(BA4/100)</f>
        <v>0</v>
      </c>
      <c r="BV5" s="24" t="e">
        <f>BT5/BB4</f>
        <v>#DIV/0!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53464</v>
      </c>
      <c r="D6" s="14">
        <v>2203</v>
      </c>
      <c r="E6" s="14">
        <v>1652</v>
      </c>
      <c r="F6" s="14">
        <v>3063</v>
      </c>
      <c r="G6" s="15">
        <v>115000</v>
      </c>
      <c r="H6" s="14">
        <v>5.8</v>
      </c>
      <c r="I6" s="14">
        <v>10.199999999999999</v>
      </c>
      <c r="J6" s="14">
        <v>11.2</v>
      </c>
      <c r="K6" s="14">
        <v>13.2</v>
      </c>
      <c r="L6" s="14">
        <v>9.1</v>
      </c>
      <c r="M6" s="15">
        <v>90</v>
      </c>
      <c r="N6" s="11">
        <v>44</v>
      </c>
      <c r="O6" s="11">
        <v>17</v>
      </c>
      <c r="P6" s="11">
        <v>0</v>
      </c>
      <c r="Q6" s="11">
        <v>19</v>
      </c>
      <c r="R6" s="11">
        <v>12</v>
      </c>
      <c r="S6" s="11">
        <v>11</v>
      </c>
      <c r="T6" s="11">
        <f t="shared" si="0"/>
        <v>92</v>
      </c>
      <c r="U6" s="3">
        <v>0</v>
      </c>
      <c r="W6" s="3">
        <v>0</v>
      </c>
      <c r="Y6" s="3">
        <v>15</v>
      </c>
      <c r="AA6" s="3">
        <v>0</v>
      </c>
      <c r="AC6" s="3">
        <v>0</v>
      </c>
      <c r="AE6" s="5">
        <v>650</v>
      </c>
      <c r="AG6" s="3">
        <v>0</v>
      </c>
      <c r="AI6" s="3">
        <v>0</v>
      </c>
      <c r="BA6">
        <v>75</v>
      </c>
      <c r="BB6">
        <v>50</v>
      </c>
      <c r="BC6">
        <v>26</v>
      </c>
      <c r="BD6">
        <v>526</v>
      </c>
      <c r="BE6">
        <v>45</v>
      </c>
      <c r="BF6">
        <v>0</v>
      </c>
      <c r="BG6">
        <v>216</v>
      </c>
      <c r="BI6">
        <f t="shared" ref="BI6:BI27" si="1">C6+M5+S5*18*A6</f>
        <v>59134</v>
      </c>
      <c r="BJ6">
        <f t="shared" ref="BJ6:BJ27" si="2">N5+P5</f>
        <v>54</v>
      </c>
      <c r="BK6">
        <f t="shared" ref="BK6:BK27" si="3">BI6/BJ6/A6</f>
        <v>35.324970131421743</v>
      </c>
      <c r="BL6">
        <f t="shared" ref="BL6:BL27" si="4">D6/C6</f>
        <v>4.1205297022295376E-2</v>
      </c>
      <c r="BM6">
        <f t="shared" ref="BM6:BM27" si="5">BL6*BI6</f>
        <v>2436.6340341164146</v>
      </c>
      <c r="BN6">
        <f t="shared" ref="BN6:BN27" si="6">BM6/BJ6/A6</f>
        <v>1.4555758865689454</v>
      </c>
      <c r="BO6">
        <f t="shared" ref="BO6:BO27" si="7">E6/C6</f>
        <v>3.0899296723028581E-2</v>
      </c>
      <c r="BP6">
        <f t="shared" ref="BP6:BP27" si="8">BO6*BI6</f>
        <v>1827.1990124195722</v>
      </c>
      <c r="BQ6">
        <f t="shared" ref="BQ6:BQ27" si="9">BP6/BJ6/A6</f>
        <v>1.0915167338229224</v>
      </c>
      <c r="BS6">
        <f t="shared" ref="BS6:BS25" si="10">(0.325*BK6)+(12.86*BN6)+(7.04*BQ6)</f>
        <v>37.88359900010208</v>
      </c>
      <c r="BT6" s="4">
        <f t="shared" ref="BT6:BT27" si="11">BS6*BJ6*A6</f>
        <v>63417.144726170882</v>
      </c>
      <c r="BU6" s="4">
        <f t="shared" ref="BU6:BU27" si="12">BT6*(BA5/100)</f>
        <v>57075.430253553794</v>
      </c>
      <c r="BV6" s="4">
        <f t="shared" ref="BV6:BV27" si="13">BT6/BB5</f>
        <v>1243.4734260033506</v>
      </c>
    </row>
    <row r="7" spans="1:88" x14ac:dyDescent="0.25">
      <c r="A7" s="28">
        <v>30</v>
      </c>
      <c r="B7" t="s">
        <v>36</v>
      </c>
      <c r="C7" s="14">
        <v>47968</v>
      </c>
      <c r="D7" s="14">
        <v>1938</v>
      </c>
      <c r="E7" s="14">
        <v>1463</v>
      </c>
      <c r="F7" s="14">
        <v>2710</v>
      </c>
      <c r="G7" s="15">
        <v>173000</v>
      </c>
      <c r="H7" s="14">
        <v>11.8</v>
      </c>
      <c r="I7" s="14">
        <v>11.5</v>
      </c>
      <c r="J7" s="14">
        <v>13.1</v>
      </c>
      <c r="K7" s="14">
        <v>15.2</v>
      </c>
      <c r="M7" s="15">
        <v>90</v>
      </c>
      <c r="N7" s="11">
        <v>40</v>
      </c>
      <c r="O7" s="11">
        <v>21</v>
      </c>
      <c r="P7" s="11">
        <v>0</v>
      </c>
      <c r="Q7" s="11">
        <v>19</v>
      </c>
      <c r="R7" s="11">
        <v>12</v>
      </c>
      <c r="S7" s="11">
        <v>14</v>
      </c>
      <c r="T7" s="11">
        <f t="shared" si="0"/>
        <v>92</v>
      </c>
      <c r="U7" s="3">
        <v>0</v>
      </c>
      <c r="W7" s="3">
        <v>0</v>
      </c>
      <c r="Y7" s="3">
        <v>12</v>
      </c>
      <c r="AA7" s="3">
        <v>0</v>
      </c>
      <c r="AC7" s="3">
        <v>0</v>
      </c>
      <c r="AE7" s="5">
        <v>200</v>
      </c>
      <c r="AG7" s="3">
        <v>0</v>
      </c>
      <c r="AI7" s="3">
        <v>0</v>
      </c>
      <c r="BA7">
        <v>85</v>
      </c>
      <c r="BB7">
        <v>50</v>
      </c>
      <c r="BC7">
        <v>26</v>
      </c>
      <c r="BD7">
        <v>419</v>
      </c>
      <c r="BE7">
        <v>0</v>
      </c>
      <c r="BF7">
        <v>0</v>
      </c>
      <c r="BG7">
        <v>210</v>
      </c>
      <c r="BI7">
        <f t="shared" si="1"/>
        <v>53998</v>
      </c>
      <c r="BJ7">
        <f t="shared" si="2"/>
        <v>44</v>
      </c>
      <c r="BK7">
        <f t="shared" si="3"/>
        <v>40.907575757575756</v>
      </c>
      <c r="BL7">
        <f t="shared" si="4"/>
        <v>4.0401934623082052E-2</v>
      </c>
      <c r="BM7">
        <f t="shared" si="5"/>
        <v>2181.6236657771847</v>
      </c>
      <c r="BN7">
        <f t="shared" si="6"/>
        <v>1.6527452013463519</v>
      </c>
      <c r="BO7">
        <f t="shared" si="7"/>
        <v>3.0499499666444295E-2</v>
      </c>
      <c r="BP7">
        <f t="shared" si="8"/>
        <v>1646.911982988659</v>
      </c>
      <c r="BQ7">
        <f t="shared" si="9"/>
        <v>1.2476605931732265</v>
      </c>
      <c r="BS7">
        <f t="shared" si="10"/>
        <v>43.332795986465719</v>
      </c>
      <c r="BT7" s="4">
        <f t="shared" si="11"/>
        <v>57199.290702134749</v>
      </c>
      <c r="BU7" s="4">
        <f t="shared" si="12"/>
        <v>42899.468026601062</v>
      </c>
      <c r="BV7" s="4">
        <f t="shared" si="13"/>
        <v>1143.985814042695</v>
      </c>
    </row>
    <row r="8" spans="1:88" x14ac:dyDescent="0.25">
      <c r="A8" s="28">
        <v>31</v>
      </c>
      <c r="B8" t="s">
        <v>37</v>
      </c>
      <c r="C8" s="14">
        <v>39139</v>
      </c>
      <c r="D8" s="71">
        <v>1506.85</v>
      </c>
      <c r="E8" s="71">
        <v>1150.69</v>
      </c>
      <c r="F8" s="71">
        <v>2187.87</v>
      </c>
      <c r="G8" s="15">
        <v>160000</v>
      </c>
      <c r="H8" s="14">
        <v>13.5</v>
      </c>
      <c r="I8" s="14">
        <v>11.2</v>
      </c>
      <c r="J8" s="14">
        <v>10.5</v>
      </c>
      <c r="M8" s="15">
        <v>90</v>
      </c>
      <c r="N8" s="11">
        <v>43</v>
      </c>
      <c r="O8" s="11">
        <v>19</v>
      </c>
      <c r="P8" s="11">
        <v>0</v>
      </c>
      <c r="Q8" s="11">
        <v>18</v>
      </c>
      <c r="R8" s="11">
        <v>22</v>
      </c>
      <c r="S8" s="11">
        <v>14</v>
      </c>
      <c r="T8" s="11">
        <f t="shared" si="0"/>
        <v>102</v>
      </c>
      <c r="U8" s="3">
        <v>0</v>
      </c>
      <c r="W8" s="3">
        <v>0</v>
      </c>
      <c r="Y8" s="3">
        <v>18</v>
      </c>
      <c r="AA8" s="3">
        <v>0</v>
      </c>
      <c r="AC8" s="3">
        <v>0</v>
      </c>
      <c r="AE8" s="5">
        <v>200</v>
      </c>
      <c r="AG8" s="3">
        <v>0</v>
      </c>
      <c r="AI8" s="3">
        <v>0</v>
      </c>
      <c r="BA8">
        <v>70</v>
      </c>
      <c r="BB8">
        <v>50</v>
      </c>
      <c r="BC8">
        <v>26</v>
      </c>
      <c r="BD8">
        <v>87</v>
      </c>
      <c r="BE8">
        <v>0</v>
      </c>
      <c r="BF8">
        <v>0</v>
      </c>
      <c r="BG8">
        <v>90</v>
      </c>
      <c r="BI8">
        <f t="shared" si="1"/>
        <v>47041</v>
      </c>
      <c r="BJ8">
        <f t="shared" si="2"/>
        <v>40</v>
      </c>
      <c r="BK8">
        <f t="shared" si="3"/>
        <v>37.936290322580646</v>
      </c>
      <c r="BL8">
        <f t="shared" si="4"/>
        <v>3.8499961675055566E-2</v>
      </c>
      <c r="BM8">
        <f t="shared" si="5"/>
        <v>1811.0766971562889</v>
      </c>
      <c r="BN8">
        <f t="shared" si="6"/>
        <v>1.4605457235131363</v>
      </c>
      <c r="BO8">
        <f t="shared" si="7"/>
        <v>2.940008686987404E-2</v>
      </c>
      <c r="BP8">
        <f t="shared" si="8"/>
        <v>1383.0094864457446</v>
      </c>
      <c r="BQ8">
        <f t="shared" si="9"/>
        <v>1.1153302310046329</v>
      </c>
      <c r="BS8">
        <f t="shared" si="10"/>
        <v>38.963837185490256</v>
      </c>
      <c r="BT8" s="4">
        <f t="shared" si="11"/>
        <v>48315.15811000792</v>
      </c>
      <c r="BU8" s="4">
        <f t="shared" si="12"/>
        <v>41067.884393506734</v>
      </c>
      <c r="BV8" s="4">
        <f t="shared" si="13"/>
        <v>966.30316220015845</v>
      </c>
    </row>
    <row r="9" spans="1:88" x14ac:dyDescent="0.25">
      <c r="A9" s="28">
        <v>31</v>
      </c>
      <c r="B9" t="s">
        <v>38</v>
      </c>
      <c r="C9" s="14">
        <v>35012</v>
      </c>
      <c r="D9" s="71">
        <v>1410</v>
      </c>
      <c r="E9" s="71">
        <v>1049</v>
      </c>
      <c r="F9" s="71">
        <v>1959</v>
      </c>
      <c r="G9" s="15">
        <v>180000</v>
      </c>
      <c r="H9" s="14">
        <v>9.8000000000000007</v>
      </c>
      <c r="I9" s="14">
        <v>11.8</v>
      </c>
      <c r="J9" s="14">
        <v>11.6</v>
      </c>
      <c r="K9" s="14">
        <v>14.3</v>
      </c>
      <c r="M9" s="15">
        <v>90</v>
      </c>
      <c r="N9" s="11">
        <v>42</v>
      </c>
      <c r="O9" s="11">
        <v>18</v>
      </c>
      <c r="P9" s="11">
        <v>0</v>
      </c>
      <c r="Q9" s="11">
        <v>18</v>
      </c>
      <c r="R9" s="11">
        <v>22</v>
      </c>
      <c r="S9" s="11">
        <v>14</v>
      </c>
      <c r="T9" s="11">
        <f t="shared" si="0"/>
        <v>100</v>
      </c>
      <c r="U9" s="3">
        <v>0</v>
      </c>
      <c r="W9" s="3">
        <v>0</v>
      </c>
      <c r="Y9" s="3">
        <v>22</v>
      </c>
      <c r="AA9" s="3">
        <v>0</v>
      </c>
      <c r="AC9" s="3">
        <v>0</v>
      </c>
      <c r="AE9" s="5">
        <v>200</v>
      </c>
      <c r="AG9" s="3">
        <v>0</v>
      </c>
      <c r="AI9" s="3">
        <v>0</v>
      </c>
      <c r="BA9">
        <v>50</v>
      </c>
      <c r="BB9">
        <v>50</v>
      </c>
      <c r="BC9">
        <v>20</v>
      </c>
      <c r="BD9">
        <v>165</v>
      </c>
      <c r="BE9">
        <v>0</v>
      </c>
      <c r="BF9">
        <v>0</v>
      </c>
      <c r="BG9">
        <v>132</v>
      </c>
      <c r="BI9">
        <f t="shared" si="1"/>
        <v>42914</v>
      </c>
      <c r="BJ9">
        <f t="shared" si="2"/>
        <v>43</v>
      </c>
      <c r="BK9">
        <f t="shared" si="3"/>
        <v>32.193548387096776</v>
      </c>
      <c r="BL9">
        <f t="shared" si="4"/>
        <v>4.0271906774820058E-2</v>
      </c>
      <c r="BM9">
        <f t="shared" si="5"/>
        <v>1728.2286073346279</v>
      </c>
      <c r="BN9">
        <f t="shared" si="6"/>
        <v>1.2964955793958197</v>
      </c>
      <c r="BO9">
        <f t="shared" si="7"/>
        <v>2.9961156175025705E-2</v>
      </c>
      <c r="BP9">
        <f t="shared" si="8"/>
        <v>1285.7530560950531</v>
      </c>
      <c r="BQ9">
        <f t="shared" si="9"/>
        <v>0.96455593105405335</v>
      </c>
      <c r="BS9">
        <f t="shared" si="10"/>
        <v>33.926310131457228</v>
      </c>
      <c r="BT9" s="4">
        <f t="shared" si="11"/>
        <v>45223.771405232481</v>
      </c>
      <c r="BU9" s="4">
        <f t="shared" si="12"/>
        <v>31656.639983662735</v>
      </c>
      <c r="BV9" s="4">
        <f t="shared" si="13"/>
        <v>904.47542810464961</v>
      </c>
    </row>
    <row r="10" spans="1:88" x14ac:dyDescent="0.25">
      <c r="A10" s="28">
        <v>30</v>
      </c>
      <c r="B10" t="s">
        <v>39</v>
      </c>
      <c r="C10" s="14">
        <v>44220</v>
      </c>
      <c r="D10" s="71">
        <v>1742.268</v>
      </c>
      <c r="E10" s="71">
        <v>1322.1780000000001</v>
      </c>
      <c r="F10" s="71">
        <v>2432.1</v>
      </c>
      <c r="G10" s="15">
        <v>240000</v>
      </c>
      <c r="H10" s="14">
        <v>11.1</v>
      </c>
      <c r="I10" s="14">
        <v>8.1</v>
      </c>
      <c r="J10" s="14">
        <v>12.1</v>
      </c>
      <c r="K10" s="14">
        <v>10.9</v>
      </c>
      <c r="L10" s="14">
        <v>13.3</v>
      </c>
      <c r="M10" s="15">
        <v>90</v>
      </c>
      <c r="N10" s="11">
        <v>54</v>
      </c>
      <c r="O10" s="11">
        <v>1</v>
      </c>
      <c r="P10" s="11">
        <v>0</v>
      </c>
      <c r="Q10" s="11">
        <v>15</v>
      </c>
      <c r="R10" s="11">
        <v>29</v>
      </c>
      <c r="S10" s="11">
        <v>7</v>
      </c>
      <c r="T10" s="11">
        <f t="shared" si="0"/>
        <v>99</v>
      </c>
      <c r="U10" s="3">
        <v>0</v>
      </c>
      <c r="W10" s="3">
        <v>0</v>
      </c>
      <c r="Y10" s="3">
        <v>64</v>
      </c>
      <c r="AA10" s="3">
        <v>0</v>
      </c>
      <c r="AC10" s="3">
        <v>0</v>
      </c>
      <c r="AE10" s="5">
        <v>200</v>
      </c>
      <c r="AG10" s="3">
        <v>0</v>
      </c>
      <c r="AI10" s="3">
        <v>0</v>
      </c>
      <c r="BA10">
        <v>30</v>
      </c>
      <c r="BB10">
        <v>50</v>
      </c>
      <c r="BC10">
        <v>26</v>
      </c>
      <c r="BD10">
        <v>0</v>
      </c>
      <c r="BE10">
        <v>0</v>
      </c>
      <c r="BF10">
        <v>0</v>
      </c>
      <c r="BG10">
        <v>0</v>
      </c>
      <c r="BI10">
        <f t="shared" si="1"/>
        <v>51870</v>
      </c>
      <c r="BJ10">
        <f t="shared" si="2"/>
        <v>42</v>
      </c>
      <c r="BK10">
        <f t="shared" si="3"/>
        <v>41.166666666666664</v>
      </c>
      <c r="BL10">
        <f t="shared" si="4"/>
        <v>3.9399999999999998E-2</v>
      </c>
      <c r="BM10">
        <f t="shared" si="5"/>
        <v>2043.6779999999999</v>
      </c>
      <c r="BN10">
        <f t="shared" si="6"/>
        <v>1.6219666666666666</v>
      </c>
      <c r="BO10">
        <f t="shared" si="7"/>
        <v>2.9900000000000003E-2</v>
      </c>
      <c r="BP10">
        <f t="shared" si="8"/>
        <v>1550.9130000000002</v>
      </c>
      <c r="BQ10">
        <f t="shared" si="9"/>
        <v>1.2308833333333336</v>
      </c>
      <c r="BS10">
        <f t="shared" si="10"/>
        <v>42.903076666666664</v>
      </c>
      <c r="BT10" s="4">
        <f t="shared" si="11"/>
        <v>54057.876600000003</v>
      </c>
      <c r="BU10" s="4">
        <f t="shared" si="12"/>
        <v>27028.938300000002</v>
      </c>
      <c r="BV10" s="4">
        <f t="shared" si="13"/>
        <v>1081.1575320000002</v>
      </c>
    </row>
    <row r="11" spans="1:88" x14ac:dyDescent="0.25">
      <c r="A11" s="28">
        <v>31</v>
      </c>
      <c r="B11" t="s">
        <v>40</v>
      </c>
      <c r="C11" s="14">
        <v>44220</v>
      </c>
      <c r="D11" s="14">
        <v>1830.72</v>
      </c>
      <c r="E11" s="14">
        <v>1379.65</v>
      </c>
      <c r="F11" s="14">
        <v>2440.94</v>
      </c>
      <c r="G11" s="15">
        <v>240000</v>
      </c>
      <c r="H11" s="14">
        <v>11.1</v>
      </c>
      <c r="I11" s="14">
        <v>8.1</v>
      </c>
      <c r="J11" s="14">
        <v>12.1</v>
      </c>
      <c r="K11" s="14">
        <v>10.9</v>
      </c>
      <c r="L11" s="14">
        <v>13.3</v>
      </c>
      <c r="M11" s="15">
        <v>135</v>
      </c>
      <c r="N11" s="11">
        <v>56</v>
      </c>
      <c r="O11" s="11">
        <v>9</v>
      </c>
      <c r="P11" s="11">
        <v>0</v>
      </c>
      <c r="Q11" s="11">
        <v>13</v>
      </c>
      <c r="R11" s="11">
        <v>29</v>
      </c>
      <c r="S11" s="11">
        <v>6</v>
      </c>
      <c r="T11" s="11">
        <f t="shared" si="0"/>
        <v>107</v>
      </c>
      <c r="U11" s="3">
        <v>0</v>
      </c>
      <c r="W11" s="3">
        <v>0</v>
      </c>
      <c r="Y11" s="3">
        <v>66</v>
      </c>
      <c r="AA11" s="3">
        <v>0</v>
      </c>
      <c r="AC11" s="3">
        <v>0</v>
      </c>
      <c r="AE11" s="5">
        <v>400</v>
      </c>
      <c r="BA11">
        <v>10</v>
      </c>
      <c r="BB11">
        <v>50</v>
      </c>
      <c r="BC11">
        <v>0</v>
      </c>
      <c r="BD11">
        <v>0</v>
      </c>
      <c r="BE11">
        <v>0</v>
      </c>
      <c r="BF11">
        <v>0</v>
      </c>
      <c r="BG11">
        <v>0</v>
      </c>
      <c r="BI11">
        <f t="shared" si="1"/>
        <v>48216</v>
      </c>
      <c r="BJ11">
        <f t="shared" si="2"/>
        <v>54</v>
      </c>
      <c r="BK11">
        <f t="shared" si="3"/>
        <v>28.802867383512545</v>
      </c>
      <c r="BL11">
        <f t="shared" si="4"/>
        <v>4.1400271370420627E-2</v>
      </c>
      <c r="BM11">
        <f t="shared" si="5"/>
        <v>1996.155484396201</v>
      </c>
      <c r="BN11">
        <f t="shared" si="6"/>
        <v>1.1924465259236565</v>
      </c>
      <c r="BO11">
        <f t="shared" si="7"/>
        <v>3.1199683401175942E-2</v>
      </c>
      <c r="BP11">
        <f t="shared" si="8"/>
        <v>1504.3239348710993</v>
      </c>
      <c r="BQ11">
        <f t="shared" si="9"/>
        <v>0.89864034341164833</v>
      </c>
      <c r="BS11">
        <f t="shared" si="10"/>
        <v>31.022222240637802</v>
      </c>
      <c r="BT11" s="4">
        <f t="shared" si="11"/>
        <v>51931.200030827684</v>
      </c>
      <c r="BU11" s="4">
        <f t="shared" si="12"/>
        <v>15579.360009248305</v>
      </c>
      <c r="BV11" s="4">
        <f t="shared" si="13"/>
        <v>1038.6240006165538</v>
      </c>
    </row>
    <row r="12" spans="1:88" x14ac:dyDescent="0.25">
      <c r="A12" s="28">
        <v>30</v>
      </c>
      <c r="B12" t="s">
        <v>41</v>
      </c>
      <c r="C12" s="14">
        <v>40276</v>
      </c>
      <c r="D12" s="14">
        <v>1655.35</v>
      </c>
      <c r="E12" s="14">
        <v>1252.5899999999999</v>
      </c>
      <c r="F12" s="14">
        <v>2199.06</v>
      </c>
      <c r="G12" s="15">
        <v>183000</v>
      </c>
      <c r="H12" s="14">
        <v>4</v>
      </c>
      <c r="I12" s="14">
        <v>7</v>
      </c>
      <c r="J12" s="14">
        <v>7.3</v>
      </c>
      <c r="K12" s="14">
        <v>8.4</v>
      </c>
      <c r="M12" s="15">
        <v>135</v>
      </c>
      <c r="N12" s="11">
        <v>58</v>
      </c>
      <c r="O12" s="11">
        <v>9</v>
      </c>
      <c r="P12" s="11">
        <v>0</v>
      </c>
      <c r="Q12" s="11">
        <v>11</v>
      </c>
      <c r="R12" s="11">
        <v>28</v>
      </c>
      <c r="S12" s="11">
        <v>6</v>
      </c>
      <c r="T12" s="11">
        <f t="shared" si="0"/>
        <v>106</v>
      </c>
      <c r="U12" s="3">
        <v>10</v>
      </c>
      <c r="W12" s="3">
        <v>0</v>
      </c>
      <c r="Y12" s="3">
        <v>68</v>
      </c>
      <c r="AA12" s="3">
        <v>0</v>
      </c>
      <c r="AC12" s="3">
        <v>0</v>
      </c>
      <c r="AE12" s="5">
        <v>400</v>
      </c>
      <c r="AG12" s="3">
        <v>400</v>
      </c>
      <c r="AI12" s="3">
        <v>0</v>
      </c>
      <c r="BA12">
        <v>0</v>
      </c>
      <c r="BB12">
        <v>0</v>
      </c>
      <c r="BC12">
        <v>0</v>
      </c>
      <c r="BD12">
        <v>0</v>
      </c>
      <c r="BE12">
        <v>17</v>
      </c>
      <c r="BF12">
        <v>0</v>
      </c>
      <c r="BG12">
        <v>0</v>
      </c>
      <c r="BI12">
        <f t="shared" si="1"/>
        <v>43651</v>
      </c>
      <c r="BJ12">
        <f t="shared" si="2"/>
        <v>56</v>
      </c>
      <c r="BK12">
        <f t="shared" si="3"/>
        <v>25.982738095238098</v>
      </c>
      <c r="BL12">
        <f t="shared" si="4"/>
        <v>4.1100158903565394E-2</v>
      </c>
      <c r="BM12">
        <f t="shared" si="5"/>
        <v>1794.063036299533</v>
      </c>
      <c r="BN12">
        <f t="shared" si="6"/>
        <v>1.0678946644640077</v>
      </c>
      <c r="BO12">
        <f t="shared" si="7"/>
        <v>3.1100158903565395E-2</v>
      </c>
      <c r="BP12">
        <f t="shared" si="8"/>
        <v>1357.553036299533</v>
      </c>
      <c r="BQ12">
        <f t="shared" si="9"/>
        <v>0.80806728351162671</v>
      </c>
      <c r="BS12">
        <f t="shared" si="10"/>
        <v>27.866308941881371</v>
      </c>
      <c r="BT12" s="4">
        <f t="shared" si="11"/>
        <v>46815.399022360711</v>
      </c>
      <c r="BU12" s="4">
        <f t="shared" si="12"/>
        <v>4681.5399022360716</v>
      </c>
      <c r="BV12" s="4">
        <f t="shared" si="13"/>
        <v>936.30798044721416</v>
      </c>
    </row>
    <row r="13" spans="1:88" x14ac:dyDescent="0.25">
      <c r="A13" s="28">
        <v>31</v>
      </c>
      <c r="B13" t="s">
        <v>43</v>
      </c>
      <c r="C13" s="14">
        <v>42664</v>
      </c>
      <c r="D13" s="14">
        <v>1864.45</v>
      </c>
      <c r="E13" s="14">
        <v>1323</v>
      </c>
      <c r="F13" s="14">
        <v>2432.09</v>
      </c>
      <c r="G13" s="15">
        <v>318000</v>
      </c>
      <c r="H13" s="14">
        <v>5.9</v>
      </c>
      <c r="I13" s="14">
        <v>6.4</v>
      </c>
      <c r="J13" s="14">
        <v>5.6</v>
      </c>
      <c r="K13" s="14">
        <v>9.4</v>
      </c>
      <c r="M13" s="15">
        <v>135</v>
      </c>
      <c r="N13" s="11">
        <v>54</v>
      </c>
      <c r="O13" s="11">
        <v>13</v>
      </c>
      <c r="P13" s="11">
        <v>0</v>
      </c>
      <c r="Q13" s="11">
        <v>11</v>
      </c>
      <c r="R13" s="11">
        <v>28</v>
      </c>
      <c r="S13" s="11">
        <v>6</v>
      </c>
      <c r="T13" s="11">
        <f t="shared" si="0"/>
        <v>106</v>
      </c>
      <c r="U13" s="3">
        <v>0</v>
      </c>
      <c r="W13" s="3">
        <v>0</v>
      </c>
      <c r="Y13" s="3">
        <v>73</v>
      </c>
      <c r="AA13" s="3">
        <v>0</v>
      </c>
      <c r="AC13" s="3">
        <v>0</v>
      </c>
      <c r="AE13" s="5">
        <v>400</v>
      </c>
      <c r="AG13" s="3">
        <v>0</v>
      </c>
      <c r="AI13" s="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I13">
        <f t="shared" si="1"/>
        <v>46147</v>
      </c>
      <c r="BJ13">
        <f t="shared" si="2"/>
        <v>58</v>
      </c>
      <c r="BK13">
        <f t="shared" si="3"/>
        <v>25.665739710789769</v>
      </c>
      <c r="BL13">
        <f t="shared" si="4"/>
        <v>4.3700778173635851E-2</v>
      </c>
      <c r="BM13">
        <f t="shared" si="5"/>
        <v>2016.6598103787737</v>
      </c>
      <c r="BN13">
        <f t="shared" si="6"/>
        <v>1.1216127977635002</v>
      </c>
      <c r="BO13">
        <f t="shared" si="7"/>
        <v>3.1009750609413089E-2</v>
      </c>
      <c r="BP13">
        <f t="shared" si="8"/>
        <v>1431.0069613725857</v>
      </c>
      <c r="BQ13">
        <f t="shared" si="9"/>
        <v>0.79588818763770064</v>
      </c>
      <c r="BS13">
        <f t="shared" si="10"/>
        <v>28.368358826214699</v>
      </c>
      <c r="BT13" s="4">
        <f t="shared" si="11"/>
        <v>51006.309169534026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C14" s="14">
        <v>43664</v>
      </c>
      <c r="D14" s="14">
        <v>1864.45</v>
      </c>
      <c r="E14" s="14">
        <v>1323</v>
      </c>
      <c r="F14" s="14">
        <v>2432.09</v>
      </c>
      <c r="G14" s="15">
        <v>322000</v>
      </c>
      <c r="H14" s="14">
        <v>5.9</v>
      </c>
      <c r="I14" s="14">
        <v>6.4</v>
      </c>
      <c r="J14" s="14">
        <v>5.6</v>
      </c>
      <c r="K14" s="14">
        <v>9.4</v>
      </c>
      <c r="M14" s="15">
        <v>60</v>
      </c>
      <c r="N14" s="11">
        <v>56</v>
      </c>
      <c r="O14" s="11">
        <v>12</v>
      </c>
      <c r="P14" s="11">
        <v>0</v>
      </c>
      <c r="Q14" s="11">
        <v>12</v>
      </c>
      <c r="R14" s="11">
        <v>26</v>
      </c>
      <c r="S14" s="11">
        <v>7</v>
      </c>
      <c r="T14" s="11">
        <f t="shared" si="0"/>
        <v>106</v>
      </c>
      <c r="U14" s="3">
        <v>0</v>
      </c>
      <c r="W14" s="3">
        <v>0</v>
      </c>
      <c r="Y14" s="3">
        <v>112</v>
      </c>
      <c r="AA14" s="3">
        <v>0</v>
      </c>
      <c r="AC14" s="3">
        <v>0</v>
      </c>
      <c r="AE14" s="5">
        <v>700</v>
      </c>
      <c r="AG14" s="3">
        <v>0</v>
      </c>
      <c r="AI14" s="3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I14">
        <f t="shared" si="1"/>
        <v>47147</v>
      </c>
      <c r="BJ14">
        <f t="shared" si="2"/>
        <v>54</v>
      </c>
      <c r="BK14">
        <f t="shared" si="3"/>
        <v>28.164277180406213</v>
      </c>
      <c r="BL14">
        <f t="shared" si="4"/>
        <v>4.26999358739465E-2</v>
      </c>
      <c r="BM14">
        <f t="shared" si="5"/>
        <v>2013.1738766489557</v>
      </c>
      <c r="BN14">
        <f t="shared" si="6"/>
        <v>1.2026128295394001</v>
      </c>
      <c r="BO14">
        <f t="shared" si="7"/>
        <v>3.029956027849029E-2</v>
      </c>
      <c r="BP14">
        <f t="shared" si="8"/>
        <v>1428.5333684499817</v>
      </c>
      <c r="BQ14">
        <f t="shared" si="9"/>
        <v>0.85336521412782662</v>
      </c>
      <c r="BS14">
        <f t="shared" si="10"/>
        <v>30.626682178968601</v>
      </c>
      <c r="BT14" s="4">
        <f t="shared" si="11"/>
        <v>51269.065967593437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36981</v>
      </c>
      <c r="D15" s="14">
        <v>1482.93</v>
      </c>
      <c r="E15" s="14">
        <v>1105.74</v>
      </c>
      <c r="F15" s="14">
        <v>2096.84</v>
      </c>
      <c r="G15" s="15">
        <v>264000</v>
      </c>
      <c r="H15" s="14">
        <v>4.8</v>
      </c>
      <c r="I15" s="14">
        <v>3.4</v>
      </c>
      <c r="J15" s="14">
        <v>6.4</v>
      </c>
      <c r="K15" s="14">
        <v>4.2</v>
      </c>
      <c r="M15" s="15">
        <v>60</v>
      </c>
      <c r="N15" s="11">
        <v>53</v>
      </c>
      <c r="O15" s="11">
        <v>14</v>
      </c>
      <c r="P15" s="11">
        <v>0</v>
      </c>
      <c r="Q15" s="11">
        <v>12</v>
      </c>
      <c r="R15" s="11">
        <v>26</v>
      </c>
      <c r="S15" s="11">
        <v>7</v>
      </c>
      <c r="T15" s="11">
        <f t="shared" si="0"/>
        <v>105</v>
      </c>
      <c r="U15" s="3">
        <v>0</v>
      </c>
      <c r="W15" s="3">
        <v>0</v>
      </c>
      <c r="Y15" s="3">
        <v>94</v>
      </c>
      <c r="AA15" s="3">
        <v>0</v>
      </c>
      <c r="AC15" s="3">
        <v>0</v>
      </c>
      <c r="AE15" s="5">
        <v>700</v>
      </c>
      <c r="AG15" s="3">
        <v>0</v>
      </c>
      <c r="AI15" s="3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I15">
        <f t="shared" si="1"/>
        <v>40569</v>
      </c>
      <c r="BJ15">
        <f t="shared" si="2"/>
        <v>56</v>
      </c>
      <c r="BK15">
        <f t="shared" si="3"/>
        <v>25.873086734693878</v>
      </c>
      <c r="BL15">
        <f t="shared" si="4"/>
        <v>4.0099780968605503E-2</v>
      </c>
      <c r="BM15">
        <f t="shared" si="5"/>
        <v>1626.8080141153566</v>
      </c>
      <c r="BN15">
        <f t="shared" si="6"/>
        <v>1.037505111042957</v>
      </c>
      <c r="BO15">
        <f t="shared" si="7"/>
        <v>2.99002190313945E-2</v>
      </c>
      <c r="BP15">
        <f t="shared" si="8"/>
        <v>1213.0219858846435</v>
      </c>
      <c r="BQ15">
        <f t="shared" si="9"/>
        <v>0.7736109603856145</v>
      </c>
      <c r="BS15">
        <f t="shared" si="10"/>
        <v>27.197290077902665</v>
      </c>
      <c r="BT15" s="4">
        <f t="shared" si="11"/>
        <v>42645.350842151376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35077</v>
      </c>
      <c r="D16" s="14">
        <v>1396.05</v>
      </c>
      <c r="E16" s="14">
        <v>1024.26</v>
      </c>
      <c r="F16" s="14">
        <v>1988.86</v>
      </c>
      <c r="G16" s="15">
        <v>181000</v>
      </c>
      <c r="H16" s="14">
        <v>4.0999999999999996</v>
      </c>
      <c r="I16" s="14">
        <v>5.9</v>
      </c>
      <c r="J16" s="14">
        <v>3.6</v>
      </c>
      <c r="K16" s="14">
        <v>6</v>
      </c>
      <c r="M16" s="15">
        <v>60</v>
      </c>
      <c r="N16" s="11">
        <v>50</v>
      </c>
      <c r="O16" s="11">
        <v>15</v>
      </c>
      <c r="P16" s="11">
        <v>0</v>
      </c>
      <c r="Q16" s="11">
        <v>6</v>
      </c>
      <c r="R16" s="11">
        <v>30</v>
      </c>
      <c r="S16" s="11">
        <v>8</v>
      </c>
      <c r="T16" s="11">
        <f t="shared" si="0"/>
        <v>101</v>
      </c>
      <c r="U16" s="3">
        <v>0</v>
      </c>
      <c r="W16" s="3">
        <v>0</v>
      </c>
      <c r="Y16" s="3">
        <v>101</v>
      </c>
      <c r="AA16" s="3">
        <v>0</v>
      </c>
      <c r="AC16" s="3">
        <v>0</v>
      </c>
      <c r="AE16" s="5">
        <v>700</v>
      </c>
      <c r="AG16" s="3">
        <v>0</v>
      </c>
      <c r="AI16" s="3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I16">
        <f t="shared" si="1"/>
        <v>39043</v>
      </c>
      <c r="BJ16">
        <f t="shared" si="2"/>
        <v>53</v>
      </c>
      <c r="BK16">
        <f t="shared" si="3"/>
        <v>23.763237979306147</v>
      </c>
      <c r="BL16">
        <f t="shared" si="4"/>
        <v>3.9799583772842602E-2</v>
      </c>
      <c r="BM16">
        <f t="shared" si="5"/>
        <v>1553.8951492430938</v>
      </c>
      <c r="BN16">
        <f t="shared" si="6"/>
        <v>0.94576698067138998</v>
      </c>
      <c r="BO16">
        <f t="shared" si="7"/>
        <v>2.9200330701029165E-2</v>
      </c>
      <c r="BP16">
        <f t="shared" si="8"/>
        <v>1140.0685115602816</v>
      </c>
      <c r="BQ16">
        <f t="shared" si="9"/>
        <v>0.69389440752299558</v>
      </c>
      <c r="BS16">
        <f t="shared" si="10"/>
        <v>24.77063234367046</v>
      </c>
      <c r="BT16" s="4">
        <f t="shared" si="11"/>
        <v>40698.148940650572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42222</v>
      </c>
      <c r="D17" s="14">
        <v>1718.44</v>
      </c>
      <c r="E17" s="14">
        <v>1216</v>
      </c>
      <c r="F17" s="14">
        <v>2410.85</v>
      </c>
      <c r="G17" s="15">
        <v>264000</v>
      </c>
      <c r="H17" s="14">
        <v>4.8</v>
      </c>
      <c r="I17" s="14">
        <v>3.4</v>
      </c>
      <c r="J17" s="14">
        <v>6.4</v>
      </c>
      <c r="K17" s="14">
        <v>4.2</v>
      </c>
      <c r="M17" s="15">
        <v>135</v>
      </c>
      <c r="N17" s="11">
        <v>56</v>
      </c>
      <c r="O17" s="11">
        <v>12</v>
      </c>
      <c r="P17" s="11">
        <v>0</v>
      </c>
      <c r="Q17" s="11">
        <v>10</v>
      </c>
      <c r="R17" s="11">
        <v>28</v>
      </c>
      <c r="S17" s="11">
        <v>6</v>
      </c>
      <c r="T17" s="11">
        <f t="shared" si="0"/>
        <v>106</v>
      </c>
      <c r="U17" s="3">
        <v>0</v>
      </c>
      <c r="W17" s="3">
        <v>0</v>
      </c>
      <c r="Y17" s="3">
        <v>68</v>
      </c>
      <c r="AA17" s="3">
        <v>0</v>
      </c>
      <c r="AC17" s="3">
        <v>0</v>
      </c>
      <c r="AE17" s="5">
        <v>400</v>
      </c>
      <c r="AG17" s="3">
        <v>0</v>
      </c>
      <c r="AI17" s="3">
        <v>0</v>
      </c>
      <c r="BA17">
        <v>75</v>
      </c>
      <c r="BB17">
        <v>50</v>
      </c>
      <c r="BC17">
        <v>20</v>
      </c>
      <c r="BD17">
        <v>50</v>
      </c>
      <c r="BE17">
        <v>0</v>
      </c>
      <c r="BF17">
        <v>0</v>
      </c>
      <c r="BG17">
        <v>20</v>
      </c>
      <c r="BI17">
        <f t="shared" si="1"/>
        <v>46602</v>
      </c>
      <c r="BJ17">
        <f t="shared" si="2"/>
        <v>50</v>
      </c>
      <c r="BK17">
        <f t="shared" si="3"/>
        <v>31.067999999999998</v>
      </c>
      <c r="BL17">
        <f t="shared" si="4"/>
        <v>4.0700108947941835E-2</v>
      </c>
      <c r="BM17">
        <f t="shared" si="5"/>
        <v>1896.7064771919854</v>
      </c>
      <c r="BN17">
        <f t="shared" si="6"/>
        <v>1.2644709847946569</v>
      </c>
      <c r="BO17">
        <f t="shared" si="7"/>
        <v>2.8800151579745158E-2</v>
      </c>
      <c r="BP17">
        <f t="shared" si="8"/>
        <v>1342.1446639192839</v>
      </c>
      <c r="BQ17">
        <f t="shared" si="9"/>
        <v>0.89476310927952263</v>
      </c>
      <c r="BS17">
        <f t="shared" si="10"/>
        <v>32.657329153787124</v>
      </c>
      <c r="BT17" s="4">
        <f t="shared" si="11"/>
        <v>48985.993730680682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44716</v>
      </c>
      <c r="D18" s="14">
        <v>1797.58</v>
      </c>
      <c r="E18" s="14">
        <v>1292.28</v>
      </c>
      <c r="F18" s="14">
        <v>2562.2199999999998</v>
      </c>
      <c r="G18" s="15">
        <v>199000</v>
      </c>
      <c r="H18" s="14">
        <v>6.7</v>
      </c>
      <c r="I18" s="14">
        <v>9.1999999999999993</v>
      </c>
      <c r="J18" s="14">
        <v>15.4</v>
      </c>
      <c r="K18" s="14">
        <v>7.2</v>
      </c>
      <c r="L18" s="14">
        <v>8.3000000000000007</v>
      </c>
      <c r="M18" s="15">
        <v>135</v>
      </c>
      <c r="N18" s="11">
        <v>50</v>
      </c>
      <c r="O18" s="11">
        <v>18</v>
      </c>
      <c r="P18" s="11">
        <v>0</v>
      </c>
      <c r="Q18" s="11">
        <v>10</v>
      </c>
      <c r="R18" s="11">
        <v>28</v>
      </c>
      <c r="S18" s="11">
        <v>6</v>
      </c>
      <c r="T18" s="11">
        <f t="shared" si="0"/>
        <v>106</v>
      </c>
      <c r="U18" s="3">
        <v>0</v>
      </c>
      <c r="W18" s="3">
        <v>0</v>
      </c>
      <c r="Y18" s="3">
        <v>0</v>
      </c>
      <c r="AA18" s="3">
        <v>0</v>
      </c>
      <c r="AC18" s="3">
        <v>0</v>
      </c>
      <c r="AE18" s="5">
        <v>200</v>
      </c>
      <c r="AG18" s="3">
        <v>0</v>
      </c>
      <c r="AI18" s="3">
        <v>0</v>
      </c>
      <c r="BA18">
        <v>100</v>
      </c>
      <c r="BB18">
        <v>58</v>
      </c>
      <c r="BC18">
        <v>20</v>
      </c>
      <c r="BD18">
        <v>502</v>
      </c>
      <c r="BE18">
        <v>11</v>
      </c>
      <c r="BF18">
        <v>0</v>
      </c>
      <c r="BG18">
        <v>0</v>
      </c>
      <c r="BI18">
        <f t="shared" si="1"/>
        <v>48199</v>
      </c>
      <c r="BJ18">
        <f t="shared" si="2"/>
        <v>56</v>
      </c>
      <c r="BK18">
        <f t="shared" si="3"/>
        <v>27.764400921658986</v>
      </c>
      <c r="BL18">
        <f t="shared" si="4"/>
        <v>4.0199928437248414E-2</v>
      </c>
      <c r="BM18">
        <f t="shared" si="5"/>
        <v>1937.5963507469362</v>
      </c>
      <c r="BN18">
        <f t="shared" si="6"/>
        <v>1.1161269301537653</v>
      </c>
      <c r="BO18">
        <f t="shared" si="7"/>
        <v>2.8899722694337597E-2</v>
      </c>
      <c r="BP18">
        <f t="shared" si="8"/>
        <v>1392.9377341443778</v>
      </c>
      <c r="BQ18">
        <f t="shared" si="9"/>
        <v>0.80238348741035592</v>
      </c>
      <c r="BS18">
        <f t="shared" si="10"/>
        <v>29.025602372685498</v>
      </c>
      <c r="BT18" s="4">
        <f t="shared" si="11"/>
        <v>50388.445718982024</v>
      </c>
      <c r="BU18" s="4">
        <f t="shared" si="12"/>
        <v>37791.334289236518</v>
      </c>
      <c r="BV18" s="4">
        <f t="shared" si="13"/>
        <v>1007.7689143796405</v>
      </c>
    </row>
    <row r="19" spans="1:74" x14ac:dyDescent="0.25">
      <c r="A19" s="28">
        <v>30</v>
      </c>
      <c r="B19" t="s">
        <v>36</v>
      </c>
      <c r="C19" s="14">
        <v>45274</v>
      </c>
      <c r="D19" s="14">
        <v>1792.85</v>
      </c>
      <c r="E19" s="14">
        <v>1344.65</v>
      </c>
      <c r="F19" s="14">
        <v>2598.75</v>
      </c>
      <c r="G19" s="15">
        <v>183000</v>
      </c>
      <c r="H19" s="14">
        <v>7.2</v>
      </c>
      <c r="I19" s="14">
        <v>7.4</v>
      </c>
      <c r="J19" s="14">
        <v>7</v>
      </c>
      <c r="K19" s="14">
        <v>9.8000000000000007</v>
      </c>
      <c r="L19" s="14">
        <v>10.7</v>
      </c>
      <c r="M19" s="15">
        <v>135</v>
      </c>
      <c r="N19" s="11">
        <v>51</v>
      </c>
      <c r="O19" s="11">
        <v>18</v>
      </c>
      <c r="P19" s="11">
        <v>0</v>
      </c>
      <c r="Q19" s="11">
        <v>9</v>
      </c>
      <c r="R19" s="11">
        <v>28</v>
      </c>
      <c r="S19" s="11">
        <v>7</v>
      </c>
      <c r="T19" s="11">
        <f t="shared" si="0"/>
        <v>106</v>
      </c>
      <c r="U19" s="3">
        <v>0</v>
      </c>
      <c r="W19" s="3">
        <v>0</v>
      </c>
      <c r="Y19" s="3">
        <v>0</v>
      </c>
      <c r="AA19" s="3">
        <v>0</v>
      </c>
      <c r="AC19" s="3">
        <v>0</v>
      </c>
      <c r="AE19" s="5">
        <v>200</v>
      </c>
      <c r="AG19" s="3">
        <v>0</v>
      </c>
      <c r="AI19" s="3">
        <v>0</v>
      </c>
      <c r="BA19">
        <v>100</v>
      </c>
      <c r="BB19">
        <v>58</v>
      </c>
      <c r="BC19">
        <v>20</v>
      </c>
      <c r="BD19">
        <v>395</v>
      </c>
      <c r="BE19">
        <v>87</v>
      </c>
      <c r="BF19">
        <v>0</v>
      </c>
      <c r="BG19">
        <v>224</v>
      </c>
      <c r="BI19">
        <f t="shared" si="1"/>
        <v>48649</v>
      </c>
      <c r="BJ19">
        <f t="shared" si="2"/>
        <v>50</v>
      </c>
      <c r="BK19">
        <f t="shared" si="3"/>
        <v>32.43266666666667</v>
      </c>
      <c r="BL19">
        <f t="shared" si="4"/>
        <v>3.9599991164907006E-2</v>
      </c>
      <c r="BM19">
        <f t="shared" si="5"/>
        <v>1926.4999701815609</v>
      </c>
      <c r="BN19">
        <f t="shared" si="6"/>
        <v>1.284333313454374</v>
      </c>
      <c r="BO19">
        <f t="shared" si="7"/>
        <v>2.9700269470336178E-2</v>
      </c>
      <c r="BP19">
        <f t="shared" si="8"/>
        <v>1444.8884094623847</v>
      </c>
      <c r="BQ19">
        <f t="shared" si="9"/>
        <v>0.96325893964158982</v>
      </c>
      <c r="BS19">
        <f t="shared" si="10"/>
        <v>33.838486012766708</v>
      </c>
      <c r="BT19" s="4">
        <f t="shared" si="11"/>
        <v>50757.729019150058</v>
      </c>
      <c r="BU19" s="4">
        <f t="shared" si="12"/>
        <v>50757.729019150058</v>
      </c>
      <c r="BV19" s="4">
        <f t="shared" si="13"/>
        <v>875.13325895086302</v>
      </c>
    </row>
    <row r="20" spans="1:74" x14ac:dyDescent="0.25">
      <c r="A20" s="28">
        <v>31</v>
      </c>
      <c r="B20" t="s">
        <v>37</v>
      </c>
      <c r="C20" s="14">
        <v>37618</v>
      </c>
      <c r="D20" s="14">
        <v>1493.43</v>
      </c>
      <c r="E20" s="14">
        <v>1079.6500000000001</v>
      </c>
      <c r="F20" s="14">
        <v>2121.66</v>
      </c>
      <c r="G20" s="15">
        <v>216000</v>
      </c>
      <c r="H20" s="14">
        <v>7</v>
      </c>
      <c r="I20" s="14">
        <v>9.1</v>
      </c>
      <c r="J20" s="14">
        <v>11.1</v>
      </c>
      <c r="K20" s="14">
        <v>14.3</v>
      </c>
      <c r="L20" s="14">
        <v>10.199999999999999</v>
      </c>
      <c r="M20" s="15">
        <v>135</v>
      </c>
      <c r="N20" s="11">
        <v>45</v>
      </c>
      <c r="O20" s="11">
        <v>24</v>
      </c>
      <c r="P20" s="11">
        <v>0</v>
      </c>
      <c r="Q20" s="11">
        <v>9</v>
      </c>
      <c r="R20" s="11">
        <v>28</v>
      </c>
      <c r="S20" s="11">
        <v>7</v>
      </c>
      <c r="T20" s="11">
        <f t="shared" si="0"/>
        <v>106</v>
      </c>
      <c r="U20" s="3">
        <v>0</v>
      </c>
      <c r="W20" s="3">
        <v>0</v>
      </c>
      <c r="Y20" s="3">
        <v>36</v>
      </c>
      <c r="AA20" s="3">
        <v>0</v>
      </c>
      <c r="AC20" s="3">
        <v>0</v>
      </c>
      <c r="AE20" s="5">
        <v>200</v>
      </c>
      <c r="AG20" s="3">
        <v>0</v>
      </c>
      <c r="AI20" s="3">
        <v>0</v>
      </c>
      <c r="BA20">
        <v>75</v>
      </c>
      <c r="BB20">
        <v>58</v>
      </c>
      <c r="BC20">
        <v>30</v>
      </c>
      <c r="BD20">
        <v>238</v>
      </c>
      <c r="BE20">
        <v>38</v>
      </c>
      <c r="BF20">
        <v>0</v>
      </c>
      <c r="BG20">
        <v>237</v>
      </c>
      <c r="BI20">
        <f t="shared" si="1"/>
        <v>41659</v>
      </c>
      <c r="BJ20">
        <f t="shared" si="2"/>
        <v>51</v>
      </c>
      <c r="BK20">
        <f t="shared" si="3"/>
        <v>26.349778621125871</v>
      </c>
      <c r="BL20">
        <f t="shared" si="4"/>
        <v>3.9699877718113667E-2</v>
      </c>
      <c r="BM20">
        <f t="shared" si="5"/>
        <v>1653.8572058588973</v>
      </c>
      <c r="BN20">
        <f t="shared" si="6"/>
        <v>1.046082989158063</v>
      </c>
      <c r="BO20">
        <f t="shared" si="7"/>
        <v>2.8700356212451487E-2</v>
      </c>
      <c r="BP20">
        <f t="shared" si="8"/>
        <v>1195.6281394545165</v>
      </c>
      <c r="BQ20">
        <f t="shared" si="9"/>
        <v>0.75624803254555117</v>
      </c>
      <c r="BS20">
        <f t="shared" si="10"/>
        <v>27.340291441559273</v>
      </c>
      <c r="BT20" s="4">
        <f t="shared" si="11"/>
        <v>43225.000769105209</v>
      </c>
      <c r="BU20" s="4">
        <f t="shared" si="12"/>
        <v>43225.000769105209</v>
      </c>
      <c r="BV20" s="4">
        <f t="shared" si="13"/>
        <v>745.2586339500898</v>
      </c>
    </row>
    <row r="21" spans="1:74" x14ac:dyDescent="0.25">
      <c r="A21" s="28">
        <v>31</v>
      </c>
      <c r="B21" t="s">
        <v>38</v>
      </c>
      <c r="C21" s="14">
        <v>41259</v>
      </c>
      <c r="D21" s="14">
        <v>1567.94</v>
      </c>
      <c r="E21" s="14">
        <v>1233.6300000000001</v>
      </c>
      <c r="F21" s="14">
        <v>2302.23</v>
      </c>
      <c r="G21" s="15">
        <v>207000</v>
      </c>
      <c r="H21" s="14">
        <v>16</v>
      </c>
      <c r="I21" s="14">
        <v>13.6</v>
      </c>
      <c r="J21" s="14">
        <v>12.4</v>
      </c>
      <c r="K21" s="14">
        <v>11.4</v>
      </c>
      <c r="L21" s="14">
        <v>12.7</v>
      </c>
      <c r="M21" s="15">
        <v>135</v>
      </c>
      <c r="N21" s="11">
        <v>52</v>
      </c>
      <c r="O21" s="11">
        <v>17</v>
      </c>
      <c r="P21" s="11">
        <v>0</v>
      </c>
      <c r="Q21" s="11">
        <v>9</v>
      </c>
      <c r="R21" s="11">
        <v>32</v>
      </c>
      <c r="S21" s="11">
        <v>9</v>
      </c>
      <c r="T21" s="11">
        <f t="shared" si="0"/>
        <v>110</v>
      </c>
      <c r="U21" s="3">
        <v>0</v>
      </c>
      <c r="W21" s="3">
        <v>0</v>
      </c>
      <c r="Y21" s="3">
        <v>60</v>
      </c>
      <c r="AA21" s="3">
        <v>0</v>
      </c>
      <c r="AC21" s="3">
        <v>0</v>
      </c>
      <c r="AE21" s="5">
        <v>200</v>
      </c>
      <c r="AG21" s="3">
        <v>0</v>
      </c>
      <c r="AI21" s="3">
        <v>0</v>
      </c>
      <c r="BA21">
        <v>60</v>
      </c>
      <c r="BB21">
        <v>58</v>
      </c>
      <c r="BC21">
        <v>30</v>
      </c>
      <c r="BD21">
        <v>380</v>
      </c>
      <c r="BE21">
        <v>152</v>
      </c>
      <c r="BF21">
        <v>0</v>
      </c>
      <c r="BG21">
        <v>263</v>
      </c>
      <c r="BI21">
        <f t="shared" si="1"/>
        <v>45300</v>
      </c>
      <c r="BJ21">
        <f t="shared" si="2"/>
        <v>45</v>
      </c>
      <c r="BK21">
        <f t="shared" si="3"/>
        <v>32.473118279569889</v>
      </c>
      <c r="BL21">
        <f t="shared" si="4"/>
        <v>3.8002375239341718E-2</v>
      </c>
      <c r="BM21">
        <f t="shared" si="5"/>
        <v>1721.5075983421798</v>
      </c>
      <c r="BN21">
        <f t="shared" si="6"/>
        <v>1.2340556260517417</v>
      </c>
      <c r="BO21">
        <f t="shared" si="7"/>
        <v>2.989965825638043E-2</v>
      </c>
      <c r="BP21">
        <f t="shared" si="8"/>
        <v>1354.4545190140334</v>
      </c>
      <c r="BQ21">
        <f t="shared" si="9"/>
        <v>0.9709351390781602</v>
      </c>
      <c r="BS21">
        <f t="shared" si="10"/>
        <v>33.25910217099586</v>
      </c>
      <c r="BT21" s="4">
        <f t="shared" si="11"/>
        <v>46396.447528539225</v>
      </c>
      <c r="BU21" s="4">
        <f t="shared" si="12"/>
        <v>34797.335646404419</v>
      </c>
      <c r="BV21" s="4">
        <f t="shared" si="13"/>
        <v>799.93875049205565</v>
      </c>
    </row>
    <row r="22" spans="1:74" x14ac:dyDescent="0.25">
      <c r="A22" s="28">
        <v>30</v>
      </c>
      <c r="B22" t="s">
        <v>39</v>
      </c>
      <c r="C22" s="14">
        <v>41259</v>
      </c>
      <c r="D22" s="14">
        <v>1567.84</v>
      </c>
      <c r="E22" s="14">
        <v>1233.6300000000001</v>
      </c>
      <c r="F22" s="14">
        <v>2302.23</v>
      </c>
      <c r="G22" s="15">
        <v>149000</v>
      </c>
      <c r="H22" s="14">
        <v>11.2</v>
      </c>
      <c r="I22" s="14">
        <v>14.2</v>
      </c>
      <c r="J22" s="14">
        <v>17.399999999999999</v>
      </c>
      <c r="M22" s="15">
        <v>135</v>
      </c>
      <c r="N22" s="11">
        <v>51</v>
      </c>
      <c r="O22" s="11">
        <v>16</v>
      </c>
      <c r="P22" s="11">
        <v>0</v>
      </c>
      <c r="Q22" s="11">
        <v>9</v>
      </c>
      <c r="R22" s="11">
        <v>32</v>
      </c>
      <c r="S22" s="11">
        <v>9</v>
      </c>
      <c r="T22" s="11">
        <f t="shared" si="0"/>
        <v>108</v>
      </c>
      <c r="U22" s="3">
        <v>0</v>
      </c>
      <c r="W22" s="3">
        <v>0</v>
      </c>
      <c r="Y22" s="3">
        <v>60</v>
      </c>
      <c r="AA22" s="3">
        <v>0</v>
      </c>
      <c r="AC22" s="3">
        <v>0</v>
      </c>
      <c r="AE22" s="5">
        <v>200</v>
      </c>
      <c r="AG22" s="3">
        <v>0</v>
      </c>
      <c r="AI22" s="3">
        <v>0</v>
      </c>
      <c r="BA22">
        <v>60</v>
      </c>
      <c r="BB22">
        <v>58</v>
      </c>
      <c r="BC22">
        <v>35</v>
      </c>
      <c r="BD22">
        <v>0</v>
      </c>
      <c r="BE22">
        <v>39</v>
      </c>
      <c r="BF22">
        <v>0</v>
      </c>
      <c r="BG22">
        <v>0</v>
      </c>
      <c r="BI22">
        <f t="shared" si="1"/>
        <v>46254</v>
      </c>
      <c r="BJ22">
        <f t="shared" si="2"/>
        <v>52</v>
      </c>
      <c r="BK22">
        <f t="shared" si="3"/>
        <v>29.65</v>
      </c>
      <c r="BL22">
        <f t="shared" si="4"/>
        <v>3.7999951525727715E-2</v>
      </c>
      <c r="BM22">
        <f t="shared" si="5"/>
        <v>1757.6497578710098</v>
      </c>
      <c r="BN22">
        <f t="shared" si="6"/>
        <v>1.1266985627378268</v>
      </c>
      <c r="BO22">
        <f t="shared" si="7"/>
        <v>2.989965825638043E-2</v>
      </c>
      <c r="BP22">
        <f t="shared" si="8"/>
        <v>1382.9787929906204</v>
      </c>
      <c r="BQ22">
        <f t="shared" si="9"/>
        <v>0.88652486730167968</v>
      </c>
      <c r="BS22">
        <f t="shared" si="10"/>
        <v>30.366728582612275</v>
      </c>
      <c r="BT22" s="4">
        <f t="shared" si="11"/>
        <v>47372.096588875153</v>
      </c>
      <c r="BU22" s="4">
        <f t="shared" si="12"/>
        <v>28423.25795332509</v>
      </c>
      <c r="BV22" s="4">
        <f t="shared" si="13"/>
        <v>816.76028601508881</v>
      </c>
    </row>
    <row r="23" spans="1:74" x14ac:dyDescent="0.25">
      <c r="A23" s="28">
        <v>31</v>
      </c>
      <c r="B23" t="s">
        <v>40</v>
      </c>
      <c r="C23" s="14">
        <v>40951</v>
      </c>
      <c r="D23" s="14">
        <v>1650.33</v>
      </c>
      <c r="E23" s="14">
        <v>1277.6300000000001</v>
      </c>
      <c r="F23" s="14">
        <v>2260.4899999999998</v>
      </c>
      <c r="G23" s="15">
        <v>172000</v>
      </c>
      <c r="H23" s="14">
        <v>9.1999999999999993</v>
      </c>
      <c r="I23" s="14">
        <v>11.3</v>
      </c>
      <c r="J23" s="14">
        <v>10.4</v>
      </c>
      <c r="K23" s="14">
        <v>10.7</v>
      </c>
      <c r="L23" s="14">
        <v>10.9</v>
      </c>
      <c r="M23" s="15">
        <v>135</v>
      </c>
      <c r="N23" s="11">
        <v>51</v>
      </c>
      <c r="O23" s="11">
        <v>14</v>
      </c>
      <c r="P23" s="11">
        <v>0</v>
      </c>
      <c r="Q23" s="11">
        <v>7</v>
      </c>
      <c r="R23" s="11">
        <v>32</v>
      </c>
      <c r="S23" s="11">
        <v>9</v>
      </c>
      <c r="T23" s="11">
        <f t="shared" si="0"/>
        <v>104</v>
      </c>
      <c r="U23" s="3">
        <v>0</v>
      </c>
      <c r="W23" s="3">
        <v>0</v>
      </c>
      <c r="Y23" s="3">
        <v>60</v>
      </c>
      <c r="AA23" s="3">
        <v>0</v>
      </c>
      <c r="AC23" s="3">
        <v>0</v>
      </c>
      <c r="AE23" s="5">
        <v>200</v>
      </c>
      <c r="AG23" s="3">
        <v>0</v>
      </c>
      <c r="AI23" s="3">
        <v>0</v>
      </c>
      <c r="BA23">
        <v>50</v>
      </c>
      <c r="BB23">
        <v>58</v>
      </c>
      <c r="BC23">
        <v>0</v>
      </c>
      <c r="BD23">
        <v>0</v>
      </c>
      <c r="BE23">
        <v>15</v>
      </c>
      <c r="BF23">
        <v>0</v>
      </c>
      <c r="BG23">
        <v>0</v>
      </c>
      <c r="BI23">
        <f t="shared" si="1"/>
        <v>46108</v>
      </c>
      <c r="BJ23">
        <f t="shared" si="2"/>
        <v>51</v>
      </c>
      <c r="BK23">
        <f t="shared" si="3"/>
        <v>29.16382036685642</v>
      </c>
      <c r="BL23">
        <f t="shared" si="4"/>
        <v>4.0300114771312054E-2</v>
      </c>
      <c r="BM23">
        <f t="shared" si="5"/>
        <v>1858.1576918756562</v>
      </c>
      <c r="BN23">
        <f t="shared" si="6"/>
        <v>1.1753053079542417</v>
      </c>
      <c r="BO23">
        <f t="shared" si="7"/>
        <v>3.1198993919562407E-2</v>
      </c>
      <c r="BP23">
        <f t="shared" si="8"/>
        <v>1438.5232116431835</v>
      </c>
      <c r="BQ23">
        <f t="shared" si="9"/>
        <v>0.90988185429676371</v>
      </c>
      <c r="BS23">
        <f t="shared" si="10"/>
        <v>30.998236133769105</v>
      </c>
      <c r="BT23" s="4">
        <f t="shared" si="11"/>
        <v>49008.211327488956</v>
      </c>
      <c r="BU23" s="4">
        <f t="shared" si="12"/>
        <v>29404.926796493372</v>
      </c>
      <c r="BV23" s="4">
        <f t="shared" si="13"/>
        <v>844.96916081877509</v>
      </c>
    </row>
    <row r="24" spans="1:74" x14ac:dyDescent="0.25">
      <c r="A24" s="28">
        <v>30</v>
      </c>
      <c r="B24" t="s">
        <v>41</v>
      </c>
      <c r="C24" s="14">
        <v>40417</v>
      </c>
      <c r="D24" s="14">
        <v>1685.38</v>
      </c>
      <c r="E24" s="14">
        <v>1309.52</v>
      </c>
      <c r="F24" s="14">
        <v>2226.98</v>
      </c>
      <c r="G24" s="15">
        <v>163000</v>
      </c>
      <c r="H24" s="14">
        <v>9.8000000000000007</v>
      </c>
      <c r="I24" s="14">
        <v>5.6</v>
      </c>
      <c r="M24" s="15">
        <v>135</v>
      </c>
      <c r="N24" s="11">
        <v>50</v>
      </c>
      <c r="O24" s="11">
        <v>21</v>
      </c>
      <c r="P24" s="11">
        <v>0</v>
      </c>
      <c r="Q24" s="11">
        <v>7</v>
      </c>
      <c r="R24" s="11">
        <v>27</v>
      </c>
      <c r="S24" s="11">
        <v>9</v>
      </c>
      <c r="T24" s="11">
        <f t="shared" si="0"/>
        <v>105</v>
      </c>
      <c r="U24" s="3">
        <v>15</v>
      </c>
      <c r="W24" s="3">
        <v>0</v>
      </c>
      <c r="Y24" s="3">
        <v>95</v>
      </c>
      <c r="AA24" s="3">
        <v>0</v>
      </c>
      <c r="AC24" s="3">
        <v>0</v>
      </c>
      <c r="AE24" s="5">
        <v>200</v>
      </c>
      <c r="AG24" s="3">
        <v>0</v>
      </c>
      <c r="AI24" s="3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I24">
        <f t="shared" si="1"/>
        <v>45412</v>
      </c>
      <c r="BJ24">
        <f t="shared" si="2"/>
        <v>51</v>
      </c>
      <c r="BK24">
        <f t="shared" si="3"/>
        <v>29.681045751633985</v>
      </c>
      <c r="BL24">
        <f t="shared" si="4"/>
        <v>4.1699779795630554E-2</v>
      </c>
      <c r="BM24">
        <f t="shared" si="5"/>
        <v>1893.6704000791747</v>
      </c>
      <c r="BN24">
        <f t="shared" si="6"/>
        <v>1.237693071947173</v>
      </c>
      <c r="BO24">
        <f t="shared" si="7"/>
        <v>3.2400227626988645E-2</v>
      </c>
      <c r="BP24">
        <f t="shared" si="8"/>
        <v>1471.3591369968083</v>
      </c>
      <c r="BQ24">
        <f t="shared" si="9"/>
        <v>0.9616726385600054</v>
      </c>
      <c r="BS24">
        <f t="shared" si="10"/>
        <v>32.333248149984129</v>
      </c>
      <c r="BT24" s="4">
        <f t="shared" si="11"/>
        <v>49469.869669475724</v>
      </c>
      <c r="BU24" s="4">
        <f t="shared" si="12"/>
        <v>24734.934834737862</v>
      </c>
      <c r="BV24" s="4">
        <f t="shared" si="13"/>
        <v>852.92878740475385</v>
      </c>
    </row>
    <row r="25" spans="1:74" x14ac:dyDescent="0.25">
      <c r="A25" s="28">
        <v>31</v>
      </c>
      <c r="B25" t="s">
        <v>42</v>
      </c>
      <c r="T25" s="11">
        <f t="shared" si="0"/>
        <v>0</v>
      </c>
      <c r="BI25">
        <f t="shared" si="1"/>
        <v>5157</v>
      </c>
      <c r="BJ25">
        <f t="shared" si="2"/>
        <v>50</v>
      </c>
      <c r="BK25">
        <f t="shared" si="3"/>
        <v>3.3270967741935484</v>
      </c>
      <c r="BL25" t="e">
        <f t="shared" si="4"/>
        <v>#DIV/0!</v>
      </c>
      <c r="BM25" t="e">
        <f t="shared" si="5"/>
        <v>#DIV/0!</v>
      </c>
      <c r="BN25" t="e">
        <f t="shared" si="6"/>
        <v>#DIV/0!</v>
      </c>
      <c r="BO25" t="e">
        <f t="shared" si="7"/>
        <v>#DIV/0!</v>
      </c>
      <c r="BP25" t="e">
        <f t="shared" si="8"/>
        <v>#DIV/0!</v>
      </c>
      <c r="BQ25" t="e">
        <f t="shared" si="9"/>
        <v>#DIV/0!</v>
      </c>
      <c r="BS25" t="e">
        <f t="shared" si="10"/>
        <v>#DIV/0!</v>
      </c>
      <c r="BT25" s="4" t="e">
        <f t="shared" si="11"/>
        <v>#DIV/0!</v>
      </c>
      <c r="BU25" s="4" t="e">
        <f t="shared" si="12"/>
        <v>#DIV/0!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T26" s="11">
        <f t="shared" si="0"/>
        <v>0</v>
      </c>
      <c r="BI26">
        <f t="shared" si="1"/>
        <v>0</v>
      </c>
      <c r="BJ26">
        <f t="shared" si="2"/>
        <v>0</v>
      </c>
      <c r="BK26" t="e">
        <f t="shared" si="3"/>
        <v>#DIV/0!</v>
      </c>
      <c r="BL26" t="e">
        <f t="shared" si="4"/>
        <v>#DIV/0!</v>
      </c>
      <c r="BM26" t="e">
        <f t="shared" si="5"/>
        <v>#DIV/0!</v>
      </c>
      <c r="BN26" t="e">
        <f t="shared" si="6"/>
        <v>#DIV/0!</v>
      </c>
      <c r="BO26" t="e">
        <f t="shared" si="7"/>
        <v>#DIV/0!</v>
      </c>
      <c r="BP26" t="e">
        <f t="shared" si="8"/>
        <v>#DIV/0!</v>
      </c>
      <c r="BQ26" t="e">
        <f t="shared" si="9"/>
        <v>#DIV/0!</v>
      </c>
      <c r="BS26" t="e">
        <f>(0.325*BK26)+(12.86*BN26)+(7.04*BQ26)</f>
        <v>#DIV/0!</v>
      </c>
      <c r="BT26" s="4" t="e">
        <f t="shared" si="11"/>
        <v>#DIV/0!</v>
      </c>
      <c r="BU26" s="4" t="e">
        <f t="shared" si="12"/>
        <v>#DIV/0!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T27" s="11">
        <f t="shared" si="0"/>
        <v>0</v>
      </c>
      <c r="BI27">
        <f t="shared" si="1"/>
        <v>0</v>
      </c>
      <c r="BJ27">
        <f t="shared" si="2"/>
        <v>0</v>
      </c>
      <c r="BK27" t="e">
        <f t="shared" si="3"/>
        <v>#DIV/0!</v>
      </c>
      <c r="BL27" t="e">
        <f t="shared" si="4"/>
        <v>#DIV/0!</v>
      </c>
      <c r="BM27" t="e">
        <f t="shared" si="5"/>
        <v>#DIV/0!</v>
      </c>
      <c r="BN27" t="e">
        <f t="shared" si="6"/>
        <v>#DIV/0!</v>
      </c>
      <c r="BO27" t="e">
        <f t="shared" si="7"/>
        <v>#DIV/0!</v>
      </c>
      <c r="BP27" t="e">
        <f t="shared" si="8"/>
        <v>#DIV/0!</v>
      </c>
      <c r="BQ27" t="e">
        <f t="shared" si="9"/>
        <v>#DIV/0!</v>
      </c>
      <c r="BS27" t="e">
        <f>(0.325*BK27)+(12.86*BN27)+(7.04*BQ27)</f>
        <v>#DIV/0!</v>
      </c>
      <c r="BT27" s="4" t="e">
        <f t="shared" si="11"/>
        <v>#DIV/0!</v>
      </c>
      <c r="BU27" s="4" t="e">
        <f t="shared" si="12"/>
        <v>#DIV/0!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AP7" zoomScaleNormal="100" workbookViewId="0">
      <selection activeCell="BH27" sqref="BH27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/>
      <c r="W2" s="29"/>
      <c r="X2" s="29"/>
      <c r="Y2" s="29" t="s">
        <v>68</v>
      </c>
      <c r="Z2" s="29" t="s">
        <v>78</v>
      </c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53527</v>
      </c>
      <c r="D4" s="14">
        <v>2270</v>
      </c>
      <c r="E4" s="14">
        <v>1815</v>
      </c>
      <c r="F4" s="14">
        <v>3067</v>
      </c>
      <c r="G4" s="15">
        <v>163000</v>
      </c>
      <c r="H4" s="25">
        <v>20.7</v>
      </c>
      <c r="I4" s="25">
        <v>18.899999999999999</v>
      </c>
      <c r="J4" s="25">
        <v>20.8</v>
      </c>
      <c r="K4" s="25">
        <v>15.9</v>
      </c>
      <c r="L4" s="25"/>
      <c r="M4" s="26">
        <v>225</v>
      </c>
      <c r="N4" s="27">
        <v>61</v>
      </c>
      <c r="O4" s="27">
        <v>0</v>
      </c>
      <c r="P4" s="27">
        <v>0</v>
      </c>
      <c r="Q4" s="27">
        <v>0</v>
      </c>
      <c r="R4" s="27">
        <v>0</v>
      </c>
      <c r="S4" s="27">
        <v>4</v>
      </c>
      <c r="T4" s="27">
        <f>N4+O4+P4+Q4+R4</f>
        <v>61</v>
      </c>
      <c r="U4" s="3">
        <v>0.25</v>
      </c>
      <c r="Y4" s="3">
        <v>0.5</v>
      </c>
      <c r="AY4" s="4">
        <v>1.5</v>
      </c>
      <c r="BA4" s="24">
        <v>80</v>
      </c>
      <c r="BB4" s="24">
        <v>70</v>
      </c>
      <c r="BC4" s="24">
        <v>18</v>
      </c>
      <c r="BD4" s="24">
        <v>0</v>
      </c>
      <c r="BE4" s="24">
        <v>0</v>
      </c>
      <c r="BF4" s="24">
        <v>10</v>
      </c>
      <c r="BG4" s="24">
        <v>0</v>
      </c>
      <c r="BT4" s="4"/>
      <c r="BU4" s="4"/>
      <c r="BV4" s="4"/>
      <c r="CF4">
        <v>360</v>
      </c>
      <c r="CG4">
        <v>40</v>
      </c>
      <c r="CH4">
        <v>150</v>
      </c>
      <c r="CI4">
        <v>20</v>
      </c>
      <c r="CJ4">
        <v>0</v>
      </c>
    </row>
    <row r="5" spans="1:88" x14ac:dyDescent="0.25">
      <c r="A5" s="23">
        <v>30</v>
      </c>
      <c r="B5" s="24" t="s">
        <v>34</v>
      </c>
      <c r="C5" s="25">
        <v>52305</v>
      </c>
      <c r="D5" s="25">
        <v>2202</v>
      </c>
      <c r="E5" s="25">
        <v>1773</v>
      </c>
      <c r="F5" s="25">
        <v>2955</v>
      </c>
      <c r="G5" s="26">
        <v>163000</v>
      </c>
      <c r="H5" s="14">
        <v>20</v>
      </c>
      <c r="I5" s="14">
        <v>20.6</v>
      </c>
      <c r="J5" s="14">
        <v>23.9</v>
      </c>
      <c r="K5" s="14">
        <v>26.13</v>
      </c>
      <c r="M5" s="15">
        <v>315</v>
      </c>
      <c r="N5" s="11">
        <v>63</v>
      </c>
      <c r="O5" s="11">
        <v>0</v>
      </c>
      <c r="P5" s="11">
        <v>0</v>
      </c>
      <c r="Q5" s="11">
        <v>0</v>
      </c>
      <c r="R5" s="11">
        <v>0</v>
      </c>
      <c r="S5" s="11">
        <v>5</v>
      </c>
      <c r="T5" s="11">
        <f t="shared" ref="T5:T27" si="0">N5+O5+P5+Q5+R5</f>
        <v>63</v>
      </c>
      <c r="W5" s="3">
        <v>0.1</v>
      </c>
      <c r="Y5" s="3">
        <v>0.2</v>
      </c>
      <c r="Z5" s="2">
        <v>10</v>
      </c>
      <c r="AE5" s="5">
        <v>150</v>
      </c>
      <c r="AG5" s="3">
        <v>200</v>
      </c>
      <c r="AY5" s="4">
        <v>1.5</v>
      </c>
      <c r="BA5">
        <v>95</v>
      </c>
      <c r="BB5">
        <v>70</v>
      </c>
      <c r="BC5">
        <v>19</v>
      </c>
      <c r="BD5">
        <v>96</v>
      </c>
      <c r="BE5">
        <v>0</v>
      </c>
      <c r="BF5">
        <v>0</v>
      </c>
      <c r="BG5">
        <v>14</v>
      </c>
      <c r="BI5" s="24">
        <f>C5+M4+S4*18*A5</f>
        <v>54690</v>
      </c>
      <c r="BJ5" s="27">
        <f>N4+P4</f>
        <v>61</v>
      </c>
      <c r="BK5" s="24">
        <f>BI5/BJ5/A5</f>
        <v>29.885245901639344</v>
      </c>
      <c r="BL5" s="24">
        <f>D5/C5</f>
        <v>4.2099225695440209E-2</v>
      </c>
      <c r="BM5" s="24">
        <f>BL5*BI5</f>
        <v>2302.406653283625</v>
      </c>
      <c r="BN5" s="24">
        <f>BM5/BJ5/A5</f>
        <v>1.2581457121768442</v>
      </c>
      <c r="BO5" s="24">
        <f>E5/C5</f>
        <v>3.3897332950960708E-2</v>
      </c>
      <c r="BP5" s="24">
        <f>BO5*BI5</f>
        <v>1853.8451390880412</v>
      </c>
      <c r="BQ5" s="24">
        <f>BP5/BJ5/A5</f>
        <v>1.0130301306492029</v>
      </c>
      <c r="BR5" s="24"/>
      <c r="BS5" s="24">
        <f>(0.325*BK5)+(12.86*BN5)+(7.04*BQ5)</f>
        <v>33.024190896397393</v>
      </c>
      <c r="BT5" s="24">
        <f>BS5*BJ5*A5</f>
        <v>60434.269340407227</v>
      </c>
      <c r="BU5" s="24">
        <f>BT5*(BA4/100)</f>
        <v>48347.415472325782</v>
      </c>
      <c r="BV5" s="24">
        <f>BT5/BB4</f>
        <v>863.34670486296034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86221</v>
      </c>
      <c r="D6" s="14">
        <v>3440.22</v>
      </c>
      <c r="E6" s="14">
        <v>2974.62</v>
      </c>
      <c r="F6" s="14">
        <v>4905.97</v>
      </c>
      <c r="G6" s="15">
        <v>117000</v>
      </c>
      <c r="H6" s="14">
        <v>28.62</v>
      </c>
      <c r="I6" s="14">
        <v>21.73</v>
      </c>
      <c r="J6" s="14">
        <v>15.19</v>
      </c>
      <c r="K6" s="14">
        <v>14.51</v>
      </c>
      <c r="L6" s="14">
        <v>18.71</v>
      </c>
      <c r="M6" s="15">
        <v>600</v>
      </c>
      <c r="N6" s="11">
        <v>64</v>
      </c>
      <c r="S6" s="11">
        <v>6</v>
      </c>
      <c r="T6" s="11">
        <f t="shared" si="0"/>
        <v>64</v>
      </c>
      <c r="W6" s="3">
        <v>7.0000000000000007E-2</v>
      </c>
      <c r="AE6" s="5">
        <v>100</v>
      </c>
      <c r="AG6" s="3">
        <v>100</v>
      </c>
      <c r="AY6" s="4">
        <v>1.5</v>
      </c>
      <c r="BA6">
        <v>99</v>
      </c>
      <c r="BB6">
        <v>38</v>
      </c>
      <c r="BC6">
        <v>24</v>
      </c>
      <c r="BD6">
        <v>340</v>
      </c>
      <c r="BE6">
        <v>0</v>
      </c>
      <c r="BF6">
        <v>0</v>
      </c>
      <c r="BG6">
        <v>70</v>
      </c>
      <c r="BI6">
        <f t="shared" ref="BI6:BI27" si="1">C6+M5+S5*18*A6</f>
        <v>89326</v>
      </c>
      <c r="BJ6">
        <f t="shared" ref="BJ6:BJ27" si="2">N5+P5</f>
        <v>63</v>
      </c>
      <c r="BK6">
        <f t="shared" ref="BK6:BK27" si="3">BI6/BJ6/A6</f>
        <v>45.737839221710189</v>
      </c>
      <c r="BL6">
        <f t="shared" ref="BL6:BL27" si="4">D6/C6</f>
        <v>3.9900024356015355E-2</v>
      </c>
      <c r="BM6">
        <f t="shared" ref="BM6:BM27" si="5">BL6*BI6</f>
        <v>3564.1095756254276</v>
      </c>
      <c r="BN6">
        <f t="shared" ref="BN6:BN27" si="6">BM6/BJ6/A6</f>
        <v>1.8249408989377511</v>
      </c>
      <c r="BO6">
        <f t="shared" ref="BO6:BO27" si="7">E6/C6</f>
        <v>3.4499947808538524E-2</v>
      </c>
      <c r="BP6">
        <f t="shared" ref="BP6:BP27" si="8">BO6*BI6</f>
        <v>3081.7423379455122</v>
      </c>
      <c r="BQ6">
        <f t="shared" ref="BQ6:BQ27" si="9">BP6/BJ6/A6</f>
        <v>1.5779530660243277</v>
      </c>
      <c r="BS6">
        <f t="shared" ref="BS6:BS25" si="10">(0.325*BK6)+(12.86*BN6)+(7.04*BQ6)</f>
        <v>49.442327292206564</v>
      </c>
      <c r="BT6" s="4">
        <f t="shared" ref="BT6:BT27" si="11">BS6*BJ6*A6</f>
        <v>96560.865201679408</v>
      </c>
      <c r="BU6" s="4">
        <f t="shared" ref="BU6:BU27" si="12">BT6*(BA5/100)</f>
        <v>91732.821941595437</v>
      </c>
      <c r="BV6" s="4">
        <f t="shared" ref="BV6:BV27" si="13">BT6/BB5</f>
        <v>1379.4409314525631</v>
      </c>
    </row>
    <row r="7" spans="1:88" x14ac:dyDescent="0.25">
      <c r="A7" s="28">
        <v>30</v>
      </c>
      <c r="B7" t="s">
        <v>36</v>
      </c>
      <c r="C7" s="14">
        <v>74849</v>
      </c>
      <c r="D7" s="14">
        <v>3001.44</v>
      </c>
      <c r="E7" s="14">
        <v>2425.11</v>
      </c>
      <c r="F7" s="14">
        <v>4251.42</v>
      </c>
      <c r="G7" s="15">
        <v>120000</v>
      </c>
      <c r="H7" s="14">
        <v>12.7</v>
      </c>
      <c r="I7" s="14">
        <v>19.07</v>
      </c>
      <c r="J7" s="14">
        <v>20.57</v>
      </c>
      <c r="K7" s="14">
        <v>21.26</v>
      </c>
      <c r="M7" s="15">
        <v>540</v>
      </c>
      <c r="N7" s="11">
        <v>40</v>
      </c>
      <c r="S7" s="11">
        <v>6</v>
      </c>
      <c r="T7" s="11">
        <f t="shared" si="0"/>
        <v>40</v>
      </c>
      <c r="Y7" s="3">
        <v>2</v>
      </c>
      <c r="AE7" s="5">
        <v>150</v>
      </c>
      <c r="AG7" s="3">
        <v>150</v>
      </c>
      <c r="AY7" s="4">
        <v>1.5</v>
      </c>
      <c r="BA7">
        <v>99</v>
      </c>
      <c r="BB7">
        <v>72</v>
      </c>
      <c r="BC7">
        <v>27</v>
      </c>
      <c r="BD7">
        <v>135</v>
      </c>
      <c r="BE7">
        <v>0</v>
      </c>
      <c r="BF7">
        <v>0</v>
      </c>
      <c r="BG7">
        <v>49.5</v>
      </c>
      <c r="BI7">
        <f t="shared" si="1"/>
        <v>78689</v>
      </c>
      <c r="BJ7">
        <f t="shared" si="2"/>
        <v>64</v>
      </c>
      <c r="BK7">
        <f t="shared" si="3"/>
        <v>40.983854166666667</v>
      </c>
      <c r="BL7">
        <f t="shared" si="4"/>
        <v>4.0099934534863525E-2</v>
      </c>
      <c r="BM7">
        <f t="shared" si="5"/>
        <v>3155.4237486138759</v>
      </c>
      <c r="BN7">
        <f t="shared" si="6"/>
        <v>1.643449869069727</v>
      </c>
      <c r="BO7">
        <f t="shared" si="7"/>
        <v>3.240003206455664E-2</v>
      </c>
      <c r="BP7">
        <f t="shared" si="8"/>
        <v>2549.5261231278973</v>
      </c>
      <c r="BQ7">
        <f t="shared" si="9"/>
        <v>1.3278781891291132</v>
      </c>
      <c r="BS7">
        <f t="shared" si="10"/>
        <v>43.802780371872309</v>
      </c>
      <c r="BT7" s="4">
        <f t="shared" si="11"/>
        <v>84101.338313994827</v>
      </c>
      <c r="BU7" s="4">
        <f t="shared" si="12"/>
        <v>83260.324930854884</v>
      </c>
      <c r="BV7" s="4">
        <f t="shared" si="13"/>
        <v>2213.1931135261798</v>
      </c>
    </row>
    <row r="8" spans="1:88" x14ac:dyDescent="0.25">
      <c r="A8" s="28">
        <v>31</v>
      </c>
      <c r="B8" t="s">
        <v>37</v>
      </c>
      <c r="C8" s="14">
        <v>51299</v>
      </c>
      <c r="D8" s="14">
        <v>2036.57</v>
      </c>
      <c r="E8" s="14">
        <v>1646.7</v>
      </c>
      <c r="F8" s="14">
        <v>2913.78</v>
      </c>
      <c r="G8" s="15">
        <v>106000</v>
      </c>
      <c r="H8" s="14">
        <v>20.6</v>
      </c>
      <c r="I8" s="14">
        <v>19.190000000000001</v>
      </c>
      <c r="J8" s="14">
        <v>19.899999999999999</v>
      </c>
      <c r="K8" s="14">
        <v>20</v>
      </c>
      <c r="M8" s="15">
        <v>360</v>
      </c>
      <c r="N8" s="11">
        <v>40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f t="shared" si="0"/>
        <v>40</v>
      </c>
      <c r="U8" s="3" t="s">
        <v>94</v>
      </c>
      <c r="AE8" s="5">
        <v>150</v>
      </c>
      <c r="AG8" s="3">
        <v>150</v>
      </c>
      <c r="AI8" s="3">
        <v>0</v>
      </c>
      <c r="BA8">
        <v>99</v>
      </c>
      <c r="BB8">
        <v>84</v>
      </c>
      <c r="BC8">
        <v>28</v>
      </c>
      <c r="BD8">
        <v>113</v>
      </c>
      <c r="BE8">
        <v>0</v>
      </c>
      <c r="BF8">
        <v>0</v>
      </c>
      <c r="BG8">
        <v>47</v>
      </c>
      <c r="BI8">
        <f t="shared" si="1"/>
        <v>55187</v>
      </c>
      <c r="BJ8">
        <f t="shared" si="2"/>
        <v>40</v>
      </c>
      <c r="BK8">
        <f t="shared" si="3"/>
        <v>44.505645161290325</v>
      </c>
      <c r="BL8">
        <f t="shared" si="4"/>
        <v>3.9699994151932788E-2</v>
      </c>
      <c r="BM8">
        <f t="shared" si="5"/>
        <v>2190.9235772627148</v>
      </c>
      <c r="BN8">
        <f t="shared" si="6"/>
        <v>1.7668738526312215</v>
      </c>
      <c r="BO8">
        <f t="shared" si="7"/>
        <v>3.2100040936470495E-2</v>
      </c>
      <c r="BP8">
        <f t="shared" si="8"/>
        <v>1771.5049591609973</v>
      </c>
      <c r="BQ8">
        <f t="shared" si="9"/>
        <v>1.4286330315814493</v>
      </c>
      <c r="BS8">
        <f t="shared" si="10"/>
        <v>47.243908964590268</v>
      </c>
      <c r="BT8" s="4">
        <f t="shared" si="11"/>
        <v>58582.447116091935</v>
      </c>
      <c r="BU8" s="4">
        <f t="shared" si="12"/>
        <v>57996.622644931012</v>
      </c>
      <c r="BV8" s="4">
        <f t="shared" si="13"/>
        <v>813.64509883461017</v>
      </c>
    </row>
    <row r="9" spans="1:88" x14ac:dyDescent="0.25">
      <c r="A9" s="28">
        <v>31</v>
      </c>
      <c r="B9" t="s">
        <v>38</v>
      </c>
      <c r="C9" s="14">
        <v>40087</v>
      </c>
      <c r="D9" s="14">
        <v>1599.47</v>
      </c>
      <c r="E9" s="14">
        <v>1294.81</v>
      </c>
      <c r="F9" s="14">
        <v>2268.92</v>
      </c>
      <c r="G9" s="15">
        <v>121000</v>
      </c>
      <c r="H9" s="14">
        <v>24.52</v>
      </c>
      <c r="I9" s="14">
        <v>21.54</v>
      </c>
      <c r="J9" s="14">
        <v>19.88</v>
      </c>
      <c r="K9" s="14">
        <v>22.3</v>
      </c>
      <c r="M9" s="15">
        <v>360</v>
      </c>
      <c r="N9" s="11">
        <v>41</v>
      </c>
      <c r="R9" s="11">
        <v>13</v>
      </c>
      <c r="S9" s="11">
        <v>6</v>
      </c>
      <c r="T9" s="11">
        <f t="shared" si="0"/>
        <v>54</v>
      </c>
      <c r="AE9" s="5">
        <v>100</v>
      </c>
      <c r="AK9" s="4">
        <v>4</v>
      </c>
      <c r="BA9">
        <v>98</v>
      </c>
      <c r="BB9">
        <v>102</v>
      </c>
      <c r="BC9">
        <v>28</v>
      </c>
      <c r="BD9">
        <v>51</v>
      </c>
      <c r="BI9">
        <f t="shared" si="1"/>
        <v>40447</v>
      </c>
      <c r="BJ9">
        <f t="shared" si="2"/>
        <v>40</v>
      </c>
      <c r="BK9">
        <f t="shared" si="3"/>
        <v>32.618548387096773</v>
      </c>
      <c r="BL9">
        <f t="shared" si="4"/>
        <v>3.9899967570534087E-2</v>
      </c>
      <c r="BM9">
        <f t="shared" si="5"/>
        <v>1613.8339883253923</v>
      </c>
      <c r="BN9">
        <f t="shared" si="6"/>
        <v>1.3014790228430584</v>
      </c>
      <c r="BO9">
        <f t="shared" si="7"/>
        <v>3.2299997505425698E-2</v>
      </c>
      <c r="BP9">
        <f t="shared" si="8"/>
        <v>1306.4379991019532</v>
      </c>
      <c r="BQ9">
        <f t="shared" si="9"/>
        <v>1.0535790315338334</v>
      </c>
      <c r="BS9">
        <f t="shared" si="10"/>
        <v>34.755244841566366</v>
      </c>
      <c r="BT9" s="4">
        <f t="shared" si="11"/>
        <v>43096.503603542296</v>
      </c>
      <c r="BU9" s="4">
        <f t="shared" si="12"/>
        <v>42665.538567506876</v>
      </c>
      <c r="BV9" s="4">
        <f t="shared" si="13"/>
        <v>513.05361432788447</v>
      </c>
    </row>
    <row r="10" spans="1:88" x14ac:dyDescent="0.25">
      <c r="A10" s="28">
        <v>30</v>
      </c>
      <c r="B10" t="s">
        <v>39</v>
      </c>
      <c r="C10" s="14">
        <v>34213</v>
      </c>
      <c r="D10" s="14">
        <v>1358.26</v>
      </c>
      <c r="E10" s="14">
        <v>1132.45</v>
      </c>
      <c r="F10" s="14">
        <v>1939.8</v>
      </c>
      <c r="G10" s="15">
        <v>101000</v>
      </c>
      <c r="H10" s="14">
        <v>19</v>
      </c>
      <c r="I10" s="14">
        <v>22</v>
      </c>
      <c r="J10" s="14">
        <v>21</v>
      </c>
      <c r="M10" s="15">
        <v>9753</v>
      </c>
      <c r="N10" s="11">
        <v>45</v>
      </c>
      <c r="O10" s="11">
        <v>2</v>
      </c>
      <c r="P10" s="11">
        <v>10</v>
      </c>
      <c r="Q10" s="11">
        <v>0</v>
      </c>
      <c r="R10" s="11">
        <v>5</v>
      </c>
      <c r="S10" s="11">
        <v>10</v>
      </c>
      <c r="T10" s="11">
        <f>N10+O10+P10+Q10+R10-10</f>
        <v>52</v>
      </c>
      <c r="U10" s="3" t="s">
        <v>97</v>
      </c>
      <c r="W10" s="3" t="s">
        <v>98</v>
      </c>
      <c r="AE10" s="5">
        <v>150</v>
      </c>
      <c r="AG10" s="3">
        <v>100</v>
      </c>
      <c r="BA10">
        <v>90</v>
      </c>
      <c r="BB10">
        <v>117</v>
      </c>
      <c r="BC10">
        <v>30</v>
      </c>
      <c r="BD10">
        <v>90</v>
      </c>
      <c r="BE10">
        <v>0</v>
      </c>
      <c r="BF10">
        <v>0</v>
      </c>
      <c r="BG10">
        <v>50</v>
      </c>
      <c r="BI10">
        <f t="shared" si="1"/>
        <v>37813</v>
      </c>
      <c r="BJ10">
        <f t="shared" si="2"/>
        <v>41</v>
      </c>
      <c r="BK10">
        <f t="shared" si="3"/>
        <v>30.742276422764228</v>
      </c>
      <c r="BL10">
        <f t="shared" si="4"/>
        <v>3.9700113991757519E-2</v>
      </c>
      <c r="BM10">
        <f t="shared" si="5"/>
        <v>1501.1804103703271</v>
      </c>
      <c r="BN10">
        <f t="shared" si="6"/>
        <v>1.2204718783498594</v>
      </c>
      <c r="BO10">
        <f t="shared" si="7"/>
        <v>3.3099991231403267E-2</v>
      </c>
      <c r="BP10">
        <f t="shared" si="8"/>
        <v>1251.6099684330518</v>
      </c>
      <c r="BQ10">
        <f t="shared" si="9"/>
        <v>1.0175690800268713</v>
      </c>
      <c r="BS10">
        <f t="shared" si="10"/>
        <v>32.850194516366741</v>
      </c>
      <c r="BT10" s="4">
        <f t="shared" si="11"/>
        <v>40405.739255131091</v>
      </c>
      <c r="BU10" s="4">
        <f t="shared" si="12"/>
        <v>39597.624470028466</v>
      </c>
      <c r="BV10" s="4">
        <f t="shared" si="13"/>
        <v>396.1346985797166</v>
      </c>
    </row>
    <row r="11" spans="1:88" x14ac:dyDescent="0.25">
      <c r="A11" s="28">
        <v>31</v>
      </c>
      <c r="B11" t="s">
        <v>40</v>
      </c>
      <c r="C11" s="14">
        <v>54096</v>
      </c>
      <c r="D11" s="14">
        <v>2088.11</v>
      </c>
      <c r="E11" s="14">
        <v>1790.58</v>
      </c>
      <c r="F11" s="14">
        <v>3051.01</v>
      </c>
      <c r="G11" s="15">
        <v>131000</v>
      </c>
      <c r="H11" s="14">
        <v>20.350000000000001</v>
      </c>
      <c r="I11" s="14">
        <v>18.52</v>
      </c>
      <c r="J11" s="14">
        <v>19.05</v>
      </c>
      <c r="K11" s="14">
        <v>16.260000000000002</v>
      </c>
      <c r="M11" s="15">
        <v>342</v>
      </c>
      <c r="N11" s="11">
        <v>57</v>
      </c>
      <c r="O11" s="11">
        <v>0</v>
      </c>
      <c r="P11" s="11">
        <v>0</v>
      </c>
      <c r="Q11" s="11">
        <v>2</v>
      </c>
      <c r="R11" s="11">
        <v>0</v>
      </c>
      <c r="S11" s="11">
        <v>11</v>
      </c>
      <c r="T11" s="11">
        <f t="shared" si="0"/>
        <v>59</v>
      </c>
      <c r="U11" s="3" t="s">
        <v>101</v>
      </c>
      <c r="W11" s="3">
        <v>0</v>
      </c>
      <c r="Y11" s="3" t="s">
        <v>102</v>
      </c>
      <c r="AA11" s="3">
        <v>0</v>
      </c>
      <c r="AC11" s="3">
        <v>0</v>
      </c>
      <c r="AE11" s="5">
        <v>50</v>
      </c>
      <c r="AG11" s="3">
        <v>50</v>
      </c>
      <c r="BA11">
        <v>45</v>
      </c>
      <c r="BB11">
        <v>90.5</v>
      </c>
      <c r="BC11">
        <v>0</v>
      </c>
      <c r="BD11">
        <v>0</v>
      </c>
      <c r="BE11">
        <v>0</v>
      </c>
      <c r="BF11">
        <v>0</v>
      </c>
      <c r="BG11">
        <v>0</v>
      </c>
      <c r="BI11">
        <f t="shared" si="1"/>
        <v>69429</v>
      </c>
      <c r="BJ11">
        <f t="shared" si="2"/>
        <v>55</v>
      </c>
      <c r="BK11">
        <f t="shared" si="3"/>
        <v>40.7208211143695</v>
      </c>
      <c r="BL11">
        <f t="shared" si="4"/>
        <v>3.8600081336882579E-2</v>
      </c>
      <c r="BM11">
        <f t="shared" si="5"/>
        <v>2679.9650471384207</v>
      </c>
      <c r="BN11">
        <f t="shared" si="6"/>
        <v>1.5718270071193083</v>
      </c>
      <c r="BO11">
        <f t="shared" si="7"/>
        <v>3.3100044365572318E-2</v>
      </c>
      <c r="BP11">
        <f t="shared" si="8"/>
        <v>2298.1029802573203</v>
      </c>
      <c r="BQ11">
        <f t="shared" si="9"/>
        <v>1.3478609854881642</v>
      </c>
      <c r="BS11">
        <f t="shared" si="10"/>
        <v>42.93690351156107</v>
      </c>
      <c r="BT11" s="4">
        <f t="shared" si="11"/>
        <v>73207.420487211624</v>
      </c>
      <c r="BU11" s="4">
        <f t="shared" si="12"/>
        <v>65886.67843849046</v>
      </c>
      <c r="BV11" s="4">
        <f t="shared" si="13"/>
        <v>625.70444860864632</v>
      </c>
    </row>
    <row r="12" spans="1:88" x14ac:dyDescent="0.25">
      <c r="A12" s="28">
        <v>30</v>
      </c>
      <c r="B12" t="s">
        <v>41</v>
      </c>
      <c r="C12" s="14">
        <v>55322</v>
      </c>
      <c r="D12" s="14">
        <v>2340.12</v>
      </c>
      <c r="E12" s="14">
        <v>1853.29</v>
      </c>
      <c r="F12" s="14">
        <v>3120.16</v>
      </c>
      <c r="G12" s="15">
        <v>189000</v>
      </c>
      <c r="H12" s="14">
        <v>14.55</v>
      </c>
      <c r="I12" s="14">
        <v>14.82</v>
      </c>
      <c r="J12" s="14">
        <v>11.53</v>
      </c>
      <c r="M12" s="15">
        <v>360</v>
      </c>
      <c r="N12" s="11">
        <v>59</v>
      </c>
      <c r="Q12" s="11">
        <v>2</v>
      </c>
      <c r="S12" s="11">
        <v>6</v>
      </c>
      <c r="T12" s="11">
        <f t="shared" si="0"/>
        <v>61</v>
      </c>
      <c r="U12" s="3">
        <v>0</v>
      </c>
      <c r="W12" s="3">
        <v>0</v>
      </c>
      <c r="Y12" s="3" t="s">
        <v>105</v>
      </c>
      <c r="AA12" s="3">
        <v>0</v>
      </c>
      <c r="AC12" s="3">
        <v>0</v>
      </c>
      <c r="AE12" s="5">
        <v>0</v>
      </c>
      <c r="AG12" s="3">
        <v>50</v>
      </c>
      <c r="AY12" s="4">
        <v>2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I12">
        <f t="shared" si="1"/>
        <v>61604</v>
      </c>
      <c r="BJ12">
        <f t="shared" si="2"/>
        <v>57</v>
      </c>
      <c r="BK12">
        <f t="shared" si="3"/>
        <v>36.025730994152042</v>
      </c>
      <c r="BL12">
        <f t="shared" si="4"/>
        <v>4.2299989154405117E-2</v>
      </c>
      <c r="BM12">
        <f t="shared" si="5"/>
        <v>2605.8485318679727</v>
      </c>
      <c r="BN12">
        <f t="shared" si="6"/>
        <v>1.5238880303321478</v>
      </c>
      <c r="BO12">
        <f t="shared" si="7"/>
        <v>3.3500054227974405E-2</v>
      </c>
      <c r="BP12">
        <f t="shared" si="8"/>
        <v>2063.737340660135</v>
      </c>
      <c r="BQ12">
        <f t="shared" si="9"/>
        <v>1.2068639419065117</v>
      </c>
      <c r="BS12">
        <f t="shared" si="10"/>
        <v>39.801884794192674</v>
      </c>
      <c r="BT12" s="4">
        <f t="shared" si="11"/>
        <v>68061.222998069468</v>
      </c>
      <c r="BU12" s="4">
        <f t="shared" si="12"/>
        <v>30627.550349131263</v>
      </c>
      <c r="BV12" s="4">
        <f t="shared" si="13"/>
        <v>752.05771268585045</v>
      </c>
    </row>
    <row r="13" spans="1:88" x14ac:dyDescent="0.25">
      <c r="A13" s="28">
        <v>31</v>
      </c>
      <c r="B13" t="s">
        <v>42</v>
      </c>
      <c r="C13" s="14">
        <v>52729</v>
      </c>
      <c r="D13" s="14">
        <v>2288.44</v>
      </c>
      <c r="E13" s="14">
        <v>1745.33</v>
      </c>
      <c r="F13" s="14">
        <v>2958.1</v>
      </c>
      <c r="G13" s="15">
        <v>148000</v>
      </c>
      <c r="H13" s="14">
        <v>13.6</v>
      </c>
      <c r="I13" s="14">
        <v>14.61</v>
      </c>
      <c r="J13" s="14">
        <v>17.079999999999998</v>
      </c>
      <c r="K13" s="14">
        <v>10.3</v>
      </c>
      <c r="M13" s="15">
        <v>315</v>
      </c>
      <c r="N13" s="11">
        <v>58</v>
      </c>
      <c r="O13" s="11">
        <v>1</v>
      </c>
      <c r="S13" s="11">
        <v>5</v>
      </c>
      <c r="T13" s="11">
        <f t="shared" si="0"/>
        <v>59</v>
      </c>
      <c r="U13" s="3">
        <v>0</v>
      </c>
      <c r="W13" s="3">
        <v>0</v>
      </c>
      <c r="Y13" s="3">
        <v>131</v>
      </c>
      <c r="AA13" s="3">
        <v>0</v>
      </c>
      <c r="AC13" s="3">
        <v>0</v>
      </c>
      <c r="AE13" s="5">
        <v>300</v>
      </c>
      <c r="AG13" s="3">
        <v>200</v>
      </c>
      <c r="AI13" s="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I13">
        <f t="shared" si="1"/>
        <v>56437</v>
      </c>
      <c r="BJ13">
        <f t="shared" si="2"/>
        <v>59</v>
      </c>
      <c r="BK13">
        <f t="shared" si="3"/>
        <v>30.85675232367414</v>
      </c>
      <c r="BL13">
        <f t="shared" si="4"/>
        <v>4.340002655085437E-2</v>
      </c>
      <c r="BM13">
        <f t="shared" si="5"/>
        <v>2449.3672984505679</v>
      </c>
      <c r="BN13">
        <f t="shared" si="6"/>
        <v>1.3391838701205947</v>
      </c>
      <c r="BO13">
        <f t="shared" si="7"/>
        <v>3.3100001896489595E-2</v>
      </c>
      <c r="BP13">
        <f t="shared" si="8"/>
        <v>1868.0648070321834</v>
      </c>
      <c r="BQ13">
        <f t="shared" si="9"/>
        <v>1.0213585604331237</v>
      </c>
      <c r="BS13">
        <f t="shared" si="10"/>
        <v>34.440713340394133</v>
      </c>
      <c r="BT13" s="4">
        <f t="shared" si="11"/>
        <v>62992.064699580871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C14" s="14">
        <v>59422</v>
      </c>
      <c r="D14" s="14">
        <v>2614.5700000000002</v>
      </c>
      <c r="E14" s="14">
        <v>1996.58</v>
      </c>
      <c r="F14" s="14">
        <v>3359.34</v>
      </c>
      <c r="G14" s="15">
        <v>141000</v>
      </c>
      <c r="H14" s="14">
        <v>14.82</v>
      </c>
      <c r="I14" s="14">
        <v>14.91</v>
      </c>
      <c r="J14" s="14">
        <v>15.96</v>
      </c>
      <c r="M14" s="15">
        <v>360</v>
      </c>
      <c r="N14" s="78">
        <v>53</v>
      </c>
      <c r="O14" s="11">
        <v>11</v>
      </c>
      <c r="P14" s="11">
        <v>0</v>
      </c>
      <c r="Q14" s="11">
        <v>2</v>
      </c>
      <c r="T14" s="11">
        <f t="shared" si="0"/>
        <v>66</v>
      </c>
      <c r="Y14" s="3">
        <v>116</v>
      </c>
      <c r="Z14" s="2">
        <v>2</v>
      </c>
      <c r="AE14" s="5">
        <v>250</v>
      </c>
      <c r="AG14" s="3">
        <v>150</v>
      </c>
      <c r="BI14">
        <f t="shared" si="1"/>
        <v>62527</v>
      </c>
      <c r="BJ14">
        <f t="shared" si="2"/>
        <v>58</v>
      </c>
      <c r="BK14">
        <f t="shared" si="3"/>
        <v>34.775862068965516</v>
      </c>
      <c r="BL14">
        <f t="shared" si="4"/>
        <v>4.4000033657567904E-2</v>
      </c>
      <c r="BM14">
        <f t="shared" si="5"/>
        <v>2751.1901045067484</v>
      </c>
      <c r="BN14">
        <f t="shared" si="6"/>
        <v>1.5301391015054218</v>
      </c>
      <c r="BO14">
        <f t="shared" si="7"/>
        <v>3.3600013463027163E-2</v>
      </c>
      <c r="BP14">
        <f t="shared" si="8"/>
        <v>2100.9080418026992</v>
      </c>
      <c r="BQ14">
        <f t="shared" si="9"/>
        <v>1.168469433705617</v>
      </c>
      <c r="BS14">
        <f t="shared" si="10"/>
        <v>39.205768831061057</v>
      </c>
      <c r="BT14" s="4">
        <f t="shared" si="11"/>
        <v>70491.972358247789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53578</v>
      </c>
      <c r="D15" s="14">
        <v>2330.64</v>
      </c>
      <c r="E15" s="14">
        <v>1741.29</v>
      </c>
      <c r="F15" s="14">
        <v>3086.09</v>
      </c>
      <c r="G15" s="15">
        <v>138000</v>
      </c>
      <c r="H15" s="14">
        <v>13.37</v>
      </c>
      <c r="I15" s="14">
        <v>16.440000000000001</v>
      </c>
      <c r="J15" s="14">
        <v>13.28</v>
      </c>
      <c r="M15" s="15">
        <v>540</v>
      </c>
      <c r="N15" s="11">
        <v>46</v>
      </c>
      <c r="O15" s="11">
        <v>13</v>
      </c>
      <c r="P15" s="11">
        <v>0</v>
      </c>
      <c r="Q15" s="11">
        <v>0</v>
      </c>
      <c r="R15" s="11">
        <v>0</v>
      </c>
      <c r="S15" s="11">
        <v>0</v>
      </c>
      <c r="T15" s="11">
        <f t="shared" si="0"/>
        <v>59</v>
      </c>
      <c r="U15" s="3" t="s">
        <v>92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I15">
        <f t="shared" si="1"/>
        <v>53938</v>
      </c>
      <c r="BJ15">
        <f t="shared" si="2"/>
        <v>53</v>
      </c>
      <c r="BK15">
        <f t="shared" si="3"/>
        <v>36.346361185983831</v>
      </c>
      <c r="BL15">
        <f t="shared" si="4"/>
        <v>4.3499944006868491E-2</v>
      </c>
      <c r="BM15">
        <f t="shared" si="5"/>
        <v>2346.2999798424726</v>
      </c>
      <c r="BN15">
        <f t="shared" si="6"/>
        <v>1.5810646764437146</v>
      </c>
      <c r="BO15">
        <f t="shared" si="7"/>
        <v>3.2500093321885845E-2</v>
      </c>
      <c r="BP15">
        <f t="shared" si="8"/>
        <v>1752.9900335958787</v>
      </c>
      <c r="BQ15">
        <f t="shared" si="9"/>
        <v>1.1812601304554438</v>
      </c>
      <c r="BS15">
        <f t="shared" si="10"/>
        <v>40.461130442917238</v>
      </c>
      <c r="BT15" s="4">
        <f t="shared" si="11"/>
        <v>60044.317577289185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52316</v>
      </c>
      <c r="D16" s="14">
        <v>2150.19</v>
      </c>
      <c r="E16" s="14">
        <v>1653.19</v>
      </c>
      <c r="F16" s="14">
        <v>3013.4</v>
      </c>
      <c r="G16" s="15">
        <v>116000</v>
      </c>
      <c r="H16" s="14">
        <v>13.85</v>
      </c>
      <c r="I16" s="14">
        <v>10.54</v>
      </c>
      <c r="J16" s="14">
        <v>11.12</v>
      </c>
      <c r="K16" s="14">
        <v>16.440000000000001</v>
      </c>
      <c r="M16" s="15">
        <v>360</v>
      </c>
      <c r="N16" s="78">
        <v>51</v>
      </c>
      <c r="O16" s="11">
        <v>10</v>
      </c>
      <c r="S16" s="11">
        <v>6</v>
      </c>
      <c r="T16" s="11">
        <f t="shared" si="0"/>
        <v>61</v>
      </c>
      <c r="U16" s="3">
        <v>0</v>
      </c>
      <c r="W16" s="3">
        <v>1</v>
      </c>
      <c r="Y16" s="3">
        <v>117</v>
      </c>
      <c r="Z16" s="2">
        <v>4</v>
      </c>
      <c r="AA16" s="3">
        <v>0</v>
      </c>
      <c r="AC16" s="3">
        <v>0</v>
      </c>
      <c r="AE16" s="5">
        <v>600</v>
      </c>
      <c r="AG16" s="3">
        <v>300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10</v>
      </c>
      <c r="BG16">
        <v>0</v>
      </c>
      <c r="BI16">
        <f t="shared" si="1"/>
        <v>52856</v>
      </c>
      <c r="BJ16">
        <f t="shared" si="2"/>
        <v>46</v>
      </c>
      <c r="BK16">
        <f t="shared" si="3"/>
        <v>37.065918653576439</v>
      </c>
      <c r="BL16">
        <f t="shared" si="4"/>
        <v>4.1100045875066903E-2</v>
      </c>
      <c r="BM16">
        <f t="shared" si="5"/>
        <v>2172.3840247725361</v>
      </c>
      <c r="BN16">
        <f t="shared" si="6"/>
        <v>1.5234109570634895</v>
      </c>
      <c r="BO16">
        <f t="shared" si="7"/>
        <v>3.1600084104289321E-2</v>
      </c>
      <c r="BP16">
        <f t="shared" si="8"/>
        <v>1670.2540454163163</v>
      </c>
      <c r="BQ16">
        <f t="shared" si="9"/>
        <v>1.1712861468557618</v>
      </c>
      <c r="BS16">
        <f t="shared" si="10"/>
        <v>39.88334294411338</v>
      </c>
      <c r="BT16" s="4">
        <f t="shared" si="11"/>
        <v>56873.64703830568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52036</v>
      </c>
      <c r="D17" s="14">
        <v>2071.0300000000002</v>
      </c>
      <c r="E17" s="14">
        <v>1639.13</v>
      </c>
      <c r="F17" s="14">
        <v>3007.68</v>
      </c>
      <c r="G17" s="15">
        <v>96000</v>
      </c>
      <c r="H17" s="14">
        <v>15.14</v>
      </c>
      <c r="I17" s="14">
        <v>11.77</v>
      </c>
      <c r="J17" s="14">
        <v>12.09</v>
      </c>
      <c r="K17" s="14">
        <v>10.32</v>
      </c>
      <c r="L17" s="14">
        <v>9.93</v>
      </c>
      <c r="M17" s="15">
        <v>360</v>
      </c>
      <c r="N17" s="11">
        <v>61</v>
      </c>
      <c r="O17" s="11">
        <v>0</v>
      </c>
      <c r="P17" s="11">
        <v>0</v>
      </c>
      <c r="Q17" s="11">
        <v>0</v>
      </c>
      <c r="R17" s="11">
        <v>0</v>
      </c>
      <c r="S17" s="11">
        <v>9</v>
      </c>
      <c r="T17" s="11">
        <f t="shared" si="0"/>
        <v>61</v>
      </c>
      <c r="U17" s="3">
        <v>0</v>
      </c>
      <c r="W17" s="3">
        <v>12</v>
      </c>
      <c r="X17" s="2">
        <v>5</v>
      </c>
      <c r="Y17" s="3">
        <v>10</v>
      </c>
      <c r="AA17" s="3">
        <v>0</v>
      </c>
      <c r="AC17" s="3">
        <v>0</v>
      </c>
      <c r="AE17" s="5">
        <v>400</v>
      </c>
      <c r="AG17" s="3">
        <v>150</v>
      </c>
      <c r="AI17" s="3">
        <v>0</v>
      </c>
      <c r="BA17">
        <v>65</v>
      </c>
      <c r="BB17">
        <v>95</v>
      </c>
      <c r="BC17">
        <v>16</v>
      </c>
      <c r="BD17">
        <v>97</v>
      </c>
      <c r="BE17">
        <v>0</v>
      </c>
      <c r="BF17">
        <v>0</v>
      </c>
      <c r="BG17">
        <v>90</v>
      </c>
      <c r="BI17">
        <f t="shared" si="1"/>
        <v>55636</v>
      </c>
      <c r="BJ17">
        <f t="shared" si="2"/>
        <v>51</v>
      </c>
      <c r="BK17">
        <f t="shared" si="3"/>
        <v>36.363398692810463</v>
      </c>
      <c r="BL17">
        <f t="shared" si="4"/>
        <v>3.9799946191098473E-2</v>
      </c>
      <c r="BM17">
        <f t="shared" si="5"/>
        <v>2214.3098062879549</v>
      </c>
      <c r="BN17">
        <f t="shared" si="6"/>
        <v>1.4472613112993169</v>
      </c>
      <c r="BO17">
        <f t="shared" si="7"/>
        <v>3.1499923130140675E-2</v>
      </c>
      <c r="BP17">
        <f t="shared" si="8"/>
        <v>1752.5297232685066</v>
      </c>
      <c r="BQ17">
        <f t="shared" si="9"/>
        <v>1.1454442635741873</v>
      </c>
      <c r="BS17">
        <f t="shared" si="10"/>
        <v>38.49381265403489</v>
      </c>
      <c r="BT17" s="4">
        <f t="shared" si="11"/>
        <v>58895.533360673384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70905</v>
      </c>
      <c r="D18" s="14">
        <v>2772.39</v>
      </c>
      <c r="E18" s="14">
        <v>2247.69</v>
      </c>
      <c r="F18" s="14">
        <v>4048.68</v>
      </c>
      <c r="G18" s="15">
        <v>112000</v>
      </c>
      <c r="H18" s="14">
        <v>28.23</v>
      </c>
      <c r="I18" s="14">
        <v>19.66</v>
      </c>
      <c r="J18" s="14">
        <v>18.86</v>
      </c>
      <c r="K18" s="14">
        <v>17.989999999999998</v>
      </c>
      <c r="L18" s="14">
        <v>21.19</v>
      </c>
      <c r="M18" s="15">
        <v>450</v>
      </c>
      <c r="N18" s="11">
        <v>66</v>
      </c>
      <c r="O18" s="11">
        <v>0</v>
      </c>
      <c r="P18" s="11">
        <v>0</v>
      </c>
      <c r="Q18" s="11">
        <v>0</v>
      </c>
      <c r="R18" s="11">
        <v>0</v>
      </c>
      <c r="S18" s="11">
        <v>13</v>
      </c>
      <c r="T18" s="11">
        <f t="shared" si="0"/>
        <v>66</v>
      </c>
      <c r="U18" s="3">
        <v>6</v>
      </c>
      <c r="W18" s="3">
        <v>0</v>
      </c>
      <c r="Y18" s="3">
        <v>0</v>
      </c>
      <c r="AA18" s="3">
        <v>0</v>
      </c>
      <c r="AC18" s="3">
        <v>0</v>
      </c>
      <c r="AE18" s="5">
        <v>200</v>
      </c>
      <c r="AG18" s="3">
        <v>0</v>
      </c>
      <c r="AI18" s="3">
        <v>0</v>
      </c>
      <c r="BA18">
        <v>99</v>
      </c>
      <c r="BB18">
        <v>75</v>
      </c>
      <c r="BC18">
        <v>22</v>
      </c>
      <c r="BD18">
        <v>113</v>
      </c>
      <c r="BE18">
        <v>0</v>
      </c>
      <c r="BF18">
        <v>0</v>
      </c>
      <c r="BG18">
        <v>42</v>
      </c>
      <c r="BI18">
        <f t="shared" si="1"/>
        <v>76287</v>
      </c>
      <c r="BJ18">
        <f t="shared" si="2"/>
        <v>61</v>
      </c>
      <c r="BK18">
        <f t="shared" si="3"/>
        <v>40.342147012162883</v>
      </c>
      <c r="BL18">
        <f t="shared" si="4"/>
        <v>3.9100063465199911E-2</v>
      </c>
      <c r="BM18">
        <f t="shared" si="5"/>
        <v>2982.8265415697056</v>
      </c>
      <c r="BN18">
        <f t="shared" si="6"/>
        <v>1.5773805084979935</v>
      </c>
      <c r="BO18">
        <f t="shared" si="7"/>
        <v>3.1700021155066642E-2</v>
      </c>
      <c r="BP18">
        <f t="shared" si="8"/>
        <v>2418.2995138565689</v>
      </c>
      <c r="BQ18">
        <f t="shared" si="9"/>
        <v>1.2788469137263716</v>
      </c>
      <c r="BS18">
        <f t="shared" si="10"/>
        <v>42.399393390870785</v>
      </c>
      <c r="BT18" s="4">
        <f t="shared" si="11"/>
        <v>80177.25290213665</v>
      </c>
      <c r="BU18" s="4">
        <f t="shared" si="12"/>
        <v>52115.214386388827</v>
      </c>
      <c r="BV18" s="4">
        <f t="shared" si="13"/>
        <v>843.97108318038579</v>
      </c>
    </row>
    <row r="19" spans="1:74" x14ac:dyDescent="0.25">
      <c r="A19" s="28">
        <v>30</v>
      </c>
      <c r="B19" t="s">
        <v>36</v>
      </c>
      <c r="C19" s="14">
        <v>69090</v>
      </c>
      <c r="D19" s="14">
        <v>2659.97</v>
      </c>
      <c r="E19" s="14">
        <v>2197.06</v>
      </c>
      <c r="F19" s="14">
        <v>3031.22</v>
      </c>
      <c r="G19" s="15">
        <v>125000</v>
      </c>
      <c r="H19" s="14">
        <v>19.25</v>
      </c>
      <c r="I19" s="14">
        <v>22.22</v>
      </c>
      <c r="J19" s="14">
        <v>20.13</v>
      </c>
      <c r="K19" s="14">
        <v>22.03</v>
      </c>
      <c r="M19" s="15">
        <v>360</v>
      </c>
      <c r="N19" s="11">
        <v>68</v>
      </c>
      <c r="O19" s="11">
        <v>0</v>
      </c>
      <c r="P19" s="11">
        <v>0</v>
      </c>
      <c r="Q19" s="11">
        <v>0</v>
      </c>
      <c r="R19" s="11">
        <v>0</v>
      </c>
      <c r="S19" s="11">
        <v>6</v>
      </c>
      <c r="T19" s="11">
        <f t="shared" si="0"/>
        <v>68</v>
      </c>
      <c r="U19" s="3" t="s">
        <v>118</v>
      </c>
      <c r="V19" s="2">
        <v>2</v>
      </c>
      <c r="W19" s="3">
        <v>0</v>
      </c>
      <c r="Y19" s="3">
        <v>3</v>
      </c>
      <c r="AA19" s="3">
        <v>0</v>
      </c>
      <c r="AC19" s="3">
        <v>0</v>
      </c>
      <c r="AE19" s="5">
        <v>400</v>
      </c>
      <c r="AG19" s="3">
        <v>100</v>
      </c>
      <c r="AI19" s="3">
        <v>0</v>
      </c>
      <c r="BA19">
        <v>95</v>
      </c>
      <c r="BB19">
        <v>136.5</v>
      </c>
      <c r="BC19">
        <v>26</v>
      </c>
      <c r="BD19">
        <v>122</v>
      </c>
      <c r="BE19">
        <v>0</v>
      </c>
      <c r="BF19">
        <v>0</v>
      </c>
      <c r="BG19">
        <v>100</v>
      </c>
      <c r="BI19">
        <f t="shared" si="1"/>
        <v>76560</v>
      </c>
      <c r="BJ19">
        <f t="shared" si="2"/>
        <v>66</v>
      </c>
      <c r="BK19">
        <f t="shared" si="3"/>
        <v>38.666666666666664</v>
      </c>
      <c r="BL19">
        <f t="shared" si="4"/>
        <v>3.8500072369373278E-2</v>
      </c>
      <c r="BM19">
        <f t="shared" si="5"/>
        <v>2947.5655405992184</v>
      </c>
      <c r="BN19">
        <f t="shared" si="6"/>
        <v>1.4886694649491004</v>
      </c>
      <c r="BO19">
        <f t="shared" si="7"/>
        <v>3.1799971052250686E-2</v>
      </c>
      <c r="BP19">
        <f t="shared" si="8"/>
        <v>2434.6057837603125</v>
      </c>
      <c r="BQ19">
        <f t="shared" si="9"/>
        <v>1.2295988806870264</v>
      </c>
      <c r="BS19">
        <f t="shared" si="10"/>
        <v>40.367332105948762</v>
      </c>
      <c r="BT19" s="4">
        <f t="shared" si="11"/>
        <v>79927.317569778548</v>
      </c>
      <c r="BU19" s="4">
        <f t="shared" si="12"/>
        <v>79128.04439408076</v>
      </c>
      <c r="BV19" s="4">
        <f t="shared" si="13"/>
        <v>1065.6975675970473</v>
      </c>
    </row>
    <row r="20" spans="1:74" x14ac:dyDescent="0.25">
      <c r="A20" s="28">
        <v>31</v>
      </c>
      <c r="B20" t="s">
        <v>37</v>
      </c>
      <c r="C20" s="14">
        <v>69467</v>
      </c>
      <c r="D20" s="14">
        <v>2702.27</v>
      </c>
      <c r="E20" s="14">
        <v>2160.42</v>
      </c>
      <c r="F20" s="14">
        <v>3959.62</v>
      </c>
      <c r="G20" s="15">
        <v>148000</v>
      </c>
      <c r="H20" s="14">
        <v>19.25</v>
      </c>
      <c r="I20" s="14">
        <v>22.22</v>
      </c>
      <c r="J20" s="14">
        <v>20.13</v>
      </c>
      <c r="K20" s="14">
        <v>22.03</v>
      </c>
      <c r="L20" s="14">
        <v>20.91</v>
      </c>
      <c r="M20" s="15">
        <v>405</v>
      </c>
      <c r="N20" s="11">
        <v>61</v>
      </c>
      <c r="O20" s="11">
        <v>0</v>
      </c>
      <c r="P20" s="11">
        <v>0</v>
      </c>
      <c r="Q20" s="11">
        <v>0</v>
      </c>
      <c r="R20" s="11">
        <v>0</v>
      </c>
      <c r="S20" s="11">
        <v>5</v>
      </c>
      <c r="T20" s="11">
        <f t="shared" si="0"/>
        <v>61</v>
      </c>
      <c r="U20" s="3">
        <v>4</v>
      </c>
      <c r="V20" s="2">
        <v>20</v>
      </c>
      <c r="W20" s="3">
        <v>0</v>
      </c>
      <c r="Y20" s="3">
        <v>10</v>
      </c>
      <c r="AA20" s="3">
        <v>0</v>
      </c>
      <c r="AC20" s="3">
        <v>0</v>
      </c>
      <c r="AE20" s="5">
        <v>400</v>
      </c>
      <c r="AG20" s="3">
        <v>300</v>
      </c>
      <c r="AI20" s="3">
        <v>0</v>
      </c>
      <c r="BA20">
        <v>91</v>
      </c>
      <c r="BB20">
        <v>98</v>
      </c>
      <c r="BC20">
        <v>28</v>
      </c>
      <c r="BD20">
        <v>65</v>
      </c>
      <c r="BE20">
        <v>0</v>
      </c>
      <c r="BF20">
        <v>0</v>
      </c>
      <c r="BG20">
        <v>21.5</v>
      </c>
      <c r="BI20">
        <f t="shared" si="1"/>
        <v>73175</v>
      </c>
      <c r="BJ20">
        <f t="shared" si="2"/>
        <v>68</v>
      </c>
      <c r="BK20">
        <f t="shared" si="3"/>
        <v>34.712998102466791</v>
      </c>
      <c r="BL20">
        <f t="shared" si="4"/>
        <v>3.8900053262700275E-2</v>
      </c>
      <c r="BM20">
        <f t="shared" si="5"/>
        <v>2846.5113974980927</v>
      </c>
      <c r="BN20">
        <f t="shared" si="6"/>
        <v>1.3503374750939718</v>
      </c>
      <c r="BO20">
        <f t="shared" si="7"/>
        <v>3.1099946737299725E-2</v>
      </c>
      <c r="BP20">
        <f t="shared" si="8"/>
        <v>2275.7386025019073</v>
      </c>
      <c r="BQ20">
        <f t="shared" si="9"/>
        <v>1.0795723920787037</v>
      </c>
      <c r="BS20">
        <f t="shared" si="10"/>
        <v>36.247253953244254</v>
      </c>
      <c r="BT20" s="4">
        <f t="shared" si="11"/>
        <v>76409.211333438885</v>
      </c>
      <c r="BU20" s="4">
        <f t="shared" si="12"/>
        <v>72588.750766766942</v>
      </c>
      <c r="BV20" s="4">
        <f t="shared" si="13"/>
        <v>559.77444200321531</v>
      </c>
    </row>
    <row r="21" spans="1:74" x14ac:dyDescent="0.25">
      <c r="A21" s="28">
        <v>31</v>
      </c>
      <c r="B21" t="s">
        <v>38</v>
      </c>
      <c r="C21" s="14">
        <v>63070</v>
      </c>
      <c r="D21" s="14">
        <v>2503.88</v>
      </c>
      <c r="E21" s="14">
        <v>2005.63</v>
      </c>
      <c r="F21" s="14">
        <v>3576.07</v>
      </c>
      <c r="G21" s="15">
        <v>132000</v>
      </c>
      <c r="H21" s="14">
        <v>23.29</v>
      </c>
      <c r="I21" s="14">
        <v>25.32</v>
      </c>
      <c r="J21" s="14">
        <v>23.3</v>
      </c>
      <c r="K21" s="14">
        <v>23.17</v>
      </c>
      <c r="M21" s="15">
        <v>315</v>
      </c>
      <c r="N21" s="11">
        <v>50</v>
      </c>
      <c r="O21" s="11">
        <v>2</v>
      </c>
      <c r="P21" s="11">
        <v>0</v>
      </c>
      <c r="Q21" s="11">
        <v>0</v>
      </c>
      <c r="R21" s="11">
        <v>0</v>
      </c>
      <c r="S21" s="11">
        <v>3</v>
      </c>
      <c r="T21" s="11">
        <f t="shared" si="0"/>
        <v>52</v>
      </c>
      <c r="U21" s="3">
        <v>8</v>
      </c>
      <c r="V21" s="2">
        <v>5</v>
      </c>
      <c r="W21" s="3">
        <v>0</v>
      </c>
      <c r="Y21" s="3">
        <v>2</v>
      </c>
      <c r="AA21" s="3">
        <v>0</v>
      </c>
      <c r="AC21" s="3">
        <v>0</v>
      </c>
      <c r="AE21" s="5">
        <v>50</v>
      </c>
      <c r="AG21" s="3">
        <v>150</v>
      </c>
      <c r="AI21" s="3">
        <v>0</v>
      </c>
      <c r="BA21">
        <v>97</v>
      </c>
      <c r="BB21">
        <v>51.5</v>
      </c>
      <c r="BC21">
        <v>40</v>
      </c>
      <c r="BD21">
        <v>338</v>
      </c>
      <c r="BE21">
        <v>0</v>
      </c>
      <c r="BF21">
        <v>0</v>
      </c>
      <c r="BG21">
        <v>110</v>
      </c>
      <c r="BI21">
        <f t="shared" si="1"/>
        <v>66265</v>
      </c>
      <c r="BJ21">
        <f t="shared" si="2"/>
        <v>61</v>
      </c>
      <c r="BK21">
        <f t="shared" si="3"/>
        <v>35.042305658381807</v>
      </c>
      <c r="BL21">
        <f t="shared" si="4"/>
        <v>3.9700015855398764E-2</v>
      </c>
      <c r="BM21">
        <f t="shared" si="5"/>
        <v>2630.7215506579992</v>
      </c>
      <c r="BN21">
        <f t="shared" si="6"/>
        <v>1.3911800902474876</v>
      </c>
      <c r="BO21">
        <f t="shared" si="7"/>
        <v>3.1800063421595054E-2</v>
      </c>
      <c r="BP21">
        <f t="shared" si="8"/>
        <v>2107.2312026319964</v>
      </c>
      <c r="BQ21">
        <f t="shared" si="9"/>
        <v>1.114347542375461</v>
      </c>
      <c r="BS21">
        <f t="shared" si="10"/>
        <v>37.12433199788002</v>
      </c>
      <c r="BT21" s="4">
        <f t="shared" si="11"/>
        <v>70202.111807991125</v>
      </c>
      <c r="BU21" s="4">
        <f t="shared" si="12"/>
        <v>63883.921745271924</v>
      </c>
      <c r="BV21" s="4">
        <f t="shared" si="13"/>
        <v>716.34807967337883</v>
      </c>
    </row>
    <row r="22" spans="1:74" x14ac:dyDescent="0.25">
      <c r="A22" s="28">
        <v>30</v>
      </c>
      <c r="B22" t="s">
        <v>39</v>
      </c>
      <c r="C22" s="14">
        <v>42813</v>
      </c>
      <c r="D22" s="14">
        <v>1661.14</v>
      </c>
      <c r="E22" s="14">
        <v>1357.17</v>
      </c>
      <c r="F22" s="14">
        <v>2414.65</v>
      </c>
      <c r="G22" s="15">
        <v>116000</v>
      </c>
      <c r="H22" s="14">
        <v>23.02</v>
      </c>
      <c r="I22" s="14">
        <v>22.04</v>
      </c>
      <c r="J22" s="14">
        <v>17.350000000000001</v>
      </c>
      <c r="K22" s="14">
        <v>22.03</v>
      </c>
      <c r="M22" s="15">
        <v>360</v>
      </c>
      <c r="N22" s="11">
        <v>48</v>
      </c>
      <c r="O22" s="11">
        <v>0</v>
      </c>
      <c r="P22" s="11">
        <v>2</v>
      </c>
      <c r="Q22" s="11">
        <v>0</v>
      </c>
      <c r="R22" s="11">
        <v>0</v>
      </c>
      <c r="S22" s="11">
        <v>4</v>
      </c>
      <c r="T22" s="11">
        <f t="shared" si="0"/>
        <v>50</v>
      </c>
      <c r="U22" s="3">
        <v>4</v>
      </c>
      <c r="V22" s="2">
        <v>2</v>
      </c>
      <c r="W22" s="3">
        <v>11</v>
      </c>
      <c r="Y22" s="3">
        <v>5</v>
      </c>
      <c r="AA22" s="3">
        <v>0</v>
      </c>
      <c r="AC22" s="3">
        <v>0</v>
      </c>
      <c r="AE22" s="5">
        <v>150</v>
      </c>
      <c r="AG22" s="3">
        <v>150</v>
      </c>
      <c r="AI22" s="3">
        <v>0</v>
      </c>
      <c r="BA22">
        <v>85</v>
      </c>
      <c r="BB22">
        <v>61.6</v>
      </c>
      <c r="BC22">
        <v>40</v>
      </c>
      <c r="BD22">
        <v>28</v>
      </c>
      <c r="BE22">
        <v>0</v>
      </c>
      <c r="BF22">
        <v>0</v>
      </c>
      <c r="BG22">
        <v>12</v>
      </c>
      <c r="BI22">
        <f t="shared" si="1"/>
        <v>44748</v>
      </c>
      <c r="BJ22">
        <f t="shared" si="2"/>
        <v>50</v>
      </c>
      <c r="BK22">
        <f t="shared" si="3"/>
        <v>29.832000000000001</v>
      </c>
      <c r="BL22">
        <f t="shared" si="4"/>
        <v>3.8799897227477641E-2</v>
      </c>
      <c r="BM22">
        <f t="shared" si="5"/>
        <v>1736.2178011351696</v>
      </c>
      <c r="BN22">
        <f t="shared" si="6"/>
        <v>1.157478534090113</v>
      </c>
      <c r="BO22">
        <f t="shared" si="7"/>
        <v>3.1699950949477966E-2</v>
      </c>
      <c r="BP22">
        <f t="shared" si="8"/>
        <v>1418.5094050872401</v>
      </c>
      <c r="BQ22">
        <f t="shared" si="9"/>
        <v>0.94567293672482677</v>
      </c>
      <c r="BS22">
        <f t="shared" si="10"/>
        <v>31.238111422941635</v>
      </c>
      <c r="BT22" s="4">
        <f t="shared" si="11"/>
        <v>46857.167134412448</v>
      </c>
      <c r="BU22" s="4">
        <f t="shared" si="12"/>
        <v>45451.452120380076</v>
      </c>
      <c r="BV22" s="4">
        <f t="shared" si="13"/>
        <v>909.84790552257175</v>
      </c>
    </row>
    <row r="23" spans="1:74" x14ac:dyDescent="0.25">
      <c r="A23" s="28">
        <v>31</v>
      </c>
      <c r="B23" t="s">
        <v>40</v>
      </c>
      <c r="C23" s="14">
        <v>49627</v>
      </c>
      <c r="D23" s="14">
        <v>2054.56</v>
      </c>
      <c r="E23" s="14">
        <v>1707.17</v>
      </c>
      <c r="F23" s="14">
        <v>2823.78</v>
      </c>
      <c r="G23" s="15">
        <v>65000</v>
      </c>
      <c r="H23" s="14">
        <v>18.239999999999998</v>
      </c>
      <c r="I23" s="14">
        <v>22.99</v>
      </c>
      <c r="J23" s="14">
        <v>17.14</v>
      </c>
      <c r="K23" s="14">
        <v>20.9</v>
      </c>
      <c r="M23" s="15">
        <v>35</v>
      </c>
      <c r="N23" s="11">
        <v>58</v>
      </c>
      <c r="O23" s="11">
        <v>0</v>
      </c>
      <c r="P23" s="76">
        <v>5</v>
      </c>
      <c r="Q23" s="11">
        <v>0</v>
      </c>
      <c r="R23" s="11">
        <v>0</v>
      </c>
      <c r="S23" s="11">
        <v>8</v>
      </c>
      <c r="T23" s="11">
        <f t="shared" si="0"/>
        <v>63</v>
      </c>
      <c r="U23" s="3">
        <v>0</v>
      </c>
      <c r="W23" s="3">
        <v>98</v>
      </c>
      <c r="X23" s="2">
        <v>2</v>
      </c>
      <c r="Y23" s="3">
        <v>104</v>
      </c>
      <c r="AA23" s="3">
        <v>0</v>
      </c>
      <c r="AC23" s="3">
        <v>0</v>
      </c>
      <c r="AE23" s="5">
        <v>200</v>
      </c>
      <c r="AG23" s="3">
        <v>100</v>
      </c>
      <c r="AI23" s="3">
        <v>0</v>
      </c>
      <c r="BA23">
        <v>10</v>
      </c>
      <c r="BB23">
        <v>12</v>
      </c>
      <c r="BC23">
        <v>0</v>
      </c>
      <c r="BD23">
        <v>0</v>
      </c>
      <c r="BE23">
        <v>0</v>
      </c>
      <c r="BF23">
        <v>0</v>
      </c>
      <c r="BG23">
        <v>0</v>
      </c>
      <c r="BI23">
        <f t="shared" si="1"/>
        <v>52219</v>
      </c>
      <c r="BJ23">
        <f t="shared" si="2"/>
        <v>50</v>
      </c>
      <c r="BK23">
        <f t="shared" si="3"/>
        <v>33.689677419354844</v>
      </c>
      <c r="BL23">
        <f t="shared" si="4"/>
        <v>4.1400044330707077E-2</v>
      </c>
      <c r="BM23">
        <f t="shared" si="5"/>
        <v>2161.8689149051929</v>
      </c>
      <c r="BN23">
        <f t="shared" si="6"/>
        <v>1.3947541386485114</v>
      </c>
      <c r="BO23">
        <f t="shared" si="7"/>
        <v>3.440002418038568E-2</v>
      </c>
      <c r="BP23">
        <f t="shared" si="8"/>
        <v>1796.3348626755599</v>
      </c>
      <c r="BQ23">
        <f t="shared" si="9"/>
        <v>1.1589257178551999</v>
      </c>
      <c r="BS23">
        <f t="shared" si="10"/>
        <v>37.044520438010785</v>
      </c>
      <c r="BT23" s="4">
        <f t="shared" si="11"/>
        <v>57419.006678916718</v>
      </c>
      <c r="BU23" s="4">
        <f t="shared" si="12"/>
        <v>48806.155677079209</v>
      </c>
      <c r="BV23" s="4">
        <f t="shared" si="13"/>
        <v>932.12673180059608</v>
      </c>
    </row>
    <row r="24" spans="1:74" x14ac:dyDescent="0.25">
      <c r="A24" s="28">
        <v>30</v>
      </c>
      <c r="B24" t="s">
        <v>41</v>
      </c>
      <c r="C24" s="14">
        <v>47159</v>
      </c>
      <c r="D24" s="14">
        <v>2037.27</v>
      </c>
      <c r="E24" s="14">
        <v>1650.57</v>
      </c>
      <c r="F24" s="14">
        <v>2697.49</v>
      </c>
      <c r="G24" s="15">
        <v>81000</v>
      </c>
      <c r="H24" s="14">
        <v>13.39</v>
      </c>
      <c r="I24" s="14">
        <v>10.93</v>
      </c>
      <c r="J24" s="14">
        <v>12.73</v>
      </c>
      <c r="K24" s="14">
        <v>16.399999999999999</v>
      </c>
      <c r="M24" s="15">
        <v>50</v>
      </c>
      <c r="N24" s="11">
        <v>60</v>
      </c>
      <c r="O24" s="11">
        <v>3</v>
      </c>
      <c r="P24" s="11">
        <v>4</v>
      </c>
      <c r="Q24" s="11">
        <v>0</v>
      </c>
      <c r="R24" s="11">
        <v>0</v>
      </c>
      <c r="S24" s="11">
        <v>3</v>
      </c>
      <c r="T24" s="11">
        <f t="shared" si="0"/>
        <v>67</v>
      </c>
      <c r="U24" s="3">
        <v>0</v>
      </c>
      <c r="W24" s="3">
        <v>3</v>
      </c>
      <c r="Y24" s="3">
        <v>135</v>
      </c>
      <c r="Z24" s="2">
        <v>2</v>
      </c>
      <c r="AA24" s="3">
        <v>0</v>
      </c>
      <c r="AC24" s="3">
        <v>0</v>
      </c>
      <c r="AE24" s="5">
        <v>300</v>
      </c>
      <c r="AG24" s="3">
        <v>50</v>
      </c>
      <c r="AI24" s="3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I24">
        <f t="shared" si="1"/>
        <v>51514</v>
      </c>
      <c r="BJ24">
        <f t="shared" si="2"/>
        <v>63</v>
      </c>
      <c r="BK24">
        <f t="shared" si="3"/>
        <v>27.256084656084656</v>
      </c>
      <c r="BL24">
        <f t="shared" si="4"/>
        <v>4.3200025445832187E-2</v>
      </c>
      <c r="BM24">
        <f t="shared" si="5"/>
        <v>2225.4061108165993</v>
      </c>
      <c r="BN24">
        <f t="shared" si="6"/>
        <v>1.1774635506966136</v>
      </c>
      <c r="BO24">
        <f t="shared" si="7"/>
        <v>3.5000106024300766E-2</v>
      </c>
      <c r="BP24">
        <f t="shared" si="8"/>
        <v>1802.9954617358296</v>
      </c>
      <c r="BQ24">
        <f t="shared" si="9"/>
        <v>0.95396585277028012</v>
      </c>
      <c r="BS24">
        <f t="shared" si="10"/>
        <v>30.716328378688736</v>
      </c>
      <c r="BT24" s="4">
        <f t="shared" si="11"/>
        <v>58053.860635721707</v>
      </c>
      <c r="BU24" s="4">
        <f t="shared" si="12"/>
        <v>5805.3860635721712</v>
      </c>
      <c r="BV24" s="4">
        <f t="shared" si="13"/>
        <v>4837.8217196434753</v>
      </c>
    </row>
    <row r="25" spans="1:74" x14ac:dyDescent="0.25">
      <c r="A25" s="28">
        <v>31</v>
      </c>
      <c r="B25" t="s">
        <v>42</v>
      </c>
      <c r="C25" s="14">
        <v>66475</v>
      </c>
      <c r="D25" s="14">
        <v>2911.61</v>
      </c>
      <c r="E25" s="14">
        <v>2240.21</v>
      </c>
      <c r="F25" s="14">
        <v>3762.49</v>
      </c>
      <c r="G25" s="15">
        <v>56000</v>
      </c>
      <c r="H25" s="14">
        <v>16.05</v>
      </c>
      <c r="I25" s="14">
        <v>14.36</v>
      </c>
      <c r="J25" s="14">
        <v>12.3</v>
      </c>
      <c r="K25" s="14">
        <v>14.49</v>
      </c>
      <c r="M25" s="15">
        <v>40</v>
      </c>
      <c r="N25" s="11">
        <v>66</v>
      </c>
      <c r="O25" s="11">
        <v>1</v>
      </c>
      <c r="P25" s="11">
        <v>4</v>
      </c>
      <c r="Q25" s="11">
        <v>0</v>
      </c>
      <c r="R25" s="11">
        <v>0</v>
      </c>
      <c r="S25" s="11">
        <v>10</v>
      </c>
      <c r="T25" s="11">
        <f t="shared" si="0"/>
        <v>71</v>
      </c>
      <c r="U25" s="3">
        <v>0</v>
      </c>
      <c r="W25" s="3">
        <v>12.2</v>
      </c>
      <c r="X25" s="2">
        <v>2</v>
      </c>
      <c r="Y25" s="3">
        <v>29</v>
      </c>
      <c r="AA25" s="3">
        <v>0</v>
      </c>
      <c r="AC25" s="3">
        <v>0</v>
      </c>
      <c r="AE25" s="5">
        <v>0</v>
      </c>
      <c r="AG25" s="3">
        <v>0</v>
      </c>
      <c r="AI25" s="3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I25">
        <f t="shared" si="1"/>
        <v>68199</v>
      </c>
      <c r="BJ25">
        <f t="shared" si="2"/>
        <v>64</v>
      </c>
      <c r="BK25">
        <f t="shared" si="3"/>
        <v>34.374495967741936</v>
      </c>
      <c r="BL25">
        <f t="shared" si="4"/>
        <v>4.3800075216246709E-2</v>
      </c>
      <c r="BM25">
        <f t="shared" si="5"/>
        <v>2987.1213296728092</v>
      </c>
      <c r="BN25">
        <f t="shared" si="6"/>
        <v>1.5056055089076659</v>
      </c>
      <c r="BO25">
        <f t="shared" si="7"/>
        <v>3.3700037608123352E-2</v>
      </c>
      <c r="BP25">
        <f t="shared" si="8"/>
        <v>2298.3088648364046</v>
      </c>
      <c r="BQ25">
        <f t="shared" si="9"/>
        <v>1.1584218068731877</v>
      </c>
      <c r="BS25">
        <f t="shared" si="10"/>
        <v>38.689087554455952</v>
      </c>
      <c r="BT25" s="4">
        <f t="shared" si="11"/>
        <v>76759.149708040612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C26" s="14">
        <v>78814</v>
      </c>
      <c r="D26" s="14">
        <v>3404.76</v>
      </c>
      <c r="E26" s="14">
        <v>2640.27</v>
      </c>
      <c r="F26" s="14">
        <v>4555.45</v>
      </c>
      <c r="G26" s="15">
        <v>43000</v>
      </c>
      <c r="H26" s="14">
        <v>19.809999999999999</v>
      </c>
      <c r="I26" s="14">
        <v>17.309999999999999</v>
      </c>
      <c r="J26" s="14">
        <v>14.6</v>
      </c>
      <c r="K26" s="14">
        <v>14.05</v>
      </c>
      <c r="M26" s="15">
        <v>40</v>
      </c>
      <c r="N26" s="11">
        <v>64</v>
      </c>
      <c r="O26" s="11">
        <v>0</v>
      </c>
      <c r="P26" s="11">
        <v>4</v>
      </c>
      <c r="Q26" s="11">
        <v>0</v>
      </c>
      <c r="R26" s="11">
        <v>0</v>
      </c>
      <c r="S26" s="11">
        <v>8</v>
      </c>
      <c r="T26" s="11">
        <f t="shared" si="0"/>
        <v>68</v>
      </c>
      <c r="U26" s="3">
        <v>0</v>
      </c>
      <c r="W26" s="3">
        <v>133</v>
      </c>
      <c r="Y26" s="3">
        <v>9</v>
      </c>
      <c r="AA26" s="3">
        <v>0</v>
      </c>
      <c r="AC26" s="3">
        <v>0</v>
      </c>
      <c r="AE26" s="5">
        <v>200</v>
      </c>
      <c r="AG26" s="3">
        <v>50</v>
      </c>
      <c r="AI26" s="3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I26">
        <f t="shared" si="1"/>
        <v>84434</v>
      </c>
      <c r="BJ26">
        <f t="shared" si="2"/>
        <v>70</v>
      </c>
      <c r="BK26">
        <f t="shared" si="3"/>
        <v>38.909677419354843</v>
      </c>
      <c r="BL26">
        <f t="shared" si="4"/>
        <v>4.3199939097114726E-2</v>
      </c>
      <c r="BM26">
        <f t="shared" si="5"/>
        <v>3647.5436577257847</v>
      </c>
      <c r="BN26">
        <f t="shared" si="6"/>
        <v>1.6808956948045091</v>
      </c>
      <c r="BO26">
        <f t="shared" si="7"/>
        <v>3.35000126881011E-2</v>
      </c>
      <c r="BP26">
        <f t="shared" si="8"/>
        <v>2828.5400713071281</v>
      </c>
      <c r="BQ26">
        <f t="shared" si="9"/>
        <v>1.3034746872383078</v>
      </c>
      <c r="BS26">
        <f>(0.325*BK26)+(12.86*BN26)+(7.04*BQ26)</f>
        <v>43.438425594633998</v>
      </c>
      <c r="BT26" s="4">
        <f t="shared" si="11"/>
        <v>94261.383540355775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C27" s="14">
        <v>68289</v>
      </c>
      <c r="D27" s="14">
        <v>2943.26</v>
      </c>
      <c r="E27" s="14">
        <v>2239.88</v>
      </c>
      <c r="F27" s="14">
        <v>3940.28</v>
      </c>
      <c r="G27" s="15">
        <v>64000</v>
      </c>
      <c r="H27" s="14">
        <v>13.94</v>
      </c>
      <c r="I27" s="14">
        <v>17.760000000000002</v>
      </c>
      <c r="J27" s="14">
        <v>19.100000000000001</v>
      </c>
      <c r="M27" s="15">
        <v>450</v>
      </c>
      <c r="N27" s="11">
        <v>60</v>
      </c>
      <c r="O27" s="11">
        <v>4</v>
      </c>
      <c r="P27" s="11">
        <v>4</v>
      </c>
      <c r="Q27" s="11">
        <v>0</v>
      </c>
      <c r="R27" s="11">
        <v>0</v>
      </c>
      <c r="S27" s="11">
        <v>8</v>
      </c>
      <c r="T27" s="11">
        <f t="shared" si="0"/>
        <v>68</v>
      </c>
      <c r="U27" s="3">
        <v>0</v>
      </c>
      <c r="W27" s="3">
        <v>147</v>
      </c>
      <c r="X27" s="2">
        <v>2</v>
      </c>
      <c r="Y27" s="3">
        <v>14</v>
      </c>
      <c r="Z27" s="2">
        <v>2</v>
      </c>
      <c r="AA27" s="3">
        <v>0</v>
      </c>
      <c r="AC27" s="3">
        <v>0</v>
      </c>
      <c r="AE27" s="5">
        <v>50</v>
      </c>
      <c r="AG27" s="3">
        <v>0</v>
      </c>
      <c r="AI27" s="3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I27">
        <f t="shared" si="1"/>
        <v>72361</v>
      </c>
      <c r="BJ27">
        <f t="shared" si="2"/>
        <v>68</v>
      </c>
      <c r="BK27">
        <f t="shared" si="3"/>
        <v>38.004726890756309</v>
      </c>
      <c r="BL27">
        <f t="shared" si="4"/>
        <v>4.3100060038952101E-2</v>
      </c>
      <c r="BM27">
        <f t="shared" si="5"/>
        <v>3118.7634444786131</v>
      </c>
      <c r="BN27">
        <f t="shared" si="6"/>
        <v>1.6380060107555743</v>
      </c>
      <c r="BO27">
        <f t="shared" si="7"/>
        <v>3.2800011714917483E-2</v>
      </c>
      <c r="BP27">
        <f t="shared" si="8"/>
        <v>2373.4416477031441</v>
      </c>
      <c r="BQ27">
        <f t="shared" si="9"/>
        <v>1.2465554872390463</v>
      </c>
      <c r="BS27">
        <f>(0.325*BK27)+(12.86*BN27)+(7.04*BQ27)</f>
        <v>42.192044167975368</v>
      </c>
      <c r="BT27" s="4">
        <f t="shared" si="11"/>
        <v>80333.652095825106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AP18" zoomScaleNormal="100" workbookViewId="0">
      <selection activeCell="BH27" sqref="BH27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9" width="6.42578125" style="14" bestFit="1" customWidth="1"/>
    <col min="10" max="10" width="5.5703125" style="14" bestFit="1" customWidth="1"/>
    <col min="11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 t="s">
        <v>78</v>
      </c>
      <c r="W2" s="29"/>
      <c r="X2" s="29"/>
      <c r="Y2" s="29" t="s">
        <v>68</v>
      </c>
      <c r="Z2" s="29"/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 t="s">
        <v>67</v>
      </c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46230</v>
      </c>
      <c r="D4" s="14">
        <v>1794</v>
      </c>
      <c r="E4" s="14">
        <v>1341</v>
      </c>
      <c r="F4" s="14">
        <v>2594</v>
      </c>
      <c r="G4" s="15">
        <v>125000</v>
      </c>
      <c r="H4" s="25">
        <v>8.3000000000000007</v>
      </c>
      <c r="I4" s="25">
        <v>8.5</v>
      </c>
      <c r="J4" s="25">
        <v>7.8</v>
      </c>
      <c r="K4" s="25">
        <v>7.6</v>
      </c>
      <c r="L4" s="25">
        <v>8.1</v>
      </c>
      <c r="M4" s="26">
        <v>2010</v>
      </c>
      <c r="N4" s="27">
        <v>54</v>
      </c>
      <c r="O4" s="27">
        <v>1</v>
      </c>
      <c r="P4" s="27">
        <v>0</v>
      </c>
      <c r="Q4" s="27">
        <v>3</v>
      </c>
      <c r="R4" s="27">
        <v>29</v>
      </c>
      <c r="S4" s="27">
        <v>0</v>
      </c>
      <c r="T4" s="27">
        <f>N4+O4+P4+Q4+R4</f>
        <v>87</v>
      </c>
      <c r="U4" s="3">
        <v>1.5</v>
      </c>
      <c r="V4" s="2">
        <v>5</v>
      </c>
      <c r="AE4" s="5">
        <v>7</v>
      </c>
      <c r="AG4" s="3" t="s">
        <v>85</v>
      </c>
      <c r="AI4" s="3">
        <v>75</v>
      </c>
      <c r="BA4" s="24">
        <v>25</v>
      </c>
      <c r="BB4" s="24">
        <v>12</v>
      </c>
      <c r="BC4" s="24">
        <v>22</v>
      </c>
      <c r="BD4" s="24">
        <v>0</v>
      </c>
      <c r="BE4" s="24">
        <v>0</v>
      </c>
      <c r="BF4" s="24">
        <v>0</v>
      </c>
      <c r="BG4" s="24">
        <v>0</v>
      </c>
      <c r="BL4">
        <f>D4/C4</f>
        <v>3.880597014925373E-2</v>
      </c>
      <c r="BT4" s="4"/>
      <c r="BU4" s="4"/>
      <c r="BV4" s="4"/>
      <c r="CF4">
        <v>704</v>
      </c>
      <c r="CG4">
        <v>250</v>
      </c>
      <c r="CH4">
        <v>91</v>
      </c>
      <c r="CI4">
        <v>164</v>
      </c>
      <c r="CJ4">
        <v>0</v>
      </c>
    </row>
    <row r="5" spans="1:88" x14ac:dyDescent="0.25">
      <c r="A5" s="23">
        <v>30</v>
      </c>
      <c r="B5" s="24" t="s">
        <v>34</v>
      </c>
      <c r="C5" s="25">
        <v>43807</v>
      </c>
      <c r="D5" s="25">
        <v>1656</v>
      </c>
      <c r="E5" s="25">
        <v>1248</v>
      </c>
      <c r="F5" s="25">
        <v>2440</v>
      </c>
      <c r="G5" s="26">
        <v>168000</v>
      </c>
      <c r="H5" s="14">
        <v>7.7</v>
      </c>
      <c r="I5" s="14">
        <v>7.4</v>
      </c>
      <c r="J5" s="14">
        <v>8.5</v>
      </c>
      <c r="K5" s="14">
        <v>19.8</v>
      </c>
      <c r="L5" s="14">
        <v>18.28</v>
      </c>
      <c r="M5" s="15">
        <v>460</v>
      </c>
      <c r="N5" s="11">
        <v>54</v>
      </c>
      <c r="O5" s="11">
        <v>2</v>
      </c>
      <c r="P5" s="11">
        <v>0</v>
      </c>
      <c r="Q5" s="11">
        <v>3</v>
      </c>
      <c r="R5" s="11">
        <v>28</v>
      </c>
      <c r="S5" s="11">
        <v>1</v>
      </c>
      <c r="T5" s="11">
        <f t="shared" ref="T5:T27" si="0">N5+O5+P5+Q5+R5</f>
        <v>87</v>
      </c>
      <c r="U5" s="3">
        <v>0.25</v>
      </c>
      <c r="AE5" s="5">
        <v>150</v>
      </c>
      <c r="AG5" s="3">
        <v>50</v>
      </c>
      <c r="AI5" s="3">
        <v>1800</v>
      </c>
      <c r="BA5">
        <v>98</v>
      </c>
      <c r="BB5">
        <v>115</v>
      </c>
      <c r="BC5">
        <v>20</v>
      </c>
      <c r="BD5">
        <v>115</v>
      </c>
      <c r="BE5">
        <v>0</v>
      </c>
      <c r="BF5">
        <v>0</v>
      </c>
      <c r="BG5">
        <v>40</v>
      </c>
      <c r="BI5" s="24">
        <f>C5+M4+S4*18*A5</f>
        <v>45817</v>
      </c>
      <c r="BJ5" s="27">
        <f>N4+P4</f>
        <v>54</v>
      </c>
      <c r="BK5" s="24">
        <f>BI5/BJ5/A5</f>
        <v>28.282098765432099</v>
      </c>
      <c r="BL5" s="24">
        <f>D5/C5</f>
        <v>3.7802177734152079E-2</v>
      </c>
      <c r="BM5" s="24">
        <f>BL5*BI5</f>
        <v>1731.9823772456457</v>
      </c>
      <c r="BN5" s="24">
        <f>BM5/BJ5/A5</f>
        <v>1.0691249242257073</v>
      </c>
      <c r="BO5" s="24">
        <f>E5/C5</f>
        <v>2.8488597712694318E-2</v>
      </c>
      <c r="BP5" s="24">
        <f>BO5*BI5</f>
        <v>1305.2620814025156</v>
      </c>
      <c r="BQ5" s="24">
        <f>BP5/BJ5/A5</f>
        <v>0.80571733419908376</v>
      </c>
      <c r="BR5" s="24"/>
      <c r="BS5" s="24">
        <f>(0.325*BK5)+(12.86*BN5)+(7.04*BQ5)</f>
        <v>28.612878657069576</v>
      </c>
      <c r="BT5" s="24">
        <f>BS5*BJ5*A5</f>
        <v>46352.863424452713</v>
      </c>
      <c r="BU5" s="24">
        <f>BT5*(BA4/100)</f>
        <v>11588.215856113178</v>
      </c>
      <c r="BV5" s="24">
        <f>BT5/BB4</f>
        <v>3862.7386187043926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64384</v>
      </c>
      <c r="D6" s="14">
        <v>2440.15</v>
      </c>
      <c r="E6" s="14">
        <v>2073.16</v>
      </c>
      <c r="F6" s="14">
        <v>3566.87</v>
      </c>
      <c r="G6" s="15">
        <v>148000</v>
      </c>
      <c r="H6" s="14">
        <v>16.350000000000001</v>
      </c>
      <c r="M6" s="15">
        <v>34.4</v>
      </c>
      <c r="N6" s="11">
        <v>52</v>
      </c>
      <c r="O6" s="11">
        <v>4</v>
      </c>
      <c r="P6" s="11">
        <v>0</v>
      </c>
      <c r="Q6" s="11">
        <v>2</v>
      </c>
      <c r="R6" s="11">
        <v>28</v>
      </c>
      <c r="S6" s="11">
        <v>2</v>
      </c>
      <c r="T6" s="11">
        <f t="shared" si="0"/>
        <v>86</v>
      </c>
      <c r="U6" s="3">
        <v>0</v>
      </c>
      <c r="W6" s="3">
        <v>0</v>
      </c>
      <c r="Y6" s="3">
        <v>0</v>
      </c>
      <c r="AA6" s="3">
        <v>0</v>
      </c>
      <c r="AC6" s="3">
        <v>0</v>
      </c>
      <c r="AE6" s="5">
        <v>200</v>
      </c>
      <c r="AG6" s="3">
        <v>0</v>
      </c>
      <c r="AI6" s="3">
        <v>52</v>
      </c>
      <c r="BA6">
        <v>98</v>
      </c>
      <c r="BC6">
        <v>32</v>
      </c>
      <c r="BD6">
        <v>500</v>
      </c>
      <c r="BE6">
        <v>0</v>
      </c>
      <c r="BF6">
        <v>0</v>
      </c>
      <c r="BG6">
        <v>227</v>
      </c>
      <c r="BI6">
        <f t="shared" ref="BI6:BI27" si="1">C6+M5+S5*18*A6</f>
        <v>65402</v>
      </c>
      <c r="BJ6">
        <f t="shared" ref="BJ6:BJ27" si="2">N5+P5</f>
        <v>54</v>
      </c>
      <c r="BK6">
        <f t="shared" ref="BK6:BK27" si="3">BI6/BJ6/A6</f>
        <v>39.069295101553159</v>
      </c>
      <c r="BL6">
        <f t="shared" ref="BL6:BL27" si="4">D6/C6</f>
        <v>3.7899944085487081E-2</v>
      </c>
      <c r="BM6">
        <f t="shared" ref="BM6:BM27" si="5">BL6*BI6</f>
        <v>2478.7321430790262</v>
      </c>
      <c r="BN6">
        <f t="shared" ref="BN6:BN27" si="6">BM6/BJ6/A6</f>
        <v>1.4807240998082594</v>
      </c>
      <c r="BO6">
        <f t="shared" ref="BO6:BO27" si="7">E6/C6</f>
        <v>3.2199925447316098E-2</v>
      </c>
      <c r="BP6">
        <f t="shared" ref="BP6:BP27" si="8">BO6*BI6</f>
        <v>2105.9395241053676</v>
      </c>
      <c r="BQ6">
        <f t="shared" ref="BQ6:BQ27" si="9">BP6/BJ6/A6</f>
        <v>1.2580283895492039</v>
      </c>
      <c r="BS6">
        <f t="shared" ref="BS6:BS25" si="10">(0.325*BK6)+(12.86*BN6)+(7.04*BQ6)</f>
        <v>40.596152693965387</v>
      </c>
      <c r="BT6" s="4">
        <f t="shared" ref="BT6:BT27" si="11">BS6*BJ6*A6</f>
        <v>67957.959609698053</v>
      </c>
      <c r="BU6" s="4">
        <f t="shared" ref="BU6:BU27" si="12">BT6*(BA5/100)</f>
        <v>66598.800417504084</v>
      </c>
      <c r="BV6" s="4">
        <f t="shared" ref="BV6:BV27" si="13">BT6/BB5</f>
        <v>590.93877921476565</v>
      </c>
    </row>
    <row r="7" spans="1:88" x14ac:dyDescent="0.25">
      <c r="A7" s="28">
        <v>30</v>
      </c>
      <c r="B7" t="s">
        <v>36</v>
      </c>
      <c r="C7" s="14">
        <v>52884</v>
      </c>
      <c r="D7" s="14">
        <v>2041.32</v>
      </c>
      <c r="E7" s="14">
        <v>1718.73</v>
      </c>
      <c r="F7" s="14">
        <v>2924.49</v>
      </c>
      <c r="G7" s="15">
        <v>121000</v>
      </c>
      <c r="H7" s="14">
        <v>12.04</v>
      </c>
      <c r="I7" s="14">
        <v>12.67</v>
      </c>
      <c r="J7" s="14">
        <v>15.37</v>
      </c>
      <c r="K7" s="14">
        <v>16.57</v>
      </c>
      <c r="M7" s="15">
        <v>54</v>
      </c>
      <c r="N7" s="11">
        <v>47</v>
      </c>
      <c r="O7" s="11">
        <v>11</v>
      </c>
      <c r="P7" s="11">
        <v>0</v>
      </c>
      <c r="Q7" s="11">
        <v>0</v>
      </c>
      <c r="R7" s="11">
        <v>28</v>
      </c>
      <c r="S7" s="11">
        <v>2</v>
      </c>
      <c r="T7" s="11">
        <f t="shared" si="0"/>
        <v>86</v>
      </c>
      <c r="U7" s="3">
        <v>0</v>
      </c>
      <c r="W7" s="3">
        <v>0</v>
      </c>
      <c r="Y7" s="3">
        <v>0</v>
      </c>
      <c r="AA7" s="3">
        <v>0</v>
      </c>
      <c r="AC7" s="3">
        <v>0</v>
      </c>
      <c r="AE7" s="5">
        <v>250</v>
      </c>
      <c r="AG7" s="3" t="s">
        <v>89</v>
      </c>
      <c r="AI7" s="3">
        <v>50</v>
      </c>
      <c r="BA7">
        <v>98</v>
      </c>
      <c r="BB7">
        <v>128</v>
      </c>
      <c r="BC7">
        <v>30</v>
      </c>
      <c r="BD7">
        <v>380</v>
      </c>
      <c r="BE7">
        <v>0</v>
      </c>
      <c r="BF7">
        <v>0</v>
      </c>
      <c r="BG7">
        <v>133</v>
      </c>
      <c r="BI7">
        <f>C7+M6+S6*18*A7</f>
        <v>53998.400000000001</v>
      </c>
      <c r="BJ7">
        <f t="shared" si="2"/>
        <v>52</v>
      </c>
      <c r="BK7">
        <f t="shared" si="3"/>
        <v>34.614358974358979</v>
      </c>
      <c r="BL7">
        <f t="shared" si="4"/>
        <v>3.8599954617653733E-2</v>
      </c>
      <c r="BM7">
        <f t="shared" si="5"/>
        <v>2084.3357894259134</v>
      </c>
      <c r="BN7">
        <f t="shared" si="6"/>
        <v>1.3361126855294316</v>
      </c>
      <c r="BO7">
        <f t="shared" si="7"/>
        <v>3.2500000000000001E-2</v>
      </c>
      <c r="BP7">
        <f t="shared" si="8"/>
        <v>1754.9480000000001</v>
      </c>
      <c r="BQ7">
        <f t="shared" si="9"/>
        <v>1.1249666666666667</v>
      </c>
      <c r="BS7">
        <f t="shared" si="10"/>
        <v>36.351841135908487</v>
      </c>
      <c r="BT7" s="4">
        <f t="shared" si="11"/>
        <v>56708.87217201724</v>
      </c>
      <c r="BU7" s="4">
        <f t="shared" si="12"/>
        <v>55574.694728576891</v>
      </c>
      <c r="BV7" s="4" t="e">
        <f t="shared" si="13"/>
        <v>#DIV/0!</v>
      </c>
    </row>
    <row r="8" spans="1:88" x14ac:dyDescent="0.25">
      <c r="A8" s="28">
        <v>31</v>
      </c>
      <c r="B8" t="s">
        <v>37</v>
      </c>
      <c r="C8" s="14">
        <v>41950</v>
      </c>
      <c r="D8" s="14">
        <v>1673.81</v>
      </c>
      <c r="E8" s="14">
        <v>1350.79</v>
      </c>
      <c r="F8" s="14">
        <v>2328.23</v>
      </c>
      <c r="G8" s="15">
        <v>142000</v>
      </c>
      <c r="H8" s="14">
        <v>16.73</v>
      </c>
      <c r="I8" s="14">
        <v>19.079999999999998</v>
      </c>
      <c r="J8" s="14">
        <v>19.309999999999999</v>
      </c>
      <c r="M8" s="15">
        <v>72</v>
      </c>
      <c r="N8" s="11">
        <v>30</v>
      </c>
      <c r="O8" s="11">
        <v>28</v>
      </c>
      <c r="P8" s="11">
        <v>0</v>
      </c>
      <c r="Q8" s="11">
        <v>3</v>
      </c>
      <c r="R8" s="11">
        <v>30</v>
      </c>
      <c r="S8" s="11">
        <v>3</v>
      </c>
      <c r="T8" s="11">
        <f t="shared" si="0"/>
        <v>91</v>
      </c>
      <c r="U8" s="3">
        <v>0</v>
      </c>
      <c r="W8" s="3">
        <v>0</v>
      </c>
      <c r="Y8" s="3">
        <v>0</v>
      </c>
      <c r="AA8" s="3">
        <v>0</v>
      </c>
      <c r="AC8" s="3">
        <v>0</v>
      </c>
      <c r="AE8" s="5">
        <v>250</v>
      </c>
      <c r="AG8" s="3" t="s">
        <v>89</v>
      </c>
      <c r="AI8" s="3">
        <v>40</v>
      </c>
      <c r="BA8">
        <v>98</v>
      </c>
      <c r="BB8">
        <v>158</v>
      </c>
      <c r="BC8">
        <v>30</v>
      </c>
      <c r="BI8">
        <f t="shared" si="1"/>
        <v>43120</v>
      </c>
      <c r="BJ8">
        <f t="shared" si="2"/>
        <v>47</v>
      </c>
      <c r="BK8">
        <f t="shared" si="3"/>
        <v>29.595058339052848</v>
      </c>
      <c r="BL8">
        <f t="shared" si="4"/>
        <v>3.9900119189511321E-2</v>
      </c>
      <c r="BM8">
        <f t="shared" si="5"/>
        <v>1720.4931394517282</v>
      </c>
      <c r="BN8">
        <f t="shared" si="6"/>
        <v>1.1808463551487498</v>
      </c>
      <c r="BO8">
        <f t="shared" si="7"/>
        <v>3.2199999999999999E-2</v>
      </c>
      <c r="BP8">
        <f t="shared" si="8"/>
        <v>1388.4639999999999</v>
      </c>
      <c r="BQ8">
        <f t="shared" si="9"/>
        <v>0.95296087851750166</v>
      </c>
      <c r="BS8">
        <f t="shared" si="10"/>
        <v>31.512922672168308</v>
      </c>
      <c r="BT8" s="4">
        <f t="shared" si="11"/>
        <v>45914.328333349229</v>
      </c>
      <c r="BU8" s="4">
        <f t="shared" si="12"/>
        <v>44996.041766682247</v>
      </c>
      <c r="BV8" s="4">
        <f t="shared" si="13"/>
        <v>358.70569010429085</v>
      </c>
    </row>
    <row r="9" spans="1:88" x14ac:dyDescent="0.25">
      <c r="A9" s="28">
        <v>31</v>
      </c>
      <c r="B9" t="s">
        <v>38</v>
      </c>
      <c r="C9" s="14">
        <v>33233</v>
      </c>
      <c r="D9" s="14">
        <v>1355.91</v>
      </c>
      <c r="E9" s="14">
        <v>1080.07</v>
      </c>
      <c r="F9" s="14">
        <v>1827.82</v>
      </c>
      <c r="G9" s="15">
        <v>121000</v>
      </c>
      <c r="M9" s="15">
        <v>72</v>
      </c>
      <c r="N9" s="11">
        <v>58</v>
      </c>
      <c r="O9" s="11">
        <v>37</v>
      </c>
      <c r="P9" s="11">
        <v>0</v>
      </c>
      <c r="Q9" s="11">
        <v>31</v>
      </c>
      <c r="S9" s="11">
        <v>2</v>
      </c>
      <c r="T9" s="11">
        <f t="shared" si="0"/>
        <v>126</v>
      </c>
      <c r="U9" s="3" t="s">
        <v>92</v>
      </c>
      <c r="BA9">
        <v>90</v>
      </c>
      <c r="BB9">
        <v>179</v>
      </c>
      <c r="BC9">
        <v>35</v>
      </c>
      <c r="BD9">
        <v>60</v>
      </c>
      <c r="BE9">
        <v>8</v>
      </c>
      <c r="BF9">
        <v>0</v>
      </c>
      <c r="BI9">
        <f t="shared" si="1"/>
        <v>34979</v>
      </c>
      <c r="BJ9">
        <f t="shared" si="2"/>
        <v>30</v>
      </c>
      <c r="BK9">
        <f t="shared" si="3"/>
        <v>37.611827956989245</v>
      </c>
      <c r="BL9">
        <f t="shared" si="4"/>
        <v>4.080010832606145E-2</v>
      </c>
      <c r="BM9">
        <f t="shared" si="5"/>
        <v>1427.1469891373035</v>
      </c>
      <c r="BN9">
        <f t="shared" si="6"/>
        <v>1.5345666549863479</v>
      </c>
      <c r="BO9">
        <f t="shared" si="7"/>
        <v>3.2499924773568438E-2</v>
      </c>
      <c r="BP9">
        <f t="shared" si="8"/>
        <v>1136.8148686546504</v>
      </c>
      <c r="BQ9">
        <f t="shared" si="9"/>
        <v>1.2223815791985486</v>
      </c>
      <c r="BS9">
        <f t="shared" si="10"/>
        <v>40.563937586703723</v>
      </c>
      <c r="BT9" s="4">
        <f t="shared" si="11"/>
        <v>37724.461955634462</v>
      </c>
      <c r="BU9" s="4">
        <f t="shared" si="12"/>
        <v>36969.97271652177</v>
      </c>
      <c r="BV9" s="4">
        <f t="shared" si="13"/>
        <v>238.76241744072445</v>
      </c>
    </row>
    <row r="10" spans="1:88" x14ac:dyDescent="0.25">
      <c r="A10" s="28">
        <v>30</v>
      </c>
      <c r="B10" t="s">
        <v>39</v>
      </c>
      <c r="C10" s="14">
        <v>21942</v>
      </c>
      <c r="D10" s="14">
        <v>893.04</v>
      </c>
      <c r="E10" s="75">
        <v>691.17</v>
      </c>
      <c r="F10" s="75">
        <v>1200.23</v>
      </c>
      <c r="G10" s="15">
        <v>152000</v>
      </c>
      <c r="H10" s="75">
        <v>13.87</v>
      </c>
      <c r="I10" s="75">
        <v>15.76</v>
      </c>
      <c r="J10" s="75">
        <v>14.99</v>
      </c>
      <c r="K10" s="75">
        <v>12.18</v>
      </c>
      <c r="L10" s="75">
        <v>10.81</v>
      </c>
      <c r="M10" s="15">
        <v>72</v>
      </c>
      <c r="N10" s="11">
        <v>38</v>
      </c>
      <c r="O10" s="11">
        <v>20</v>
      </c>
      <c r="P10" s="11">
        <v>0</v>
      </c>
      <c r="Q10" s="11">
        <v>0</v>
      </c>
      <c r="R10" s="11">
        <v>28</v>
      </c>
      <c r="S10" s="11">
        <v>10</v>
      </c>
      <c r="T10" s="11">
        <f t="shared" si="0"/>
        <v>86</v>
      </c>
      <c r="U10" s="3" t="s">
        <v>92</v>
      </c>
      <c r="BA10">
        <v>50</v>
      </c>
      <c r="BB10">
        <v>202</v>
      </c>
      <c r="BC10">
        <v>0</v>
      </c>
      <c r="BD10">
        <v>0</v>
      </c>
      <c r="BE10">
        <v>0</v>
      </c>
      <c r="BF10">
        <v>0</v>
      </c>
      <c r="BG10">
        <v>0</v>
      </c>
      <c r="BI10">
        <f t="shared" si="1"/>
        <v>23094</v>
      </c>
      <c r="BJ10">
        <f t="shared" si="2"/>
        <v>58</v>
      </c>
      <c r="BK10">
        <f t="shared" si="3"/>
        <v>13.272413793103448</v>
      </c>
      <c r="BL10">
        <f>D10/C10</f>
        <v>4.0700027344818153E-2</v>
      </c>
      <c r="BM10">
        <f t="shared" si="5"/>
        <v>939.92643150123047</v>
      </c>
      <c r="BN10">
        <f t="shared" si="6"/>
        <v>0.54018760431105206</v>
      </c>
      <c r="BO10">
        <f t="shared" si="7"/>
        <v>3.1499863275909215E-2</v>
      </c>
      <c r="BP10">
        <f t="shared" si="8"/>
        <v>727.45784249384747</v>
      </c>
      <c r="BQ10">
        <f t="shared" si="9"/>
        <v>0.41807921982405027</v>
      </c>
      <c r="BS10">
        <f t="shared" si="10"/>
        <v>14.203624781760064</v>
      </c>
      <c r="BT10" s="4">
        <f t="shared" si="11"/>
        <v>24714.307120262511</v>
      </c>
      <c r="BU10" s="4">
        <f t="shared" si="12"/>
        <v>22242.876408236261</v>
      </c>
      <c r="BV10" s="4">
        <f t="shared" si="13"/>
        <v>138.06875486180172</v>
      </c>
    </row>
    <row r="11" spans="1:88" x14ac:dyDescent="0.25">
      <c r="A11" s="28">
        <v>31</v>
      </c>
      <c r="B11" t="s">
        <v>40</v>
      </c>
      <c r="C11" s="14">
        <v>22174</v>
      </c>
      <c r="D11" s="14">
        <v>891.39</v>
      </c>
      <c r="E11" s="14">
        <v>718.44</v>
      </c>
      <c r="F11" s="14">
        <v>1201.83</v>
      </c>
      <c r="G11" s="15">
        <v>315000</v>
      </c>
      <c r="M11" s="15">
        <v>72</v>
      </c>
      <c r="N11" s="11">
        <v>52</v>
      </c>
      <c r="O11" s="11">
        <v>5</v>
      </c>
      <c r="P11" s="11">
        <v>0</v>
      </c>
      <c r="Q11" s="11">
        <v>13</v>
      </c>
      <c r="R11" s="11">
        <v>12</v>
      </c>
      <c r="S11" s="11">
        <v>15</v>
      </c>
      <c r="T11" s="11">
        <f>N11+O11+P11+Q11+R11</f>
        <v>82</v>
      </c>
      <c r="U11" s="3">
        <v>1</v>
      </c>
      <c r="V11" s="2" t="s">
        <v>103</v>
      </c>
      <c r="W11" s="3">
        <v>0</v>
      </c>
      <c r="Y11" s="3">
        <v>2</v>
      </c>
      <c r="Z11" s="2" t="s">
        <v>104</v>
      </c>
      <c r="AA11" s="3">
        <v>0</v>
      </c>
      <c r="AC11" s="3">
        <v>0</v>
      </c>
      <c r="AE11" s="5">
        <v>250</v>
      </c>
      <c r="AY11" s="4">
        <v>1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I11">
        <f t="shared" si="1"/>
        <v>27826</v>
      </c>
      <c r="BJ11">
        <f t="shared" si="2"/>
        <v>38</v>
      </c>
      <c r="BK11">
        <f t="shared" si="3"/>
        <v>23.621392190152804</v>
      </c>
      <c r="BL11">
        <f t="shared" si="4"/>
        <v>4.0199783530260665E-2</v>
      </c>
      <c r="BM11">
        <f t="shared" si="5"/>
        <v>1118.5991765130332</v>
      </c>
      <c r="BN11">
        <f>BM11/BJ11/A11</f>
        <v>0.94957485272753239</v>
      </c>
      <c r="BO11">
        <f>E11/C11</f>
        <v>3.2400108234869669E-2</v>
      </c>
      <c r="BP11">
        <f t="shared" si="8"/>
        <v>901.56541174348342</v>
      </c>
      <c r="BQ11">
        <f t="shared" si="9"/>
        <v>0.76533566361925598</v>
      </c>
      <c r="BS11">
        <f t="shared" si="10"/>
        <v>25.276448139755288</v>
      </c>
      <c r="BT11" s="4">
        <f t="shared" si="11"/>
        <v>29775.655908631728</v>
      </c>
      <c r="BU11" s="4">
        <f t="shared" si="12"/>
        <v>14887.827954315864</v>
      </c>
      <c r="BV11" s="4">
        <f t="shared" si="13"/>
        <v>147.40423717144421</v>
      </c>
    </row>
    <row r="12" spans="1:88" x14ac:dyDescent="0.25">
      <c r="A12" s="28">
        <v>30</v>
      </c>
      <c r="B12" t="s">
        <v>41</v>
      </c>
      <c r="C12" s="14">
        <v>45684</v>
      </c>
      <c r="D12" s="14">
        <v>1831.93</v>
      </c>
      <c r="E12" s="14">
        <v>1343.11</v>
      </c>
      <c r="F12" s="14">
        <v>2558.3000000000002</v>
      </c>
      <c r="G12" s="15">
        <v>183000</v>
      </c>
      <c r="H12" s="14">
        <v>8.41</v>
      </c>
      <c r="M12" s="15">
        <v>90</v>
      </c>
      <c r="N12" s="11">
        <v>53</v>
      </c>
      <c r="O12" s="11">
        <v>4</v>
      </c>
      <c r="P12" s="11">
        <v>0</v>
      </c>
      <c r="Q12" s="11">
        <v>13</v>
      </c>
      <c r="R12" s="11">
        <v>12</v>
      </c>
      <c r="S12" s="11">
        <v>16</v>
      </c>
      <c r="T12" s="11">
        <f t="shared" si="0"/>
        <v>82</v>
      </c>
      <c r="U12" s="3">
        <v>3.5</v>
      </c>
      <c r="V12" s="2">
        <v>2</v>
      </c>
      <c r="W12" s="3">
        <v>0</v>
      </c>
      <c r="Y12" s="3">
        <v>2</v>
      </c>
      <c r="Z12" s="2" t="s">
        <v>104</v>
      </c>
      <c r="AA12" s="3">
        <v>0</v>
      </c>
      <c r="AC12" s="3">
        <v>0</v>
      </c>
      <c r="AE12" s="5">
        <v>275</v>
      </c>
      <c r="AF12" s="2" t="s">
        <v>106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I12">
        <f t="shared" si="1"/>
        <v>53856</v>
      </c>
      <c r="BJ12">
        <f t="shared" si="2"/>
        <v>52</v>
      </c>
      <c r="BK12">
        <f t="shared" si="3"/>
        <v>34.523076923076921</v>
      </c>
      <c r="BL12">
        <f t="shared" si="4"/>
        <v>4.0100035023202876E-2</v>
      </c>
      <c r="BM12">
        <f t="shared" si="5"/>
        <v>2159.6274862096143</v>
      </c>
      <c r="BN12">
        <f t="shared" si="6"/>
        <v>1.3843765937241117</v>
      </c>
      <c r="BO12">
        <f t="shared" si="7"/>
        <v>2.9400008755800715E-2</v>
      </c>
      <c r="BP12">
        <f t="shared" si="8"/>
        <v>1583.3668715524034</v>
      </c>
      <c r="BQ12">
        <f t="shared" si="9"/>
        <v>1.0149787638156433</v>
      </c>
      <c r="BS12">
        <f t="shared" si="10"/>
        <v>36.168533492554211</v>
      </c>
      <c r="BT12" s="4">
        <f t="shared" si="11"/>
        <v>56422.912248384564</v>
      </c>
      <c r="BU12" s="4">
        <f t="shared" si="12"/>
        <v>0</v>
      </c>
      <c r="BV12" s="4" t="e">
        <f t="shared" si="13"/>
        <v>#DIV/0!</v>
      </c>
    </row>
    <row r="13" spans="1:88" x14ac:dyDescent="0.25">
      <c r="A13" s="28">
        <v>31</v>
      </c>
      <c r="B13" t="s">
        <v>42</v>
      </c>
      <c r="C13" s="14">
        <v>61748</v>
      </c>
      <c r="D13" s="14">
        <v>2334.0700000000002</v>
      </c>
      <c r="E13" s="14">
        <v>1691.9</v>
      </c>
      <c r="F13" s="14">
        <v>3494.94</v>
      </c>
      <c r="G13" s="15">
        <v>108000</v>
      </c>
      <c r="N13" s="11">
        <v>55</v>
      </c>
      <c r="O13" s="11">
        <v>1</v>
      </c>
      <c r="P13" s="11">
        <v>5</v>
      </c>
      <c r="Q13" s="11">
        <v>11</v>
      </c>
      <c r="R13" s="11">
        <v>13</v>
      </c>
      <c r="S13" s="11">
        <v>11</v>
      </c>
      <c r="T13" s="11">
        <f t="shared" si="0"/>
        <v>85</v>
      </c>
      <c r="U13" s="3" t="s">
        <v>92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I13">
        <f t="shared" si="1"/>
        <v>70766</v>
      </c>
      <c r="BJ13">
        <f t="shared" si="2"/>
        <v>53</v>
      </c>
      <c r="BK13">
        <f t="shared" si="3"/>
        <v>43.071211199026173</v>
      </c>
      <c r="BL13">
        <f t="shared" si="4"/>
        <v>3.7799928742631342E-2</v>
      </c>
      <c r="BM13">
        <f t="shared" si="5"/>
        <v>2674.9497574010497</v>
      </c>
      <c r="BN13">
        <f t="shared" si="6"/>
        <v>1.6280887141820144</v>
      </c>
      <c r="BO13">
        <f t="shared" si="7"/>
        <v>2.7400077735311265E-2</v>
      </c>
      <c r="BP13">
        <f t="shared" si="8"/>
        <v>1938.9939010170369</v>
      </c>
      <c r="BQ13">
        <f t="shared" si="9"/>
        <v>1.1801545350073261</v>
      </c>
      <c r="BS13">
        <f t="shared" si="10"/>
        <v>43.243652430515787</v>
      </c>
      <c r="BT13" s="4">
        <f t="shared" si="11"/>
        <v>71049.320943337443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C14" s="14">
        <v>53705</v>
      </c>
      <c r="D14" s="14">
        <v>1981.71</v>
      </c>
      <c r="E14" s="14">
        <v>1450.04</v>
      </c>
      <c r="F14" s="14">
        <v>3045.07</v>
      </c>
      <c r="G14" s="15">
        <v>108000</v>
      </c>
      <c r="H14" s="14">
        <v>7.46</v>
      </c>
      <c r="I14" s="14">
        <v>8.42</v>
      </c>
      <c r="J14" s="14">
        <v>9.2799999999999994</v>
      </c>
      <c r="K14" s="14">
        <v>8.85</v>
      </c>
      <c r="N14" s="11">
        <v>55</v>
      </c>
      <c r="O14" s="11">
        <v>0</v>
      </c>
      <c r="P14" s="11">
        <v>0</v>
      </c>
      <c r="Q14" s="11">
        <v>12</v>
      </c>
      <c r="R14" s="11">
        <v>21</v>
      </c>
      <c r="S14" s="11">
        <v>9</v>
      </c>
      <c r="T14" s="11">
        <f t="shared" si="0"/>
        <v>88</v>
      </c>
      <c r="U14" s="3">
        <v>1</v>
      </c>
      <c r="W14" s="3">
        <v>0</v>
      </c>
      <c r="Y14" s="3">
        <v>3</v>
      </c>
      <c r="AA14" s="3">
        <v>0</v>
      </c>
      <c r="AC14" s="3">
        <v>0</v>
      </c>
      <c r="AE14" s="5">
        <v>300</v>
      </c>
      <c r="AY14" s="4">
        <v>1.5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I14">
        <f t="shared" si="1"/>
        <v>59843</v>
      </c>
      <c r="BJ14">
        <f t="shared" si="2"/>
        <v>60</v>
      </c>
      <c r="BK14">
        <f t="shared" si="3"/>
        <v>32.173655913978493</v>
      </c>
      <c r="BL14">
        <f t="shared" si="4"/>
        <v>3.6899916208919095E-2</v>
      </c>
      <c r="BM14">
        <f t="shared" si="5"/>
        <v>2208.2016856903456</v>
      </c>
      <c r="BN14">
        <f t="shared" si="6"/>
        <v>1.1872052073604009</v>
      </c>
      <c r="BO14">
        <f t="shared" si="7"/>
        <v>2.7000093101201005E-2</v>
      </c>
      <c r="BP14">
        <f t="shared" si="8"/>
        <v>1615.7665714551717</v>
      </c>
      <c r="BQ14">
        <f t="shared" si="9"/>
        <v>0.86869170508342564</v>
      </c>
      <c r="BS14">
        <f t="shared" si="10"/>
        <v>31.839486742485082</v>
      </c>
      <c r="BT14" s="4">
        <f t="shared" si="11"/>
        <v>59221.445341022256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51483</v>
      </c>
      <c r="D15" s="14">
        <v>1832.79</v>
      </c>
      <c r="E15" s="14">
        <v>1359.15</v>
      </c>
      <c r="F15" s="14">
        <v>2939.68</v>
      </c>
      <c r="G15" s="15">
        <v>64000</v>
      </c>
      <c r="H15" s="14">
        <v>7.46</v>
      </c>
      <c r="I15" s="14">
        <v>6.42</v>
      </c>
      <c r="J15" s="14">
        <v>9.26</v>
      </c>
      <c r="K15" s="14">
        <v>8.85</v>
      </c>
      <c r="L15" s="14">
        <v>11.41</v>
      </c>
      <c r="N15" s="11">
        <v>52</v>
      </c>
      <c r="O15" s="11">
        <v>3</v>
      </c>
      <c r="P15" s="11">
        <v>0</v>
      </c>
      <c r="Q15" s="11">
        <v>6</v>
      </c>
      <c r="R15" s="11">
        <v>10</v>
      </c>
      <c r="S15" s="11">
        <v>3</v>
      </c>
      <c r="T15" s="11">
        <f t="shared" si="0"/>
        <v>71</v>
      </c>
      <c r="U15" s="3">
        <v>1</v>
      </c>
      <c r="W15" s="3">
        <v>0</v>
      </c>
      <c r="Y15" s="3">
        <v>3</v>
      </c>
      <c r="AC15" s="3">
        <v>0</v>
      </c>
      <c r="AE15" s="5">
        <v>75</v>
      </c>
      <c r="AY15" s="4">
        <v>1.5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I15">
        <f t="shared" si="1"/>
        <v>56019</v>
      </c>
      <c r="BJ15">
        <f t="shared" si="2"/>
        <v>55</v>
      </c>
      <c r="BK15">
        <f t="shared" si="3"/>
        <v>36.375974025974024</v>
      </c>
      <c r="BL15">
        <f t="shared" si="4"/>
        <v>3.5599906765340014E-2</v>
      </c>
      <c r="BM15">
        <f t="shared" si="5"/>
        <v>1994.2711770875821</v>
      </c>
      <c r="BN15">
        <f t="shared" si="6"/>
        <v>1.2949812838231054</v>
      </c>
      <c r="BO15">
        <f t="shared" si="7"/>
        <v>2.6399976691335005E-2</v>
      </c>
      <c r="BP15">
        <f t="shared" si="8"/>
        <v>1478.9002942718957</v>
      </c>
      <c r="BQ15">
        <f t="shared" si="9"/>
        <v>0.96032486641032189</v>
      </c>
      <c r="BS15">
        <f t="shared" si="10"/>
        <v>35.236337927935359</v>
      </c>
      <c r="BT15" s="4">
        <f t="shared" si="11"/>
        <v>54263.960409020452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50460</v>
      </c>
      <c r="D16" s="14">
        <v>1710.59</v>
      </c>
      <c r="E16" s="14">
        <v>1311.96</v>
      </c>
      <c r="F16" s="14">
        <v>2856.04</v>
      </c>
      <c r="G16" s="15">
        <v>89000</v>
      </c>
      <c r="M16" s="15">
        <v>108</v>
      </c>
      <c r="N16" s="11">
        <v>55</v>
      </c>
      <c r="O16" s="11">
        <v>5</v>
      </c>
      <c r="P16" s="11">
        <v>0</v>
      </c>
      <c r="Q16" s="11">
        <v>2</v>
      </c>
      <c r="R16" s="11">
        <v>30</v>
      </c>
      <c r="S16" s="11">
        <v>4</v>
      </c>
      <c r="T16" s="11">
        <f t="shared" si="0"/>
        <v>92</v>
      </c>
      <c r="U16" s="3">
        <v>2</v>
      </c>
      <c r="W16" s="3">
        <v>0</v>
      </c>
      <c r="Y16" s="3">
        <v>2</v>
      </c>
      <c r="AA16" s="3">
        <v>0</v>
      </c>
      <c r="AC16" s="3">
        <v>0</v>
      </c>
      <c r="AE16" s="5">
        <v>75</v>
      </c>
      <c r="AY16" s="4">
        <v>2</v>
      </c>
      <c r="BA16">
        <v>0</v>
      </c>
      <c r="BB16">
        <v>0</v>
      </c>
      <c r="BC16">
        <v>0</v>
      </c>
      <c r="BD16">
        <v>0</v>
      </c>
      <c r="BE16">
        <v>8</v>
      </c>
      <c r="BF16">
        <v>0</v>
      </c>
      <c r="BG16">
        <v>0</v>
      </c>
      <c r="BI16">
        <f t="shared" si="1"/>
        <v>52134</v>
      </c>
      <c r="BJ16">
        <f t="shared" si="2"/>
        <v>52</v>
      </c>
      <c r="BK16">
        <f t="shared" si="3"/>
        <v>32.341191066997517</v>
      </c>
      <c r="BL16">
        <f t="shared" si="4"/>
        <v>3.3899920729290524E-2</v>
      </c>
      <c r="BM16">
        <f t="shared" si="5"/>
        <v>1767.3384673008322</v>
      </c>
      <c r="BN16">
        <f t="shared" si="6"/>
        <v>1.0963638134620548</v>
      </c>
      <c r="BO16">
        <f t="shared" si="7"/>
        <v>2.6000000000000002E-2</v>
      </c>
      <c r="BP16">
        <f t="shared" si="8"/>
        <v>1355.4840000000002</v>
      </c>
      <c r="BQ16">
        <f t="shared" si="9"/>
        <v>0.84087096774193559</v>
      </c>
      <c r="BS16">
        <f t="shared" si="10"/>
        <v>30.529857350799446</v>
      </c>
      <c r="BT16" s="4">
        <f t="shared" si="11"/>
        <v>49214.130049488704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42283</v>
      </c>
      <c r="D17" s="14">
        <v>1461.42</v>
      </c>
      <c r="E17" s="14">
        <v>1130.05</v>
      </c>
      <c r="F17" s="14">
        <v>2417.2800000000002</v>
      </c>
      <c r="G17" s="15">
        <v>103000</v>
      </c>
      <c r="H17" s="14">
        <v>5.89</v>
      </c>
      <c r="I17" s="14">
        <v>7.18</v>
      </c>
      <c r="J17" s="14">
        <v>6.74</v>
      </c>
      <c r="K17" s="14">
        <v>10.4</v>
      </c>
      <c r="L17" s="14">
        <v>14.12</v>
      </c>
      <c r="N17" s="11">
        <v>55</v>
      </c>
      <c r="O17" s="11">
        <v>5</v>
      </c>
      <c r="P17" s="11">
        <v>0</v>
      </c>
      <c r="Q17" s="11">
        <v>2</v>
      </c>
      <c r="R17" s="11">
        <v>19</v>
      </c>
      <c r="S17" s="11">
        <v>1</v>
      </c>
      <c r="T17" s="11">
        <f t="shared" si="0"/>
        <v>81</v>
      </c>
      <c r="U17" s="3">
        <v>3</v>
      </c>
      <c r="W17" s="3">
        <v>0</v>
      </c>
      <c r="Y17" s="3">
        <v>2</v>
      </c>
      <c r="AA17" s="3">
        <v>0</v>
      </c>
      <c r="AC17" s="3">
        <v>0</v>
      </c>
      <c r="AE17" s="5">
        <v>75</v>
      </c>
      <c r="AI17" s="3">
        <v>1.5</v>
      </c>
      <c r="BA17">
        <v>85</v>
      </c>
      <c r="BB17">
        <v>102</v>
      </c>
      <c r="BC17">
        <v>35</v>
      </c>
      <c r="BD17">
        <v>125</v>
      </c>
      <c r="BE17">
        <v>4</v>
      </c>
      <c r="BF17">
        <v>0</v>
      </c>
      <c r="BG17">
        <v>74</v>
      </c>
      <c r="BI17">
        <f t="shared" si="1"/>
        <v>44551</v>
      </c>
      <c r="BJ17">
        <f t="shared" si="2"/>
        <v>55</v>
      </c>
      <c r="BK17">
        <f t="shared" si="3"/>
        <v>27.00060606060606</v>
      </c>
      <c r="BL17">
        <f t="shared" si="4"/>
        <v>3.4562826667928009E-2</v>
      </c>
      <c r="BM17">
        <f t="shared" si="5"/>
        <v>1539.8084908828607</v>
      </c>
      <c r="BN17">
        <f t="shared" si="6"/>
        <v>0.93321726720173381</v>
      </c>
      <c r="BO17">
        <f t="shared" si="7"/>
        <v>2.6725870917389965E-2</v>
      </c>
      <c r="BP17">
        <f t="shared" si="8"/>
        <v>1190.6642752406403</v>
      </c>
      <c r="BQ17">
        <f t="shared" si="9"/>
        <v>0.72161471226705476</v>
      </c>
      <c r="BS17">
        <f t="shared" si="10"/>
        <v>25.856538600271332</v>
      </c>
      <c r="BT17" s="4">
        <f t="shared" si="11"/>
        <v>42663.288690447698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55227</v>
      </c>
      <c r="D18" s="14">
        <v>1999.22</v>
      </c>
      <c r="E18" s="14">
        <v>1562.92</v>
      </c>
      <c r="F18" s="14">
        <v>3099.23</v>
      </c>
      <c r="G18" s="15">
        <v>103000</v>
      </c>
      <c r="M18" s="15">
        <v>144</v>
      </c>
      <c r="N18" s="11">
        <v>52</v>
      </c>
      <c r="O18" s="11">
        <v>3</v>
      </c>
      <c r="P18" s="11">
        <v>0</v>
      </c>
      <c r="Q18" s="11">
        <v>2</v>
      </c>
      <c r="R18" s="11">
        <v>21</v>
      </c>
      <c r="S18" s="11">
        <v>1</v>
      </c>
      <c r="T18" s="11">
        <f t="shared" si="0"/>
        <v>78</v>
      </c>
      <c r="U18" s="3">
        <v>0</v>
      </c>
      <c r="W18" s="3">
        <v>0</v>
      </c>
      <c r="Y18" s="3">
        <v>0</v>
      </c>
      <c r="AA18" s="3">
        <v>0</v>
      </c>
      <c r="AC18" s="3">
        <v>0</v>
      </c>
      <c r="AE18" s="5">
        <v>77</v>
      </c>
      <c r="AI18" s="3">
        <v>0.75</v>
      </c>
      <c r="BA18">
        <v>95</v>
      </c>
      <c r="BB18">
        <v>174</v>
      </c>
      <c r="BC18">
        <v>38</v>
      </c>
      <c r="BD18">
        <v>347</v>
      </c>
      <c r="BE18">
        <v>17</v>
      </c>
      <c r="BF18">
        <v>0</v>
      </c>
      <c r="BG18">
        <v>300</v>
      </c>
      <c r="BI18">
        <f t="shared" si="1"/>
        <v>55785</v>
      </c>
      <c r="BJ18">
        <f t="shared" si="2"/>
        <v>55</v>
      </c>
      <c r="BK18">
        <f t="shared" si="3"/>
        <v>32.718475073313783</v>
      </c>
      <c r="BL18">
        <f t="shared" si="4"/>
        <v>3.6200047078421789E-2</v>
      </c>
      <c r="BM18">
        <f t="shared" si="5"/>
        <v>2019.4196262697594</v>
      </c>
      <c r="BN18">
        <f t="shared" si="6"/>
        <v>1.1844103379881286</v>
      </c>
      <c r="BO18">
        <f t="shared" si="7"/>
        <v>2.8299925760950261E-2</v>
      </c>
      <c r="BP18">
        <f t="shared" si="8"/>
        <v>1578.7113585746104</v>
      </c>
      <c r="BQ18">
        <f t="shared" si="9"/>
        <v>0.92593041558628175</v>
      </c>
      <c r="BS18">
        <f t="shared" si="10"/>
        <v>32.383571471081737</v>
      </c>
      <c r="BT18" s="4">
        <f t="shared" si="11"/>
        <v>55213.989358194362</v>
      </c>
      <c r="BU18" s="4">
        <f t="shared" si="12"/>
        <v>46931.890954465205</v>
      </c>
      <c r="BV18" s="4">
        <f t="shared" si="13"/>
        <v>541.31362115876823</v>
      </c>
    </row>
    <row r="19" spans="1:74" x14ac:dyDescent="0.25">
      <c r="A19" s="28">
        <v>30</v>
      </c>
      <c r="B19" t="s">
        <v>36</v>
      </c>
      <c r="C19" s="14">
        <v>52909</v>
      </c>
      <c r="D19" s="14">
        <v>1962.92</v>
      </c>
      <c r="E19" s="14">
        <v>1629.6</v>
      </c>
      <c r="F19" s="14">
        <v>2973.49</v>
      </c>
      <c r="G19" s="15">
        <v>114000</v>
      </c>
      <c r="M19" s="15">
        <v>108</v>
      </c>
      <c r="N19" s="11">
        <v>46</v>
      </c>
      <c r="O19" s="11">
        <v>11</v>
      </c>
      <c r="P19" s="11">
        <v>0</v>
      </c>
      <c r="Q19" s="11">
        <v>2</v>
      </c>
      <c r="R19" s="11">
        <v>34</v>
      </c>
      <c r="S19" s="11">
        <v>1</v>
      </c>
      <c r="T19" s="11">
        <f t="shared" si="0"/>
        <v>93</v>
      </c>
      <c r="U19" s="3">
        <v>0</v>
      </c>
      <c r="W19" s="3">
        <v>0</v>
      </c>
      <c r="Y19" s="3">
        <v>0</v>
      </c>
      <c r="AA19" s="3">
        <v>0</v>
      </c>
      <c r="AC19" s="3">
        <v>0</v>
      </c>
      <c r="AE19" s="5">
        <v>80</v>
      </c>
      <c r="AY19" s="4">
        <v>0.75</v>
      </c>
      <c r="BA19">
        <v>95</v>
      </c>
      <c r="BB19">
        <v>189</v>
      </c>
      <c r="BC19">
        <v>43</v>
      </c>
      <c r="BD19">
        <v>101</v>
      </c>
      <c r="BE19">
        <v>55</v>
      </c>
      <c r="BF19">
        <v>0</v>
      </c>
      <c r="BG19">
        <v>103</v>
      </c>
      <c r="BI19">
        <f t="shared" si="1"/>
        <v>53593</v>
      </c>
      <c r="BJ19">
        <f t="shared" si="2"/>
        <v>52</v>
      </c>
      <c r="BK19">
        <f t="shared" si="3"/>
        <v>34.35448717948718</v>
      </c>
      <c r="BL19">
        <f t="shared" si="4"/>
        <v>3.709992628853314E-2</v>
      </c>
      <c r="BM19">
        <f t="shared" si="5"/>
        <v>1988.2963495813565</v>
      </c>
      <c r="BN19">
        <f t="shared" si="6"/>
        <v>1.274548942039331</v>
      </c>
      <c r="BO19">
        <f t="shared" si="7"/>
        <v>3.0800052921053128E-2</v>
      </c>
      <c r="BP19">
        <f t="shared" si="8"/>
        <v>1650.6672361980002</v>
      </c>
      <c r="BQ19">
        <f t="shared" si="9"/>
        <v>1.0581200232038461</v>
      </c>
      <c r="BS19">
        <f t="shared" si="10"/>
        <v>35.005072691314211</v>
      </c>
      <c r="BT19" s="4">
        <f t="shared" si="11"/>
        <v>54607.913398450175</v>
      </c>
      <c r="BU19" s="4">
        <f t="shared" si="12"/>
        <v>51877.517728527666</v>
      </c>
      <c r="BV19" s="4">
        <f t="shared" si="13"/>
        <v>313.83858274971362</v>
      </c>
    </row>
    <row r="20" spans="1:74" x14ac:dyDescent="0.25">
      <c r="A20" s="28">
        <v>31</v>
      </c>
      <c r="B20" t="s">
        <v>37</v>
      </c>
      <c r="C20" s="14">
        <v>41531</v>
      </c>
      <c r="D20" s="14">
        <v>1603.1</v>
      </c>
      <c r="E20" s="14">
        <v>1254.24</v>
      </c>
      <c r="F20" s="14">
        <v>2300.8200000000002</v>
      </c>
      <c r="G20" s="15">
        <v>162000</v>
      </c>
      <c r="M20" s="15">
        <v>144</v>
      </c>
      <c r="N20" s="11">
        <v>42</v>
      </c>
      <c r="O20" s="11">
        <v>17</v>
      </c>
      <c r="P20" s="11">
        <v>0</v>
      </c>
      <c r="Q20" s="11">
        <v>1</v>
      </c>
      <c r="R20" s="11">
        <v>34</v>
      </c>
      <c r="S20" s="11">
        <v>5</v>
      </c>
      <c r="T20" s="11">
        <f t="shared" si="0"/>
        <v>94</v>
      </c>
      <c r="U20" s="3">
        <v>0</v>
      </c>
      <c r="W20" s="3">
        <v>0</v>
      </c>
      <c r="Y20" s="3">
        <v>0</v>
      </c>
      <c r="AA20" s="3">
        <v>0</v>
      </c>
      <c r="AC20" s="3">
        <v>0</v>
      </c>
      <c r="AE20" s="5">
        <v>80</v>
      </c>
      <c r="AY20" s="4">
        <v>1.5</v>
      </c>
      <c r="BA20">
        <v>95</v>
      </c>
      <c r="BB20">
        <v>200</v>
      </c>
      <c r="BC20">
        <v>44</v>
      </c>
      <c r="BD20">
        <v>72</v>
      </c>
      <c r="BE20">
        <v>0</v>
      </c>
      <c r="BF20">
        <v>0</v>
      </c>
      <c r="BG20">
        <v>23</v>
      </c>
      <c r="BI20">
        <f t="shared" si="1"/>
        <v>42197</v>
      </c>
      <c r="BJ20">
        <f t="shared" si="2"/>
        <v>46</v>
      </c>
      <c r="BK20">
        <f t="shared" si="3"/>
        <v>29.591164095371671</v>
      </c>
      <c r="BL20">
        <f t="shared" si="4"/>
        <v>3.8600081866557508E-2</v>
      </c>
      <c r="BM20">
        <f t="shared" si="5"/>
        <v>1628.8076545231272</v>
      </c>
      <c r="BN20">
        <f t="shared" si="6"/>
        <v>1.1422213566080837</v>
      </c>
      <c r="BO20">
        <f t="shared" si="7"/>
        <v>3.020009149791722E-2</v>
      </c>
      <c r="BP20">
        <f t="shared" si="8"/>
        <v>1274.353260937613</v>
      </c>
      <c r="BQ20">
        <f t="shared" si="9"/>
        <v>0.89365586321010726</v>
      </c>
      <c r="BS20">
        <f t="shared" si="10"/>
        <v>30.597432253974905</v>
      </c>
      <c r="BT20" s="4">
        <f t="shared" si="11"/>
        <v>43631.93839416821</v>
      </c>
      <c r="BU20" s="4">
        <f t="shared" si="12"/>
        <v>41450.341474459798</v>
      </c>
      <c r="BV20" s="4">
        <f t="shared" si="13"/>
        <v>230.85681690036091</v>
      </c>
    </row>
    <row r="21" spans="1:74" x14ac:dyDescent="0.25">
      <c r="A21" s="28">
        <v>31</v>
      </c>
      <c r="B21" t="s">
        <v>38</v>
      </c>
      <c r="C21" s="14">
        <v>39257</v>
      </c>
      <c r="D21" s="14">
        <v>1531.02</v>
      </c>
      <c r="E21" s="14">
        <v>1193.4100000000001</v>
      </c>
      <c r="F21" s="14">
        <v>2166.9899999999998</v>
      </c>
      <c r="G21" s="15">
        <v>143000</v>
      </c>
      <c r="M21" s="15">
        <v>90</v>
      </c>
      <c r="N21" s="11">
        <v>47</v>
      </c>
      <c r="O21" s="11">
        <v>11</v>
      </c>
      <c r="P21" s="11">
        <v>0</v>
      </c>
      <c r="Q21" s="11">
        <v>8</v>
      </c>
      <c r="R21" s="11">
        <v>23</v>
      </c>
      <c r="S21" s="11">
        <v>8</v>
      </c>
      <c r="T21" s="11">
        <v>4</v>
      </c>
      <c r="U21" s="3">
        <v>0</v>
      </c>
      <c r="W21" s="3">
        <v>0</v>
      </c>
      <c r="Y21" s="3">
        <v>0</v>
      </c>
      <c r="AA21" s="3">
        <v>0</v>
      </c>
      <c r="AC21" s="3">
        <v>0</v>
      </c>
      <c r="AE21" s="5">
        <v>92</v>
      </c>
      <c r="AY21" s="4">
        <v>1.25</v>
      </c>
      <c r="BA21">
        <v>95</v>
      </c>
      <c r="BB21">
        <v>228</v>
      </c>
      <c r="BC21">
        <v>46</v>
      </c>
      <c r="BD21">
        <v>251</v>
      </c>
      <c r="BE21">
        <v>0</v>
      </c>
      <c r="BF21">
        <v>0</v>
      </c>
      <c r="BG21">
        <v>96</v>
      </c>
      <c r="BI21">
        <f t="shared" si="1"/>
        <v>42191</v>
      </c>
      <c r="BJ21">
        <f t="shared" si="2"/>
        <v>42</v>
      </c>
      <c r="BK21">
        <f t="shared" si="3"/>
        <v>32.404761904761905</v>
      </c>
      <c r="BL21">
        <f t="shared" si="4"/>
        <v>3.8999923580507932E-2</v>
      </c>
      <c r="BM21">
        <f t="shared" si="5"/>
        <v>1645.4457757852101</v>
      </c>
      <c r="BN21">
        <f t="shared" si="6"/>
        <v>1.2637832379302689</v>
      </c>
      <c r="BO21">
        <f t="shared" si="7"/>
        <v>3.0399928675140742E-2</v>
      </c>
      <c r="BP21">
        <f t="shared" si="8"/>
        <v>1282.6033907328631</v>
      </c>
      <c r="BQ21">
        <f t="shared" si="9"/>
        <v>0.98510245063967983</v>
      </c>
      <c r="BS21">
        <f t="shared" si="10"/>
        <v>33.718921311334221</v>
      </c>
      <c r="BT21" s="4">
        <f t="shared" si="11"/>
        <v>43902.035547357154</v>
      </c>
      <c r="BU21" s="4">
        <f t="shared" si="12"/>
        <v>41706.933769989293</v>
      </c>
      <c r="BV21" s="4">
        <f t="shared" si="13"/>
        <v>219.51017773678578</v>
      </c>
    </row>
    <row r="22" spans="1:74" x14ac:dyDescent="0.25">
      <c r="A22" s="28">
        <v>30</v>
      </c>
      <c r="B22" t="s">
        <v>39</v>
      </c>
      <c r="C22" s="14">
        <v>44503</v>
      </c>
      <c r="G22" s="15">
        <v>118000</v>
      </c>
      <c r="H22" s="14">
        <v>18.02</v>
      </c>
      <c r="I22" s="14">
        <v>9.89</v>
      </c>
      <c r="J22" s="14">
        <v>17.079999999999998</v>
      </c>
      <c r="K22" s="14">
        <v>22.09</v>
      </c>
      <c r="L22" s="14">
        <v>17.98</v>
      </c>
      <c r="M22" s="15">
        <v>72</v>
      </c>
      <c r="N22" s="11">
        <v>46</v>
      </c>
      <c r="O22" s="11">
        <v>12</v>
      </c>
      <c r="P22" s="11">
        <v>0</v>
      </c>
      <c r="Q22" s="11">
        <v>8</v>
      </c>
      <c r="R22" s="11">
        <v>30</v>
      </c>
      <c r="S22" s="11">
        <v>12</v>
      </c>
      <c r="T22" s="11">
        <f t="shared" si="0"/>
        <v>96</v>
      </c>
      <c r="U22" s="3">
        <v>1</v>
      </c>
      <c r="W22" s="3">
        <v>0</v>
      </c>
      <c r="Y22" s="3">
        <v>3</v>
      </c>
      <c r="AA22" s="3">
        <v>0</v>
      </c>
      <c r="AC22" s="3">
        <v>0</v>
      </c>
      <c r="AE22" s="5">
        <v>85</v>
      </c>
      <c r="AI22" s="3">
        <v>1.25</v>
      </c>
      <c r="BA22">
        <v>50</v>
      </c>
      <c r="BB22">
        <v>94</v>
      </c>
      <c r="BC22">
        <v>0</v>
      </c>
      <c r="BD22">
        <v>0</v>
      </c>
      <c r="BE22">
        <v>15</v>
      </c>
      <c r="BF22">
        <v>0</v>
      </c>
      <c r="BG22">
        <v>0</v>
      </c>
      <c r="BI22">
        <f t="shared" si="1"/>
        <v>48913</v>
      </c>
      <c r="BJ22">
        <f t="shared" si="2"/>
        <v>47</v>
      </c>
      <c r="BK22">
        <f t="shared" si="3"/>
        <v>34.690070921985814</v>
      </c>
      <c r="BL22" s="81">
        <v>3.7999999999999999E-2</v>
      </c>
      <c r="BM22">
        <f t="shared" si="5"/>
        <v>1858.694</v>
      </c>
      <c r="BN22">
        <f t="shared" si="6"/>
        <v>1.318222695035461</v>
      </c>
      <c r="BO22" s="81">
        <v>0.03</v>
      </c>
      <c r="BP22">
        <f t="shared" si="8"/>
        <v>1467.3899999999999</v>
      </c>
      <c r="BQ22">
        <f t="shared" si="9"/>
        <v>1.0407021276595743</v>
      </c>
      <c r="BS22">
        <f t="shared" si="10"/>
        <v>35.553159886524824</v>
      </c>
      <c r="BT22" s="4">
        <f t="shared" si="11"/>
        <v>50129.955440000005</v>
      </c>
      <c r="BU22" s="4">
        <f t="shared" si="12"/>
        <v>47623.457668000003</v>
      </c>
      <c r="BV22" s="4">
        <f t="shared" si="13"/>
        <v>219.86822561403511</v>
      </c>
    </row>
    <row r="23" spans="1:74" x14ac:dyDescent="0.25">
      <c r="A23" s="28">
        <v>31</v>
      </c>
      <c r="B23" t="s">
        <v>40</v>
      </c>
      <c r="C23" s="14">
        <v>44503</v>
      </c>
      <c r="D23" s="14">
        <v>1820.17</v>
      </c>
      <c r="E23" s="14">
        <v>1388.49</v>
      </c>
      <c r="F23" s="14">
        <v>2443.21</v>
      </c>
      <c r="G23" s="15">
        <v>115000</v>
      </c>
      <c r="M23" s="15">
        <v>63</v>
      </c>
      <c r="N23" s="11">
        <v>48</v>
      </c>
      <c r="O23" s="11">
        <v>6</v>
      </c>
      <c r="P23" s="11">
        <v>0</v>
      </c>
      <c r="Q23" s="11">
        <v>6</v>
      </c>
      <c r="R23" s="11">
        <v>27</v>
      </c>
      <c r="S23" s="11">
        <v>4</v>
      </c>
      <c r="T23" s="11">
        <f t="shared" si="0"/>
        <v>87</v>
      </c>
      <c r="U23" s="3">
        <v>1</v>
      </c>
      <c r="W23" s="3">
        <v>0</v>
      </c>
      <c r="Y23" s="3">
        <v>3</v>
      </c>
      <c r="AA23" s="3">
        <v>0</v>
      </c>
      <c r="AC23" s="3">
        <v>0</v>
      </c>
      <c r="AE23" s="5">
        <v>80</v>
      </c>
      <c r="AI23" s="3">
        <v>1.5</v>
      </c>
      <c r="BA23">
        <v>12</v>
      </c>
      <c r="BB23">
        <v>38</v>
      </c>
      <c r="BD23">
        <v>0</v>
      </c>
      <c r="BE23">
        <v>0</v>
      </c>
      <c r="BF23">
        <v>0</v>
      </c>
      <c r="BG23">
        <v>0</v>
      </c>
      <c r="BI23">
        <f t="shared" si="1"/>
        <v>51271</v>
      </c>
      <c r="BJ23">
        <f t="shared" si="2"/>
        <v>46</v>
      </c>
      <c r="BK23">
        <f t="shared" si="3"/>
        <v>35.954417952314166</v>
      </c>
      <c r="BL23">
        <f t="shared" si="4"/>
        <v>4.0899939329932813E-2</v>
      </c>
      <c r="BM23">
        <f t="shared" si="5"/>
        <v>2096.9807893849852</v>
      </c>
      <c r="BN23">
        <f t="shared" si="6"/>
        <v>1.4705335128926964</v>
      </c>
      <c r="BO23">
        <f t="shared" si="7"/>
        <v>3.1199919106577084E-2</v>
      </c>
      <c r="BP23">
        <f t="shared" si="8"/>
        <v>1599.6510525133137</v>
      </c>
      <c r="BQ23">
        <f t="shared" si="9"/>
        <v>1.1217749316362651</v>
      </c>
      <c r="BS23">
        <f t="shared" si="10"/>
        <v>38.493542329021487</v>
      </c>
      <c r="BT23" s="4">
        <f t="shared" si="11"/>
        <v>54891.791361184638</v>
      </c>
      <c r="BU23" s="4">
        <f t="shared" si="12"/>
        <v>27445.895680592319</v>
      </c>
      <c r="BV23" s="4">
        <f t="shared" si="13"/>
        <v>583.95522724664511</v>
      </c>
    </row>
    <row r="24" spans="1:74" x14ac:dyDescent="0.25">
      <c r="A24" s="28">
        <v>30</v>
      </c>
      <c r="B24" t="s">
        <v>41</v>
      </c>
      <c r="C24" s="14">
        <v>41852</v>
      </c>
      <c r="D24" s="14">
        <v>1699.19</v>
      </c>
      <c r="E24" s="14">
        <v>1259.75</v>
      </c>
      <c r="F24" s="14">
        <v>2343.71</v>
      </c>
      <c r="G24" s="15">
        <v>144000</v>
      </c>
      <c r="N24" s="11">
        <v>48</v>
      </c>
      <c r="O24" s="11">
        <v>7</v>
      </c>
      <c r="P24" s="11">
        <v>0</v>
      </c>
      <c r="Q24" s="11">
        <v>7</v>
      </c>
      <c r="R24" s="11">
        <v>27</v>
      </c>
      <c r="S24" s="11">
        <v>9</v>
      </c>
      <c r="T24" s="11">
        <f t="shared" si="0"/>
        <v>89</v>
      </c>
      <c r="U24" s="3">
        <v>1.5</v>
      </c>
      <c r="W24" s="3">
        <v>0</v>
      </c>
      <c r="Y24" s="3">
        <v>4</v>
      </c>
      <c r="AA24" s="3">
        <v>0</v>
      </c>
      <c r="AC24" s="3">
        <v>0</v>
      </c>
      <c r="AE24" s="5">
        <v>74</v>
      </c>
      <c r="AI24" s="3">
        <v>0.75</v>
      </c>
      <c r="BA24">
        <v>0</v>
      </c>
      <c r="BB24">
        <v>0</v>
      </c>
      <c r="BC24">
        <v>0</v>
      </c>
      <c r="BD24">
        <v>0</v>
      </c>
      <c r="BE24">
        <v>6</v>
      </c>
      <c r="BF24">
        <v>0</v>
      </c>
      <c r="BG24">
        <v>0</v>
      </c>
      <c r="BI24">
        <f t="shared" si="1"/>
        <v>44075</v>
      </c>
      <c r="BJ24">
        <f t="shared" si="2"/>
        <v>48</v>
      </c>
      <c r="BK24">
        <f t="shared" si="3"/>
        <v>30.607638888888889</v>
      </c>
      <c r="BL24">
        <f>D24/C24</f>
        <v>4.0599971327535123E-2</v>
      </c>
      <c r="BM24">
        <f t="shared" si="5"/>
        <v>1789.4437362611104</v>
      </c>
      <c r="BN24">
        <f t="shared" si="6"/>
        <v>1.2426692612924377</v>
      </c>
      <c r="BO24">
        <f t="shared" si="7"/>
        <v>3.0100114689859504E-2</v>
      </c>
      <c r="BP24">
        <f t="shared" si="8"/>
        <v>1326.6625549555577</v>
      </c>
      <c r="BQ24">
        <f t="shared" si="9"/>
        <v>0.92129344094135956</v>
      </c>
      <c r="BS24">
        <f t="shared" si="10"/>
        <v>32.41411516333681</v>
      </c>
      <c r="BT24" s="4">
        <f t="shared" si="11"/>
        <v>46676.325835205003</v>
      </c>
      <c r="BU24" s="4">
        <f t="shared" si="12"/>
        <v>5601.1591002246005</v>
      </c>
      <c r="BV24" s="4">
        <f t="shared" si="13"/>
        <v>1228.3243640843423</v>
      </c>
    </row>
    <row r="25" spans="1:74" x14ac:dyDescent="0.25">
      <c r="A25" s="28">
        <v>31</v>
      </c>
      <c r="B25" t="s">
        <v>42</v>
      </c>
      <c r="C25" s="14">
        <v>47086</v>
      </c>
      <c r="D25" s="14">
        <v>1869.81</v>
      </c>
      <c r="E25" s="14">
        <v>1360.56</v>
      </c>
      <c r="F25" s="14">
        <v>5838.66</v>
      </c>
      <c r="G25" s="15">
        <v>187000</v>
      </c>
      <c r="M25" s="15">
        <v>54</v>
      </c>
      <c r="N25" s="11">
        <v>47</v>
      </c>
      <c r="O25" s="11">
        <v>7</v>
      </c>
      <c r="P25" s="11">
        <v>0</v>
      </c>
      <c r="Q25" s="11">
        <v>6</v>
      </c>
      <c r="R25" s="11">
        <v>27</v>
      </c>
      <c r="S25" s="11">
        <v>7</v>
      </c>
      <c r="T25" s="11">
        <f t="shared" si="0"/>
        <v>87</v>
      </c>
      <c r="U25" s="3">
        <v>3</v>
      </c>
      <c r="W25" s="3">
        <v>0</v>
      </c>
      <c r="Y25" s="3">
        <v>4.5</v>
      </c>
      <c r="AA25" s="3">
        <v>0</v>
      </c>
      <c r="AC25" s="3">
        <v>0</v>
      </c>
      <c r="AE25" s="5">
        <v>84</v>
      </c>
      <c r="AI25" s="3">
        <v>1.5</v>
      </c>
      <c r="BA25">
        <v>0</v>
      </c>
      <c r="BB25">
        <v>6</v>
      </c>
      <c r="BD25">
        <v>0</v>
      </c>
      <c r="BE25">
        <v>0</v>
      </c>
      <c r="BF25">
        <v>0</v>
      </c>
      <c r="BG25">
        <v>0</v>
      </c>
      <c r="BI25">
        <f t="shared" si="1"/>
        <v>52108</v>
      </c>
      <c r="BJ25">
        <f t="shared" si="2"/>
        <v>48</v>
      </c>
      <c r="BK25">
        <f t="shared" si="3"/>
        <v>35.018817204301072</v>
      </c>
      <c r="BL25">
        <f t="shared" si="4"/>
        <v>3.9710529669116083E-2</v>
      </c>
      <c r="BM25">
        <f t="shared" si="5"/>
        <v>2069.2362799983007</v>
      </c>
      <c r="BN25">
        <f t="shared" si="6"/>
        <v>1.3906157795687504</v>
      </c>
      <c r="BO25">
        <f t="shared" si="7"/>
        <v>2.8895213014484136E-2</v>
      </c>
      <c r="BP25">
        <f t="shared" si="8"/>
        <v>1505.6717597587394</v>
      </c>
      <c r="BQ25">
        <f t="shared" si="9"/>
        <v>1.0118761826335614</v>
      </c>
      <c r="BS25">
        <f t="shared" si="10"/>
        <v>36.388042842392252</v>
      </c>
      <c r="BT25" s="4">
        <f t="shared" si="11"/>
        <v>54145.407749479673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C26" s="14">
        <v>41533</v>
      </c>
      <c r="D26" s="14">
        <v>1586.56</v>
      </c>
      <c r="E26" s="14">
        <v>1162.92</v>
      </c>
      <c r="F26" s="14">
        <v>2317.54</v>
      </c>
      <c r="G26" s="15">
        <v>90000</v>
      </c>
      <c r="M26" s="15">
        <v>72</v>
      </c>
      <c r="N26" s="11">
        <v>48</v>
      </c>
      <c r="O26" s="11">
        <v>6</v>
      </c>
      <c r="P26" s="11">
        <v>0</v>
      </c>
      <c r="Q26" s="11">
        <v>5</v>
      </c>
      <c r="R26" s="11">
        <v>23</v>
      </c>
      <c r="S26" s="11">
        <v>5</v>
      </c>
      <c r="T26" s="11">
        <f t="shared" si="0"/>
        <v>82</v>
      </c>
      <c r="U26" s="3">
        <v>2</v>
      </c>
      <c r="W26" s="3">
        <v>0</v>
      </c>
      <c r="Y26" s="3">
        <v>2</v>
      </c>
      <c r="AA26" s="3">
        <v>0</v>
      </c>
      <c r="AC26" s="3">
        <v>0</v>
      </c>
      <c r="AE26" s="5">
        <v>82</v>
      </c>
      <c r="AI26" s="3">
        <v>1.5</v>
      </c>
      <c r="BA26">
        <v>0</v>
      </c>
      <c r="BB26">
        <v>0</v>
      </c>
      <c r="BC26">
        <v>0</v>
      </c>
      <c r="BD26">
        <v>0</v>
      </c>
      <c r="BE26">
        <v>30</v>
      </c>
      <c r="BF26">
        <v>0</v>
      </c>
      <c r="BG26">
        <v>0</v>
      </c>
      <c r="BI26">
        <f t="shared" si="1"/>
        <v>45493</v>
      </c>
      <c r="BJ26">
        <f t="shared" si="2"/>
        <v>47</v>
      </c>
      <c r="BK26">
        <f t="shared" si="3"/>
        <v>31.223747426218257</v>
      </c>
      <c r="BL26">
        <f t="shared" si="4"/>
        <v>3.8199985553656127E-2</v>
      </c>
      <c r="BM26">
        <f t="shared" si="5"/>
        <v>1737.8319427924782</v>
      </c>
      <c r="BN26">
        <f t="shared" si="6"/>
        <v>1.1927467006125452</v>
      </c>
      <c r="BO26">
        <f t="shared" si="7"/>
        <v>2.799990369104086E-2</v>
      </c>
      <c r="BP26">
        <f t="shared" si="8"/>
        <v>1273.7996186165219</v>
      </c>
      <c r="BQ26">
        <f t="shared" si="9"/>
        <v>0.8742619208074961</v>
      </c>
      <c r="BS26">
        <f>(0.325*BK26)+(12.86*BN26)+(7.04*BQ26)</f>
        <v>31.641244405883036</v>
      </c>
      <c r="BT26" s="4">
        <f t="shared" si="11"/>
        <v>46101.293099371585</v>
      </c>
      <c r="BU26" s="4">
        <f t="shared" si="12"/>
        <v>0</v>
      </c>
      <c r="BV26" s="4">
        <f t="shared" si="13"/>
        <v>7683.5488498952645</v>
      </c>
    </row>
    <row r="27" spans="1:74" x14ac:dyDescent="0.25">
      <c r="A27" s="28">
        <v>28</v>
      </c>
      <c r="B27" t="s">
        <v>44</v>
      </c>
      <c r="C27" s="14">
        <v>38800</v>
      </c>
      <c r="D27" s="14">
        <v>1427.24</v>
      </c>
      <c r="E27" s="14">
        <v>1105.8</v>
      </c>
      <c r="F27" s="14">
        <v>2165.04</v>
      </c>
      <c r="G27" s="15">
        <v>110000</v>
      </c>
      <c r="M27" s="15">
        <v>108</v>
      </c>
      <c r="N27" s="11">
        <v>50</v>
      </c>
      <c r="O27" s="11">
        <v>7</v>
      </c>
      <c r="P27" s="11">
        <v>0</v>
      </c>
      <c r="Q27" s="11">
        <v>5</v>
      </c>
      <c r="R27" s="11">
        <v>37</v>
      </c>
      <c r="S27" s="11">
        <v>5</v>
      </c>
      <c r="T27" s="11">
        <f t="shared" si="0"/>
        <v>99</v>
      </c>
      <c r="U27" s="3">
        <v>1</v>
      </c>
      <c r="W27" s="3">
        <v>0</v>
      </c>
      <c r="Y27" s="3">
        <v>3</v>
      </c>
      <c r="Z27" s="2">
        <v>150</v>
      </c>
      <c r="AA27" s="3">
        <v>0</v>
      </c>
      <c r="AC27" s="3">
        <v>0</v>
      </c>
      <c r="AE27" s="5">
        <v>87</v>
      </c>
      <c r="AI27" s="3">
        <v>1.5</v>
      </c>
      <c r="BA27">
        <v>0</v>
      </c>
      <c r="BB27">
        <v>0</v>
      </c>
      <c r="BC27">
        <v>0</v>
      </c>
      <c r="BD27">
        <v>0</v>
      </c>
      <c r="BE27">
        <v>34</v>
      </c>
      <c r="BF27">
        <v>0</v>
      </c>
      <c r="BG27">
        <v>0</v>
      </c>
      <c r="BI27">
        <f t="shared" si="1"/>
        <v>41392</v>
      </c>
      <c r="BJ27">
        <f t="shared" si="2"/>
        <v>48</v>
      </c>
      <c r="BK27">
        <f t="shared" si="3"/>
        <v>30.797619047619047</v>
      </c>
      <c r="BL27">
        <f t="shared" si="4"/>
        <v>3.6784536082474228E-2</v>
      </c>
      <c r="BM27">
        <f t="shared" si="5"/>
        <v>1522.5855175257732</v>
      </c>
      <c r="BN27">
        <f t="shared" si="6"/>
        <v>1.1328761291114384</v>
      </c>
      <c r="BO27">
        <f t="shared" si="7"/>
        <v>2.8499999999999998E-2</v>
      </c>
      <c r="BP27">
        <f t="shared" si="8"/>
        <v>1179.6719999999998</v>
      </c>
      <c r="BQ27">
        <f t="shared" si="9"/>
        <v>0.87773214285714274</v>
      </c>
      <c r="BS27">
        <f>(0.325*BK27)+(12.86*BN27)+(7.04*BQ27)</f>
        <v>30.757247496563572</v>
      </c>
      <c r="BT27" s="4">
        <f t="shared" si="11"/>
        <v>41337.740635381444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BI18" zoomScaleNormal="100" workbookViewId="0">
      <selection activeCell="BV27" sqref="BV27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8" width="6.42578125" style="14" customWidth="1"/>
    <col min="9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/>
      <c r="W2" s="29"/>
      <c r="X2" s="29"/>
      <c r="Y2" s="29" t="s">
        <v>68</v>
      </c>
      <c r="Z2" s="29" t="s">
        <v>78</v>
      </c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 t="s">
        <v>78</v>
      </c>
      <c r="AQ2" s="30"/>
      <c r="AR2" s="30"/>
      <c r="AS2" s="30"/>
      <c r="AT2" s="30"/>
      <c r="AU2" s="30" t="s">
        <v>74</v>
      </c>
      <c r="AV2" s="30"/>
      <c r="AW2" s="30" t="s">
        <v>74</v>
      </c>
      <c r="AX2" s="30"/>
      <c r="AY2" s="30" t="s">
        <v>75</v>
      </c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68317</v>
      </c>
      <c r="D4" s="14">
        <v>2698.52</v>
      </c>
      <c r="E4" s="14">
        <v>1981.2</v>
      </c>
      <c r="F4" s="14">
        <v>3832.58</v>
      </c>
      <c r="G4" s="15">
        <v>169000</v>
      </c>
      <c r="H4" s="25">
        <v>12</v>
      </c>
      <c r="I4" s="25">
        <v>12.4</v>
      </c>
      <c r="J4" s="25">
        <v>11.8</v>
      </c>
      <c r="K4" s="25">
        <v>12</v>
      </c>
      <c r="L4" s="25">
        <v>12</v>
      </c>
      <c r="M4" s="26">
        <v>250</v>
      </c>
      <c r="N4" s="27">
        <v>71</v>
      </c>
      <c r="O4" s="27">
        <v>12</v>
      </c>
      <c r="P4" s="27">
        <v>4</v>
      </c>
      <c r="Q4" s="27">
        <v>30</v>
      </c>
      <c r="R4" s="27">
        <v>40</v>
      </c>
      <c r="S4" s="27">
        <v>20</v>
      </c>
      <c r="T4" s="27">
        <f>N4+O4+P4+Q4+R4</f>
        <v>157</v>
      </c>
      <c r="U4" s="3">
        <v>0</v>
      </c>
      <c r="W4" s="3">
        <v>0</v>
      </c>
      <c r="Y4" s="3">
        <v>4</v>
      </c>
      <c r="AA4" s="3">
        <v>0</v>
      </c>
      <c r="AC4" s="3">
        <v>0</v>
      </c>
      <c r="AU4" s="4">
        <v>4</v>
      </c>
      <c r="AW4" s="4">
        <v>1</v>
      </c>
      <c r="AY4" s="4">
        <v>2</v>
      </c>
      <c r="BA4" s="24">
        <v>0</v>
      </c>
      <c r="BB4" s="24">
        <v>0</v>
      </c>
      <c r="BC4" s="24" t="s">
        <v>73</v>
      </c>
      <c r="BD4" s="24">
        <v>0</v>
      </c>
      <c r="BE4" s="24">
        <v>0</v>
      </c>
      <c r="BF4" s="24">
        <v>0</v>
      </c>
      <c r="BG4" s="24">
        <v>0</v>
      </c>
      <c r="BT4" s="4"/>
      <c r="BU4" s="4"/>
      <c r="BV4" s="4"/>
      <c r="CF4">
        <v>504</v>
      </c>
      <c r="CG4">
        <v>120</v>
      </c>
      <c r="CH4">
        <v>180</v>
      </c>
      <c r="CI4">
        <v>100</v>
      </c>
      <c r="CJ4">
        <v>0</v>
      </c>
    </row>
    <row r="5" spans="1:88" x14ac:dyDescent="0.25">
      <c r="A5" s="23">
        <v>30</v>
      </c>
      <c r="B5" s="24" t="s">
        <v>34</v>
      </c>
      <c r="C5" s="25">
        <v>71222</v>
      </c>
      <c r="D5" s="25">
        <v>2799.03</v>
      </c>
      <c r="E5" s="25">
        <v>1972.86</v>
      </c>
      <c r="F5" s="25">
        <v>4002.67</v>
      </c>
      <c r="G5" s="26">
        <v>190000</v>
      </c>
      <c r="H5" s="14">
        <v>9</v>
      </c>
      <c r="I5" s="14">
        <v>10</v>
      </c>
      <c r="J5" s="14">
        <v>9</v>
      </c>
      <c r="K5" s="14">
        <v>10</v>
      </c>
      <c r="L5" s="14">
        <v>9</v>
      </c>
      <c r="M5" s="15">
        <v>240</v>
      </c>
      <c r="N5" s="11">
        <v>56</v>
      </c>
      <c r="O5" s="11">
        <v>14</v>
      </c>
      <c r="P5" s="11">
        <v>3</v>
      </c>
      <c r="Q5" s="11">
        <v>55</v>
      </c>
      <c r="R5" s="11">
        <v>10</v>
      </c>
      <c r="S5" s="11">
        <v>20</v>
      </c>
      <c r="T5" s="11">
        <f t="shared" ref="T5:T27" si="0">N5+O5+P5+Q5+R5</f>
        <v>138</v>
      </c>
      <c r="U5" s="3">
        <v>0</v>
      </c>
      <c r="W5" s="3">
        <v>0</v>
      </c>
      <c r="Y5" s="3">
        <v>0</v>
      </c>
      <c r="AA5" s="3">
        <v>0</v>
      </c>
      <c r="AC5" s="3">
        <v>0</v>
      </c>
      <c r="AU5" s="4">
        <v>3</v>
      </c>
      <c r="AW5" s="4">
        <v>1</v>
      </c>
      <c r="AY5" s="4">
        <v>2</v>
      </c>
      <c r="BA5">
        <v>100</v>
      </c>
      <c r="BB5">
        <v>120</v>
      </c>
      <c r="BC5">
        <v>25</v>
      </c>
      <c r="BD5">
        <v>218</v>
      </c>
      <c r="BE5">
        <v>0</v>
      </c>
      <c r="BF5">
        <v>0</v>
      </c>
      <c r="BG5">
        <v>80</v>
      </c>
      <c r="BI5" s="24">
        <f>C5+M4+S4*18*A5</f>
        <v>82272</v>
      </c>
      <c r="BJ5" s="27">
        <f>N4+P4</f>
        <v>75</v>
      </c>
      <c r="BK5" s="24">
        <f>BI5/BJ5/A5</f>
        <v>36.565333333333335</v>
      </c>
      <c r="BL5" s="24">
        <f>D5/C5</f>
        <v>3.930007581926933E-2</v>
      </c>
      <c r="BM5" s="24">
        <f>BL5*BI5</f>
        <v>3233.2958378029261</v>
      </c>
      <c r="BN5" s="24">
        <f>BM5/BJ5/A5</f>
        <v>1.437020372356856</v>
      </c>
      <c r="BO5" s="24">
        <f>E5/C5</f>
        <v>2.7700148830417565E-2</v>
      </c>
      <c r="BP5" s="24">
        <f>BO5*BI5</f>
        <v>2278.9466445761141</v>
      </c>
      <c r="BQ5" s="24">
        <f>BP5/BJ5/A5</f>
        <v>1.0128651753671618</v>
      </c>
      <c r="BR5" s="24"/>
      <c r="BS5" s="24">
        <f>(0.325*BK5)+(12.86*BN5)+(7.04*BQ5)</f>
        <v>37.494386156427325</v>
      </c>
      <c r="BT5" s="24">
        <f>BS5*BJ5*A5</f>
        <v>84362.368851961481</v>
      </c>
      <c r="BU5" s="24">
        <f>BT5*(BA4/100)</f>
        <v>0</v>
      </c>
      <c r="BV5" s="24" t="e">
        <f>BT5/BB4</f>
        <v>#DIV/0!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87512</v>
      </c>
      <c r="D6" s="14">
        <v>3386</v>
      </c>
      <c r="E6" s="14">
        <v>2616.62</v>
      </c>
      <c r="F6" s="14">
        <v>4944.41</v>
      </c>
      <c r="G6" s="15">
        <v>164000</v>
      </c>
      <c r="H6" s="14">
        <v>16.2</v>
      </c>
      <c r="I6" s="14">
        <v>8.6</v>
      </c>
      <c r="J6" s="14">
        <v>5.0999999999999996</v>
      </c>
      <c r="K6" s="14">
        <v>9.9</v>
      </c>
      <c r="L6" s="14">
        <v>12.5</v>
      </c>
      <c r="M6" s="15">
        <v>270</v>
      </c>
      <c r="N6" s="11">
        <v>60</v>
      </c>
      <c r="O6" s="11">
        <v>13</v>
      </c>
      <c r="P6" s="11">
        <v>7</v>
      </c>
      <c r="Q6" s="11">
        <v>60</v>
      </c>
      <c r="R6" s="11">
        <v>8</v>
      </c>
      <c r="S6" s="11">
        <v>25</v>
      </c>
      <c r="T6" s="11">
        <f t="shared" si="0"/>
        <v>148</v>
      </c>
      <c r="AU6" s="4">
        <v>6</v>
      </c>
      <c r="AW6" s="4">
        <v>0.5</v>
      </c>
      <c r="AY6" s="4">
        <v>2</v>
      </c>
      <c r="BA6">
        <v>100</v>
      </c>
      <c r="BB6">
        <v>70</v>
      </c>
      <c r="BC6">
        <v>30</v>
      </c>
      <c r="BD6">
        <v>600</v>
      </c>
      <c r="BE6">
        <v>0</v>
      </c>
      <c r="BF6">
        <v>0</v>
      </c>
      <c r="BG6">
        <v>150</v>
      </c>
      <c r="BI6">
        <f t="shared" ref="BI6:BI27" si="1">C6+M5+S5*18*A6</f>
        <v>98912</v>
      </c>
      <c r="BJ6">
        <f t="shared" ref="BJ6:BJ27" si="2">N5+P5</f>
        <v>59</v>
      </c>
      <c r="BK6">
        <f t="shared" ref="BK6:BK27" si="3">BI6/BJ6/A6</f>
        <v>54.079825041006011</v>
      </c>
      <c r="BL6">
        <f t="shared" ref="BL6:BL27" si="4">D6/C6</f>
        <v>3.8691836548130541E-2</v>
      </c>
      <c r="BM6">
        <f t="shared" ref="BM6:BM27" si="5">BL6*BI6</f>
        <v>3827.0869366486882</v>
      </c>
      <c r="BN6">
        <f t="shared" ref="BN6:BN27" si="6">BM6/BJ6/A6</f>
        <v>2.0924477510381019</v>
      </c>
      <c r="BO6">
        <f t="shared" ref="BO6:BO27" si="7">E6/C6</f>
        <v>2.9900127982448121E-2</v>
      </c>
      <c r="BP6">
        <f t="shared" ref="BP6:BP27" si="8">BO6*BI6</f>
        <v>2957.4814589999087</v>
      </c>
      <c r="BQ6">
        <f t="shared" ref="BQ6:BQ27" si="9">BP6/BJ6/A6</f>
        <v>1.6169936899944826</v>
      </c>
      <c r="BS6">
        <f t="shared" ref="BS6:BS25" si="10">(0.325*BK6)+(12.86*BN6)+(7.04*BQ6)</f>
        <v>55.868456794238107</v>
      </c>
      <c r="BT6" s="4">
        <f t="shared" ref="BT6:BT27" si="11">BS6*BJ6*A6</f>
        <v>102183.40747666149</v>
      </c>
      <c r="BU6" s="4">
        <f t="shared" ref="BU6:BU27" si="12">BT6*(BA5/100)</f>
        <v>102183.40747666149</v>
      </c>
      <c r="BV6" s="4">
        <f t="shared" ref="BV6:BV27" si="13">BT6/BB5</f>
        <v>851.52839563884584</v>
      </c>
    </row>
    <row r="7" spans="1:88" x14ac:dyDescent="0.25">
      <c r="A7" s="28">
        <v>30</v>
      </c>
      <c r="B7" t="s">
        <v>36</v>
      </c>
      <c r="C7" s="14">
        <v>42413</v>
      </c>
      <c r="D7" s="14">
        <v>1615.93</v>
      </c>
      <c r="E7" s="14">
        <v>1272.3900000000001</v>
      </c>
      <c r="F7" s="14">
        <v>2370.89</v>
      </c>
      <c r="G7" s="15">
        <v>115000</v>
      </c>
      <c r="H7" s="14">
        <v>13.3</v>
      </c>
      <c r="I7" s="14">
        <v>12.8</v>
      </c>
      <c r="J7" s="14">
        <v>10.9</v>
      </c>
      <c r="K7" s="14">
        <v>9.8000000000000007</v>
      </c>
      <c r="L7" s="14">
        <v>9.5</v>
      </c>
      <c r="M7" s="15">
        <v>270</v>
      </c>
      <c r="N7" s="11">
        <v>27</v>
      </c>
      <c r="O7" s="11">
        <v>15</v>
      </c>
      <c r="P7" s="11">
        <v>6</v>
      </c>
      <c r="Q7" s="11">
        <v>60</v>
      </c>
      <c r="R7" s="11">
        <v>8</v>
      </c>
      <c r="S7" s="11">
        <v>14</v>
      </c>
      <c r="T7" s="11">
        <f t="shared" si="0"/>
        <v>116</v>
      </c>
      <c r="AU7" s="4">
        <v>6</v>
      </c>
      <c r="AW7" s="4">
        <v>0.5</v>
      </c>
      <c r="AY7" s="4">
        <v>2</v>
      </c>
      <c r="BA7">
        <v>100</v>
      </c>
      <c r="BB7">
        <v>45</v>
      </c>
      <c r="BC7">
        <v>34</v>
      </c>
      <c r="BD7">
        <v>640</v>
      </c>
      <c r="BE7">
        <v>0</v>
      </c>
      <c r="BF7">
        <v>0</v>
      </c>
      <c r="BG7">
        <v>205</v>
      </c>
      <c r="BI7">
        <f t="shared" si="1"/>
        <v>56183</v>
      </c>
      <c r="BJ7">
        <f t="shared" si="2"/>
        <v>67</v>
      </c>
      <c r="BK7">
        <f t="shared" si="3"/>
        <v>27.95174129353234</v>
      </c>
      <c r="BL7">
        <f t="shared" si="4"/>
        <v>3.8099875038313726E-2</v>
      </c>
      <c r="BM7">
        <f t="shared" si="5"/>
        <v>2140.56527927758</v>
      </c>
      <c r="BN7">
        <f t="shared" si="6"/>
        <v>1.0649578503868558</v>
      </c>
      <c r="BO7">
        <f t="shared" si="7"/>
        <v>3.0000000000000002E-2</v>
      </c>
      <c r="BP7">
        <f t="shared" si="8"/>
        <v>1685.4900000000002</v>
      </c>
      <c r="BQ7">
        <f t="shared" si="9"/>
        <v>0.8385522388059703</v>
      </c>
      <c r="BS7">
        <f t="shared" si="10"/>
        <v>28.683081637567007</v>
      </c>
      <c r="BT7" s="4">
        <f t="shared" si="11"/>
        <v>57652.994091509681</v>
      </c>
      <c r="BU7" s="4">
        <f t="shared" si="12"/>
        <v>57652.994091509681</v>
      </c>
      <c r="BV7" s="4">
        <f t="shared" si="13"/>
        <v>823.61420130728118</v>
      </c>
    </row>
    <row r="8" spans="1:88" x14ac:dyDescent="0.25">
      <c r="A8" s="28">
        <v>31</v>
      </c>
      <c r="B8" t="s">
        <v>37</v>
      </c>
      <c r="C8" s="14">
        <v>27400</v>
      </c>
      <c r="D8" s="14">
        <v>1076</v>
      </c>
      <c r="E8" s="14">
        <v>832.97</v>
      </c>
      <c r="F8" s="14">
        <v>1515.24</v>
      </c>
      <c r="G8" s="15">
        <v>251000</v>
      </c>
      <c r="H8" s="14">
        <v>11.4</v>
      </c>
      <c r="I8" s="14">
        <v>13.1</v>
      </c>
      <c r="J8" s="14">
        <v>13.2</v>
      </c>
      <c r="M8" s="15">
        <v>270</v>
      </c>
      <c r="N8" s="11">
        <v>25</v>
      </c>
      <c r="O8" s="11">
        <v>15</v>
      </c>
      <c r="P8" s="11">
        <v>8</v>
      </c>
      <c r="Q8" s="11">
        <v>60</v>
      </c>
      <c r="R8" s="11">
        <v>10</v>
      </c>
      <c r="S8" s="11">
        <v>19</v>
      </c>
      <c r="T8" s="11">
        <f t="shared" si="0"/>
        <v>118</v>
      </c>
      <c r="AU8" s="4">
        <v>6</v>
      </c>
      <c r="AW8" s="4">
        <v>0.5</v>
      </c>
      <c r="AY8" s="4">
        <v>2</v>
      </c>
      <c r="BA8">
        <v>100</v>
      </c>
      <c r="BB8">
        <v>57</v>
      </c>
      <c r="BC8">
        <v>36</v>
      </c>
      <c r="BD8">
        <v>330</v>
      </c>
      <c r="BE8">
        <v>0</v>
      </c>
      <c r="BF8">
        <v>0</v>
      </c>
      <c r="BG8">
        <v>170</v>
      </c>
      <c r="BI8">
        <f t="shared" si="1"/>
        <v>35482</v>
      </c>
      <c r="BJ8">
        <f t="shared" si="2"/>
        <v>33</v>
      </c>
      <c r="BK8">
        <f t="shared" si="3"/>
        <v>34.684261974584558</v>
      </c>
      <c r="BL8">
        <f t="shared" si="4"/>
        <v>3.927007299270073E-2</v>
      </c>
      <c r="BM8">
        <f t="shared" si="5"/>
        <v>1393.3807299270072</v>
      </c>
      <c r="BN8">
        <f t="shared" si="6"/>
        <v>1.3620534994398896</v>
      </c>
      <c r="BO8">
        <f t="shared" si="7"/>
        <v>3.0400364963503651E-2</v>
      </c>
      <c r="BP8">
        <f t="shared" si="8"/>
        <v>1078.6657496350365</v>
      </c>
      <c r="BQ8">
        <f t="shared" si="9"/>
        <v>1.0544142225171422</v>
      </c>
      <c r="BS8">
        <f t="shared" si="10"/>
        <v>36.211469271057645</v>
      </c>
      <c r="BT8" s="4">
        <f t="shared" si="11"/>
        <v>37044.333064291975</v>
      </c>
      <c r="BU8" s="4">
        <f t="shared" si="12"/>
        <v>37044.333064291975</v>
      </c>
      <c r="BV8" s="4">
        <f t="shared" si="13"/>
        <v>823.20740142871057</v>
      </c>
    </row>
    <row r="9" spans="1:88" x14ac:dyDescent="0.25">
      <c r="A9" s="28">
        <v>31</v>
      </c>
      <c r="B9" t="s">
        <v>38</v>
      </c>
      <c r="C9" s="14">
        <v>22146</v>
      </c>
      <c r="D9" s="14">
        <v>826.05</v>
      </c>
      <c r="E9" s="14">
        <v>664.38</v>
      </c>
      <c r="F9" s="14">
        <v>1229.1099999999999</v>
      </c>
      <c r="G9" s="15">
        <v>203000</v>
      </c>
      <c r="H9" s="14">
        <v>13.5</v>
      </c>
      <c r="I9" s="14">
        <v>12.2</v>
      </c>
      <c r="J9" s="14">
        <v>12</v>
      </c>
      <c r="K9" s="14">
        <v>13.4</v>
      </c>
      <c r="L9" s="14">
        <v>12.4</v>
      </c>
      <c r="M9" s="15">
        <v>270</v>
      </c>
      <c r="N9" s="11">
        <v>28</v>
      </c>
      <c r="O9" s="11">
        <v>15</v>
      </c>
      <c r="P9" s="11">
        <v>10</v>
      </c>
      <c r="Q9" s="11">
        <v>57</v>
      </c>
      <c r="R9" s="11">
        <v>10</v>
      </c>
      <c r="S9" s="11">
        <v>21</v>
      </c>
      <c r="T9" s="11">
        <f t="shared" si="0"/>
        <v>120</v>
      </c>
      <c r="AU9" s="4">
        <v>4</v>
      </c>
      <c r="AW9" s="4">
        <v>0.5</v>
      </c>
      <c r="AY9" s="4">
        <v>2</v>
      </c>
      <c r="BA9">
        <v>100</v>
      </c>
      <c r="BB9">
        <v>57</v>
      </c>
      <c r="BC9">
        <v>34</v>
      </c>
      <c r="BD9">
        <v>0</v>
      </c>
      <c r="BE9">
        <v>0</v>
      </c>
      <c r="BF9">
        <v>0</v>
      </c>
      <c r="BG9">
        <v>0</v>
      </c>
      <c r="BI9">
        <f t="shared" si="1"/>
        <v>33018</v>
      </c>
      <c r="BJ9">
        <f t="shared" si="2"/>
        <v>33</v>
      </c>
      <c r="BK9">
        <f t="shared" si="3"/>
        <v>32.275659824046919</v>
      </c>
      <c r="BL9">
        <f t="shared" si="4"/>
        <v>3.730018965050122E-2</v>
      </c>
      <c r="BM9">
        <f t="shared" si="5"/>
        <v>1231.5776618802493</v>
      </c>
      <c r="BN9">
        <f t="shared" si="6"/>
        <v>1.203888232532013</v>
      </c>
      <c r="BO9">
        <f t="shared" si="7"/>
        <v>0.03</v>
      </c>
      <c r="BP9">
        <f t="shared" si="8"/>
        <v>990.54</v>
      </c>
      <c r="BQ9">
        <f t="shared" si="9"/>
        <v>0.96826979472140762</v>
      </c>
      <c r="BS9">
        <f t="shared" si="10"/>
        <v>32.788211468015646</v>
      </c>
      <c r="BT9" s="4">
        <f t="shared" si="11"/>
        <v>33542.340331780004</v>
      </c>
      <c r="BU9" s="4">
        <f t="shared" si="12"/>
        <v>33542.340331780004</v>
      </c>
      <c r="BV9" s="4">
        <f t="shared" si="13"/>
        <v>588.46211108385967</v>
      </c>
    </row>
    <row r="10" spans="1:88" x14ac:dyDescent="0.25">
      <c r="A10" s="28">
        <v>30</v>
      </c>
      <c r="B10" t="s">
        <v>39</v>
      </c>
      <c r="C10" s="14">
        <v>19040</v>
      </c>
      <c r="D10" s="14">
        <v>731.12</v>
      </c>
      <c r="E10" s="14">
        <v>594.04</v>
      </c>
      <c r="F10" s="14">
        <v>1252.9100000000001</v>
      </c>
      <c r="G10" s="15">
        <v>300000</v>
      </c>
      <c r="H10" s="14">
        <v>11.3</v>
      </c>
      <c r="I10" s="14">
        <v>11.3</v>
      </c>
      <c r="J10" s="14">
        <v>10.9</v>
      </c>
      <c r="K10" s="14">
        <v>10</v>
      </c>
      <c r="L10" s="14">
        <v>11</v>
      </c>
      <c r="M10" s="15">
        <v>270</v>
      </c>
      <c r="N10" s="11">
        <v>47</v>
      </c>
      <c r="O10" s="11">
        <v>5</v>
      </c>
      <c r="P10" s="11">
        <v>13</v>
      </c>
      <c r="Q10" s="11">
        <v>40</v>
      </c>
      <c r="R10" s="11">
        <v>35</v>
      </c>
      <c r="S10" s="11">
        <v>23</v>
      </c>
      <c r="T10" s="11">
        <f t="shared" si="0"/>
        <v>140</v>
      </c>
      <c r="AO10" s="4">
        <v>1</v>
      </c>
      <c r="AP10" s="6">
        <v>5</v>
      </c>
      <c r="AU10" s="4">
        <v>4</v>
      </c>
      <c r="AW10" s="4">
        <v>0.5</v>
      </c>
      <c r="AY10" s="4">
        <v>2</v>
      </c>
      <c r="BA10">
        <v>75</v>
      </c>
      <c r="BB10">
        <v>230</v>
      </c>
      <c r="BC10">
        <v>57</v>
      </c>
      <c r="BD10">
        <v>30</v>
      </c>
      <c r="BE10">
        <v>0</v>
      </c>
      <c r="BF10">
        <v>0</v>
      </c>
      <c r="BG10">
        <v>40</v>
      </c>
      <c r="BI10">
        <f t="shared" si="1"/>
        <v>30650</v>
      </c>
      <c r="BJ10">
        <f t="shared" si="2"/>
        <v>38</v>
      </c>
      <c r="BK10">
        <f t="shared" si="3"/>
        <v>26.885964912280702</v>
      </c>
      <c r="BL10">
        <f t="shared" si="4"/>
        <v>3.8399159663865548E-2</v>
      </c>
      <c r="BM10">
        <f t="shared" si="5"/>
        <v>1176.9342436974791</v>
      </c>
      <c r="BN10">
        <f t="shared" si="6"/>
        <v>1.0323984593837536</v>
      </c>
      <c r="BO10">
        <f t="shared" si="7"/>
        <v>3.1199579831932771E-2</v>
      </c>
      <c r="BP10">
        <f t="shared" si="8"/>
        <v>956.26712184873941</v>
      </c>
      <c r="BQ10">
        <f t="shared" si="9"/>
        <v>0.8388308086392452</v>
      </c>
      <c r="BS10">
        <f t="shared" si="10"/>
        <v>27.919951676986585</v>
      </c>
      <c r="BT10" s="4">
        <f t="shared" si="11"/>
        <v>31828.744911764708</v>
      </c>
      <c r="BU10" s="4">
        <f t="shared" si="12"/>
        <v>31828.744911764708</v>
      </c>
      <c r="BV10" s="4">
        <f t="shared" si="13"/>
        <v>558.3990335397317</v>
      </c>
    </row>
    <row r="11" spans="1:88" x14ac:dyDescent="0.25">
      <c r="A11" s="28">
        <v>31</v>
      </c>
      <c r="B11" t="s">
        <v>40</v>
      </c>
      <c r="C11" s="14">
        <v>31560</v>
      </c>
      <c r="D11" s="14">
        <v>1243.46</v>
      </c>
      <c r="E11" s="14">
        <v>1054.1099999999999</v>
      </c>
      <c r="F11" s="14">
        <v>1767.37</v>
      </c>
      <c r="G11" s="15">
        <v>140000</v>
      </c>
      <c r="H11" s="14">
        <v>13</v>
      </c>
      <c r="I11" s="14">
        <v>12.3</v>
      </c>
      <c r="J11" s="14">
        <v>14.2</v>
      </c>
      <c r="K11" s="14">
        <v>11.2</v>
      </c>
      <c r="L11" s="14">
        <v>12.3</v>
      </c>
      <c r="M11" s="15">
        <v>270</v>
      </c>
      <c r="N11" s="11">
        <v>47</v>
      </c>
      <c r="O11" s="11">
        <v>5</v>
      </c>
      <c r="P11" s="11">
        <v>9</v>
      </c>
      <c r="Q11" s="11">
        <v>45</v>
      </c>
      <c r="R11" s="11">
        <v>30</v>
      </c>
      <c r="S11" s="11">
        <v>18</v>
      </c>
      <c r="T11" s="11">
        <f t="shared" si="0"/>
        <v>136</v>
      </c>
      <c r="U11" s="3">
        <v>0</v>
      </c>
      <c r="W11" s="3">
        <v>0</v>
      </c>
      <c r="Y11" s="3">
        <v>4</v>
      </c>
      <c r="Z11" s="2">
        <v>10</v>
      </c>
      <c r="AA11" s="3">
        <v>0</v>
      </c>
      <c r="AC11" s="3">
        <v>0</v>
      </c>
      <c r="AU11" s="4">
        <v>4</v>
      </c>
      <c r="AW11" s="4">
        <v>0.5</v>
      </c>
      <c r="AY11" s="4">
        <v>2</v>
      </c>
      <c r="BA11">
        <v>50</v>
      </c>
      <c r="BB11">
        <v>50</v>
      </c>
      <c r="BC11">
        <v>50</v>
      </c>
      <c r="BD11">
        <v>0</v>
      </c>
      <c r="BE11">
        <v>0</v>
      </c>
      <c r="BF11">
        <v>0</v>
      </c>
      <c r="BG11">
        <v>0</v>
      </c>
      <c r="BI11">
        <f t="shared" si="1"/>
        <v>44664</v>
      </c>
      <c r="BJ11">
        <f t="shared" si="2"/>
        <v>60</v>
      </c>
      <c r="BK11">
        <f t="shared" si="3"/>
        <v>24.012903225806451</v>
      </c>
      <c r="BL11">
        <f t="shared" si="4"/>
        <v>3.9399873257287707E-2</v>
      </c>
      <c r="BM11">
        <f t="shared" si="5"/>
        <v>1759.7559391634982</v>
      </c>
      <c r="BN11">
        <f t="shared" si="6"/>
        <v>0.9461053436362894</v>
      </c>
      <c r="BO11">
        <f t="shared" si="7"/>
        <v>3.3400190114068438E-2</v>
      </c>
      <c r="BP11">
        <f t="shared" si="8"/>
        <v>1491.7860912547528</v>
      </c>
      <c r="BQ11">
        <f t="shared" si="9"/>
        <v>0.80203553293266283</v>
      </c>
      <c r="BS11">
        <f t="shared" si="10"/>
        <v>25.617438419395725</v>
      </c>
      <c r="BT11" s="4">
        <f t="shared" si="11"/>
        <v>47648.435460076049</v>
      </c>
      <c r="BU11" s="4">
        <f t="shared" si="12"/>
        <v>35736.326595057035</v>
      </c>
      <c r="BV11" s="4">
        <f t="shared" si="13"/>
        <v>207.16711069598281</v>
      </c>
    </row>
    <row r="12" spans="1:88" x14ac:dyDescent="0.25">
      <c r="A12" s="28">
        <v>30</v>
      </c>
      <c r="B12" t="s">
        <v>41</v>
      </c>
      <c r="C12" s="14">
        <v>46275</v>
      </c>
      <c r="D12" s="14">
        <v>1929.65</v>
      </c>
      <c r="E12" s="14">
        <v>1462.31</v>
      </c>
      <c r="F12" s="14">
        <v>2623.79</v>
      </c>
      <c r="G12" s="15">
        <v>137000</v>
      </c>
      <c r="H12" s="14">
        <v>11</v>
      </c>
      <c r="I12" s="14">
        <v>10.8</v>
      </c>
      <c r="J12" s="14">
        <v>10.5</v>
      </c>
      <c r="K12" s="14">
        <v>9.8000000000000007</v>
      </c>
      <c r="L12" s="14">
        <v>11.9</v>
      </c>
      <c r="M12" s="15">
        <v>270</v>
      </c>
      <c r="N12" s="11">
        <v>47</v>
      </c>
      <c r="O12" s="11">
        <v>5</v>
      </c>
      <c r="P12" s="11">
        <v>6</v>
      </c>
      <c r="Q12" s="11">
        <v>50</v>
      </c>
      <c r="R12" s="11">
        <v>25</v>
      </c>
      <c r="S12" s="11">
        <v>10</v>
      </c>
      <c r="T12" s="11">
        <f t="shared" si="0"/>
        <v>133</v>
      </c>
      <c r="U12" s="3">
        <v>0</v>
      </c>
      <c r="W12" s="3">
        <v>0</v>
      </c>
      <c r="Y12" s="3">
        <v>4</v>
      </c>
      <c r="Z12" s="2">
        <v>10</v>
      </c>
      <c r="AA12" s="3">
        <v>0</v>
      </c>
      <c r="AC12" s="3">
        <v>0</v>
      </c>
      <c r="AU12" s="4">
        <v>4</v>
      </c>
      <c r="AW12" s="4">
        <v>0.5</v>
      </c>
      <c r="AY12" s="4">
        <v>2</v>
      </c>
      <c r="BA12">
        <v>0</v>
      </c>
      <c r="BB12">
        <v>0</v>
      </c>
      <c r="BD12">
        <v>0</v>
      </c>
      <c r="BE12">
        <v>6</v>
      </c>
      <c r="BF12">
        <v>0</v>
      </c>
      <c r="BG12">
        <v>0</v>
      </c>
      <c r="BI12">
        <f t="shared" si="1"/>
        <v>56265</v>
      </c>
      <c r="BJ12">
        <f t="shared" si="2"/>
        <v>56</v>
      </c>
      <c r="BK12">
        <f t="shared" si="3"/>
        <v>33.491071428571431</v>
      </c>
      <c r="BL12">
        <f t="shared" si="4"/>
        <v>4.1699621826039979E-2</v>
      </c>
      <c r="BM12">
        <f t="shared" si="5"/>
        <v>2346.2292220421396</v>
      </c>
      <c r="BN12">
        <f t="shared" si="6"/>
        <v>1.3965650131203211</v>
      </c>
      <c r="BO12">
        <f t="shared" si="7"/>
        <v>3.1600432198811451E-2</v>
      </c>
      <c r="BP12">
        <f t="shared" si="8"/>
        <v>1777.9983176661262</v>
      </c>
      <c r="BQ12">
        <f t="shared" si="9"/>
        <v>1.0583323319441227</v>
      </c>
      <c r="BS12">
        <f t="shared" si="10"/>
        <v>36.295083899899666</v>
      </c>
      <c r="BT12" s="4">
        <f t="shared" si="11"/>
        <v>60975.740951831438</v>
      </c>
      <c r="BU12" s="4">
        <f t="shared" si="12"/>
        <v>30487.870475915719</v>
      </c>
      <c r="BV12" s="4">
        <f t="shared" si="13"/>
        <v>1219.5148190366288</v>
      </c>
    </row>
    <row r="13" spans="1:88" x14ac:dyDescent="0.25">
      <c r="A13" s="28">
        <v>31</v>
      </c>
      <c r="B13" t="s">
        <v>42</v>
      </c>
      <c r="C13" s="14">
        <v>46270</v>
      </c>
      <c r="D13" s="14">
        <v>1873.95</v>
      </c>
      <c r="E13" s="14">
        <v>1364.95</v>
      </c>
      <c r="F13" s="14">
        <v>2614.25</v>
      </c>
      <c r="G13" s="15">
        <v>141000</v>
      </c>
      <c r="H13" s="14">
        <v>10</v>
      </c>
      <c r="I13" s="14">
        <v>11.3</v>
      </c>
      <c r="J13" s="14">
        <v>10.7</v>
      </c>
      <c r="K13" s="14">
        <v>9.5</v>
      </c>
      <c r="L13" s="14">
        <v>11</v>
      </c>
      <c r="M13" s="15">
        <v>270</v>
      </c>
      <c r="N13" s="11">
        <v>50</v>
      </c>
      <c r="O13" s="11">
        <v>5</v>
      </c>
      <c r="P13" s="11">
        <v>0</v>
      </c>
      <c r="Q13" s="11">
        <v>47</v>
      </c>
      <c r="R13" s="11">
        <v>25</v>
      </c>
      <c r="S13" s="11">
        <v>13</v>
      </c>
      <c r="T13" s="11">
        <f t="shared" si="0"/>
        <v>127</v>
      </c>
      <c r="Y13" s="3">
        <v>4.75</v>
      </c>
      <c r="AU13" s="4">
        <v>4</v>
      </c>
      <c r="AW13" s="4">
        <v>0.5</v>
      </c>
      <c r="AY13" s="4">
        <v>2</v>
      </c>
      <c r="BA13">
        <v>0</v>
      </c>
      <c r="BB13">
        <v>0</v>
      </c>
      <c r="BD13">
        <v>0</v>
      </c>
      <c r="BE13">
        <v>10</v>
      </c>
      <c r="BF13">
        <v>0</v>
      </c>
      <c r="BG13">
        <v>0</v>
      </c>
      <c r="BI13">
        <f t="shared" si="1"/>
        <v>52120</v>
      </c>
      <c r="BJ13">
        <f t="shared" si="2"/>
        <v>53</v>
      </c>
      <c r="BK13">
        <f t="shared" si="3"/>
        <v>31.722458916615945</v>
      </c>
      <c r="BL13">
        <f t="shared" si="4"/>
        <v>4.0500324184136592E-2</v>
      </c>
      <c r="BM13">
        <f t="shared" si="5"/>
        <v>2110.8768964771994</v>
      </c>
      <c r="BN13">
        <f t="shared" si="6"/>
        <v>1.2847698700409003</v>
      </c>
      <c r="BO13">
        <f t="shared" si="7"/>
        <v>2.9499675815863411E-2</v>
      </c>
      <c r="BP13">
        <f t="shared" si="8"/>
        <v>1537.523103522801</v>
      </c>
      <c r="BQ13">
        <f t="shared" si="9"/>
        <v>0.93580225412221607</v>
      </c>
      <c r="BS13">
        <f t="shared" si="10"/>
        <v>33.419987545646563</v>
      </c>
      <c r="BT13" s="4">
        <f t="shared" si="11"/>
        <v>54909.039537497301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C14" s="14">
        <v>47788</v>
      </c>
      <c r="D14" s="14">
        <v>1887.61</v>
      </c>
      <c r="E14" s="14">
        <v>1395.43</v>
      </c>
      <c r="F14" s="14">
        <v>2690.46</v>
      </c>
      <c r="G14" s="15">
        <v>176000</v>
      </c>
      <c r="H14" s="14">
        <v>8.9</v>
      </c>
      <c r="I14" s="14">
        <v>9.1</v>
      </c>
      <c r="J14" s="14">
        <v>10.9</v>
      </c>
      <c r="K14" s="14">
        <v>10.8</v>
      </c>
      <c r="L14" s="14">
        <v>11.4</v>
      </c>
      <c r="M14" s="15">
        <v>252</v>
      </c>
      <c r="N14" s="11">
        <v>53</v>
      </c>
      <c r="O14" s="11">
        <v>4</v>
      </c>
      <c r="P14" s="11">
        <v>0</v>
      </c>
      <c r="Q14" s="11">
        <v>45</v>
      </c>
      <c r="R14" s="11">
        <v>25</v>
      </c>
      <c r="S14" s="11">
        <v>13</v>
      </c>
      <c r="T14" s="11">
        <f t="shared" si="0"/>
        <v>127</v>
      </c>
      <c r="U14" s="3">
        <v>0</v>
      </c>
      <c r="W14" s="3">
        <v>0</v>
      </c>
      <c r="Y14" s="3">
        <v>5</v>
      </c>
      <c r="AA14" s="3">
        <v>0</v>
      </c>
      <c r="AC14" s="3">
        <v>0</v>
      </c>
      <c r="AU14" s="4">
        <v>4</v>
      </c>
      <c r="AW14" s="4">
        <v>0.5</v>
      </c>
      <c r="AY14" s="4">
        <v>2</v>
      </c>
      <c r="BA14">
        <v>0</v>
      </c>
      <c r="BB14">
        <v>0</v>
      </c>
      <c r="BD14">
        <v>0</v>
      </c>
      <c r="BE14">
        <v>10</v>
      </c>
      <c r="BF14">
        <v>0</v>
      </c>
      <c r="BG14">
        <v>0</v>
      </c>
      <c r="BI14">
        <f t="shared" si="1"/>
        <v>55312</v>
      </c>
      <c r="BJ14">
        <f t="shared" si="2"/>
        <v>50</v>
      </c>
      <c r="BK14">
        <f t="shared" si="3"/>
        <v>35.685161290322583</v>
      </c>
      <c r="BL14">
        <f t="shared" si="4"/>
        <v>3.9499665187913278E-2</v>
      </c>
      <c r="BM14">
        <f t="shared" si="5"/>
        <v>2184.8054808738593</v>
      </c>
      <c r="BN14">
        <f t="shared" si="6"/>
        <v>1.4095519231444253</v>
      </c>
      <c r="BO14">
        <f t="shared" si="7"/>
        <v>2.9200426885410566E-2</v>
      </c>
      <c r="BP14">
        <f t="shared" si="8"/>
        <v>1615.1340118858293</v>
      </c>
      <c r="BQ14">
        <f t="shared" si="9"/>
        <v>1.042021943152148</v>
      </c>
      <c r="BS14">
        <f t="shared" si="10"/>
        <v>37.060349630783271</v>
      </c>
      <c r="BT14" s="4">
        <f t="shared" si="11"/>
        <v>57443.541927714068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48950</v>
      </c>
      <c r="D15" s="14">
        <v>1904.16</v>
      </c>
      <c r="E15" s="14">
        <v>1424.45</v>
      </c>
      <c r="F15" s="14">
        <v>2775.46</v>
      </c>
      <c r="G15" s="15">
        <v>156000</v>
      </c>
      <c r="H15" s="14">
        <v>10.7</v>
      </c>
      <c r="I15" s="14">
        <v>9.8000000000000007</v>
      </c>
      <c r="J15" s="14">
        <v>8.6</v>
      </c>
      <c r="K15" s="14">
        <v>9.8000000000000007</v>
      </c>
      <c r="L15" s="14">
        <v>10.4</v>
      </c>
      <c r="M15" s="15">
        <v>279</v>
      </c>
      <c r="N15" s="11">
        <v>65</v>
      </c>
      <c r="O15" s="11">
        <v>4</v>
      </c>
      <c r="P15" s="11">
        <v>5</v>
      </c>
      <c r="Q15" s="11">
        <v>33</v>
      </c>
      <c r="R15" s="11">
        <v>25</v>
      </c>
      <c r="S15" s="11">
        <v>14</v>
      </c>
      <c r="T15" s="11">
        <f t="shared" si="0"/>
        <v>132</v>
      </c>
      <c r="U15" s="3">
        <v>0</v>
      </c>
      <c r="W15" s="3">
        <v>0</v>
      </c>
      <c r="Y15" s="3">
        <v>5.5</v>
      </c>
      <c r="AA15" s="3">
        <v>0</v>
      </c>
      <c r="AC15" s="3">
        <v>0</v>
      </c>
      <c r="AU15" s="4">
        <v>4</v>
      </c>
      <c r="AW15" s="4">
        <v>0.5</v>
      </c>
      <c r="AY15" s="4">
        <v>2</v>
      </c>
      <c r="BA15">
        <v>0</v>
      </c>
      <c r="BB15">
        <v>0</v>
      </c>
      <c r="BD15">
        <v>0</v>
      </c>
      <c r="BE15">
        <v>30</v>
      </c>
      <c r="BF15">
        <v>0</v>
      </c>
      <c r="BG15">
        <v>0</v>
      </c>
      <c r="BI15">
        <f t="shared" si="1"/>
        <v>55754</v>
      </c>
      <c r="BJ15">
        <f t="shared" si="2"/>
        <v>53</v>
      </c>
      <c r="BK15">
        <f t="shared" si="3"/>
        <v>37.570080862533693</v>
      </c>
      <c r="BL15">
        <f t="shared" si="4"/>
        <v>3.8900102145045967E-2</v>
      </c>
      <c r="BM15">
        <f t="shared" si="5"/>
        <v>2168.8362949948928</v>
      </c>
      <c r="BN15">
        <f t="shared" si="6"/>
        <v>1.4614799831501972</v>
      </c>
      <c r="BO15">
        <f t="shared" si="7"/>
        <v>2.9100102145045968E-2</v>
      </c>
      <c r="BP15">
        <f t="shared" si="8"/>
        <v>1622.447094994893</v>
      </c>
      <c r="BQ15">
        <f t="shared" si="9"/>
        <v>1.0932931906973671</v>
      </c>
      <c r="BS15">
        <f t="shared" si="10"/>
        <v>38.701692926144453</v>
      </c>
      <c r="BT15" s="4">
        <f t="shared" si="11"/>
        <v>57433.312302398364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60568</v>
      </c>
      <c r="D16" s="14">
        <v>2331.88</v>
      </c>
      <c r="E16" s="14">
        <v>1750.42</v>
      </c>
      <c r="F16" s="14">
        <v>3428.15</v>
      </c>
      <c r="G16" s="15">
        <v>182000</v>
      </c>
      <c r="H16" s="14">
        <v>11.6</v>
      </c>
      <c r="I16" s="14">
        <v>12.2</v>
      </c>
      <c r="J16" s="14">
        <v>10.4</v>
      </c>
      <c r="K16" s="14">
        <v>9.1999999999999993</v>
      </c>
      <c r="L16" s="14">
        <v>11.5</v>
      </c>
      <c r="M16" s="15">
        <v>270</v>
      </c>
      <c r="N16" s="11">
        <v>65</v>
      </c>
      <c r="O16" s="11">
        <v>4</v>
      </c>
      <c r="P16" s="11">
        <v>4</v>
      </c>
      <c r="Q16" s="11">
        <v>33</v>
      </c>
      <c r="R16" s="11">
        <v>25</v>
      </c>
      <c r="S16" s="11">
        <v>15</v>
      </c>
      <c r="T16" s="11">
        <f t="shared" si="0"/>
        <v>131</v>
      </c>
      <c r="U16" s="3">
        <v>0</v>
      </c>
      <c r="W16" s="3">
        <v>0</v>
      </c>
      <c r="Y16" s="3">
        <v>5.5</v>
      </c>
      <c r="AA16" s="3">
        <v>0</v>
      </c>
      <c r="AC16" s="3">
        <v>0</v>
      </c>
      <c r="AU16" s="4">
        <v>4</v>
      </c>
      <c r="AW16" s="4">
        <v>0.5</v>
      </c>
      <c r="AY16" s="4">
        <v>1</v>
      </c>
      <c r="BA16">
        <v>0</v>
      </c>
      <c r="BB16">
        <v>0</v>
      </c>
      <c r="BD16">
        <v>0</v>
      </c>
      <c r="BE16">
        <v>30</v>
      </c>
      <c r="BF16">
        <v>0</v>
      </c>
      <c r="BG16">
        <v>0</v>
      </c>
      <c r="BI16">
        <f t="shared" si="1"/>
        <v>68659</v>
      </c>
      <c r="BJ16">
        <f t="shared" si="2"/>
        <v>70</v>
      </c>
      <c r="BK16">
        <f t="shared" si="3"/>
        <v>31.640092165898619</v>
      </c>
      <c r="BL16">
        <f t="shared" si="4"/>
        <v>3.8500198124422139E-2</v>
      </c>
      <c r="BM16">
        <f t="shared" si="5"/>
        <v>2643.3851030246997</v>
      </c>
      <c r="BN16">
        <f t="shared" si="6"/>
        <v>1.2181498170620737</v>
      </c>
      <c r="BO16">
        <f t="shared" si="7"/>
        <v>2.8900079249768857E-2</v>
      </c>
      <c r="BP16">
        <f t="shared" si="8"/>
        <v>1984.2505412098799</v>
      </c>
      <c r="BQ16">
        <f t="shared" si="9"/>
        <v>0.91440117106446084</v>
      </c>
      <c r="BS16">
        <f t="shared" si="10"/>
        <v>32.385820845629119</v>
      </c>
      <c r="BT16" s="4">
        <f t="shared" si="11"/>
        <v>70277.231235015191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48698</v>
      </c>
      <c r="D17" s="14">
        <v>1913.84</v>
      </c>
      <c r="E17" s="14">
        <v>1421.98</v>
      </c>
      <c r="F17" s="14">
        <v>2741.7</v>
      </c>
      <c r="G17" s="15">
        <v>159000</v>
      </c>
      <c r="H17" s="14">
        <v>9.8000000000000007</v>
      </c>
      <c r="I17" s="14">
        <v>10.1</v>
      </c>
      <c r="J17" s="14">
        <v>9.6</v>
      </c>
      <c r="K17" s="14">
        <v>10.5</v>
      </c>
      <c r="L17" s="14">
        <v>8.6</v>
      </c>
      <c r="M17" s="15">
        <v>279</v>
      </c>
      <c r="N17" s="11">
        <v>60</v>
      </c>
      <c r="O17" s="11">
        <v>9</v>
      </c>
      <c r="P17" s="11">
        <v>4</v>
      </c>
      <c r="Q17" s="11">
        <v>17</v>
      </c>
      <c r="R17" s="11">
        <v>35</v>
      </c>
      <c r="S17" s="11">
        <v>5</v>
      </c>
      <c r="T17" s="11">
        <f t="shared" si="0"/>
        <v>125</v>
      </c>
      <c r="U17" s="3">
        <v>0</v>
      </c>
      <c r="W17" s="3">
        <v>0</v>
      </c>
      <c r="Y17" s="3">
        <v>1</v>
      </c>
      <c r="AA17" s="3">
        <v>0</v>
      </c>
      <c r="AC17" s="3">
        <v>0</v>
      </c>
      <c r="AU17" s="4">
        <v>4</v>
      </c>
      <c r="AW17" s="4">
        <v>0.5</v>
      </c>
      <c r="AY17" s="4">
        <v>1</v>
      </c>
      <c r="BA17">
        <v>80</v>
      </c>
      <c r="BC17">
        <v>20</v>
      </c>
      <c r="BD17">
        <v>395</v>
      </c>
      <c r="BE17">
        <v>0</v>
      </c>
      <c r="BF17">
        <v>0</v>
      </c>
      <c r="BG17">
        <v>150</v>
      </c>
      <c r="BI17">
        <f t="shared" si="1"/>
        <v>57068</v>
      </c>
      <c r="BJ17">
        <f t="shared" si="2"/>
        <v>69</v>
      </c>
      <c r="BK17">
        <f t="shared" si="3"/>
        <v>27.569082125603867</v>
      </c>
      <c r="BL17">
        <f t="shared" si="4"/>
        <v>3.9300176598628278E-2</v>
      </c>
      <c r="BM17">
        <f t="shared" si="5"/>
        <v>2242.7824781305185</v>
      </c>
      <c r="BN17">
        <f t="shared" si="6"/>
        <v>1.0834697961983182</v>
      </c>
      <c r="BO17">
        <f t="shared" si="7"/>
        <v>2.9199967144441251E-2</v>
      </c>
      <c r="BP17">
        <f t="shared" si="8"/>
        <v>1666.3837249989733</v>
      </c>
      <c r="BQ17">
        <f t="shared" si="9"/>
        <v>0.80501629227003546</v>
      </c>
      <c r="BS17">
        <f t="shared" si="10"/>
        <v>28.560687967512678</v>
      </c>
      <c r="BT17" s="4">
        <f t="shared" si="11"/>
        <v>59120.624092751248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49889</v>
      </c>
      <c r="D18" s="14">
        <v>2015.49</v>
      </c>
      <c r="E18" s="14">
        <v>1561.54</v>
      </c>
      <c r="F18" s="14">
        <v>2783.8</v>
      </c>
      <c r="G18" s="15">
        <v>162000</v>
      </c>
      <c r="H18" s="14">
        <v>12.4</v>
      </c>
      <c r="I18" s="14">
        <v>13.1</v>
      </c>
      <c r="J18" s="14">
        <v>10.9</v>
      </c>
      <c r="K18" s="14">
        <v>10</v>
      </c>
      <c r="L18" s="14">
        <v>14</v>
      </c>
      <c r="M18" s="15">
        <v>270</v>
      </c>
      <c r="N18" s="11">
        <v>58</v>
      </c>
      <c r="O18" s="11">
        <v>90</v>
      </c>
      <c r="P18" s="11">
        <v>3</v>
      </c>
      <c r="Q18" s="11">
        <v>17</v>
      </c>
      <c r="R18" s="11">
        <v>35</v>
      </c>
      <c r="S18" s="11">
        <v>9</v>
      </c>
      <c r="T18" s="11">
        <f t="shared" si="0"/>
        <v>203</v>
      </c>
      <c r="U18" s="3">
        <v>0</v>
      </c>
      <c r="W18" s="3">
        <v>0</v>
      </c>
      <c r="Y18" s="3">
        <v>0</v>
      </c>
      <c r="AA18" s="3">
        <v>0</v>
      </c>
      <c r="AC18" s="3">
        <v>0</v>
      </c>
      <c r="AU18" s="4">
        <v>4</v>
      </c>
      <c r="AW18" s="4">
        <v>0.5</v>
      </c>
      <c r="AY18" s="4">
        <v>1</v>
      </c>
      <c r="BA18">
        <v>100</v>
      </c>
      <c r="BB18">
        <v>65</v>
      </c>
      <c r="BC18">
        <v>28</v>
      </c>
      <c r="BD18">
        <v>500</v>
      </c>
      <c r="BE18">
        <v>0</v>
      </c>
      <c r="BF18">
        <v>0</v>
      </c>
      <c r="BG18">
        <v>125</v>
      </c>
      <c r="BI18">
        <f t="shared" si="1"/>
        <v>52958</v>
      </c>
      <c r="BJ18">
        <f t="shared" si="2"/>
        <v>64</v>
      </c>
      <c r="BK18">
        <f t="shared" si="3"/>
        <v>26.692540322580644</v>
      </c>
      <c r="BL18">
        <f t="shared" si="4"/>
        <v>4.0399486860831044E-2</v>
      </c>
      <c r="BM18">
        <f t="shared" si="5"/>
        <v>2139.4760251758903</v>
      </c>
      <c r="BN18">
        <f t="shared" si="6"/>
        <v>1.0783649320442996</v>
      </c>
      <c r="BO18">
        <f t="shared" si="7"/>
        <v>3.1300286636332657E-2</v>
      </c>
      <c r="BP18">
        <f t="shared" si="8"/>
        <v>1657.6005796869049</v>
      </c>
      <c r="BQ18">
        <f t="shared" si="9"/>
        <v>0.8354841631486416</v>
      </c>
      <c r="BS18">
        <f t="shared" si="10"/>
        <v>28.42465713949484</v>
      </c>
      <c r="BT18" s="4">
        <f t="shared" si="11"/>
        <v>56394.519764757766</v>
      </c>
      <c r="BU18" s="4">
        <f t="shared" si="12"/>
        <v>45115.615811806216</v>
      </c>
      <c r="BV18" s="4" t="e">
        <f t="shared" si="13"/>
        <v>#DIV/0!</v>
      </c>
    </row>
    <row r="19" spans="1:74" x14ac:dyDescent="0.25">
      <c r="A19" s="28">
        <v>30</v>
      </c>
      <c r="B19" t="s">
        <v>36</v>
      </c>
      <c r="C19" s="14">
        <v>47867</v>
      </c>
      <c r="D19" s="14">
        <v>1972.11</v>
      </c>
      <c r="E19" s="14">
        <v>1584.38</v>
      </c>
      <c r="F19" s="14">
        <v>2685.34</v>
      </c>
      <c r="G19" s="15">
        <v>203000</v>
      </c>
      <c r="H19" s="14">
        <v>11.1</v>
      </c>
      <c r="I19" s="14">
        <v>13.1</v>
      </c>
      <c r="J19" s="14">
        <v>10.9</v>
      </c>
      <c r="K19" s="14">
        <v>11.6</v>
      </c>
      <c r="L19" s="14">
        <v>9.6</v>
      </c>
      <c r="M19" s="15">
        <v>279</v>
      </c>
      <c r="N19" s="11">
        <v>54</v>
      </c>
      <c r="O19" s="11">
        <v>13</v>
      </c>
      <c r="P19" s="11">
        <v>6</v>
      </c>
      <c r="Q19" s="11">
        <v>17</v>
      </c>
      <c r="R19" s="11">
        <v>35</v>
      </c>
      <c r="S19" s="11">
        <v>9</v>
      </c>
      <c r="T19" s="11">
        <f t="shared" si="0"/>
        <v>125</v>
      </c>
      <c r="AK19" s="4">
        <v>0</v>
      </c>
      <c r="AM19" s="4">
        <v>0</v>
      </c>
      <c r="AO19" s="4">
        <v>1</v>
      </c>
      <c r="AP19" s="6">
        <v>5</v>
      </c>
      <c r="AQ19" s="4">
        <v>0</v>
      </c>
      <c r="AS19" s="4">
        <v>0</v>
      </c>
      <c r="AU19" s="4">
        <v>4</v>
      </c>
      <c r="AW19" s="4">
        <v>0.5</v>
      </c>
      <c r="AY19" s="4">
        <v>1</v>
      </c>
      <c r="BA19">
        <v>75</v>
      </c>
      <c r="BB19">
        <v>80</v>
      </c>
      <c r="BC19">
        <v>32</v>
      </c>
      <c r="BD19">
        <v>100</v>
      </c>
      <c r="BE19">
        <v>0</v>
      </c>
      <c r="BF19">
        <v>0</v>
      </c>
      <c r="BG19">
        <v>100</v>
      </c>
      <c r="BI19">
        <f t="shared" si="1"/>
        <v>52997</v>
      </c>
      <c r="BJ19">
        <f t="shared" si="2"/>
        <v>61</v>
      </c>
      <c r="BK19">
        <f t="shared" si="3"/>
        <v>28.960109289617488</v>
      </c>
      <c r="BL19">
        <f t="shared" si="4"/>
        <v>4.1199782731318024E-2</v>
      </c>
      <c r="BM19">
        <f t="shared" si="5"/>
        <v>2183.4648854116613</v>
      </c>
      <c r="BN19">
        <f t="shared" si="6"/>
        <v>1.1931502106074652</v>
      </c>
      <c r="BO19">
        <f t="shared" si="7"/>
        <v>3.309963022541626E-2</v>
      </c>
      <c r="BP19">
        <f t="shared" si="8"/>
        <v>1754.1811030563856</v>
      </c>
      <c r="BQ19">
        <f t="shared" si="9"/>
        <v>0.95856890877398127</v>
      </c>
      <c r="BS19">
        <f t="shared" si="10"/>
        <v>31.504272345306514</v>
      </c>
      <c r="BT19" s="4">
        <f t="shared" si="11"/>
        <v>57652.818391910921</v>
      </c>
      <c r="BU19" s="4">
        <f t="shared" si="12"/>
        <v>57652.818391910921</v>
      </c>
      <c r="BV19" s="4">
        <f t="shared" si="13"/>
        <v>886.96643679862962</v>
      </c>
    </row>
    <row r="20" spans="1:74" x14ac:dyDescent="0.25">
      <c r="A20" s="28">
        <v>31</v>
      </c>
      <c r="B20" t="s">
        <v>37</v>
      </c>
      <c r="C20" s="14">
        <v>40532</v>
      </c>
      <c r="D20" s="14">
        <v>1665.87</v>
      </c>
      <c r="E20" s="14">
        <v>1288.94</v>
      </c>
      <c r="F20" s="14">
        <v>2257.62</v>
      </c>
      <c r="G20" s="15">
        <v>220000</v>
      </c>
      <c r="H20" s="14">
        <v>11.9</v>
      </c>
      <c r="I20" s="14">
        <v>12.3</v>
      </c>
      <c r="J20" s="14">
        <v>13.7</v>
      </c>
      <c r="K20" s="14">
        <v>11.6</v>
      </c>
      <c r="L20" s="14">
        <v>15.3</v>
      </c>
      <c r="M20" s="15">
        <v>279</v>
      </c>
      <c r="N20" s="11">
        <v>53</v>
      </c>
      <c r="O20" s="11">
        <v>14</v>
      </c>
      <c r="P20" s="11">
        <v>6</v>
      </c>
      <c r="Q20" s="11">
        <v>17</v>
      </c>
      <c r="R20" s="11">
        <v>35</v>
      </c>
      <c r="S20" s="11">
        <v>9</v>
      </c>
      <c r="T20" s="11">
        <f t="shared" si="0"/>
        <v>125</v>
      </c>
      <c r="AK20" s="4">
        <v>0</v>
      </c>
      <c r="AM20" s="4">
        <v>0</v>
      </c>
      <c r="AO20" s="4">
        <v>1</v>
      </c>
      <c r="AP20" s="6">
        <v>5</v>
      </c>
      <c r="AQ20" s="4">
        <v>0</v>
      </c>
      <c r="AS20" s="4">
        <v>0</v>
      </c>
      <c r="AU20" s="4">
        <v>4</v>
      </c>
      <c r="AW20" s="4">
        <v>0.5</v>
      </c>
      <c r="AY20" s="4">
        <v>1</v>
      </c>
      <c r="BA20">
        <v>75</v>
      </c>
      <c r="BB20">
        <v>90</v>
      </c>
      <c r="BC20">
        <v>36</v>
      </c>
      <c r="BD20">
        <v>263</v>
      </c>
      <c r="BE20">
        <v>0</v>
      </c>
      <c r="BF20">
        <v>0</v>
      </c>
      <c r="BG20">
        <v>10</v>
      </c>
      <c r="BI20">
        <f t="shared" si="1"/>
        <v>45833</v>
      </c>
      <c r="BJ20">
        <f t="shared" si="2"/>
        <v>60</v>
      </c>
      <c r="BK20">
        <f t="shared" si="3"/>
        <v>24.641397849462365</v>
      </c>
      <c r="BL20">
        <f t="shared" si="4"/>
        <v>4.1100118424948186E-2</v>
      </c>
      <c r="BM20">
        <f t="shared" si="5"/>
        <v>1883.7417277706502</v>
      </c>
      <c r="BN20">
        <f t="shared" si="6"/>
        <v>1.0127643697691668</v>
      </c>
      <c r="BO20">
        <f t="shared" si="7"/>
        <v>3.1800552649758215E-2</v>
      </c>
      <c r="BP20">
        <f t="shared" si="8"/>
        <v>1457.5147295963682</v>
      </c>
      <c r="BQ20">
        <f t="shared" si="9"/>
        <v>0.78361006967546676</v>
      </c>
      <c r="BS20">
        <f t="shared" si="10"/>
        <v>26.549218986822041</v>
      </c>
      <c r="BT20" s="4">
        <f t="shared" si="11"/>
        <v>49381.547315488999</v>
      </c>
      <c r="BU20" s="4">
        <f t="shared" si="12"/>
        <v>37036.160486616747</v>
      </c>
      <c r="BV20" s="4">
        <f t="shared" si="13"/>
        <v>617.26934144361246</v>
      </c>
    </row>
    <row r="21" spans="1:74" x14ac:dyDescent="0.25">
      <c r="A21" s="28">
        <v>31</v>
      </c>
      <c r="B21" t="s">
        <v>38</v>
      </c>
      <c r="C21" s="14">
        <v>30307</v>
      </c>
      <c r="D21" s="14">
        <v>1251.68</v>
      </c>
      <c r="E21" s="14">
        <v>978.93</v>
      </c>
      <c r="F21" s="14">
        <v>1669.92</v>
      </c>
      <c r="G21" s="15">
        <v>247000</v>
      </c>
      <c r="H21" s="14">
        <v>14.7</v>
      </c>
      <c r="I21" s="14">
        <v>15</v>
      </c>
      <c r="J21" s="14">
        <v>16.2</v>
      </c>
      <c r="K21" s="14">
        <v>14.4</v>
      </c>
      <c r="L21" s="14">
        <v>15.1</v>
      </c>
      <c r="M21" s="15">
        <v>270</v>
      </c>
      <c r="N21" s="11">
        <v>43</v>
      </c>
      <c r="O21" s="11">
        <v>20</v>
      </c>
      <c r="P21" s="11">
        <v>6</v>
      </c>
      <c r="Q21" s="11">
        <v>17</v>
      </c>
      <c r="R21" s="11">
        <v>35</v>
      </c>
      <c r="S21" s="11">
        <v>9</v>
      </c>
      <c r="T21" s="11">
        <f t="shared" si="0"/>
        <v>121</v>
      </c>
      <c r="AK21" s="4">
        <v>0</v>
      </c>
      <c r="AM21" s="4">
        <v>0</v>
      </c>
      <c r="AO21" s="4">
        <v>1</v>
      </c>
      <c r="AP21" s="6">
        <v>5</v>
      </c>
      <c r="AQ21" s="4">
        <v>0</v>
      </c>
      <c r="AS21" s="4">
        <v>0</v>
      </c>
      <c r="AU21" s="4">
        <v>4</v>
      </c>
      <c r="AW21" s="4">
        <v>0.5</v>
      </c>
      <c r="AY21" s="4">
        <v>1</v>
      </c>
      <c r="BA21">
        <v>75</v>
      </c>
      <c r="BB21">
        <v>90</v>
      </c>
      <c r="BC21">
        <v>41</v>
      </c>
      <c r="BD21">
        <v>180</v>
      </c>
      <c r="BE21">
        <v>0</v>
      </c>
      <c r="BF21">
        <v>0</v>
      </c>
      <c r="BG21">
        <v>70</v>
      </c>
      <c r="BI21">
        <f t="shared" si="1"/>
        <v>35608</v>
      </c>
      <c r="BJ21">
        <f t="shared" si="2"/>
        <v>59</v>
      </c>
      <c r="BK21">
        <f t="shared" si="3"/>
        <v>19.468562055768178</v>
      </c>
      <c r="BL21">
        <f t="shared" si="4"/>
        <v>4.1300029696109811E-2</v>
      </c>
      <c r="BM21">
        <f t="shared" si="5"/>
        <v>1470.6114574190781</v>
      </c>
      <c r="BN21">
        <f t="shared" si="6"/>
        <v>0.80405219104378245</v>
      </c>
      <c r="BO21">
        <f t="shared" si="7"/>
        <v>3.2300458639918171E-2</v>
      </c>
      <c r="BP21">
        <f t="shared" si="8"/>
        <v>1150.1547312502062</v>
      </c>
      <c r="BQ21">
        <f t="shared" si="9"/>
        <v>0.62884348346102026</v>
      </c>
      <c r="BS21">
        <f t="shared" si="10"/>
        <v>21.094451968513283</v>
      </c>
      <c r="BT21" s="4">
        <f t="shared" si="11"/>
        <v>38581.752650410795</v>
      </c>
      <c r="BU21" s="4">
        <f t="shared" si="12"/>
        <v>28936.314487808097</v>
      </c>
      <c r="BV21" s="4">
        <f t="shared" si="13"/>
        <v>428.68614056011995</v>
      </c>
    </row>
    <row r="22" spans="1:74" x14ac:dyDescent="0.25">
      <c r="A22" s="28">
        <v>30</v>
      </c>
      <c r="B22" t="s">
        <v>39</v>
      </c>
      <c r="C22" s="14">
        <v>31016</v>
      </c>
      <c r="D22" s="14">
        <v>1274.77</v>
      </c>
      <c r="E22" s="14">
        <v>1057.67</v>
      </c>
      <c r="F22" s="14">
        <v>1702.78</v>
      </c>
      <c r="G22" s="15">
        <v>387000</v>
      </c>
      <c r="H22" s="14">
        <v>15.3</v>
      </c>
      <c r="I22" s="14">
        <v>15.5</v>
      </c>
      <c r="J22" s="14">
        <v>14.5</v>
      </c>
      <c r="K22" s="14">
        <v>15</v>
      </c>
      <c r="L22" s="14">
        <v>16.2</v>
      </c>
      <c r="M22" s="15">
        <v>279</v>
      </c>
      <c r="N22" s="11">
        <v>46</v>
      </c>
      <c r="O22" s="11">
        <v>17</v>
      </c>
      <c r="P22" s="11">
        <v>13</v>
      </c>
      <c r="Q22" s="11">
        <v>30</v>
      </c>
      <c r="R22" s="11">
        <v>20</v>
      </c>
      <c r="S22" s="11">
        <v>18</v>
      </c>
      <c r="T22" s="11">
        <f t="shared" si="0"/>
        <v>126</v>
      </c>
      <c r="U22" s="3">
        <v>0</v>
      </c>
      <c r="W22" s="3">
        <v>0</v>
      </c>
      <c r="Y22" s="3">
        <v>1</v>
      </c>
      <c r="Z22" s="2">
        <v>5</v>
      </c>
      <c r="AA22" s="3">
        <v>0</v>
      </c>
      <c r="AC22" s="3">
        <v>0</v>
      </c>
      <c r="AU22" s="4">
        <v>5</v>
      </c>
      <c r="AW22" s="4">
        <v>0.5</v>
      </c>
      <c r="AY22" s="4">
        <v>1</v>
      </c>
      <c r="BA22">
        <v>75</v>
      </c>
      <c r="BB22">
        <v>90</v>
      </c>
      <c r="BC22">
        <v>45</v>
      </c>
      <c r="BD22">
        <v>86</v>
      </c>
      <c r="BE22">
        <v>0</v>
      </c>
      <c r="BF22">
        <v>0</v>
      </c>
      <c r="BG22">
        <v>65</v>
      </c>
      <c r="BI22">
        <f t="shared" si="1"/>
        <v>36146</v>
      </c>
      <c r="BJ22">
        <f t="shared" si="2"/>
        <v>49</v>
      </c>
      <c r="BK22">
        <f t="shared" si="3"/>
        <v>24.589115646258502</v>
      </c>
      <c r="BL22">
        <f t="shared" si="4"/>
        <v>4.1100399793654888E-2</v>
      </c>
      <c r="BM22">
        <f t="shared" si="5"/>
        <v>1485.6150509414497</v>
      </c>
      <c r="BN22">
        <f t="shared" si="6"/>
        <v>1.0106224836336393</v>
      </c>
      <c r="BO22">
        <f t="shared" si="7"/>
        <v>3.4100786690740265E-2</v>
      </c>
      <c r="BP22">
        <f t="shared" si="8"/>
        <v>1232.6070357234976</v>
      </c>
      <c r="BQ22">
        <f t="shared" si="9"/>
        <v>0.83850818756700507</v>
      </c>
      <c r="BS22">
        <f t="shared" si="10"/>
        <v>26.891165365034333</v>
      </c>
      <c r="BT22" s="4">
        <f t="shared" si="11"/>
        <v>39530.013086600462</v>
      </c>
      <c r="BU22" s="4">
        <f t="shared" si="12"/>
        <v>29647.509814950346</v>
      </c>
      <c r="BV22" s="4">
        <f t="shared" si="13"/>
        <v>439.22236762889401</v>
      </c>
    </row>
    <row r="23" spans="1:74" x14ac:dyDescent="0.25">
      <c r="A23" s="28">
        <v>31</v>
      </c>
      <c r="B23" t="s">
        <v>40</v>
      </c>
      <c r="C23" s="14">
        <v>37448</v>
      </c>
      <c r="D23" s="14">
        <v>1591.55</v>
      </c>
      <c r="E23" s="14">
        <v>1306.92</v>
      </c>
      <c r="F23" s="14">
        <v>2074.62</v>
      </c>
      <c r="G23" s="15">
        <v>210000</v>
      </c>
      <c r="H23" s="14">
        <v>14.9</v>
      </c>
      <c r="I23" s="14">
        <v>16.5</v>
      </c>
      <c r="J23" s="14">
        <v>12.6</v>
      </c>
      <c r="K23" s="14">
        <v>13.2</v>
      </c>
      <c r="L23" s="14">
        <v>12.4</v>
      </c>
      <c r="M23" s="15">
        <v>270</v>
      </c>
      <c r="N23" s="11">
        <v>50</v>
      </c>
      <c r="O23" s="11">
        <v>15</v>
      </c>
      <c r="P23" s="11">
        <v>15</v>
      </c>
      <c r="Q23" s="11">
        <v>45</v>
      </c>
      <c r="R23" s="11">
        <v>5</v>
      </c>
      <c r="S23" s="11">
        <v>20</v>
      </c>
      <c r="T23" s="11">
        <f t="shared" si="0"/>
        <v>130</v>
      </c>
      <c r="U23" s="3">
        <v>0</v>
      </c>
      <c r="W23" s="3">
        <v>0</v>
      </c>
      <c r="Y23" s="3">
        <v>4</v>
      </c>
      <c r="Z23" s="2">
        <v>5</v>
      </c>
      <c r="AA23" s="3">
        <v>0</v>
      </c>
      <c r="AC23" s="3">
        <v>0</v>
      </c>
      <c r="AU23" s="4">
        <v>4</v>
      </c>
      <c r="AW23" s="4">
        <v>0</v>
      </c>
      <c r="AY23" s="4">
        <v>1</v>
      </c>
      <c r="BA23">
        <v>75</v>
      </c>
      <c r="BB23">
        <v>30</v>
      </c>
      <c r="BC23">
        <v>0</v>
      </c>
      <c r="BD23">
        <v>0</v>
      </c>
      <c r="BE23">
        <v>0</v>
      </c>
      <c r="BF23">
        <v>0</v>
      </c>
      <c r="BG23">
        <v>0</v>
      </c>
      <c r="BI23">
        <f t="shared" si="1"/>
        <v>47771</v>
      </c>
      <c r="BJ23">
        <f t="shared" si="2"/>
        <v>59</v>
      </c>
      <c r="BK23">
        <f t="shared" si="3"/>
        <v>26.118644067796609</v>
      </c>
      <c r="BL23">
        <f t="shared" si="4"/>
        <v>4.2500267036957917E-2</v>
      </c>
      <c r="BM23">
        <f t="shared" si="5"/>
        <v>2030.2802566225166</v>
      </c>
      <c r="BN23">
        <f t="shared" si="6"/>
        <v>1.1100493475246127</v>
      </c>
      <c r="BO23">
        <f t="shared" si="7"/>
        <v>3.4899594103823969E-2</v>
      </c>
      <c r="BP23">
        <f t="shared" si="8"/>
        <v>1667.1885099337749</v>
      </c>
      <c r="BQ23">
        <f t="shared" si="9"/>
        <v>0.91153007650835149</v>
      </c>
      <c r="BS23">
        <f t="shared" si="10"/>
        <v>29.180965669819212</v>
      </c>
      <c r="BT23" s="4">
        <f t="shared" si="11"/>
        <v>53371.986210099341</v>
      </c>
      <c r="BU23" s="4">
        <f t="shared" si="12"/>
        <v>40028.989657574508</v>
      </c>
      <c r="BV23" s="4">
        <f t="shared" si="13"/>
        <v>593.02206900110377</v>
      </c>
    </row>
    <row r="24" spans="1:74" x14ac:dyDescent="0.25">
      <c r="A24" s="28">
        <v>30</v>
      </c>
      <c r="B24" t="s">
        <v>41</v>
      </c>
      <c r="C24" s="14">
        <v>31109</v>
      </c>
      <c r="D24" s="14">
        <v>1371.92</v>
      </c>
      <c r="E24" s="14">
        <v>1082.5999999999999</v>
      </c>
      <c r="F24" s="14">
        <v>1738.98</v>
      </c>
      <c r="G24" s="15">
        <v>294000</v>
      </c>
      <c r="H24" s="14">
        <v>14.3</v>
      </c>
      <c r="I24" s="14">
        <v>15.2</v>
      </c>
      <c r="J24" s="14">
        <v>12.3</v>
      </c>
      <c r="K24" s="14">
        <v>13.7</v>
      </c>
      <c r="L24" s="14">
        <v>13.2</v>
      </c>
      <c r="M24" s="15">
        <v>279</v>
      </c>
      <c r="N24" s="11">
        <v>50</v>
      </c>
      <c r="O24" s="11">
        <v>18</v>
      </c>
      <c r="P24" s="11">
        <v>15</v>
      </c>
      <c r="Q24" s="11">
        <v>45</v>
      </c>
      <c r="R24" s="11">
        <v>10</v>
      </c>
      <c r="S24" s="11">
        <v>21</v>
      </c>
      <c r="T24" s="11">
        <f t="shared" si="0"/>
        <v>138</v>
      </c>
      <c r="U24" s="3">
        <v>0</v>
      </c>
      <c r="W24" s="3">
        <v>0</v>
      </c>
      <c r="Y24" s="3">
        <v>4</v>
      </c>
      <c r="AA24" s="3">
        <v>0</v>
      </c>
      <c r="AC24" s="3">
        <v>0</v>
      </c>
      <c r="AU24" s="4">
        <v>4</v>
      </c>
      <c r="AW24" s="4">
        <v>0</v>
      </c>
      <c r="AY24" s="4">
        <v>1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I24">
        <f t="shared" si="1"/>
        <v>42179</v>
      </c>
      <c r="BJ24">
        <f t="shared" si="2"/>
        <v>65</v>
      </c>
      <c r="BK24">
        <f t="shared" si="3"/>
        <v>21.630256410256411</v>
      </c>
      <c r="BL24">
        <f t="shared" si="4"/>
        <v>4.4100421100003215E-2</v>
      </c>
      <c r="BM24">
        <f t="shared" si="5"/>
        <v>1860.1116615770356</v>
      </c>
      <c r="BN24">
        <f t="shared" si="6"/>
        <v>0.95390341619335162</v>
      </c>
      <c r="BO24">
        <f t="shared" si="7"/>
        <v>3.4800218586261207E-2</v>
      </c>
      <c r="BP24">
        <f t="shared" si="8"/>
        <v>1467.8384197499115</v>
      </c>
      <c r="BQ24">
        <f t="shared" si="9"/>
        <v>0.75273765115380076</v>
      </c>
      <c r="BS24">
        <f t="shared" si="10"/>
        <v>24.596304329702594</v>
      </c>
      <c r="BT24" s="4">
        <f t="shared" si="11"/>
        <v>47962.793442920061</v>
      </c>
      <c r="BU24" s="4">
        <f t="shared" si="12"/>
        <v>35972.095082190048</v>
      </c>
      <c r="BV24" s="4">
        <f t="shared" si="13"/>
        <v>1598.7597814306687</v>
      </c>
    </row>
    <row r="25" spans="1:74" x14ac:dyDescent="0.25">
      <c r="A25" s="28">
        <v>31</v>
      </c>
      <c r="B25" t="s">
        <v>42</v>
      </c>
      <c r="C25" s="14">
        <v>34676</v>
      </c>
      <c r="D25" s="14">
        <v>1498</v>
      </c>
      <c r="E25" s="14">
        <v>1133.8900000000001</v>
      </c>
      <c r="F25" s="14">
        <v>1921.06</v>
      </c>
      <c r="G25" s="15">
        <v>205000</v>
      </c>
      <c r="H25" s="14">
        <v>11.9</v>
      </c>
      <c r="I25" s="14">
        <v>12.7</v>
      </c>
      <c r="J25" s="14">
        <v>13.3</v>
      </c>
      <c r="K25" s="14">
        <v>10.6</v>
      </c>
      <c r="L25" s="14">
        <v>12</v>
      </c>
      <c r="M25" s="15">
        <v>279</v>
      </c>
      <c r="N25" s="11">
        <v>53</v>
      </c>
      <c r="O25" s="11">
        <v>15</v>
      </c>
      <c r="P25" s="11">
        <v>4</v>
      </c>
      <c r="Q25" s="11">
        <v>45</v>
      </c>
      <c r="R25" s="11">
        <v>10</v>
      </c>
      <c r="S25" s="11">
        <v>11</v>
      </c>
      <c r="T25" s="11">
        <f t="shared" si="0"/>
        <v>127</v>
      </c>
      <c r="U25" s="3">
        <v>0</v>
      </c>
      <c r="W25" s="3">
        <v>0</v>
      </c>
      <c r="Y25" s="3">
        <v>4</v>
      </c>
      <c r="AA25" s="3">
        <v>0</v>
      </c>
      <c r="AC25" s="3">
        <v>0</v>
      </c>
      <c r="AU25" s="4">
        <v>4</v>
      </c>
      <c r="AW25" s="4">
        <v>0</v>
      </c>
      <c r="AY25" s="4">
        <v>1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I25">
        <f t="shared" si="1"/>
        <v>46673</v>
      </c>
      <c r="BJ25">
        <f t="shared" si="2"/>
        <v>65</v>
      </c>
      <c r="BK25">
        <f t="shared" si="3"/>
        <v>23.162779156327545</v>
      </c>
      <c r="BL25">
        <f t="shared" si="4"/>
        <v>4.3199907717153076E-2</v>
      </c>
      <c r="BM25">
        <f t="shared" si="5"/>
        <v>2016.2692928826855</v>
      </c>
      <c r="BN25">
        <f t="shared" si="6"/>
        <v>1.0006299220261468</v>
      </c>
      <c r="BO25">
        <f t="shared" si="7"/>
        <v>3.2699561656477104E-2</v>
      </c>
      <c r="BP25">
        <f t="shared" si="8"/>
        <v>1526.1866411927558</v>
      </c>
      <c r="BQ25">
        <f t="shared" si="9"/>
        <v>0.7574127251576952</v>
      </c>
      <c r="BS25">
        <f t="shared" si="10"/>
        <v>25.728189608172872</v>
      </c>
      <c r="BT25" s="4">
        <f t="shared" si="11"/>
        <v>51842.302060468341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C26" s="14">
        <v>42496</v>
      </c>
      <c r="D26" s="14">
        <v>1840.07</v>
      </c>
      <c r="E26" s="14">
        <v>1381.17</v>
      </c>
      <c r="F26" s="14">
        <v>2358.56</v>
      </c>
      <c r="G26" s="15">
        <v>167000</v>
      </c>
      <c r="H26" s="14">
        <v>11.1</v>
      </c>
      <c r="I26" s="14">
        <v>12.2</v>
      </c>
      <c r="J26" s="14">
        <v>13.7</v>
      </c>
      <c r="K26" s="14">
        <v>13.1</v>
      </c>
      <c r="L26" s="14">
        <v>12.1</v>
      </c>
      <c r="M26" s="15">
        <v>252</v>
      </c>
      <c r="N26" s="11">
        <v>54</v>
      </c>
      <c r="O26" s="11">
        <v>13</v>
      </c>
      <c r="P26" s="11">
        <v>4</v>
      </c>
      <c r="Q26" s="11">
        <v>45</v>
      </c>
      <c r="R26" s="11">
        <v>10</v>
      </c>
      <c r="S26" s="11">
        <v>13</v>
      </c>
      <c r="T26" s="11">
        <f t="shared" si="0"/>
        <v>126</v>
      </c>
      <c r="U26" s="3">
        <v>0</v>
      </c>
      <c r="W26" s="3">
        <v>0</v>
      </c>
      <c r="Y26" s="3">
        <v>4</v>
      </c>
      <c r="AA26" s="3">
        <v>0</v>
      </c>
      <c r="AC26" s="3">
        <v>0</v>
      </c>
      <c r="AU26" s="4">
        <v>4</v>
      </c>
      <c r="AW26" s="4">
        <v>0</v>
      </c>
      <c r="AY26" s="4">
        <v>1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I26">
        <f t="shared" si="1"/>
        <v>48913</v>
      </c>
      <c r="BJ26">
        <f t="shared" si="2"/>
        <v>57</v>
      </c>
      <c r="BK26">
        <f t="shared" si="3"/>
        <v>27.681380871533673</v>
      </c>
      <c r="BL26">
        <f t="shared" si="4"/>
        <v>4.3299839984939754E-2</v>
      </c>
      <c r="BM26">
        <f t="shared" si="5"/>
        <v>2117.9250731833581</v>
      </c>
      <c r="BN26">
        <f t="shared" si="6"/>
        <v>1.1985993622995803</v>
      </c>
      <c r="BO26">
        <f t="shared" si="7"/>
        <v>3.25011765813253E-2</v>
      </c>
      <c r="BP26">
        <f t="shared" si="8"/>
        <v>1589.7300501223644</v>
      </c>
      <c r="BQ26">
        <f t="shared" si="9"/>
        <v>0.8996774477206364</v>
      </c>
      <c r="BS26">
        <f>(0.325*BK26)+(12.86*BN26)+(7.04*BQ26)</f>
        <v>30.74416581437433</v>
      </c>
      <c r="BT26" s="4">
        <f t="shared" si="11"/>
        <v>54324.940993999444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C27" s="14">
        <v>39772</v>
      </c>
      <c r="D27" s="14">
        <v>1714.18</v>
      </c>
      <c r="E27" s="14">
        <v>1304.18</v>
      </c>
      <c r="F27" s="14">
        <v>2187.4899999999998</v>
      </c>
      <c r="G27" s="15">
        <v>241000</v>
      </c>
      <c r="H27" s="14">
        <v>9.3000000000000007</v>
      </c>
      <c r="I27" s="14">
        <v>11.5</v>
      </c>
      <c r="J27" s="14">
        <v>9.8000000000000007</v>
      </c>
      <c r="K27" s="14">
        <v>11.5</v>
      </c>
      <c r="L27" s="14">
        <v>11.1</v>
      </c>
      <c r="M27" s="15">
        <v>279</v>
      </c>
      <c r="N27" s="11">
        <v>57</v>
      </c>
      <c r="O27" s="11">
        <v>7</v>
      </c>
      <c r="P27" s="11">
        <v>4</v>
      </c>
      <c r="Q27" s="11">
        <v>45</v>
      </c>
      <c r="R27" s="11">
        <v>10</v>
      </c>
      <c r="S27" s="11">
        <v>18</v>
      </c>
      <c r="T27" s="11">
        <f t="shared" si="0"/>
        <v>123</v>
      </c>
      <c r="U27" s="3">
        <v>0</v>
      </c>
      <c r="W27" s="3">
        <v>0</v>
      </c>
      <c r="Y27" s="3">
        <v>4</v>
      </c>
      <c r="AA27" s="3">
        <v>0</v>
      </c>
      <c r="AC27" s="3">
        <v>0</v>
      </c>
      <c r="AU27" s="4">
        <v>4</v>
      </c>
      <c r="AW27" s="4">
        <v>0</v>
      </c>
      <c r="AY27" s="4">
        <v>1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I27">
        <f t="shared" si="1"/>
        <v>46576</v>
      </c>
      <c r="BJ27">
        <f t="shared" si="2"/>
        <v>58</v>
      </c>
      <c r="BK27">
        <f t="shared" si="3"/>
        <v>28.679802955665025</v>
      </c>
      <c r="BL27">
        <f t="shared" si="4"/>
        <v>4.3100170974554965E-2</v>
      </c>
      <c r="BM27">
        <f t="shared" si="5"/>
        <v>2007.4335633108719</v>
      </c>
      <c r="BN27">
        <f t="shared" si="6"/>
        <v>1.2361044109057093</v>
      </c>
      <c r="BO27">
        <f t="shared" si="7"/>
        <v>3.2791411042944786E-2</v>
      </c>
      <c r="BP27">
        <f t="shared" si="8"/>
        <v>1527.2927607361964</v>
      </c>
      <c r="BQ27">
        <f t="shared" si="9"/>
        <v>0.94045120734987464</v>
      </c>
      <c r="BS27">
        <f>(0.325*BK27)+(12.86*BN27)+(7.04*BQ27)</f>
        <v>31.838015184581671</v>
      </c>
      <c r="BT27" s="4">
        <f t="shared" si="11"/>
        <v>51704.936659760628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A4" zoomScaleNormal="100" workbookViewId="0">
      <selection activeCell="C22" sqref="C22"/>
    </sheetView>
  </sheetViews>
  <sheetFormatPr defaultRowHeight="15" x14ac:dyDescent="0.25"/>
  <cols>
    <col min="1" max="1" width="4.5703125" style="43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44"/>
      <c r="V2" s="44" t="s">
        <v>78</v>
      </c>
      <c r="W2" s="44"/>
      <c r="X2" s="44" t="s">
        <v>78</v>
      </c>
      <c r="Y2" s="44" t="s">
        <v>68</v>
      </c>
      <c r="Z2" s="44" t="s">
        <v>78</v>
      </c>
      <c r="AA2" s="44"/>
      <c r="AB2" s="44"/>
      <c r="AC2" s="44" t="s">
        <v>86</v>
      </c>
      <c r="AD2" s="44" t="s">
        <v>78</v>
      </c>
      <c r="AE2" s="44" t="s">
        <v>67</v>
      </c>
      <c r="AF2" s="44"/>
      <c r="AG2" s="44" t="s">
        <v>67</v>
      </c>
      <c r="AH2" s="44"/>
      <c r="AI2" s="44" t="s">
        <v>67</v>
      </c>
      <c r="AJ2" s="44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C2" t="s">
        <v>69</v>
      </c>
      <c r="BD2" t="s">
        <v>68</v>
      </c>
      <c r="BE2" t="s">
        <v>68</v>
      </c>
      <c r="BF2" t="s">
        <v>68</v>
      </c>
      <c r="BK2" s="43" t="s">
        <v>32</v>
      </c>
      <c r="BN2" s="43" t="s">
        <v>64</v>
      </c>
      <c r="BQ2" s="43" t="s">
        <v>65</v>
      </c>
    </row>
    <row r="3" spans="1:88" s="1" customFormat="1" ht="75.75" thickBot="1" x14ac:dyDescent="0.3">
      <c r="A3" s="85" t="s">
        <v>27</v>
      </c>
      <c r="B3" s="85"/>
      <c r="C3" s="47" t="s">
        <v>28</v>
      </c>
      <c r="D3" s="47" t="s">
        <v>29</v>
      </c>
      <c r="E3" s="47" t="s">
        <v>30</v>
      </c>
      <c r="F3" s="47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46" t="s">
        <v>20</v>
      </c>
      <c r="BB3" s="46" t="s">
        <v>21</v>
      </c>
      <c r="BC3" s="46" t="s">
        <v>22</v>
      </c>
      <c r="BD3" s="46" t="s">
        <v>23</v>
      </c>
      <c r="BE3" s="46" t="s">
        <v>24</v>
      </c>
      <c r="BF3" s="46" t="s">
        <v>25</v>
      </c>
      <c r="BG3" s="46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43">
        <v>31</v>
      </c>
      <c r="B4" t="s">
        <v>33</v>
      </c>
      <c r="C4" s="14">
        <v>14136</v>
      </c>
      <c r="D4" s="14">
        <v>553</v>
      </c>
      <c r="E4" s="14">
        <v>441</v>
      </c>
      <c r="F4" s="14">
        <v>5.54</v>
      </c>
      <c r="G4" s="15">
        <v>74000</v>
      </c>
      <c r="H4" s="25">
        <v>10.1</v>
      </c>
      <c r="I4" s="25">
        <v>6.2</v>
      </c>
      <c r="J4" s="25">
        <v>15.1</v>
      </c>
      <c r="K4" s="25">
        <v>19.100000000000001</v>
      </c>
      <c r="L4" s="25">
        <v>12.7</v>
      </c>
      <c r="M4" s="26">
        <v>0</v>
      </c>
      <c r="N4" s="27">
        <v>24</v>
      </c>
      <c r="O4" s="27">
        <v>4</v>
      </c>
      <c r="P4" s="27">
        <v>0</v>
      </c>
      <c r="Q4" s="27">
        <v>0</v>
      </c>
      <c r="R4" s="27">
        <v>23</v>
      </c>
      <c r="S4" s="27">
        <v>5</v>
      </c>
      <c r="T4" s="27">
        <f>N4+O4+P4+Q4+R4</f>
        <v>51</v>
      </c>
      <c r="U4" s="3">
        <v>1</v>
      </c>
      <c r="V4" s="2">
        <v>5</v>
      </c>
      <c r="W4" s="3">
        <v>0.33</v>
      </c>
      <c r="X4" s="2">
        <v>4</v>
      </c>
      <c r="Y4" s="3">
        <v>1</v>
      </c>
      <c r="Z4" s="2">
        <v>4</v>
      </c>
      <c r="AA4" s="3">
        <v>0</v>
      </c>
      <c r="AC4" s="3">
        <v>1000</v>
      </c>
      <c r="AD4" s="2">
        <v>4</v>
      </c>
      <c r="AE4" s="5">
        <v>13</v>
      </c>
      <c r="AG4" s="3">
        <v>10</v>
      </c>
      <c r="AI4" s="3">
        <v>0</v>
      </c>
      <c r="BA4" s="24">
        <v>0</v>
      </c>
      <c r="BB4" s="24">
        <v>0</v>
      </c>
      <c r="BC4" s="24">
        <v>0</v>
      </c>
      <c r="BD4" s="24">
        <v>0</v>
      </c>
      <c r="BE4" s="24">
        <v>0</v>
      </c>
      <c r="BF4" s="24">
        <v>0</v>
      </c>
      <c r="BG4" s="24">
        <v>0</v>
      </c>
      <c r="BT4" s="4"/>
      <c r="BU4" s="4"/>
      <c r="BV4" s="4"/>
    </row>
    <row r="5" spans="1:88" x14ac:dyDescent="0.25">
      <c r="A5" s="23">
        <v>30</v>
      </c>
      <c r="B5" s="24" t="s">
        <v>34</v>
      </c>
      <c r="C5" s="25">
        <v>19284</v>
      </c>
      <c r="D5" s="25">
        <v>781</v>
      </c>
      <c r="E5" s="25">
        <v>607</v>
      </c>
      <c r="F5" s="25">
        <v>1078</v>
      </c>
      <c r="G5" s="26">
        <v>96000</v>
      </c>
      <c r="H5" s="14">
        <v>13.6</v>
      </c>
      <c r="I5" s="14">
        <v>15.7</v>
      </c>
      <c r="J5" s="14">
        <v>9.5</v>
      </c>
      <c r="K5" s="14">
        <v>13.5</v>
      </c>
      <c r="L5" s="14">
        <v>5.8</v>
      </c>
      <c r="M5" s="15">
        <v>0</v>
      </c>
      <c r="N5" s="11">
        <v>24</v>
      </c>
      <c r="O5" s="11">
        <v>4</v>
      </c>
      <c r="P5" s="11">
        <v>0</v>
      </c>
      <c r="Q5" s="11">
        <v>0</v>
      </c>
      <c r="R5" s="11">
        <v>19</v>
      </c>
      <c r="S5" s="11">
        <v>5</v>
      </c>
      <c r="T5" s="11">
        <f t="shared" ref="T5:T27" si="0">N5+O5+P5+Q5+R5</f>
        <v>47</v>
      </c>
      <c r="U5" s="3">
        <v>11</v>
      </c>
      <c r="V5" s="2">
        <v>4</v>
      </c>
      <c r="W5" s="3">
        <v>0</v>
      </c>
      <c r="Y5" s="3">
        <v>31</v>
      </c>
      <c r="Z5" s="2">
        <v>4</v>
      </c>
      <c r="AA5" s="3">
        <v>0</v>
      </c>
      <c r="AC5" s="3">
        <v>1000</v>
      </c>
      <c r="AD5" s="2">
        <v>4</v>
      </c>
      <c r="AE5" s="5">
        <v>7</v>
      </c>
      <c r="AG5" s="3">
        <v>7</v>
      </c>
      <c r="AI5" s="3">
        <v>0</v>
      </c>
      <c r="BA5">
        <v>7.5</v>
      </c>
      <c r="BB5">
        <v>20.8</v>
      </c>
      <c r="BC5">
        <v>22</v>
      </c>
      <c r="BD5">
        <v>0</v>
      </c>
      <c r="BE5">
        <v>0</v>
      </c>
      <c r="BG5">
        <v>0</v>
      </c>
      <c r="BI5" s="24">
        <f>C5+M4+S4*18*A5</f>
        <v>21984</v>
      </c>
      <c r="BJ5" s="27">
        <f>N4+P4</f>
        <v>24</v>
      </c>
      <c r="BK5" s="24">
        <f>BI5/BJ5/A5</f>
        <v>30.533333333333335</v>
      </c>
      <c r="BL5" s="24">
        <f>D5/C5</f>
        <v>4.0499896287077369E-2</v>
      </c>
      <c r="BM5" s="24">
        <f>BL5*BI5</f>
        <v>890.34971997510888</v>
      </c>
      <c r="BN5" s="24">
        <f>BM5/BJ5/A5</f>
        <v>1.2365968332987622</v>
      </c>
      <c r="BO5" s="24">
        <f>E5/C5</f>
        <v>3.1476872018253471E-2</v>
      </c>
      <c r="BP5" s="24">
        <f>BO5*BI5</f>
        <v>691.98755444928429</v>
      </c>
      <c r="BQ5" s="24">
        <f>BP5/BJ5/A5</f>
        <v>0.96109382562400603</v>
      </c>
      <c r="BR5" s="24"/>
      <c r="BS5" s="24">
        <f>(0.325*BK5)+(12.86*BN5)+(7.04*BQ5)</f>
        <v>32.592069141948421</v>
      </c>
      <c r="BT5" s="24">
        <f>BS5*BJ5*A5</f>
        <v>23466.289782202861</v>
      </c>
      <c r="BU5" s="24">
        <f>BT5*(BA4/100)</f>
        <v>0</v>
      </c>
      <c r="BV5" s="24" t="e">
        <f>BT5/BB4</f>
        <v>#DIV/0!</v>
      </c>
      <c r="BW5" s="24"/>
      <c r="BX5" s="24"/>
      <c r="BY5" s="24"/>
    </row>
    <row r="6" spans="1:88" x14ac:dyDescent="0.25">
      <c r="A6" s="43">
        <v>31</v>
      </c>
      <c r="B6" t="s">
        <v>35</v>
      </c>
      <c r="C6" s="14">
        <v>21897</v>
      </c>
      <c r="D6" s="14">
        <v>889.02</v>
      </c>
      <c r="E6" s="14">
        <v>705.08</v>
      </c>
      <c r="F6" s="14">
        <v>1228.42</v>
      </c>
      <c r="G6" s="15">
        <v>103000</v>
      </c>
      <c r="H6" s="14">
        <v>6.4</v>
      </c>
      <c r="I6" s="14">
        <v>10.7</v>
      </c>
      <c r="J6" s="14">
        <v>9.9</v>
      </c>
      <c r="K6" s="14">
        <v>15.8</v>
      </c>
      <c r="L6" s="14">
        <v>11.9</v>
      </c>
      <c r="M6" s="15">
        <v>0</v>
      </c>
      <c r="N6" s="11">
        <v>24</v>
      </c>
      <c r="O6" s="11">
        <v>4</v>
      </c>
      <c r="P6" s="11">
        <v>0</v>
      </c>
      <c r="Q6" s="11">
        <v>0</v>
      </c>
      <c r="R6" s="11">
        <v>19</v>
      </c>
      <c r="S6" s="11">
        <v>3</v>
      </c>
      <c r="T6" s="11">
        <f t="shared" si="0"/>
        <v>47</v>
      </c>
      <c r="U6" s="3">
        <v>0</v>
      </c>
      <c r="W6" s="3">
        <v>0</v>
      </c>
      <c r="Y6" s="3">
        <v>0</v>
      </c>
      <c r="AA6" s="3">
        <v>0</v>
      </c>
      <c r="AC6" s="3">
        <v>0</v>
      </c>
      <c r="AE6" s="5">
        <v>6</v>
      </c>
      <c r="AG6" s="3">
        <v>6</v>
      </c>
      <c r="AI6" s="3">
        <v>0</v>
      </c>
      <c r="BA6">
        <v>100</v>
      </c>
      <c r="BB6">
        <v>42.5</v>
      </c>
      <c r="BC6">
        <v>21</v>
      </c>
      <c r="BD6">
        <v>0</v>
      </c>
      <c r="BE6">
        <v>0</v>
      </c>
      <c r="BF6">
        <v>36</v>
      </c>
      <c r="BG6">
        <v>0</v>
      </c>
      <c r="BI6">
        <f t="shared" ref="BI6:BI27" si="1">C6+M5+S5*18*A6</f>
        <v>24687</v>
      </c>
      <c r="BJ6">
        <f t="shared" ref="BJ6:BJ27" si="2">N5+P5</f>
        <v>24</v>
      </c>
      <c r="BK6">
        <f t="shared" ref="BK6:BK27" si="3">BI6/BJ6/A6</f>
        <v>33.181451612903224</v>
      </c>
      <c r="BL6">
        <f t="shared" ref="BL6:BL27" si="4">D6/C6</f>
        <v>4.060008220304151E-2</v>
      </c>
      <c r="BM6">
        <f t="shared" ref="BM6:BM27" si="5">BL6*BI6</f>
        <v>1002.2942293464857</v>
      </c>
      <c r="BN6">
        <f t="shared" ref="BN6:BN27" si="6">BM6/BJ6/A6</f>
        <v>1.3471696631001153</v>
      </c>
      <c r="BO6">
        <f t="shared" ref="BO6:BO27" si="7">E6/C6</f>
        <v>3.2199844727588259E-2</v>
      </c>
      <c r="BP6">
        <f t="shared" ref="BP6:BP27" si="8">BO6*BI6</f>
        <v>794.91756678997137</v>
      </c>
      <c r="BQ6">
        <f t="shared" ref="BQ6:BQ27" si="9">BP6/BJ6/A6</f>
        <v>1.0684375897714671</v>
      </c>
      <c r="BS6">
        <f t="shared" ref="BS6:BS25" si="10">(0.325*BK6)+(12.86*BN6)+(7.04*BQ6)</f>
        <v>35.630374273652158</v>
      </c>
      <c r="BT6" s="4">
        <f t="shared" ref="BT6:BT27" si="11">BS6*BJ6*A6</f>
        <v>26508.998459597206</v>
      </c>
      <c r="BU6" s="4">
        <f t="shared" ref="BU6:BU27" si="12">BT6*(BA5/100)</f>
        <v>1988.1748844697904</v>
      </c>
      <c r="BV6" s="4">
        <f t="shared" ref="BV6:BV27" si="13">BT6/BB5</f>
        <v>1274.4710797883272</v>
      </c>
    </row>
    <row r="7" spans="1:88" x14ac:dyDescent="0.25">
      <c r="A7" s="43">
        <v>30</v>
      </c>
      <c r="B7" t="s">
        <v>36</v>
      </c>
      <c r="C7" s="14">
        <v>21084</v>
      </c>
      <c r="D7" s="14">
        <v>862.34</v>
      </c>
      <c r="E7" s="14">
        <v>685.23</v>
      </c>
      <c r="F7" s="14">
        <v>1176.49</v>
      </c>
      <c r="G7" s="15">
        <v>68000</v>
      </c>
      <c r="H7" s="14">
        <v>16.2</v>
      </c>
      <c r="I7" s="14">
        <v>13</v>
      </c>
      <c r="J7" s="14">
        <v>16.2</v>
      </c>
      <c r="K7" s="14">
        <v>9.9</v>
      </c>
      <c r="L7" s="14">
        <v>12.7</v>
      </c>
      <c r="M7" s="15">
        <v>0</v>
      </c>
      <c r="N7" s="11">
        <v>22</v>
      </c>
      <c r="O7" s="11">
        <v>4</v>
      </c>
      <c r="P7" s="11">
        <v>0</v>
      </c>
      <c r="Q7" s="11">
        <v>8</v>
      </c>
      <c r="R7" s="11">
        <v>11</v>
      </c>
      <c r="S7" s="11">
        <v>2</v>
      </c>
      <c r="T7" s="11">
        <f t="shared" si="0"/>
        <v>45</v>
      </c>
      <c r="U7" s="3">
        <v>0</v>
      </c>
      <c r="W7" s="3">
        <v>3</v>
      </c>
      <c r="Y7" s="3">
        <v>0</v>
      </c>
      <c r="AA7" s="3">
        <v>0</v>
      </c>
      <c r="AC7" s="3">
        <v>0</v>
      </c>
      <c r="AE7" s="5">
        <v>6</v>
      </c>
      <c r="AG7" s="3">
        <v>6</v>
      </c>
      <c r="AI7" s="3">
        <v>40</v>
      </c>
      <c r="BA7">
        <v>92</v>
      </c>
      <c r="BB7">
        <v>46</v>
      </c>
      <c r="BC7">
        <v>18</v>
      </c>
      <c r="BD7">
        <v>125</v>
      </c>
      <c r="BE7">
        <v>0</v>
      </c>
      <c r="BF7">
        <v>24</v>
      </c>
      <c r="BG7">
        <v>3.2</v>
      </c>
      <c r="BI7">
        <f t="shared" si="1"/>
        <v>22704</v>
      </c>
      <c r="BJ7">
        <f t="shared" si="2"/>
        <v>24</v>
      </c>
      <c r="BK7">
        <f t="shared" si="3"/>
        <v>31.533333333333335</v>
      </c>
      <c r="BL7">
        <f t="shared" si="4"/>
        <v>4.0900208689053315E-2</v>
      </c>
      <c r="BM7">
        <f t="shared" si="5"/>
        <v>928.59833807626649</v>
      </c>
      <c r="BN7">
        <f t="shared" si="6"/>
        <v>1.2897199139948146</v>
      </c>
      <c r="BO7">
        <f t="shared" si="7"/>
        <v>3.2500000000000001E-2</v>
      </c>
      <c r="BP7">
        <f t="shared" si="8"/>
        <v>737.88</v>
      </c>
      <c r="BQ7">
        <f t="shared" si="9"/>
        <v>1.0248333333333333</v>
      </c>
      <c r="BS7">
        <f t="shared" si="10"/>
        <v>34.048958093973312</v>
      </c>
      <c r="BT7" s="4">
        <f t="shared" si="11"/>
        <v>24515.249827660784</v>
      </c>
      <c r="BU7" s="4">
        <f t="shared" si="12"/>
        <v>24515.249827660784</v>
      </c>
      <c r="BV7" s="4">
        <f t="shared" si="13"/>
        <v>576.82940770966547</v>
      </c>
    </row>
    <row r="8" spans="1:88" x14ac:dyDescent="0.25">
      <c r="A8" s="43">
        <v>31</v>
      </c>
      <c r="B8" t="s">
        <v>37</v>
      </c>
      <c r="C8" s="14">
        <v>17891</v>
      </c>
      <c r="D8" s="14">
        <v>715.64</v>
      </c>
      <c r="E8" s="14">
        <v>577.88</v>
      </c>
      <c r="F8" s="14">
        <v>1000.11</v>
      </c>
      <c r="G8" s="15">
        <v>75000</v>
      </c>
      <c r="H8" s="14">
        <v>13.9</v>
      </c>
      <c r="I8" s="14">
        <v>14.6</v>
      </c>
      <c r="J8" s="14">
        <v>14</v>
      </c>
      <c r="K8" s="14">
        <v>18</v>
      </c>
      <c r="L8" s="14">
        <v>16.600000000000001</v>
      </c>
      <c r="M8" s="15">
        <v>0</v>
      </c>
      <c r="N8" s="11">
        <v>22</v>
      </c>
      <c r="O8" s="11">
        <v>4</v>
      </c>
      <c r="P8" s="11">
        <v>0</v>
      </c>
      <c r="Q8" s="11">
        <v>8</v>
      </c>
      <c r="R8" s="11">
        <v>11</v>
      </c>
      <c r="S8" s="11">
        <v>2</v>
      </c>
      <c r="T8" s="11">
        <f t="shared" si="0"/>
        <v>45</v>
      </c>
      <c r="U8" s="3">
        <v>0</v>
      </c>
      <c r="W8" s="3">
        <v>3</v>
      </c>
      <c r="X8" s="2">
        <v>10</v>
      </c>
      <c r="Y8" s="3">
        <v>0</v>
      </c>
      <c r="AA8" s="3">
        <v>0</v>
      </c>
      <c r="AC8" s="3">
        <v>0</v>
      </c>
      <c r="AE8" s="5">
        <v>6</v>
      </c>
      <c r="AG8" s="3">
        <v>6</v>
      </c>
      <c r="AI8" s="3">
        <v>40</v>
      </c>
      <c r="BA8">
        <v>91</v>
      </c>
      <c r="BB8">
        <v>35</v>
      </c>
      <c r="BC8">
        <v>15</v>
      </c>
      <c r="BD8">
        <v>175</v>
      </c>
      <c r="BE8">
        <v>0</v>
      </c>
      <c r="BF8">
        <v>0</v>
      </c>
      <c r="BG8">
        <v>2.35</v>
      </c>
      <c r="BI8">
        <f t="shared" si="1"/>
        <v>19007</v>
      </c>
      <c r="BJ8">
        <f t="shared" si="2"/>
        <v>22</v>
      </c>
      <c r="BK8">
        <f t="shared" si="3"/>
        <v>27.869501466275661</v>
      </c>
      <c r="BL8">
        <f t="shared" si="4"/>
        <v>0.04</v>
      </c>
      <c r="BM8">
        <f t="shared" si="5"/>
        <v>760.28</v>
      </c>
      <c r="BN8">
        <f t="shared" si="6"/>
        <v>1.1147800586510264</v>
      </c>
      <c r="BO8">
        <f t="shared" si="7"/>
        <v>3.2300039125817449E-2</v>
      </c>
      <c r="BP8">
        <f t="shared" si="8"/>
        <v>613.92684366441222</v>
      </c>
      <c r="BQ8">
        <f t="shared" si="9"/>
        <v>0.90018598777773062</v>
      </c>
      <c r="BS8">
        <f t="shared" si="10"/>
        <v>29.730968884747011</v>
      </c>
      <c r="BT8" s="4">
        <f t="shared" si="11"/>
        <v>20276.520779397462</v>
      </c>
      <c r="BU8" s="4">
        <f t="shared" si="12"/>
        <v>18654.399117045665</v>
      </c>
      <c r="BV8" s="4">
        <f t="shared" si="13"/>
        <v>440.79392998690133</v>
      </c>
    </row>
    <row r="9" spans="1:88" x14ac:dyDescent="0.25">
      <c r="A9" s="43">
        <v>31</v>
      </c>
      <c r="B9" t="s">
        <v>38</v>
      </c>
      <c r="C9" s="14">
        <v>18393</v>
      </c>
      <c r="D9" s="14">
        <v>746.76</v>
      </c>
      <c r="E9" s="14">
        <v>605.13</v>
      </c>
      <c r="F9" s="14">
        <v>1020.81</v>
      </c>
      <c r="G9" s="15">
        <v>89000</v>
      </c>
      <c r="H9" s="14">
        <v>15.5</v>
      </c>
      <c r="I9" s="14">
        <v>9.6999999999999993</v>
      </c>
      <c r="J9" s="14">
        <v>11.7</v>
      </c>
      <c r="K9" s="14">
        <v>11.5</v>
      </c>
      <c r="L9" s="14">
        <v>14.1</v>
      </c>
      <c r="M9" s="15">
        <v>0</v>
      </c>
      <c r="N9" s="11">
        <v>22</v>
      </c>
      <c r="O9" s="11">
        <v>3</v>
      </c>
      <c r="P9" s="11">
        <v>0</v>
      </c>
      <c r="Q9" s="11">
        <v>8</v>
      </c>
      <c r="R9" s="11">
        <v>11</v>
      </c>
      <c r="S9" s="11">
        <v>3</v>
      </c>
      <c r="T9" s="11">
        <f t="shared" si="0"/>
        <v>44</v>
      </c>
      <c r="U9" s="3">
        <v>1</v>
      </c>
      <c r="V9" s="2">
        <v>10</v>
      </c>
      <c r="W9" s="3">
        <v>3</v>
      </c>
      <c r="X9" s="2">
        <v>5</v>
      </c>
      <c r="Y9" s="3">
        <v>0</v>
      </c>
      <c r="AA9" s="3">
        <v>0</v>
      </c>
      <c r="AC9" s="3">
        <v>0</v>
      </c>
      <c r="AE9" s="5">
        <v>4</v>
      </c>
      <c r="AG9" s="3">
        <v>4</v>
      </c>
      <c r="AI9" s="3">
        <v>40</v>
      </c>
      <c r="BA9">
        <v>53</v>
      </c>
      <c r="BB9">
        <v>35</v>
      </c>
      <c r="BD9">
        <v>971</v>
      </c>
      <c r="BE9">
        <v>0</v>
      </c>
      <c r="BF9">
        <v>24</v>
      </c>
      <c r="BG9">
        <v>48</v>
      </c>
      <c r="BI9">
        <f t="shared" si="1"/>
        <v>19509</v>
      </c>
      <c r="BJ9">
        <f t="shared" si="2"/>
        <v>22</v>
      </c>
      <c r="BK9">
        <f t="shared" si="3"/>
        <v>28.605571847507331</v>
      </c>
      <c r="BL9">
        <f t="shared" si="4"/>
        <v>4.0600228347740991E-2</v>
      </c>
      <c r="BM9">
        <f t="shared" si="5"/>
        <v>792.069854836079</v>
      </c>
      <c r="BN9">
        <f t="shared" si="6"/>
        <v>1.1613927490265088</v>
      </c>
      <c r="BO9">
        <f t="shared" si="7"/>
        <v>3.2900016310552928E-2</v>
      </c>
      <c r="BP9">
        <f t="shared" si="8"/>
        <v>641.84641820257707</v>
      </c>
      <c r="BQ9">
        <f t="shared" si="9"/>
        <v>0.94112378035568489</v>
      </c>
      <c r="BS9">
        <f t="shared" si="10"/>
        <v>30.857833016624806</v>
      </c>
      <c r="BT9" s="4">
        <f t="shared" si="11"/>
        <v>21045.042117338118</v>
      </c>
      <c r="BU9" s="4">
        <f t="shared" si="12"/>
        <v>19150.98832677769</v>
      </c>
      <c r="BV9" s="4">
        <f t="shared" si="13"/>
        <v>601.2869176382319</v>
      </c>
    </row>
    <row r="10" spans="1:88" x14ac:dyDescent="0.25">
      <c r="A10" s="43">
        <v>30</v>
      </c>
      <c r="B10" t="s">
        <v>39</v>
      </c>
      <c r="C10" s="14">
        <v>15398</v>
      </c>
      <c r="D10" s="14">
        <v>645.17999999999995</v>
      </c>
      <c r="E10" s="14">
        <v>497.36</v>
      </c>
      <c r="F10" s="14">
        <v>865.37</v>
      </c>
      <c r="G10" s="15">
        <v>80000</v>
      </c>
      <c r="H10" s="14">
        <v>9.9</v>
      </c>
      <c r="I10" s="14">
        <v>13.3</v>
      </c>
      <c r="J10" s="14">
        <v>14.7</v>
      </c>
      <c r="K10" s="14">
        <v>11.2</v>
      </c>
      <c r="L10" s="14">
        <v>12.7</v>
      </c>
      <c r="M10" s="15">
        <v>0</v>
      </c>
      <c r="N10" s="11">
        <v>19</v>
      </c>
      <c r="O10" s="11">
        <v>5</v>
      </c>
      <c r="P10" s="11">
        <v>0</v>
      </c>
      <c r="Q10" s="11">
        <v>8</v>
      </c>
      <c r="R10" s="11">
        <v>11</v>
      </c>
      <c r="S10" s="11">
        <v>3</v>
      </c>
      <c r="T10" s="11">
        <f t="shared" si="0"/>
        <v>43</v>
      </c>
      <c r="U10" s="3">
        <v>0</v>
      </c>
      <c r="W10" s="3">
        <v>3</v>
      </c>
      <c r="X10" s="2">
        <v>0</v>
      </c>
      <c r="Y10" s="3">
        <v>1</v>
      </c>
      <c r="Z10" s="2">
        <v>5</v>
      </c>
      <c r="AA10" s="3">
        <v>0</v>
      </c>
      <c r="AC10" s="3">
        <v>0</v>
      </c>
      <c r="AE10" s="5">
        <v>4</v>
      </c>
      <c r="AG10" s="3">
        <v>4</v>
      </c>
      <c r="AI10" s="3">
        <v>1</v>
      </c>
      <c r="BA10">
        <v>17.5</v>
      </c>
      <c r="BB10">
        <v>17.7</v>
      </c>
      <c r="BD10">
        <v>48</v>
      </c>
      <c r="BE10">
        <v>0</v>
      </c>
      <c r="BF10">
        <v>40</v>
      </c>
      <c r="BG10">
        <v>3.2</v>
      </c>
      <c r="BI10">
        <f t="shared" si="1"/>
        <v>17018</v>
      </c>
      <c r="BJ10">
        <f t="shared" si="2"/>
        <v>22</v>
      </c>
      <c r="BK10">
        <f t="shared" si="3"/>
        <v>25.784848484848485</v>
      </c>
      <c r="BL10">
        <f t="shared" si="4"/>
        <v>4.1900246785296788E-2</v>
      </c>
      <c r="BM10">
        <f t="shared" si="5"/>
        <v>713.05839979218069</v>
      </c>
      <c r="BN10">
        <f t="shared" si="6"/>
        <v>1.0803915148366374</v>
      </c>
      <c r="BO10">
        <f t="shared" si="7"/>
        <v>3.2300298740096114E-2</v>
      </c>
      <c r="BP10">
        <f t="shared" si="8"/>
        <v>549.68648395895571</v>
      </c>
      <c r="BQ10">
        <f t="shared" si="9"/>
        <v>0.83285830902872071</v>
      </c>
      <c r="BS10">
        <f t="shared" si="10"/>
        <v>28.137233133937109</v>
      </c>
      <c r="BT10" s="4">
        <f t="shared" si="11"/>
        <v>18570.573868398493</v>
      </c>
      <c r="BU10" s="4">
        <f t="shared" si="12"/>
        <v>9842.4041502512009</v>
      </c>
      <c r="BV10" s="4">
        <f t="shared" si="13"/>
        <v>530.58782481138553</v>
      </c>
    </row>
    <row r="11" spans="1:88" x14ac:dyDescent="0.25">
      <c r="A11" s="43">
        <v>31</v>
      </c>
      <c r="B11" t="s">
        <v>40</v>
      </c>
      <c r="C11" s="14">
        <v>15815</v>
      </c>
      <c r="D11" s="14">
        <v>657.9</v>
      </c>
      <c r="E11" s="14">
        <v>518.73</v>
      </c>
      <c r="F11" s="14">
        <v>877.73</v>
      </c>
      <c r="G11" s="15">
        <v>75000</v>
      </c>
      <c r="H11" s="14">
        <v>13</v>
      </c>
      <c r="I11" s="14">
        <v>11</v>
      </c>
      <c r="J11" s="14">
        <v>5.7</v>
      </c>
      <c r="K11" s="14">
        <v>6.9</v>
      </c>
      <c r="L11" s="14">
        <v>6.7</v>
      </c>
      <c r="M11" s="15">
        <v>0</v>
      </c>
      <c r="N11" s="11">
        <v>19</v>
      </c>
      <c r="O11" s="11">
        <v>4</v>
      </c>
      <c r="P11" s="11">
        <v>0</v>
      </c>
      <c r="Q11" s="11">
        <v>7</v>
      </c>
      <c r="R11" s="11">
        <v>10</v>
      </c>
      <c r="S11" s="11">
        <v>2</v>
      </c>
      <c r="T11" s="11">
        <f t="shared" si="0"/>
        <v>40</v>
      </c>
      <c r="U11" s="3">
        <v>0</v>
      </c>
      <c r="W11" s="3">
        <v>6</v>
      </c>
      <c r="Y11" s="3">
        <v>1.25</v>
      </c>
      <c r="AA11" s="3">
        <v>0</v>
      </c>
      <c r="AC11" s="3">
        <v>0</v>
      </c>
      <c r="AE11" s="5">
        <v>10</v>
      </c>
      <c r="AG11" s="3">
        <v>4</v>
      </c>
      <c r="AY11" s="4">
        <v>1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48</v>
      </c>
      <c r="BG11">
        <v>0</v>
      </c>
      <c r="BI11" s="74">
        <f t="shared" si="1"/>
        <v>17489</v>
      </c>
      <c r="BJ11" s="74">
        <f t="shared" si="2"/>
        <v>19</v>
      </c>
      <c r="BK11" s="74">
        <f t="shared" si="3"/>
        <v>29.69269949066214</v>
      </c>
      <c r="BL11" s="74">
        <f t="shared" si="4"/>
        <v>4.1599747075561175E-2</v>
      </c>
      <c r="BM11" s="74">
        <f t="shared" si="5"/>
        <v>727.53797660448936</v>
      </c>
      <c r="BN11" s="74">
        <f t="shared" si="6"/>
        <v>1.235208788802189</v>
      </c>
      <c r="BO11" s="74">
        <f t="shared" si="7"/>
        <v>3.2799873537780591E-2</v>
      </c>
      <c r="BP11" s="74">
        <f t="shared" si="8"/>
        <v>573.63698830224473</v>
      </c>
      <c r="BQ11" s="74">
        <f t="shared" si="9"/>
        <v>0.97391678828904038</v>
      </c>
      <c r="BR11" s="74"/>
      <c r="BS11" s="74">
        <f t="shared" si="10"/>
        <v>32.39128654801619</v>
      </c>
      <c r="BT11" s="4">
        <f t="shared" si="11"/>
        <v>19078.467776781534</v>
      </c>
      <c r="BU11" s="4">
        <f t="shared" si="12"/>
        <v>3338.731860936768</v>
      </c>
      <c r="BV11" s="4">
        <f t="shared" si="13"/>
        <v>1077.8795354113861</v>
      </c>
    </row>
    <row r="12" spans="1:88" x14ac:dyDescent="0.25">
      <c r="A12" s="43">
        <v>30</v>
      </c>
      <c r="B12" t="s">
        <v>41</v>
      </c>
      <c r="C12" s="14">
        <v>13690</v>
      </c>
      <c r="D12" s="14">
        <v>581.83000000000004</v>
      </c>
      <c r="E12" s="14">
        <v>447.66</v>
      </c>
      <c r="F12" s="14">
        <v>755.69</v>
      </c>
      <c r="G12" s="15">
        <v>49000</v>
      </c>
      <c r="H12" s="14">
        <v>4.4000000000000004</v>
      </c>
      <c r="I12" s="14">
        <v>9.6999999999999993</v>
      </c>
      <c r="J12" s="14">
        <v>5.0999999999999996</v>
      </c>
      <c r="K12" s="14">
        <v>5.6</v>
      </c>
      <c r="L12" s="14">
        <v>8.8000000000000007</v>
      </c>
      <c r="M12" s="15">
        <v>0</v>
      </c>
      <c r="N12" s="11">
        <v>20</v>
      </c>
      <c r="O12" s="11">
        <v>3</v>
      </c>
      <c r="P12" s="11">
        <v>0</v>
      </c>
      <c r="Q12" s="11">
        <v>7</v>
      </c>
      <c r="R12" s="11">
        <v>12</v>
      </c>
      <c r="S12" s="11">
        <v>2</v>
      </c>
      <c r="T12" s="11">
        <f t="shared" si="0"/>
        <v>42</v>
      </c>
      <c r="U12" s="3">
        <v>0.25</v>
      </c>
      <c r="W12" s="3">
        <v>0</v>
      </c>
      <c r="Y12" s="3">
        <v>0.75</v>
      </c>
      <c r="AA12" s="3">
        <v>0</v>
      </c>
      <c r="AC12" s="3">
        <v>0</v>
      </c>
      <c r="AE12" s="5">
        <v>10</v>
      </c>
      <c r="AG12" s="3">
        <v>4</v>
      </c>
      <c r="AY12" s="4">
        <v>1</v>
      </c>
      <c r="BA12">
        <v>0</v>
      </c>
      <c r="BB12">
        <v>0</v>
      </c>
      <c r="BC12" t="s">
        <v>73</v>
      </c>
      <c r="BD12">
        <v>0</v>
      </c>
      <c r="BE12">
        <v>0</v>
      </c>
      <c r="BF12">
        <v>56</v>
      </c>
      <c r="BG12">
        <v>0</v>
      </c>
      <c r="BI12">
        <f t="shared" si="1"/>
        <v>14770</v>
      </c>
      <c r="BJ12">
        <f t="shared" si="2"/>
        <v>19</v>
      </c>
      <c r="BK12">
        <f t="shared" si="3"/>
        <v>25.912280701754387</v>
      </c>
      <c r="BL12">
        <f t="shared" si="4"/>
        <v>4.2500365230094962E-2</v>
      </c>
      <c r="BM12">
        <f t="shared" si="5"/>
        <v>627.73039444850258</v>
      </c>
      <c r="BN12">
        <f t="shared" si="6"/>
        <v>1.1012813937693027</v>
      </c>
      <c r="BO12">
        <f t="shared" si="7"/>
        <v>3.2699780861943029E-2</v>
      </c>
      <c r="BP12">
        <f t="shared" si="8"/>
        <v>482.97576333089853</v>
      </c>
      <c r="BQ12">
        <f t="shared" si="9"/>
        <v>0.84732590058052371</v>
      </c>
      <c r="BS12">
        <f t="shared" si="10"/>
        <v>28.549144292030295</v>
      </c>
      <c r="BT12" s="4">
        <f t="shared" si="11"/>
        <v>16273.012246457271</v>
      </c>
      <c r="BU12" s="4">
        <f t="shared" si="12"/>
        <v>0</v>
      </c>
      <c r="BV12" s="4" t="e">
        <f t="shared" si="13"/>
        <v>#DIV/0!</v>
      </c>
    </row>
    <row r="13" spans="1:88" x14ac:dyDescent="0.25">
      <c r="A13" s="43">
        <v>31</v>
      </c>
      <c r="B13" t="s">
        <v>42</v>
      </c>
      <c r="C13" s="14">
        <v>16291</v>
      </c>
      <c r="D13" s="14">
        <v>676.08</v>
      </c>
      <c r="E13" s="14">
        <v>518.04999999999995</v>
      </c>
      <c r="F13" s="14">
        <v>887.86</v>
      </c>
      <c r="G13" s="15">
        <v>64000</v>
      </c>
      <c r="H13" s="14">
        <v>4.7</v>
      </c>
      <c r="I13" s="14">
        <v>6.4</v>
      </c>
      <c r="J13" s="14">
        <v>6.9</v>
      </c>
      <c r="K13" s="14">
        <v>8.1999999999999993</v>
      </c>
      <c r="L13" s="14">
        <v>8.9</v>
      </c>
      <c r="M13" s="15">
        <v>0</v>
      </c>
      <c r="N13" s="11">
        <v>25</v>
      </c>
      <c r="O13" s="11">
        <v>2</v>
      </c>
      <c r="P13" s="11">
        <v>0</v>
      </c>
      <c r="Q13" s="11">
        <v>3</v>
      </c>
      <c r="R13" s="11">
        <v>12</v>
      </c>
      <c r="S13" s="11">
        <v>7</v>
      </c>
      <c r="T13" s="11">
        <f t="shared" si="0"/>
        <v>42</v>
      </c>
      <c r="AE13" s="5">
        <v>10</v>
      </c>
      <c r="AG13" s="3">
        <v>4</v>
      </c>
      <c r="AK13" s="4">
        <v>8</v>
      </c>
      <c r="AM13" s="4">
        <v>0</v>
      </c>
      <c r="AO13" s="4">
        <v>46</v>
      </c>
      <c r="AQ13" s="4">
        <v>0</v>
      </c>
      <c r="AS13" s="4">
        <v>0</v>
      </c>
      <c r="AY13" s="4">
        <v>1</v>
      </c>
      <c r="BA13">
        <v>0</v>
      </c>
      <c r="BB13">
        <v>0</v>
      </c>
      <c r="BC13" t="s">
        <v>73</v>
      </c>
      <c r="BD13">
        <v>0</v>
      </c>
      <c r="BE13">
        <v>0</v>
      </c>
      <c r="BF13">
        <v>56</v>
      </c>
      <c r="BG13">
        <v>0</v>
      </c>
      <c r="BI13">
        <f t="shared" si="1"/>
        <v>17407</v>
      </c>
      <c r="BJ13">
        <f t="shared" si="2"/>
        <v>20</v>
      </c>
      <c r="BK13">
        <f t="shared" si="3"/>
        <v>28.075806451612905</v>
      </c>
      <c r="BL13">
        <f t="shared" si="4"/>
        <v>4.1500214842551106E-2</v>
      </c>
      <c r="BM13">
        <f t="shared" si="5"/>
        <v>722.39423976428714</v>
      </c>
      <c r="BN13">
        <f t="shared" si="6"/>
        <v>1.1651519996198179</v>
      </c>
      <c r="BO13">
        <f t="shared" si="7"/>
        <v>3.1799766742373087E-2</v>
      </c>
      <c r="BP13">
        <f t="shared" si="8"/>
        <v>553.53853968448834</v>
      </c>
      <c r="BQ13">
        <f t="shared" si="9"/>
        <v>0.89280409626530377</v>
      </c>
      <c r="BS13">
        <f t="shared" si="10"/>
        <v>30.393832649592792</v>
      </c>
      <c r="BT13" s="4">
        <f t="shared" si="11"/>
        <v>18844.17624274753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43">
        <v>31</v>
      </c>
      <c r="B14" t="s">
        <v>43</v>
      </c>
      <c r="C14" s="14">
        <v>18425</v>
      </c>
      <c r="D14" s="14">
        <v>760.95</v>
      </c>
      <c r="E14" s="14">
        <v>591.44000000000005</v>
      </c>
      <c r="F14" s="14">
        <v>1018.9</v>
      </c>
      <c r="G14" s="15">
        <v>49000</v>
      </c>
      <c r="H14" s="14">
        <v>8.9</v>
      </c>
      <c r="I14" s="14">
        <v>8.6</v>
      </c>
      <c r="J14" s="14">
        <v>11.6</v>
      </c>
      <c r="K14" s="14">
        <v>9.4</v>
      </c>
      <c r="L14" s="14">
        <v>10</v>
      </c>
      <c r="M14" s="15">
        <v>0</v>
      </c>
      <c r="N14" s="11">
        <v>28</v>
      </c>
      <c r="O14" s="11">
        <v>1</v>
      </c>
      <c r="P14" s="11">
        <v>0</v>
      </c>
      <c r="Q14" s="11">
        <v>1</v>
      </c>
      <c r="R14" s="11">
        <v>12</v>
      </c>
      <c r="S14" s="11">
        <v>8</v>
      </c>
      <c r="T14" s="11">
        <f t="shared" si="0"/>
        <v>42</v>
      </c>
      <c r="AE14" s="5">
        <v>10</v>
      </c>
      <c r="AG14" s="3">
        <v>4</v>
      </c>
      <c r="AK14" s="4">
        <v>8</v>
      </c>
      <c r="AM14" s="4">
        <v>0</v>
      </c>
      <c r="AO14" s="4">
        <v>46</v>
      </c>
      <c r="AQ14" s="4">
        <v>0</v>
      </c>
      <c r="AS14" s="4">
        <v>0</v>
      </c>
      <c r="AY14" s="4">
        <v>1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69</v>
      </c>
      <c r="BG14">
        <v>0</v>
      </c>
      <c r="BI14">
        <f t="shared" si="1"/>
        <v>22331</v>
      </c>
      <c r="BJ14">
        <f t="shared" si="2"/>
        <v>25</v>
      </c>
      <c r="BK14">
        <f t="shared" si="3"/>
        <v>28.814193548387099</v>
      </c>
      <c r="BL14">
        <f t="shared" si="4"/>
        <v>4.1299864314789693E-2</v>
      </c>
      <c r="BM14">
        <f t="shared" si="5"/>
        <v>922.26727001356858</v>
      </c>
      <c r="BN14">
        <f t="shared" si="6"/>
        <v>1.1900222838884755</v>
      </c>
      <c r="BO14">
        <f t="shared" si="7"/>
        <v>3.2099864314789693E-2</v>
      </c>
      <c r="BP14">
        <f t="shared" si="8"/>
        <v>716.82207001356869</v>
      </c>
      <c r="BQ14">
        <f t="shared" si="9"/>
        <v>0.92493170324331442</v>
      </c>
      <c r="BS14">
        <f t="shared" si="10"/>
        <v>31.179818664864534</v>
      </c>
      <c r="BT14" s="4">
        <f t="shared" si="11"/>
        <v>24164.359465270012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43">
        <v>28</v>
      </c>
      <c r="B15" t="s">
        <v>44</v>
      </c>
      <c r="C15" s="14">
        <v>19536</v>
      </c>
      <c r="D15" s="14">
        <v>785.35</v>
      </c>
      <c r="E15" s="14">
        <v>570.45000000000005</v>
      </c>
      <c r="F15" s="14">
        <v>1105.74</v>
      </c>
      <c r="G15" s="15">
        <v>56000</v>
      </c>
      <c r="H15" s="14">
        <v>10.9</v>
      </c>
      <c r="I15" s="14">
        <v>9.1</v>
      </c>
      <c r="J15" s="14">
        <v>5.7</v>
      </c>
      <c r="K15" s="14">
        <v>5.7</v>
      </c>
      <c r="L15" s="14">
        <v>5.0999999999999996</v>
      </c>
      <c r="M15" s="15">
        <v>0</v>
      </c>
      <c r="N15" s="11">
        <v>26</v>
      </c>
      <c r="O15" s="11">
        <v>4</v>
      </c>
      <c r="P15" s="11">
        <v>0</v>
      </c>
      <c r="Q15" s="11">
        <v>0</v>
      </c>
      <c r="R15" s="11">
        <v>13</v>
      </c>
      <c r="S15" s="11">
        <v>7</v>
      </c>
      <c r="T15" s="11">
        <f t="shared" si="0"/>
        <v>43</v>
      </c>
      <c r="AE15" s="5">
        <v>10</v>
      </c>
      <c r="AG15" s="3">
        <v>4</v>
      </c>
      <c r="AK15" s="4">
        <v>8</v>
      </c>
      <c r="AM15" s="4">
        <v>0</v>
      </c>
      <c r="AO15" s="4">
        <v>46</v>
      </c>
      <c r="AQ15" s="4">
        <v>0</v>
      </c>
      <c r="AS15" s="4" t="s">
        <v>92</v>
      </c>
      <c r="AY15" s="4">
        <v>1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68</v>
      </c>
      <c r="BG15">
        <v>0</v>
      </c>
      <c r="BI15">
        <f t="shared" si="1"/>
        <v>23568</v>
      </c>
      <c r="BJ15">
        <f t="shared" si="2"/>
        <v>28</v>
      </c>
      <c r="BK15">
        <f t="shared" si="3"/>
        <v>30.061224489795915</v>
      </c>
      <c r="BL15">
        <f t="shared" si="4"/>
        <v>4.020014332514333E-2</v>
      </c>
      <c r="BM15">
        <f t="shared" si="5"/>
        <v>947.43697788697796</v>
      </c>
      <c r="BN15">
        <f t="shared" si="6"/>
        <v>1.2084655330191045</v>
      </c>
      <c r="BO15">
        <f t="shared" si="7"/>
        <v>2.9199938574938578E-2</v>
      </c>
      <c r="BP15">
        <f t="shared" si="8"/>
        <v>688.18415233415237</v>
      </c>
      <c r="BQ15">
        <f t="shared" si="9"/>
        <v>0.87778590858948013</v>
      </c>
      <c r="BS15">
        <f t="shared" si="10"/>
        <v>31.490377510279295</v>
      </c>
      <c r="BT15" s="4">
        <f t="shared" si="11"/>
        <v>24688.455968058966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43">
        <v>31</v>
      </c>
      <c r="B16" t="s">
        <v>33</v>
      </c>
      <c r="C16" s="14">
        <v>19339</v>
      </c>
      <c r="D16" s="14">
        <v>769.69</v>
      </c>
      <c r="E16" s="14">
        <v>589.84</v>
      </c>
      <c r="F16" s="14">
        <v>1088.79</v>
      </c>
      <c r="G16" s="15">
        <v>60000</v>
      </c>
      <c r="H16" s="14">
        <v>5.2</v>
      </c>
      <c r="I16" s="14">
        <v>9.6</v>
      </c>
      <c r="J16" s="14">
        <v>11.2</v>
      </c>
      <c r="K16" s="14">
        <v>9.3000000000000007</v>
      </c>
      <c r="L16" s="14">
        <v>8</v>
      </c>
      <c r="M16" s="15">
        <v>0</v>
      </c>
      <c r="N16" s="11">
        <v>24</v>
      </c>
      <c r="O16" s="11">
        <v>6</v>
      </c>
      <c r="P16" s="11">
        <v>0</v>
      </c>
      <c r="Q16" s="11">
        <v>0</v>
      </c>
      <c r="R16" s="11">
        <v>13</v>
      </c>
      <c r="S16" s="11">
        <v>9</v>
      </c>
      <c r="T16" s="11">
        <f t="shared" si="0"/>
        <v>43</v>
      </c>
      <c r="AE16" s="5">
        <v>10</v>
      </c>
      <c r="AG16" s="3">
        <v>4</v>
      </c>
      <c r="AK16" s="4">
        <v>8</v>
      </c>
      <c r="AM16" s="4">
        <v>0</v>
      </c>
      <c r="AO16" s="4">
        <v>46</v>
      </c>
      <c r="AQ16" s="4">
        <v>0</v>
      </c>
      <c r="AS16" s="4">
        <v>0</v>
      </c>
      <c r="AY16" s="4">
        <v>1</v>
      </c>
      <c r="BA16">
        <v>0</v>
      </c>
      <c r="BB16">
        <v>0</v>
      </c>
      <c r="BD16">
        <v>0</v>
      </c>
      <c r="BE16">
        <v>0</v>
      </c>
      <c r="BF16">
        <v>60</v>
      </c>
      <c r="BG16">
        <v>0</v>
      </c>
      <c r="BI16">
        <f t="shared" si="1"/>
        <v>23245</v>
      </c>
      <c r="BJ16">
        <f t="shared" si="2"/>
        <v>26</v>
      </c>
      <c r="BK16">
        <f t="shared" si="3"/>
        <v>28.839950372208438</v>
      </c>
      <c r="BL16">
        <f t="shared" si="4"/>
        <v>3.9799886240239932E-2</v>
      </c>
      <c r="BM16">
        <f t="shared" si="5"/>
        <v>925.14835565437727</v>
      </c>
      <c r="BN16">
        <f t="shared" si="6"/>
        <v>1.1478267439880612</v>
      </c>
      <c r="BO16">
        <f t="shared" si="7"/>
        <v>3.0500025854490926E-2</v>
      </c>
      <c r="BP16">
        <f t="shared" si="8"/>
        <v>708.9731009876416</v>
      </c>
      <c r="BQ16">
        <f t="shared" si="9"/>
        <v>0.87961923199459258</v>
      </c>
      <c r="BS16">
        <f t="shared" si="10"/>
        <v>30.326555191896141</v>
      </c>
      <c r="BT16" s="4">
        <f t="shared" si="11"/>
        <v>24443.203484668287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43">
        <v>30</v>
      </c>
      <c r="B17" t="s">
        <v>34</v>
      </c>
      <c r="C17" s="14">
        <v>14437</v>
      </c>
      <c r="D17" s="14">
        <v>583.25</v>
      </c>
      <c r="E17" s="14">
        <v>433.11</v>
      </c>
      <c r="F17" s="14">
        <v>809.92</v>
      </c>
      <c r="G17" s="15">
        <v>70000</v>
      </c>
      <c r="H17" s="14">
        <v>11.8</v>
      </c>
      <c r="I17" s="14">
        <v>13.2</v>
      </c>
      <c r="J17" s="14">
        <v>12.3</v>
      </c>
      <c r="K17" s="14">
        <v>7.2</v>
      </c>
      <c r="L17" s="14">
        <v>8.4</v>
      </c>
      <c r="M17" s="15">
        <v>0</v>
      </c>
      <c r="N17" s="11">
        <v>24</v>
      </c>
      <c r="O17" s="11">
        <v>5</v>
      </c>
      <c r="P17" s="11">
        <v>0</v>
      </c>
      <c r="Q17" s="11">
        <v>0</v>
      </c>
      <c r="R17" s="11">
        <v>13</v>
      </c>
      <c r="S17" s="11">
        <v>5</v>
      </c>
      <c r="T17" s="11">
        <f t="shared" si="0"/>
        <v>42</v>
      </c>
      <c r="U17" s="3" t="s">
        <v>92</v>
      </c>
      <c r="BA17">
        <v>75</v>
      </c>
      <c r="BB17">
        <v>18</v>
      </c>
      <c r="BD17">
        <v>19.5</v>
      </c>
      <c r="BE17">
        <v>0</v>
      </c>
      <c r="BF17">
        <v>45</v>
      </c>
      <c r="BG17">
        <v>17.100000000000001</v>
      </c>
      <c r="BI17">
        <f t="shared" si="1"/>
        <v>19297</v>
      </c>
      <c r="BJ17">
        <f t="shared" si="2"/>
        <v>24</v>
      </c>
      <c r="BK17">
        <f t="shared" si="3"/>
        <v>26.801388888888887</v>
      </c>
      <c r="BL17">
        <f t="shared" si="4"/>
        <v>4.0399667520953107E-2</v>
      </c>
      <c r="BM17">
        <f t="shared" si="5"/>
        <v>779.59238415183211</v>
      </c>
      <c r="BN17">
        <f t="shared" si="6"/>
        <v>1.0827672002108779</v>
      </c>
      <c r="BO17">
        <f t="shared" si="7"/>
        <v>3.0000000000000002E-2</v>
      </c>
      <c r="BP17">
        <f t="shared" si="8"/>
        <v>578.91000000000008</v>
      </c>
      <c r="BQ17">
        <f t="shared" si="9"/>
        <v>0.80404166666666677</v>
      </c>
      <c r="BS17">
        <f t="shared" si="10"/>
        <v>28.29529091693411</v>
      </c>
      <c r="BT17" s="4">
        <f t="shared" si="11"/>
        <v>20372.609460192562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43">
        <v>31</v>
      </c>
      <c r="B18" t="s">
        <v>35</v>
      </c>
      <c r="C18" s="14">
        <v>22789</v>
      </c>
      <c r="D18" s="14">
        <v>936.63</v>
      </c>
      <c r="E18" s="14">
        <v>733.81</v>
      </c>
      <c r="F18" s="14">
        <v>1283.02</v>
      </c>
      <c r="G18" s="15">
        <v>68000</v>
      </c>
      <c r="H18" s="14">
        <v>9.1</v>
      </c>
      <c r="I18" s="14">
        <v>1.6</v>
      </c>
      <c r="J18" s="14">
        <v>4.5</v>
      </c>
      <c r="K18" s="14">
        <v>9.6</v>
      </c>
      <c r="L18" s="14">
        <v>15.5</v>
      </c>
      <c r="M18" s="15">
        <v>0</v>
      </c>
      <c r="N18" s="11">
        <v>25</v>
      </c>
      <c r="O18" s="11">
        <v>4</v>
      </c>
      <c r="P18" s="11">
        <v>0</v>
      </c>
      <c r="Q18" s="11">
        <v>3</v>
      </c>
      <c r="R18" s="11">
        <v>10</v>
      </c>
      <c r="S18" s="11">
        <v>3</v>
      </c>
      <c r="T18" s="11">
        <f t="shared" si="0"/>
        <v>42</v>
      </c>
      <c r="W18" s="3">
        <v>0</v>
      </c>
      <c r="Y18" s="3">
        <v>0</v>
      </c>
      <c r="AA18" s="3">
        <v>0</v>
      </c>
      <c r="AC18" s="3">
        <v>0</v>
      </c>
      <c r="AE18" s="5">
        <v>7</v>
      </c>
      <c r="AG18" s="3">
        <v>4</v>
      </c>
      <c r="AI18" s="3">
        <v>0</v>
      </c>
      <c r="AK18" s="4">
        <v>4</v>
      </c>
      <c r="BA18">
        <v>88</v>
      </c>
      <c r="BB18">
        <v>30</v>
      </c>
      <c r="BC18">
        <v>18</v>
      </c>
      <c r="BD18">
        <v>413</v>
      </c>
      <c r="BE18">
        <v>0</v>
      </c>
      <c r="BF18">
        <v>0</v>
      </c>
      <c r="BG18">
        <v>31.89</v>
      </c>
      <c r="BI18">
        <f t="shared" si="1"/>
        <v>25579</v>
      </c>
      <c r="BJ18">
        <f t="shared" si="2"/>
        <v>24</v>
      </c>
      <c r="BK18">
        <f t="shared" si="3"/>
        <v>34.380376344086024</v>
      </c>
      <c r="BL18">
        <f t="shared" si="4"/>
        <v>4.1100092149721358E-2</v>
      </c>
      <c r="BM18">
        <f t="shared" si="5"/>
        <v>1051.2992570977226</v>
      </c>
      <c r="BN18">
        <f t="shared" si="6"/>
        <v>1.4130366358840356</v>
      </c>
      <c r="BO18">
        <f t="shared" si="7"/>
        <v>3.2200184299442713E-2</v>
      </c>
      <c r="BP18">
        <f t="shared" si="8"/>
        <v>823.64851419544516</v>
      </c>
      <c r="BQ18">
        <f t="shared" si="9"/>
        <v>1.1070544545637704</v>
      </c>
      <c r="BS18">
        <f t="shared" si="10"/>
        <v>37.138936809425601</v>
      </c>
      <c r="BT18" s="4">
        <f t="shared" si="11"/>
        <v>27631.368986212648</v>
      </c>
      <c r="BU18" s="4">
        <f t="shared" si="12"/>
        <v>20723.526739659486</v>
      </c>
      <c r="BV18" s="4">
        <f t="shared" si="13"/>
        <v>1535.0760547895916</v>
      </c>
    </row>
    <row r="19" spans="1:74" x14ac:dyDescent="0.25">
      <c r="A19" s="43">
        <v>30</v>
      </c>
      <c r="B19" t="s">
        <v>36</v>
      </c>
      <c r="C19" s="14">
        <v>24179</v>
      </c>
      <c r="D19" s="14">
        <v>976.83</v>
      </c>
      <c r="E19" s="14">
        <v>751.97</v>
      </c>
      <c r="F19" s="14">
        <v>1370.95</v>
      </c>
      <c r="G19" s="15">
        <v>110000</v>
      </c>
      <c r="H19" s="14">
        <v>9.3000000000000007</v>
      </c>
      <c r="I19" s="14">
        <v>6.4</v>
      </c>
      <c r="J19" s="14">
        <v>6.6</v>
      </c>
      <c r="K19" s="14">
        <v>8.9</v>
      </c>
      <c r="L19" s="14">
        <v>9.1999999999999993</v>
      </c>
      <c r="M19" s="15">
        <v>0</v>
      </c>
      <c r="N19" s="11">
        <v>26</v>
      </c>
      <c r="O19" s="11">
        <v>3</v>
      </c>
      <c r="P19" s="11">
        <v>0</v>
      </c>
      <c r="Q19" s="11">
        <v>3</v>
      </c>
      <c r="R19" s="11">
        <v>10</v>
      </c>
      <c r="S19" s="11">
        <v>4</v>
      </c>
      <c r="T19" s="11">
        <f t="shared" si="0"/>
        <v>42</v>
      </c>
      <c r="Y19" s="3">
        <v>1.25</v>
      </c>
      <c r="AE19" s="5">
        <v>7</v>
      </c>
      <c r="AG19" s="3">
        <v>4</v>
      </c>
      <c r="AK19" s="4">
        <v>4</v>
      </c>
      <c r="AY19" s="4">
        <v>1</v>
      </c>
      <c r="BA19">
        <v>65</v>
      </c>
      <c r="BB19">
        <v>21</v>
      </c>
      <c r="BC19">
        <v>21</v>
      </c>
      <c r="BD19">
        <v>26</v>
      </c>
      <c r="BE19">
        <v>0</v>
      </c>
      <c r="BF19">
        <v>20</v>
      </c>
      <c r="BG19">
        <v>5.97</v>
      </c>
      <c r="BI19">
        <f t="shared" si="1"/>
        <v>25799</v>
      </c>
      <c r="BJ19">
        <f t="shared" si="2"/>
        <v>25</v>
      </c>
      <c r="BK19">
        <f t="shared" si="3"/>
        <v>34.398666666666671</v>
      </c>
      <c r="BL19">
        <f t="shared" si="4"/>
        <v>4.0399933826874561E-2</v>
      </c>
      <c r="BM19">
        <f t="shared" si="5"/>
        <v>1042.2778927995369</v>
      </c>
      <c r="BN19">
        <f t="shared" si="6"/>
        <v>1.3897038570660492</v>
      </c>
      <c r="BO19">
        <f t="shared" si="7"/>
        <v>3.1100128210430539E-2</v>
      </c>
      <c r="BP19">
        <f t="shared" si="8"/>
        <v>802.35220770089745</v>
      </c>
      <c r="BQ19">
        <f t="shared" si="9"/>
        <v>1.0698029436011967</v>
      </c>
      <c r="BS19">
        <f t="shared" si="10"/>
        <v>36.582570991488481</v>
      </c>
      <c r="BT19" s="4">
        <f t="shared" si="11"/>
        <v>27436.928243616363</v>
      </c>
      <c r="BU19" s="4">
        <f t="shared" si="12"/>
        <v>24144.4968543824</v>
      </c>
      <c r="BV19" s="4">
        <f t="shared" si="13"/>
        <v>914.56427478721207</v>
      </c>
    </row>
    <row r="20" spans="1:74" x14ac:dyDescent="0.25">
      <c r="A20" s="43">
        <v>31</v>
      </c>
      <c r="B20" t="s">
        <v>37</v>
      </c>
      <c r="C20" s="14">
        <v>20838</v>
      </c>
      <c r="D20" s="14">
        <v>773.09</v>
      </c>
      <c r="E20" s="14">
        <v>627.22</v>
      </c>
      <c r="F20" s="14">
        <v>1164.8399999999999</v>
      </c>
      <c r="G20" s="15">
        <v>106000</v>
      </c>
      <c r="H20" s="14">
        <v>8.4</v>
      </c>
      <c r="I20" s="14">
        <v>10.8</v>
      </c>
      <c r="J20" s="14">
        <v>15</v>
      </c>
      <c r="K20" s="14">
        <v>14.9</v>
      </c>
      <c r="L20" s="14">
        <v>14.7</v>
      </c>
      <c r="M20" s="15">
        <v>0</v>
      </c>
      <c r="N20" s="11">
        <v>27</v>
      </c>
      <c r="O20" s="11">
        <v>2</v>
      </c>
      <c r="P20" s="11">
        <v>0</v>
      </c>
      <c r="Q20" s="11">
        <v>2</v>
      </c>
      <c r="R20" s="11">
        <v>11</v>
      </c>
      <c r="S20" s="11">
        <v>3.25</v>
      </c>
      <c r="T20" s="11">
        <f t="shared" si="0"/>
        <v>42</v>
      </c>
      <c r="Y20" s="3">
        <v>1</v>
      </c>
      <c r="AE20" s="5">
        <v>7</v>
      </c>
      <c r="AG20" s="3">
        <v>4</v>
      </c>
      <c r="AM20" s="4">
        <v>4</v>
      </c>
      <c r="AY20" s="4">
        <v>1</v>
      </c>
      <c r="BA20">
        <v>70</v>
      </c>
      <c r="BB20">
        <v>42</v>
      </c>
      <c r="BC20" t="s">
        <v>120</v>
      </c>
      <c r="BD20">
        <v>17</v>
      </c>
      <c r="BE20">
        <v>0</v>
      </c>
      <c r="BF20">
        <v>10</v>
      </c>
      <c r="BG20">
        <v>20.6</v>
      </c>
      <c r="BI20">
        <f t="shared" si="1"/>
        <v>23070</v>
      </c>
      <c r="BJ20">
        <f t="shared" si="2"/>
        <v>26</v>
      </c>
      <c r="BK20">
        <f t="shared" si="3"/>
        <v>28.622828784119104</v>
      </c>
      <c r="BL20">
        <f t="shared" si="4"/>
        <v>3.7100009597850085E-2</v>
      </c>
      <c r="BM20">
        <f t="shared" si="5"/>
        <v>855.89722142240146</v>
      </c>
      <c r="BN20">
        <f t="shared" si="6"/>
        <v>1.0619072226084385</v>
      </c>
      <c r="BO20">
        <f t="shared" si="7"/>
        <v>3.0099817640848452E-2</v>
      </c>
      <c r="BP20">
        <f t="shared" si="8"/>
        <v>694.40279297437382</v>
      </c>
      <c r="BQ20">
        <f t="shared" si="9"/>
        <v>0.8615419267672132</v>
      </c>
      <c r="BS20">
        <f t="shared" si="10"/>
        <v>29.023801402024411</v>
      </c>
      <c r="BT20" s="4">
        <f t="shared" si="11"/>
        <v>23393.183930031675</v>
      </c>
      <c r="BU20" s="4">
        <f t="shared" si="12"/>
        <v>15205.569554520589</v>
      </c>
      <c r="BV20" s="4">
        <f t="shared" si="13"/>
        <v>1113.9611395253178</v>
      </c>
    </row>
    <row r="21" spans="1:74" x14ac:dyDescent="0.25">
      <c r="A21" s="43">
        <v>31</v>
      </c>
      <c r="B21" t="s">
        <v>38</v>
      </c>
      <c r="C21" s="14" t="s">
        <v>121</v>
      </c>
      <c r="T21" s="11">
        <f t="shared" si="0"/>
        <v>0</v>
      </c>
      <c r="BI21" t="e">
        <f t="shared" si="1"/>
        <v>#VALUE!</v>
      </c>
      <c r="BJ21">
        <f t="shared" si="2"/>
        <v>27</v>
      </c>
      <c r="BK21" t="e">
        <f t="shared" si="3"/>
        <v>#VALUE!</v>
      </c>
      <c r="BL21" t="e">
        <f t="shared" si="4"/>
        <v>#VALUE!</v>
      </c>
      <c r="BM21" t="e">
        <f t="shared" si="5"/>
        <v>#VALUE!</v>
      </c>
      <c r="BN21" t="e">
        <f t="shared" si="6"/>
        <v>#VALUE!</v>
      </c>
      <c r="BO21" t="e">
        <f t="shared" si="7"/>
        <v>#VALUE!</v>
      </c>
      <c r="BP21" t="e">
        <f t="shared" si="8"/>
        <v>#VALUE!</v>
      </c>
      <c r="BQ21" t="e">
        <f t="shared" si="9"/>
        <v>#VALUE!</v>
      </c>
      <c r="BS21" t="e">
        <f t="shared" si="10"/>
        <v>#VALUE!</v>
      </c>
      <c r="BT21" s="4" t="e">
        <f t="shared" si="11"/>
        <v>#VALUE!</v>
      </c>
      <c r="BU21" s="4" t="e">
        <f t="shared" si="12"/>
        <v>#VALUE!</v>
      </c>
      <c r="BV21" s="4" t="e">
        <f t="shared" si="13"/>
        <v>#VALUE!</v>
      </c>
    </row>
    <row r="22" spans="1:74" x14ac:dyDescent="0.25">
      <c r="A22" s="43">
        <v>30</v>
      </c>
      <c r="B22" t="s">
        <v>39</v>
      </c>
      <c r="T22" s="11">
        <f t="shared" si="0"/>
        <v>0</v>
      </c>
      <c r="BI22">
        <f t="shared" si="1"/>
        <v>0</v>
      </c>
      <c r="BJ22">
        <f t="shared" si="2"/>
        <v>0</v>
      </c>
      <c r="BK22" t="e">
        <f t="shared" si="3"/>
        <v>#DIV/0!</v>
      </c>
      <c r="BL22" t="e">
        <f t="shared" si="4"/>
        <v>#DIV/0!</v>
      </c>
      <c r="BM22" t="e">
        <f t="shared" si="5"/>
        <v>#DIV/0!</v>
      </c>
      <c r="BN22" t="e">
        <f t="shared" si="6"/>
        <v>#DIV/0!</v>
      </c>
      <c r="BO22" t="e">
        <f t="shared" si="7"/>
        <v>#DIV/0!</v>
      </c>
      <c r="BP22" t="e">
        <f t="shared" si="8"/>
        <v>#DIV/0!</v>
      </c>
      <c r="BQ22" t="e">
        <f t="shared" si="9"/>
        <v>#DIV/0!</v>
      </c>
      <c r="BS22" t="e">
        <f t="shared" si="10"/>
        <v>#DIV/0!</v>
      </c>
      <c r="BT22" s="4" t="e">
        <f t="shared" si="11"/>
        <v>#DIV/0!</v>
      </c>
      <c r="BU22" s="4" t="e">
        <f t="shared" si="12"/>
        <v>#DIV/0!</v>
      </c>
      <c r="BV22" s="4" t="e">
        <f t="shared" si="13"/>
        <v>#DIV/0!</v>
      </c>
    </row>
    <row r="23" spans="1:74" x14ac:dyDescent="0.25">
      <c r="A23" s="43">
        <v>31</v>
      </c>
      <c r="B23" t="s">
        <v>40</v>
      </c>
      <c r="T23" s="11">
        <f t="shared" si="0"/>
        <v>0</v>
      </c>
      <c r="BI23">
        <f t="shared" si="1"/>
        <v>0</v>
      </c>
      <c r="BJ23">
        <f t="shared" si="2"/>
        <v>0</v>
      </c>
      <c r="BK23" t="e">
        <f t="shared" si="3"/>
        <v>#DIV/0!</v>
      </c>
      <c r="BL23" t="e">
        <f t="shared" si="4"/>
        <v>#DIV/0!</v>
      </c>
      <c r="BM23" t="e">
        <f t="shared" si="5"/>
        <v>#DIV/0!</v>
      </c>
      <c r="BN23" t="e">
        <f t="shared" si="6"/>
        <v>#DIV/0!</v>
      </c>
      <c r="BO23" t="e">
        <f t="shared" si="7"/>
        <v>#DIV/0!</v>
      </c>
      <c r="BP23" t="e">
        <f t="shared" si="8"/>
        <v>#DIV/0!</v>
      </c>
      <c r="BQ23" t="e">
        <f t="shared" si="9"/>
        <v>#DIV/0!</v>
      </c>
      <c r="BS23" t="e">
        <f t="shared" si="10"/>
        <v>#DIV/0!</v>
      </c>
      <c r="BT23" s="4" t="e">
        <f t="shared" si="11"/>
        <v>#DIV/0!</v>
      </c>
      <c r="BU23" s="4" t="e">
        <f t="shared" si="12"/>
        <v>#DIV/0!</v>
      </c>
      <c r="BV23" s="4" t="e">
        <f t="shared" si="13"/>
        <v>#DIV/0!</v>
      </c>
    </row>
    <row r="24" spans="1:74" x14ac:dyDescent="0.25">
      <c r="A24" s="43">
        <v>30</v>
      </c>
      <c r="B24" t="s">
        <v>41</v>
      </c>
      <c r="T24" s="11">
        <f t="shared" si="0"/>
        <v>0</v>
      </c>
      <c r="BI24">
        <f t="shared" si="1"/>
        <v>0</v>
      </c>
      <c r="BJ24">
        <f t="shared" si="2"/>
        <v>0</v>
      </c>
      <c r="BK24" t="e">
        <f t="shared" si="3"/>
        <v>#DIV/0!</v>
      </c>
      <c r="BL24" t="e">
        <f t="shared" si="4"/>
        <v>#DIV/0!</v>
      </c>
      <c r="BM24" t="e">
        <f t="shared" si="5"/>
        <v>#DIV/0!</v>
      </c>
      <c r="BN24" t="e">
        <f t="shared" si="6"/>
        <v>#DIV/0!</v>
      </c>
      <c r="BO24" t="e">
        <f t="shared" si="7"/>
        <v>#DIV/0!</v>
      </c>
      <c r="BP24" t="e">
        <f t="shared" si="8"/>
        <v>#DIV/0!</v>
      </c>
      <c r="BQ24" t="e">
        <f t="shared" si="9"/>
        <v>#DIV/0!</v>
      </c>
      <c r="BS24" t="e">
        <f t="shared" si="10"/>
        <v>#DIV/0!</v>
      </c>
      <c r="BT24" s="4" t="e">
        <f t="shared" si="11"/>
        <v>#DIV/0!</v>
      </c>
      <c r="BU24" s="4" t="e">
        <f t="shared" si="12"/>
        <v>#DIV/0!</v>
      </c>
      <c r="BV24" s="4" t="e">
        <f t="shared" si="13"/>
        <v>#DIV/0!</v>
      </c>
    </row>
    <row r="25" spans="1:74" x14ac:dyDescent="0.25">
      <c r="A25" s="43">
        <v>31</v>
      </c>
      <c r="B25" t="s">
        <v>42</v>
      </c>
      <c r="T25" s="11">
        <f t="shared" si="0"/>
        <v>0</v>
      </c>
      <c r="BI25">
        <f t="shared" si="1"/>
        <v>0</v>
      </c>
      <c r="BJ25">
        <f t="shared" si="2"/>
        <v>0</v>
      </c>
      <c r="BK25" t="e">
        <f t="shared" si="3"/>
        <v>#DIV/0!</v>
      </c>
      <c r="BL25" t="e">
        <f t="shared" si="4"/>
        <v>#DIV/0!</v>
      </c>
      <c r="BM25" t="e">
        <f t="shared" si="5"/>
        <v>#DIV/0!</v>
      </c>
      <c r="BN25" t="e">
        <f t="shared" si="6"/>
        <v>#DIV/0!</v>
      </c>
      <c r="BO25" t="e">
        <f t="shared" si="7"/>
        <v>#DIV/0!</v>
      </c>
      <c r="BP25" t="e">
        <f t="shared" si="8"/>
        <v>#DIV/0!</v>
      </c>
      <c r="BQ25" t="e">
        <f t="shared" si="9"/>
        <v>#DIV/0!</v>
      </c>
      <c r="BS25" t="e">
        <f t="shared" si="10"/>
        <v>#DIV/0!</v>
      </c>
      <c r="BT25" s="4" t="e">
        <f t="shared" si="11"/>
        <v>#DIV/0!</v>
      </c>
      <c r="BU25" s="4" t="e">
        <f t="shared" si="12"/>
        <v>#DIV/0!</v>
      </c>
      <c r="BV25" s="4" t="e">
        <f t="shared" si="13"/>
        <v>#DIV/0!</v>
      </c>
    </row>
    <row r="26" spans="1:74" x14ac:dyDescent="0.25">
      <c r="A26" s="43">
        <v>31</v>
      </c>
      <c r="B26" t="s">
        <v>43</v>
      </c>
      <c r="T26" s="11">
        <f t="shared" si="0"/>
        <v>0</v>
      </c>
      <c r="BI26">
        <f t="shared" si="1"/>
        <v>0</v>
      </c>
      <c r="BJ26">
        <f t="shared" si="2"/>
        <v>0</v>
      </c>
      <c r="BK26" t="e">
        <f t="shared" si="3"/>
        <v>#DIV/0!</v>
      </c>
      <c r="BL26" t="e">
        <f t="shared" si="4"/>
        <v>#DIV/0!</v>
      </c>
      <c r="BM26" t="e">
        <f t="shared" si="5"/>
        <v>#DIV/0!</v>
      </c>
      <c r="BN26" t="e">
        <f t="shared" si="6"/>
        <v>#DIV/0!</v>
      </c>
      <c r="BO26" t="e">
        <f t="shared" si="7"/>
        <v>#DIV/0!</v>
      </c>
      <c r="BP26" t="e">
        <f t="shared" si="8"/>
        <v>#DIV/0!</v>
      </c>
      <c r="BQ26" t="e">
        <f t="shared" si="9"/>
        <v>#DIV/0!</v>
      </c>
      <c r="BS26" t="e">
        <f>(0.325*BK26)+(12.86*BN26)+(7.04*BQ26)</f>
        <v>#DIV/0!</v>
      </c>
      <c r="BT26" s="4" t="e">
        <f t="shared" si="11"/>
        <v>#DIV/0!</v>
      </c>
      <c r="BU26" s="4" t="e">
        <f t="shared" si="12"/>
        <v>#DIV/0!</v>
      </c>
      <c r="BV26" s="4" t="e">
        <f t="shared" si="13"/>
        <v>#DIV/0!</v>
      </c>
    </row>
    <row r="27" spans="1:74" x14ac:dyDescent="0.25">
      <c r="A27" s="43">
        <v>28</v>
      </c>
      <c r="B27" t="s">
        <v>44</v>
      </c>
      <c r="T27" s="11">
        <f t="shared" si="0"/>
        <v>0</v>
      </c>
      <c r="BI27">
        <f t="shared" si="1"/>
        <v>0</v>
      </c>
      <c r="BJ27">
        <f t="shared" si="2"/>
        <v>0</v>
      </c>
      <c r="BK27" t="e">
        <f t="shared" si="3"/>
        <v>#DIV/0!</v>
      </c>
      <c r="BL27" t="e">
        <f t="shared" si="4"/>
        <v>#DIV/0!</v>
      </c>
      <c r="BM27" t="e">
        <f t="shared" si="5"/>
        <v>#DIV/0!</v>
      </c>
      <c r="BN27" t="e">
        <f t="shared" si="6"/>
        <v>#DIV/0!</v>
      </c>
      <c r="BO27" t="e">
        <f t="shared" si="7"/>
        <v>#DIV/0!</v>
      </c>
      <c r="BP27" t="e">
        <f t="shared" si="8"/>
        <v>#DIV/0!</v>
      </c>
      <c r="BQ27" t="e">
        <f t="shared" si="9"/>
        <v>#DIV/0!</v>
      </c>
      <c r="BS27" t="e">
        <f>(0.325*BK27)+(12.86*BN27)+(7.04*BQ27)</f>
        <v>#DIV/0!</v>
      </c>
      <c r="BT27" s="4" t="e">
        <f t="shared" si="11"/>
        <v>#DIV/0!</v>
      </c>
      <c r="BU27" s="4" t="e">
        <f t="shared" si="12"/>
        <v>#DIV/0!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BI1" zoomScaleNormal="100" workbookViewId="0">
      <selection activeCell="BL29" sqref="BL29"/>
    </sheetView>
  </sheetViews>
  <sheetFormatPr defaultRowHeight="15" x14ac:dyDescent="0.25"/>
  <cols>
    <col min="1" max="1" width="4.5703125" style="1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19"/>
      <c r="V2" s="19"/>
      <c r="W2" s="19"/>
      <c r="X2" s="19"/>
      <c r="Y2" s="19" t="s">
        <v>68</v>
      </c>
      <c r="Z2" s="19"/>
      <c r="AA2" s="19"/>
      <c r="AB2" s="19"/>
      <c r="AC2" s="19" t="s">
        <v>68</v>
      </c>
      <c r="AD2" s="19"/>
      <c r="AE2" s="19" t="s">
        <v>67</v>
      </c>
      <c r="AF2" s="19"/>
      <c r="AG2" s="19" t="s">
        <v>67</v>
      </c>
      <c r="AH2" s="19"/>
      <c r="AI2" s="19" t="s">
        <v>67</v>
      </c>
      <c r="AJ2" s="19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C2" t="s">
        <v>69</v>
      </c>
      <c r="BD2" t="s">
        <v>68</v>
      </c>
      <c r="BE2" t="s">
        <v>68</v>
      </c>
      <c r="BF2" t="s">
        <v>68</v>
      </c>
      <c r="BK2" s="18" t="s">
        <v>32</v>
      </c>
      <c r="BN2" s="18" t="s">
        <v>64</v>
      </c>
      <c r="BQ2" s="18" t="s">
        <v>65</v>
      </c>
    </row>
    <row r="3" spans="1:88" s="1" customFormat="1" ht="75.75" thickBot="1" x14ac:dyDescent="0.3">
      <c r="A3" s="85" t="s">
        <v>27</v>
      </c>
      <c r="B3" s="85"/>
      <c r="C3" s="22" t="s">
        <v>28</v>
      </c>
      <c r="D3" s="22" t="s">
        <v>29</v>
      </c>
      <c r="E3" s="22" t="s">
        <v>30</v>
      </c>
      <c r="F3" s="2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21" t="s">
        <v>20</v>
      </c>
      <c r="BB3" s="21" t="s">
        <v>21</v>
      </c>
      <c r="BC3" s="21" t="s">
        <v>22</v>
      </c>
      <c r="BD3" s="21" t="s">
        <v>23</v>
      </c>
      <c r="BE3" s="21" t="s">
        <v>24</v>
      </c>
      <c r="BF3" s="21" t="s">
        <v>25</v>
      </c>
      <c r="BG3" s="2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18">
        <v>31</v>
      </c>
      <c r="B4" t="s">
        <v>33</v>
      </c>
      <c r="H4" s="25"/>
      <c r="I4" s="25"/>
      <c r="J4" s="25"/>
      <c r="K4" s="25"/>
      <c r="L4" s="25"/>
      <c r="M4" s="26"/>
      <c r="N4" s="27"/>
      <c r="O4" s="27"/>
      <c r="P4" s="27"/>
      <c r="Q4" s="27"/>
      <c r="R4" s="27"/>
      <c r="S4" s="27"/>
      <c r="T4" s="27">
        <f>N4+O4+P4+Q4+R4</f>
        <v>0</v>
      </c>
      <c r="BA4" s="24"/>
      <c r="BB4" s="24"/>
      <c r="BC4" s="24"/>
      <c r="BD4" s="24"/>
      <c r="BE4" s="24"/>
      <c r="BF4" s="24"/>
      <c r="BG4" s="24"/>
      <c r="BT4" s="4"/>
      <c r="BU4" s="4"/>
      <c r="BV4" s="4"/>
    </row>
    <row r="5" spans="1:88" x14ac:dyDescent="0.25">
      <c r="A5" s="23">
        <v>30</v>
      </c>
      <c r="B5" s="24" t="s">
        <v>34</v>
      </c>
      <c r="C5" s="25"/>
      <c r="D5" s="25"/>
      <c r="E5" s="25"/>
      <c r="F5" s="25"/>
      <c r="G5" s="26"/>
      <c r="T5" s="11">
        <f t="shared" ref="T5:T27" si="0">N5+O5+P5+Q5+R5</f>
        <v>0</v>
      </c>
      <c r="BI5" s="24">
        <f>C5+M4+S4*18*A5</f>
        <v>0</v>
      </c>
      <c r="BJ5" s="27">
        <f>N4+P4</f>
        <v>0</v>
      </c>
      <c r="BK5" s="24" t="e">
        <f>BI5/BJ5/A5</f>
        <v>#DIV/0!</v>
      </c>
      <c r="BL5" s="24" t="e">
        <f>D5/C5</f>
        <v>#DIV/0!</v>
      </c>
      <c r="BM5" s="24" t="e">
        <f>BL5*BI5</f>
        <v>#DIV/0!</v>
      </c>
      <c r="BN5" s="24" t="e">
        <f>BM5/BJ5/A5</f>
        <v>#DIV/0!</v>
      </c>
      <c r="BO5" s="24" t="e">
        <f>E5/C5</f>
        <v>#DIV/0!</v>
      </c>
      <c r="BP5" s="24" t="e">
        <f>BO5*BI5</f>
        <v>#DIV/0!</v>
      </c>
      <c r="BQ5" s="24" t="e">
        <f>BP5/BJ5/A5</f>
        <v>#DIV/0!</v>
      </c>
      <c r="BR5" s="24"/>
      <c r="BS5" s="24" t="e">
        <f>(0.325*BK5)+(12.86*BN5)+(7.04*BQ5)</f>
        <v>#DIV/0!</v>
      </c>
      <c r="BT5" s="24" t="e">
        <f>BS5*BJ5*A5</f>
        <v>#DIV/0!</v>
      </c>
      <c r="BU5" s="24" t="e">
        <f>BT5*(BA4/100)</f>
        <v>#DIV/0!</v>
      </c>
      <c r="BV5" s="24" t="e">
        <f>BT5/BB4</f>
        <v>#DIV/0!</v>
      </c>
      <c r="BW5" s="24"/>
      <c r="BX5" s="24"/>
      <c r="BY5" s="24"/>
    </row>
    <row r="6" spans="1:88" x14ac:dyDescent="0.25">
      <c r="A6" s="18">
        <v>31</v>
      </c>
      <c r="B6" t="s">
        <v>35</v>
      </c>
      <c r="T6" s="11">
        <f t="shared" si="0"/>
        <v>0</v>
      </c>
      <c r="BI6">
        <f t="shared" ref="BI6:BI27" si="1">C6+M5+S5*18*A6</f>
        <v>0</v>
      </c>
      <c r="BJ6">
        <f t="shared" ref="BJ6:BJ27" si="2">N5+P5</f>
        <v>0</v>
      </c>
      <c r="BK6" t="e">
        <f t="shared" ref="BK6:BK27" si="3">BI6/BJ6/A6</f>
        <v>#DIV/0!</v>
      </c>
      <c r="BL6" t="e">
        <f t="shared" ref="BL6:BL27" si="4">D6/C6</f>
        <v>#DIV/0!</v>
      </c>
      <c r="BM6" t="e">
        <f t="shared" ref="BM6:BM27" si="5">BL6*BI6</f>
        <v>#DIV/0!</v>
      </c>
      <c r="BN6" t="e">
        <f t="shared" ref="BN6:BN27" si="6">BM6/BJ6/A6</f>
        <v>#DIV/0!</v>
      </c>
      <c r="BO6" t="e">
        <f t="shared" ref="BO6:BO27" si="7">E6/C6</f>
        <v>#DIV/0!</v>
      </c>
      <c r="BP6" t="e">
        <f t="shared" ref="BP6:BP27" si="8">BO6*BI6</f>
        <v>#DIV/0!</v>
      </c>
      <c r="BQ6" t="e">
        <f t="shared" ref="BQ6:BQ27" si="9">BP6/BJ6/A6</f>
        <v>#DIV/0!</v>
      </c>
      <c r="BS6" t="e">
        <f t="shared" ref="BS6:BS25" si="10">(0.325*BK6)+(12.86*BN6)+(7.04*BQ6)</f>
        <v>#DIV/0!</v>
      </c>
      <c r="BT6" s="4" t="e">
        <f t="shared" ref="BT6:BT27" si="11">BS6*BJ6*A6</f>
        <v>#DIV/0!</v>
      </c>
      <c r="BU6" s="4" t="e">
        <f t="shared" ref="BU6:BU27" si="12">BT6*(BA5/100)</f>
        <v>#DIV/0!</v>
      </c>
      <c r="BV6" s="4" t="e">
        <f t="shared" ref="BV6:BV27" si="13">BT6/BB5</f>
        <v>#DIV/0!</v>
      </c>
    </row>
    <row r="7" spans="1:88" x14ac:dyDescent="0.25">
      <c r="A7" s="18">
        <v>30</v>
      </c>
      <c r="B7" t="s">
        <v>36</v>
      </c>
      <c r="T7" s="11">
        <f t="shared" si="0"/>
        <v>0</v>
      </c>
      <c r="BI7">
        <f t="shared" si="1"/>
        <v>0</v>
      </c>
      <c r="BJ7">
        <f t="shared" si="2"/>
        <v>0</v>
      </c>
      <c r="BK7" t="e">
        <f t="shared" si="3"/>
        <v>#DIV/0!</v>
      </c>
      <c r="BL7" t="e">
        <f t="shared" si="4"/>
        <v>#DIV/0!</v>
      </c>
      <c r="BM7" t="e">
        <f t="shared" si="5"/>
        <v>#DIV/0!</v>
      </c>
      <c r="BN7" t="e">
        <f t="shared" si="6"/>
        <v>#DIV/0!</v>
      </c>
      <c r="BO7" t="e">
        <f t="shared" si="7"/>
        <v>#DIV/0!</v>
      </c>
      <c r="BP7" t="e">
        <f t="shared" si="8"/>
        <v>#DIV/0!</v>
      </c>
      <c r="BQ7" t="e">
        <f t="shared" si="9"/>
        <v>#DIV/0!</v>
      </c>
      <c r="BS7" t="e">
        <f t="shared" si="10"/>
        <v>#DIV/0!</v>
      </c>
      <c r="BT7" s="4" t="e">
        <f t="shared" si="11"/>
        <v>#DIV/0!</v>
      </c>
      <c r="BU7" s="4" t="e">
        <f t="shared" si="12"/>
        <v>#DIV/0!</v>
      </c>
      <c r="BV7" s="4" t="e">
        <f t="shared" si="13"/>
        <v>#DIV/0!</v>
      </c>
    </row>
    <row r="8" spans="1:88" x14ac:dyDescent="0.25">
      <c r="A8" s="18">
        <v>31</v>
      </c>
      <c r="B8" t="s">
        <v>37</v>
      </c>
      <c r="T8" s="11">
        <f t="shared" si="0"/>
        <v>0</v>
      </c>
      <c r="BI8">
        <f t="shared" si="1"/>
        <v>0</v>
      </c>
      <c r="BJ8">
        <f t="shared" si="2"/>
        <v>0</v>
      </c>
      <c r="BK8" t="e">
        <f t="shared" si="3"/>
        <v>#DIV/0!</v>
      </c>
      <c r="BL8" t="e">
        <f t="shared" si="4"/>
        <v>#DIV/0!</v>
      </c>
      <c r="BM8" t="e">
        <f t="shared" si="5"/>
        <v>#DIV/0!</v>
      </c>
      <c r="BN8" t="e">
        <f t="shared" si="6"/>
        <v>#DIV/0!</v>
      </c>
      <c r="BO8" t="e">
        <f t="shared" si="7"/>
        <v>#DIV/0!</v>
      </c>
      <c r="BP8" t="e">
        <f t="shared" si="8"/>
        <v>#DIV/0!</v>
      </c>
      <c r="BQ8" t="e">
        <f t="shared" si="9"/>
        <v>#DIV/0!</v>
      </c>
      <c r="BS8" t="e">
        <f t="shared" si="10"/>
        <v>#DIV/0!</v>
      </c>
      <c r="BT8" s="4" t="e">
        <f t="shared" si="11"/>
        <v>#DIV/0!</v>
      </c>
      <c r="BU8" s="4" t="e">
        <f t="shared" si="12"/>
        <v>#DIV/0!</v>
      </c>
      <c r="BV8" s="4" t="e">
        <f t="shared" si="13"/>
        <v>#DIV/0!</v>
      </c>
    </row>
    <row r="9" spans="1:88" x14ac:dyDescent="0.25">
      <c r="A9" s="18">
        <v>31</v>
      </c>
      <c r="B9" t="s">
        <v>38</v>
      </c>
      <c r="T9" s="11">
        <f t="shared" si="0"/>
        <v>0</v>
      </c>
      <c r="BI9">
        <f t="shared" si="1"/>
        <v>0</v>
      </c>
      <c r="BJ9">
        <f t="shared" si="2"/>
        <v>0</v>
      </c>
      <c r="BK9" t="e">
        <f t="shared" si="3"/>
        <v>#DIV/0!</v>
      </c>
      <c r="BL9" t="e">
        <f t="shared" si="4"/>
        <v>#DIV/0!</v>
      </c>
      <c r="BM9" t="e">
        <f t="shared" si="5"/>
        <v>#DIV/0!</v>
      </c>
      <c r="BN9" t="e">
        <f t="shared" si="6"/>
        <v>#DIV/0!</v>
      </c>
      <c r="BO9" t="e">
        <f t="shared" si="7"/>
        <v>#DIV/0!</v>
      </c>
      <c r="BP9" t="e">
        <f t="shared" si="8"/>
        <v>#DIV/0!</v>
      </c>
      <c r="BQ9" t="e">
        <f t="shared" si="9"/>
        <v>#DIV/0!</v>
      </c>
      <c r="BS9" t="e">
        <f t="shared" si="10"/>
        <v>#DIV/0!</v>
      </c>
      <c r="BT9" s="4" t="e">
        <f t="shared" si="11"/>
        <v>#DIV/0!</v>
      </c>
      <c r="BU9" s="4" t="e">
        <f t="shared" si="12"/>
        <v>#DIV/0!</v>
      </c>
      <c r="BV9" s="4" t="e">
        <f t="shared" si="13"/>
        <v>#DIV/0!</v>
      </c>
    </row>
    <row r="10" spans="1:88" x14ac:dyDescent="0.25">
      <c r="A10" s="18">
        <v>30</v>
      </c>
      <c r="B10" t="s">
        <v>39</v>
      </c>
      <c r="T10" s="11">
        <f t="shared" si="0"/>
        <v>0</v>
      </c>
      <c r="BI10">
        <f t="shared" si="1"/>
        <v>0</v>
      </c>
      <c r="BJ10">
        <f t="shared" si="2"/>
        <v>0</v>
      </c>
      <c r="BK10" t="e">
        <f t="shared" si="3"/>
        <v>#DIV/0!</v>
      </c>
      <c r="BL10" t="e">
        <f t="shared" si="4"/>
        <v>#DIV/0!</v>
      </c>
      <c r="BM10" t="e">
        <f t="shared" si="5"/>
        <v>#DIV/0!</v>
      </c>
      <c r="BN10" t="e">
        <f t="shared" si="6"/>
        <v>#DIV/0!</v>
      </c>
      <c r="BO10" t="e">
        <f t="shared" si="7"/>
        <v>#DIV/0!</v>
      </c>
      <c r="BP10" t="e">
        <f t="shared" si="8"/>
        <v>#DIV/0!</v>
      </c>
      <c r="BQ10" t="e">
        <f t="shared" si="9"/>
        <v>#DIV/0!</v>
      </c>
      <c r="BS10" t="e">
        <f t="shared" si="10"/>
        <v>#DIV/0!</v>
      </c>
      <c r="BT10" s="4" t="e">
        <f t="shared" si="11"/>
        <v>#DIV/0!</v>
      </c>
      <c r="BU10" s="4" t="e">
        <f t="shared" si="12"/>
        <v>#DIV/0!</v>
      </c>
      <c r="BV10" s="4" t="e">
        <f t="shared" si="13"/>
        <v>#DIV/0!</v>
      </c>
    </row>
    <row r="11" spans="1:88" x14ac:dyDescent="0.25">
      <c r="A11" s="18">
        <v>31</v>
      </c>
      <c r="B11" t="s">
        <v>40</v>
      </c>
      <c r="T11" s="11">
        <f t="shared" si="0"/>
        <v>0</v>
      </c>
      <c r="BI11">
        <f t="shared" si="1"/>
        <v>0</v>
      </c>
      <c r="BJ11">
        <f t="shared" si="2"/>
        <v>0</v>
      </c>
      <c r="BK11" t="e">
        <f t="shared" si="3"/>
        <v>#DIV/0!</v>
      </c>
      <c r="BL11" t="e">
        <f t="shared" si="4"/>
        <v>#DIV/0!</v>
      </c>
      <c r="BM11" t="e">
        <f t="shared" si="5"/>
        <v>#DIV/0!</v>
      </c>
      <c r="BN11" t="e">
        <f t="shared" si="6"/>
        <v>#DIV/0!</v>
      </c>
      <c r="BO11" t="e">
        <f t="shared" si="7"/>
        <v>#DIV/0!</v>
      </c>
      <c r="BP11" t="e">
        <f t="shared" si="8"/>
        <v>#DIV/0!</v>
      </c>
      <c r="BQ11" t="e">
        <f t="shared" si="9"/>
        <v>#DIV/0!</v>
      </c>
      <c r="BS11" t="e">
        <f t="shared" si="10"/>
        <v>#DIV/0!</v>
      </c>
      <c r="BT11" s="4" t="e">
        <f t="shared" si="11"/>
        <v>#DIV/0!</v>
      </c>
      <c r="BU11" s="4" t="e">
        <f t="shared" si="12"/>
        <v>#DIV/0!</v>
      </c>
      <c r="BV11" s="4" t="e">
        <f t="shared" si="13"/>
        <v>#DIV/0!</v>
      </c>
    </row>
    <row r="12" spans="1:88" x14ac:dyDescent="0.25">
      <c r="A12" s="18">
        <v>30</v>
      </c>
      <c r="B12" t="s">
        <v>41</v>
      </c>
      <c r="T12" s="11">
        <f t="shared" si="0"/>
        <v>0</v>
      </c>
      <c r="BI12">
        <f t="shared" si="1"/>
        <v>0</v>
      </c>
      <c r="BJ12">
        <f t="shared" si="2"/>
        <v>0</v>
      </c>
      <c r="BK12" t="e">
        <f t="shared" si="3"/>
        <v>#DIV/0!</v>
      </c>
      <c r="BL12" t="e">
        <f t="shared" si="4"/>
        <v>#DIV/0!</v>
      </c>
      <c r="BM12" t="e">
        <f t="shared" si="5"/>
        <v>#DIV/0!</v>
      </c>
      <c r="BN12" t="e">
        <f t="shared" si="6"/>
        <v>#DIV/0!</v>
      </c>
      <c r="BO12" t="e">
        <f t="shared" si="7"/>
        <v>#DIV/0!</v>
      </c>
      <c r="BP12" t="e">
        <f t="shared" si="8"/>
        <v>#DIV/0!</v>
      </c>
      <c r="BQ12" t="e">
        <f t="shared" si="9"/>
        <v>#DIV/0!</v>
      </c>
      <c r="BS12" t="e">
        <f t="shared" si="10"/>
        <v>#DIV/0!</v>
      </c>
      <c r="BT12" s="4" t="e">
        <f t="shared" si="11"/>
        <v>#DIV/0!</v>
      </c>
      <c r="BU12" s="4" t="e">
        <f t="shared" si="12"/>
        <v>#DIV/0!</v>
      </c>
      <c r="BV12" s="4" t="e">
        <f t="shared" si="13"/>
        <v>#DIV/0!</v>
      </c>
    </row>
    <row r="13" spans="1:88" x14ac:dyDescent="0.25">
      <c r="A13" s="18">
        <v>31</v>
      </c>
      <c r="B13" t="s">
        <v>42</v>
      </c>
      <c r="T13" s="11">
        <f t="shared" si="0"/>
        <v>0</v>
      </c>
      <c r="BI13">
        <f t="shared" si="1"/>
        <v>0</v>
      </c>
      <c r="BJ13">
        <f t="shared" si="2"/>
        <v>0</v>
      </c>
      <c r="BK13" t="e">
        <f t="shared" si="3"/>
        <v>#DIV/0!</v>
      </c>
      <c r="BL13" t="e">
        <f t="shared" si="4"/>
        <v>#DIV/0!</v>
      </c>
      <c r="BM13" t="e">
        <f t="shared" si="5"/>
        <v>#DIV/0!</v>
      </c>
      <c r="BN13" t="e">
        <f t="shared" si="6"/>
        <v>#DIV/0!</v>
      </c>
      <c r="BO13" t="e">
        <f t="shared" si="7"/>
        <v>#DIV/0!</v>
      </c>
      <c r="BP13" t="e">
        <f t="shared" si="8"/>
        <v>#DIV/0!</v>
      </c>
      <c r="BQ13" t="e">
        <f t="shared" si="9"/>
        <v>#DIV/0!</v>
      </c>
      <c r="BS13" t="e">
        <f t="shared" si="10"/>
        <v>#DIV/0!</v>
      </c>
      <c r="BT13" s="4" t="e">
        <f t="shared" si="11"/>
        <v>#DIV/0!</v>
      </c>
      <c r="BU13" s="4" t="e">
        <f t="shared" si="12"/>
        <v>#DIV/0!</v>
      </c>
      <c r="BV13" s="4" t="e">
        <f t="shared" si="13"/>
        <v>#DIV/0!</v>
      </c>
    </row>
    <row r="14" spans="1:88" x14ac:dyDescent="0.25">
      <c r="A14" s="18">
        <v>31</v>
      </c>
      <c r="B14" t="s">
        <v>43</v>
      </c>
      <c r="T14" s="11">
        <f t="shared" si="0"/>
        <v>0</v>
      </c>
      <c r="BI14">
        <f t="shared" si="1"/>
        <v>0</v>
      </c>
      <c r="BJ14">
        <f t="shared" si="2"/>
        <v>0</v>
      </c>
      <c r="BK14" t="e">
        <f t="shared" si="3"/>
        <v>#DIV/0!</v>
      </c>
      <c r="BL14" t="e">
        <f t="shared" si="4"/>
        <v>#DIV/0!</v>
      </c>
      <c r="BM14" t="e">
        <f t="shared" si="5"/>
        <v>#DIV/0!</v>
      </c>
      <c r="BN14" t="e">
        <f t="shared" si="6"/>
        <v>#DIV/0!</v>
      </c>
      <c r="BO14" t="e">
        <f t="shared" si="7"/>
        <v>#DIV/0!</v>
      </c>
      <c r="BP14" t="e">
        <f t="shared" si="8"/>
        <v>#DIV/0!</v>
      </c>
      <c r="BQ14" t="e">
        <f t="shared" si="9"/>
        <v>#DIV/0!</v>
      </c>
      <c r="BS14" t="e">
        <f t="shared" si="10"/>
        <v>#DIV/0!</v>
      </c>
      <c r="BT14" s="4" t="e">
        <f t="shared" si="11"/>
        <v>#DIV/0!</v>
      </c>
      <c r="BU14" s="4" t="e">
        <f t="shared" si="12"/>
        <v>#DIV/0!</v>
      </c>
      <c r="BV14" s="4" t="e">
        <f t="shared" si="13"/>
        <v>#DIV/0!</v>
      </c>
    </row>
    <row r="15" spans="1:88" x14ac:dyDescent="0.25">
      <c r="A15" s="18">
        <v>28</v>
      </c>
      <c r="B15" t="s">
        <v>44</v>
      </c>
      <c r="T15" s="11">
        <f t="shared" si="0"/>
        <v>0</v>
      </c>
      <c r="BI15">
        <f t="shared" si="1"/>
        <v>0</v>
      </c>
      <c r="BJ15">
        <f t="shared" si="2"/>
        <v>0</v>
      </c>
      <c r="BK15" t="e">
        <f t="shared" si="3"/>
        <v>#DIV/0!</v>
      </c>
      <c r="BL15" t="e">
        <f t="shared" si="4"/>
        <v>#DIV/0!</v>
      </c>
      <c r="BM15" t="e">
        <f t="shared" si="5"/>
        <v>#DIV/0!</v>
      </c>
      <c r="BN15" t="e">
        <f t="shared" si="6"/>
        <v>#DIV/0!</v>
      </c>
      <c r="BO15" t="e">
        <f t="shared" si="7"/>
        <v>#DIV/0!</v>
      </c>
      <c r="BP15" t="e">
        <f t="shared" si="8"/>
        <v>#DIV/0!</v>
      </c>
      <c r="BQ15" t="e">
        <f t="shared" si="9"/>
        <v>#DIV/0!</v>
      </c>
      <c r="BS15" t="e">
        <f t="shared" si="10"/>
        <v>#DIV/0!</v>
      </c>
      <c r="BT15" s="4" t="e">
        <f t="shared" si="11"/>
        <v>#DIV/0!</v>
      </c>
      <c r="BU15" s="4" t="e">
        <f t="shared" si="12"/>
        <v>#DIV/0!</v>
      </c>
      <c r="BV15" s="4" t="e">
        <f t="shared" si="13"/>
        <v>#DIV/0!</v>
      </c>
    </row>
    <row r="16" spans="1:88" x14ac:dyDescent="0.25">
      <c r="A16" s="18">
        <v>31</v>
      </c>
      <c r="B16" t="s">
        <v>33</v>
      </c>
      <c r="T16" s="11">
        <f t="shared" si="0"/>
        <v>0</v>
      </c>
      <c r="BI16">
        <f t="shared" si="1"/>
        <v>0</v>
      </c>
      <c r="BJ16">
        <f t="shared" si="2"/>
        <v>0</v>
      </c>
      <c r="BK16" t="e">
        <f t="shared" si="3"/>
        <v>#DIV/0!</v>
      </c>
      <c r="BL16" t="e">
        <f t="shared" si="4"/>
        <v>#DIV/0!</v>
      </c>
      <c r="BM16" t="e">
        <f t="shared" si="5"/>
        <v>#DIV/0!</v>
      </c>
      <c r="BN16" t="e">
        <f t="shared" si="6"/>
        <v>#DIV/0!</v>
      </c>
      <c r="BO16" t="e">
        <f t="shared" si="7"/>
        <v>#DIV/0!</v>
      </c>
      <c r="BP16" t="e">
        <f t="shared" si="8"/>
        <v>#DIV/0!</v>
      </c>
      <c r="BQ16" t="e">
        <f t="shared" si="9"/>
        <v>#DIV/0!</v>
      </c>
      <c r="BS16" t="e">
        <f t="shared" si="10"/>
        <v>#DIV/0!</v>
      </c>
      <c r="BT16" s="4" t="e">
        <f t="shared" si="11"/>
        <v>#DIV/0!</v>
      </c>
      <c r="BU16" s="4" t="e">
        <f t="shared" si="12"/>
        <v>#DIV/0!</v>
      </c>
      <c r="BV16" s="4" t="e">
        <f t="shared" si="13"/>
        <v>#DIV/0!</v>
      </c>
    </row>
    <row r="17" spans="1:74" x14ac:dyDescent="0.25">
      <c r="A17" s="18">
        <v>30</v>
      </c>
      <c r="B17" t="s">
        <v>34</v>
      </c>
      <c r="T17" s="11">
        <f t="shared" si="0"/>
        <v>0</v>
      </c>
      <c r="BI17">
        <f t="shared" si="1"/>
        <v>0</v>
      </c>
      <c r="BJ17">
        <f t="shared" si="2"/>
        <v>0</v>
      </c>
      <c r="BK17" t="e">
        <f t="shared" si="3"/>
        <v>#DIV/0!</v>
      </c>
      <c r="BL17" t="e">
        <f t="shared" si="4"/>
        <v>#DIV/0!</v>
      </c>
      <c r="BM17" t="e">
        <f t="shared" si="5"/>
        <v>#DIV/0!</v>
      </c>
      <c r="BN17" t="e">
        <f t="shared" si="6"/>
        <v>#DIV/0!</v>
      </c>
      <c r="BO17" t="e">
        <f t="shared" si="7"/>
        <v>#DIV/0!</v>
      </c>
      <c r="BP17" t="e">
        <f t="shared" si="8"/>
        <v>#DIV/0!</v>
      </c>
      <c r="BQ17" t="e">
        <f t="shared" si="9"/>
        <v>#DIV/0!</v>
      </c>
      <c r="BS17" t="e">
        <f t="shared" si="10"/>
        <v>#DIV/0!</v>
      </c>
      <c r="BT17" s="4" t="e">
        <f t="shared" si="11"/>
        <v>#DIV/0!</v>
      </c>
      <c r="BU17" s="4" t="e">
        <f t="shared" si="12"/>
        <v>#DIV/0!</v>
      </c>
      <c r="BV17" s="4" t="e">
        <f t="shared" si="13"/>
        <v>#DIV/0!</v>
      </c>
    </row>
    <row r="18" spans="1:74" x14ac:dyDescent="0.25">
      <c r="A18" s="18">
        <v>31</v>
      </c>
      <c r="B18" t="s">
        <v>35</v>
      </c>
      <c r="T18" s="11">
        <f t="shared" si="0"/>
        <v>0</v>
      </c>
      <c r="BI18">
        <f t="shared" si="1"/>
        <v>0</v>
      </c>
      <c r="BJ18">
        <f t="shared" si="2"/>
        <v>0</v>
      </c>
      <c r="BK18" t="e">
        <f t="shared" si="3"/>
        <v>#DIV/0!</v>
      </c>
      <c r="BL18" t="e">
        <f t="shared" si="4"/>
        <v>#DIV/0!</v>
      </c>
      <c r="BM18" t="e">
        <f t="shared" si="5"/>
        <v>#DIV/0!</v>
      </c>
      <c r="BN18" t="e">
        <f t="shared" si="6"/>
        <v>#DIV/0!</v>
      </c>
      <c r="BO18" t="e">
        <f t="shared" si="7"/>
        <v>#DIV/0!</v>
      </c>
      <c r="BP18" t="e">
        <f t="shared" si="8"/>
        <v>#DIV/0!</v>
      </c>
      <c r="BQ18" t="e">
        <f t="shared" si="9"/>
        <v>#DIV/0!</v>
      </c>
      <c r="BS18" t="e">
        <f t="shared" si="10"/>
        <v>#DIV/0!</v>
      </c>
      <c r="BT18" s="4" t="e">
        <f t="shared" si="11"/>
        <v>#DIV/0!</v>
      </c>
      <c r="BU18" s="4" t="e">
        <f t="shared" si="12"/>
        <v>#DIV/0!</v>
      </c>
      <c r="BV18" s="4" t="e">
        <f t="shared" si="13"/>
        <v>#DIV/0!</v>
      </c>
    </row>
    <row r="19" spans="1:74" x14ac:dyDescent="0.25">
      <c r="A19" s="18">
        <v>30</v>
      </c>
      <c r="B19" t="s">
        <v>36</v>
      </c>
      <c r="T19" s="11">
        <f t="shared" si="0"/>
        <v>0</v>
      </c>
      <c r="BI19">
        <f t="shared" si="1"/>
        <v>0</v>
      </c>
      <c r="BJ19">
        <f t="shared" si="2"/>
        <v>0</v>
      </c>
      <c r="BK19" t="e">
        <f t="shared" si="3"/>
        <v>#DIV/0!</v>
      </c>
      <c r="BL19" t="e">
        <f t="shared" si="4"/>
        <v>#DIV/0!</v>
      </c>
      <c r="BM19" t="e">
        <f t="shared" si="5"/>
        <v>#DIV/0!</v>
      </c>
      <c r="BN19" t="e">
        <f t="shared" si="6"/>
        <v>#DIV/0!</v>
      </c>
      <c r="BO19" t="e">
        <f t="shared" si="7"/>
        <v>#DIV/0!</v>
      </c>
      <c r="BP19" t="e">
        <f t="shared" si="8"/>
        <v>#DIV/0!</v>
      </c>
      <c r="BQ19" t="e">
        <f t="shared" si="9"/>
        <v>#DIV/0!</v>
      </c>
      <c r="BS19" t="e">
        <f t="shared" si="10"/>
        <v>#DIV/0!</v>
      </c>
      <c r="BT19" s="4" t="e">
        <f t="shared" si="11"/>
        <v>#DIV/0!</v>
      </c>
      <c r="BU19" s="4" t="e">
        <f t="shared" si="12"/>
        <v>#DIV/0!</v>
      </c>
      <c r="BV19" s="4" t="e">
        <f t="shared" si="13"/>
        <v>#DIV/0!</v>
      </c>
    </row>
    <row r="20" spans="1:74" x14ac:dyDescent="0.25">
      <c r="A20" s="18">
        <v>31</v>
      </c>
      <c r="B20" t="s">
        <v>37</v>
      </c>
      <c r="T20" s="11">
        <f t="shared" si="0"/>
        <v>0</v>
      </c>
      <c r="BI20">
        <f t="shared" si="1"/>
        <v>0</v>
      </c>
      <c r="BJ20">
        <f t="shared" si="2"/>
        <v>0</v>
      </c>
      <c r="BK20" t="e">
        <f t="shared" si="3"/>
        <v>#DIV/0!</v>
      </c>
      <c r="BL20" t="e">
        <f t="shared" si="4"/>
        <v>#DIV/0!</v>
      </c>
      <c r="BM20" t="e">
        <f t="shared" si="5"/>
        <v>#DIV/0!</v>
      </c>
      <c r="BN20" t="e">
        <f t="shared" si="6"/>
        <v>#DIV/0!</v>
      </c>
      <c r="BO20" t="e">
        <f t="shared" si="7"/>
        <v>#DIV/0!</v>
      </c>
      <c r="BP20" t="e">
        <f t="shared" si="8"/>
        <v>#DIV/0!</v>
      </c>
      <c r="BQ20" t="e">
        <f t="shared" si="9"/>
        <v>#DIV/0!</v>
      </c>
      <c r="BS20" t="e">
        <f t="shared" si="10"/>
        <v>#DIV/0!</v>
      </c>
      <c r="BT20" s="4" t="e">
        <f t="shared" si="11"/>
        <v>#DIV/0!</v>
      </c>
      <c r="BU20" s="4" t="e">
        <f t="shared" si="12"/>
        <v>#DIV/0!</v>
      </c>
      <c r="BV20" s="4" t="e">
        <f t="shared" si="13"/>
        <v>#DIV/0!</v>
      </c>
    </row>
    <row r="21" spans="1:74" x14ac:dyDescent="0.25">
      <c r="A21" s="18">
        <v>31</v>
      </c>
      <c r="B21" t="s">
        <v>38</v>
      </c>
      <c r="T21" s="11">
        <f t="shared" si="0"/>
        <v>0</v>
      </c>
      <c r="BI21">
        <f t="shared" si="1"/>
        <v>0</v>
      </c>
      <c r="BJ21">
        <f t="shared" si="2"/>
        <v>0</v>
      </c>
      <c r="BK21" t="e">
        <f t="shared" si="3"/>
        <v>#DIV/0!</v>
      </c>
      <c r="BL21" t="e">
        <f t="shared" si="4"/>
        <v>#DIV/0!</v>
      </c>
      <c r="BM21" t="e">
        <f t="shared" si="5"/>
        <v>#DIV/0!</v>
      </c>
      <c r="BN21" t="e">
        <f t="shared" si="6"/>
        <v>#DIV/0!</v>
      </c>
      <c r="BO21" t="e">
        <f t="shared" si="7"/>
        <v>#DIV/0!</v>
      </c>
      <c r="BP21" t="e">
        <f t="shared" si="8"/>
        <v>#DIV/0!</v>
      </c>
      <c r="BQ21" t="e">
        <f t="shared" si="9"/>
        <v>#DIV/0!</v>
      </c>
      <c r="BS21" t="e">
        <f t="shared" si="10"/>
        <v>#DIV/0!</v>
      </c>
      <c r="BT21" s="4" t="e">
        <f t="shared" si="11"/>
        <v>#DIV/0!</v>
      </c>
      <c r="BU21" s="4" t="e">
        <f t="shared" si="12"/>
        <v>#DIV/0!</v>
      </c>
      <c r="BV21" s="4" t="e">
        <f t="shared" si="13"/>
        <v>#DIV/0!</v>
      </c>
    </row>
    <row r="22" spans="1:74" x14ac:dyDescent="0.25">
      <c r="A22" s="18">
        <v>30</v>
      </c>
      <c r="B22" t="s">
        <v>39</v>
      </c>
      <c r="T22" s="11">
        <f t="shared" si="0"/>
        <v>0</v>
      </c>
      <c r="BI22">
        <f t="shared" si="1"/>
        <v>0</v>
      </c>
      <c r="BJ22">
        <f t="shared" si="2"/>
        <v>0</v>
      </c>
      <c r="BK22" t="e">
        <f t="shared" si="3"/>
        <v>#DIV/0!</v>
      </c>
      <c r="BL22" t="e">
        <f t="shared" si="4"/>
        <v>#DIV/0!</v>
      </c>
      <c r="BM22" t="e">
        <f t="shared" si="5"/>
        <v>#DIV/0!</v>
      </c>
      <c r="BN22" t="e">
        <f t="shared" si="6"/>
        <v>#DIV/0!</v>
      </c>
      <c r="BO22" t="e">
        <f t="shared" si="7"/>
        <v>#DIV/0!</v>
      </c>
      <c r="BP22" t="e">
        <f t="shared" si="8"/>
        <v>#DIV/0!</v>
      </c>
      <c r="BQ22" t="e">
        <f t="shared" si="9"/>
        <v>#DIV/0!</v>
      </c>
      <c r="BS22" t="e">
        <f t="shared" si="10"/>
        <v>#DIV/0!</v>
      </c>
      <c r="BT22" s="4" t="e">
        <f t="shared" si="11"/>
        <v>#DIV/0!</v>
      </c>
      <c r="BU22" s="4" t="e">
        <f t="shared" si="12"/>
        <v>#DIV/0!</v>
      </c>
      <c r="BV22" s="4" t="e">
        <f t="shared" si="13"/>
        <v>#DIV/0!</v>
      </c>
    </row>
    <row r="23" spans="1:74" x14ac:dyDescent="0.25">
      <c r="A23" s="18">
        <v>31</v>
      </c>
      <c r="B23" t="s">
        <v>40</v>
      </c>
      <c r="T23" s="11">
        <f t="shared" si="0"/>
        <v>0</v>
      </c>
      <c r="BI23">
        <f t="shared" si="1"/>
        <v>0</v>
      </c>
      <c r="BJ23">
        <f t="shared" si="2"/>
        <v>0</v>
      </c>
      <c r="BK23" t="e">
        <f t="shared" si="3"/>
        <v>#DIV/0!</v>
      </c>
      <c r="BL23" t="e">
        <f t="shared" si="4"/>
        <v>#DIV/0!</v>
      </c>
      <c r="BM23" t="e">
        <f t="shared" si="5"/>
        <v>#DIV/0!</v>
      </c>
      <c r="BN23" t="e">
        <f t="shared" si="6"/>
        <v>#DIV/0!</v>
      </c>
      <c r="BO23" t="e">
        <f t="shared" si="7"/>
        <v>#DIV/0!</v>
      </c>
      <c r="BP23" t="e">
        <f t="shared" si="8"/>
        <v>#DIV/0!</v>
      </c>
      <c r="BQ23" t="e">
        <f t="shared" si="9"/>
        <v>#DIV/0!</v>
      </c>
      <c r="BS23" t="e">
        <f t="shared" si="10"/>
        <v>#DIV/0!</v>
      </c>
      <c r="BT23" s="4" t="e">
        <f t="shared" si="11"/>
        <v>#DIV/0!</v>
      </c>
      <c r="BU23" s="4" t="e">
        <f t="shared" si="12"/>
        <v>#DIV/0!</v>
      </c>
      <c r="BV23" s="4" t="e">
        <f t="shared" si="13"/>
        <v>#DIV/0!</v>
      </c>
    </row>
    <row r="24" spans="1:74" x14ac:dyDescent="0.25">
      <c r="A24" s="18">
        <v>30</v>
      </c>
      <c r="B24" t="s">
        <v>41</v>
      </c>
      <c r="T24" s="11">
        <f t="shared" si="0"/>
        <v>0</v>
      </c>
      <c r="BI24">
        <f t="shared" si="1"/>
        <v>0</v>
      </c>
      <c r="BJ24">
        <f t="shared" si="2"/>
        <v>0</v>
      </c>
      <c r="BK24" t="e">
        <f t="shared" si="3"/>
        <v>#DIV/0!</v>
      </c>
      <c r="BL24" t="e">
        <f t="shared" si="4"/>
        <v>#DIV/0!</v>
      </c>
      <c r="BM24" t="e">
        <f t="shared" si="5"/>
        <v>#DIV/0!</v>
      </c>
      <c r="BN24" t="e">
        <f t="shared" si="6"/>
        <v>#DIV/0!</v>
      </c>
      <c r="BO24" t="e">
        <f t="shared" si="7"/>
        <v>#DIV/0!</v>
      </c>
      <c r="BP24" t="e">
        <f t="shared" si="8"/>
        <v>#DIV/0!</v>
      </c>
      <c r="BQ24" t="e">
        <f t="shared" si="9"/>
        <v>#DIV/0!</v>
      </c>
      <c r="BS24" t="e">
        <f t="shared" si="10"/>
        <v>#DIV/0!</v>
      </c>
      <c r="BT24" s="4" t="e">
        <f t="shared" si="11"/>
        <v>#DIV/0!</v>
      </c>
      <c r="BU24" s="4" t="e">
        <f t="shared" si="12"/>
        <v>#DIV/0!</v>
      </c>
      <c r="BV24" s="4" t="e">
        <f t="shared" si="13"/>
        <v>#DIV/0!</v>
      </c>
    </row>
    <row r="25" spans="1:74" x14ac:dyDescent="0.25">
      <c r="A25" s="18">
        <v>31</v>
      </c>
      <c r="B25" t="s">
        <v>42</v>
      </c>
      <c r="T25" s="11">
        <f t="shared" si="0"/>
        <v>0</v>
      </c>
      <c r="BI25">
        <f t="shared" si="1"/>
        <v>0</v>
      </c>
      <c r="BJ25">
        <f t="shared" si="2"/>
        <v>0</v>
      </c>
      <c r="BK25" t="e">
        <f t="shared" si="3"/>
        <v>#DIV/0!</v>
      </c>
      <c r="BL25" t="e">
        <f t="shared" si="4"/>
        <v>#DIV/0!</v>
      </c>
      <c r="BM25" t="e">
        <f t="shared" si="5"/>
        <v>#DIV/0!</v>
      </c>
      <c r="BN25" t="e">
        <f t="shared" si="6"/>
        <v>#DIV/0!</v>
      </c>
      <c r="BO25" t="e">
        <f t="shared" si="7"/>
        <v>#DIV/0!</v>
      </c>
      <c r="BP25" t="e">
        <f t="shared" si="8"/>
        <v>#DIV/0!</v>
      </c>
      <c r="BQ25" t="e">
        <f t="shared" si="9"/>
        <v>#DIV/0!</v>
      </c>
      <c r="BS25" t="e">
        <f t="shared" si="10"/>
        <v>#DIV/0!</v>
      </c>
      <c r="BT25" s="4" t="e">
        <f t="shared" si="11"/>
        <v>#DIV/0!</v>
      </c>
      <c r="BU25" s="4" t="e">
        <f t="shared" si="12"/>
        <v>#DIV/0!</v>
      </c>
      <c r="BV25" s="4" t="e">
        <f t="shared" si="13"/>
        <v>#DIV/0!</v>
      </c>
    </row>
    <row r="26" spans="1:74" x14ac:dyDescent="0.25">
      <c r="A26" s="18">
        <v>31</v>
      </c>
      <c r="B26" t="s">
        <v>43</v>
      </c>
      <c r="T26" s="11">
        <f t="shared" si="0"/>
        <v>0</v>
      </c>
      <c r="BI26">
        <f t="shared" si="1"/>
        <v>0</v>
      </c>
      <c r="BJ26">
        <f t="shared" si="2"/>
        <v>0</v>
      </c>
      <c r="BK26" t="e">
        <f t="shared" si="3"/>
        <v>#DIV/0!</v>
      </c>
      <c r="BL26" t="e">
        <f t="shared" si="4"/>
        <v>#DIV/0!</v>
      </c>
      <c r="BM26" t="e">
        <f t="shared" si="5"/>
        <v>#DIV/0!</v>
      </c>
      <c r="BN26" t="e">
        <f t="shared" si="6"/>
        <v>#DIV/0!</v>
      </c>
      <c r="BO26" t="e">
        <f t="shared" si="7"/>
        <v>#DIV/0!</v>
      </c>
      <c r="BP26" t="e">
        <f t="shared" si="8"/>
        <v>#DIV/0!</v>
      </c>
      <c r="BQ26" t="e">
        <f t="shared" si="9"/>
        <v>#DIV/0!</v>
      </c>
      <c r="BS26" t="e">
        <f>(0.325*BK26)+(12.86*BN26)+(7.04*BQ26)</f>
        <v>#DIV/0!</v>
      </c>
      <c r="BT26" s="4" t="e">
        <f t="shared" si="11"/>
        <v>#DIV/0!</v>
      </c>
      <c r="BU26" s="4" t="e">
        <f t="shared" si="12"/>
        <v>#DIV/0!</v>
      </c>
      <c r="BV26" s="4" t="e">
        <f t="shared" si="13"/>
        <v>#DIV/0!</v>
      </c>
    </row>
    <row r="27" spans="1:74" x14ac:dyDescent="0.25">
      <c r="A27" s="18">
        <v>28</v>
      </c>
      <c r="B27" t="s">
        <v>44</v>
      </c>
      <c r="T27" s="11">
        <f t="shared" si="0"/>
        <v>0</v>
      </c>
      <c r="BI27">
        <f t="shared" si="1"/>
        <v>0</v>
      </c>
      <c r="BJ27">
        <f t="shared" si="2"/>
        <v>0</v>
      </c>
      <c r="BK27" t="e">
        <f t="shared" si="3"/>
        <v>#DIV/0!</v>
      </c>
      <c r="BL27" t="e">
        <f t="shared" si="4"/>
        <v>#DIV/0!</v>
      </c>
      <c r="BM27" t="e">
        <f t="shared" si="5"/>
        <v>#DIV/0!</v>
      </c>
      <c r="BN27" t="e">
        <f t="shared" si="6"/>
        <v>#DIV/0!</v>
      </c>
      <c r="BO27" t="e">
        <f t="shared" si="7"/>
        <v>#DIV/0!</v>
      </c>
      <c r="BP27" t="e">
        <f t="shared" si="8"/>
        <v>#DIV/0!</v>
      </c>
      <c r="BQ27" t="e">
        <f t="shared" si="9"/>
        <v>#DIV/0!</v>
      </c>
      <c r="BS27" t="e">
        <f>(0.325*BK27)+(12.86*BN27)+(7.04*BQ27)</f>
        <v>#DIV/0!</v>
      </c>
      <c r="BT27" s="4" t="e">
        <f t="shared" si="11"/>
        <v>#DIV/0!</v>
      </c>
      <c r="BU27" s="4" t="e">
        <f t="shared" si="12"/>
        <v>#DIV/0!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BC1" zoomScaleNormal="100" workbookViewId="0">
      <selection activeCell="BT8" sqref="BT8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 t="s">
        <v>79</v>
      </c>
      <c r="V2" s="29"/>
      <c r="W2" s="29" t="s">
        <v>67</v>
      </c>
      <c r="X2" s="29" t="s">
        <v>78</v>
      </c>
      <c r="Y2" s="29" t="s">
        <v>67</v>
      </c>
      <c r="Z2" s="29" t="s">
        <v>78</v>
      </c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31937</v>
      </c>
      <c r="D4" s="14">
        <v>1226</v>
      </c>
      <c r="E4" s="14">
        <v>901</v>
      </c>
      <c r="F4" s="14">
        <v>1795</v>
      </c>
      <c r="G4" s="15">
        <v>189000</v>
      </c>
      <c r="H4" s="25">
        <v>17.399999999999999</v>
      </c>
      <c r="I4" s="25">
        <v>15.8</v>
      </c>
      <c r="J4" s="25">
        <v>14.8</v>
      </c>
      <c r="K4" s="25">
        <v>12.7</v>
      </c>
      <c r="L4" s="25">
        <v>15.6</v>
      </c>
      <c r="M4" s="26">
        <v>48</v>
      </c>
      <c r="N4" s="27">
        <v>30</v>
      </c>
      <c r="O4" s="27">
        <v>5</v>
      </c>
      <c r="P4" s="27">
        <v>6</v>
      </c>
      <c r="Q4" s="27">
        <v>1</v>
      </c>
      <c r="R4" s="27">
        <v>0</v>
      </c>
      <c r="S4" s="27">
        <v>10</v>
      </c>
      <c r="T4" s="27">
        <f>N4+O4+P4+Q4+R4</f>
        <v>42</v>
      </c>
      <c r="BA4" s="24">
        <v>30</v>
      </c>
      <c r="BB4" s="24">
        <v>11</v>
      </c>
      <c r="BC4" s="24"/>
      <c r="BD4" s="24">
        <v>0</v>
      </c>
      <c r="BE4" s="24">
        <v>0</v>
      </c>
      <c r="BF4" s="24">
        <v>0</v>
      </c>
      <c r="BG4" s="24">
        <v>0</v>
      </c>
      <c r="BT4" s="4"/>
      <c r="BU4" s="4"/>
      <c r="BV4" s="4"/>
      <c r="CF4">
        <v>57</v>
      </c>
      <c r="CG4">
        <v>0</v>
      </c>
      <c r="CH4">
        <v>57</v>
      </c>
      <c r="CI4">
        <v>0</v>
      </c>
      <c r="CJ4">
        <v>0</v>
      </c>
    </row>
    <row r="5" spans="1:88" x14ac:dyDescent="0.25">
      <c r="A5" s="23">
        <v>30</v>
      </c>
      <c r="B5" s="24" t="s">
        <v>34</v>
      </c>
      <c r="C5" s="25">
        <v>31259</v>
      </c>
      <c r="D5" s="25">
        <v>1166</v>
      </c>
      <c r="E5" s="25">
        <v>853</v>
      </c>
      <c r="F5" s="25">
        <v>1769</v>
      </c>
      <c r="G5" s="26"/>
      <c r="H5" s="14">
        <v>9</v>
      </c>
      <c r="I5" s="14">
        <v>8</v>
      </c>
      <c r="J5" s="14">
        <v>13</v>
      </c>
      <c r="K5" s="14">
        <v>9</v>
      </c>
      <c r="L5" s="14">
        <v>14</v>
      </c>
      <c r="M5" s="15">
        <v>36</v>
      </c>
      <c r="N5" s="11">
        <v>29</v>
      </c>
      <c r="O5" s="11">
        <v>5</v>
      </c>
      <c r="P5" s="11">
        <v>0</v>
      </c>
      <c r="Q5" s="11">
        <v>6</v>
      </c>
      <c r="R5" s="11">
        <v>2</v>
      </c>
      <c r="S5" s="11">
        <v>10</v>
      </c>
      <c r="T5" s="11">
        <f t="shared" ref="T5:T27" si="0">N5+O5+P5+Q5+R5</f>
        <v>42</v>
      </c>
      <c r="BA5">
        <v>100</v>
      </c>
      <c r="BB5">
        <v>49</v>
      </c>
      <c r="BD5">
        <v>0</v>
      </c>
      <c r="BE5">
        <v>0</v>
      </c>
      <c r="BF5">
        <v>0</v>
      </c>
      <c r="BG5">
        <v>0</v>
      </c>
      <c r="BI5" s="24">
        <f>C5+M4+S4*18*A5</f>
        <v>36707</v>
      </c>
      <c r="BJ5" s="27">
        <f>N4+P4</f>
        <v>36</v>
      </c>
      <c r="BK5" s="24">
        <f>BI5/BJ5/A5</f>
        <v>33.98796296296296</v>
      </c>
      <c r="BL5" s="24">
        <f>D5/C5</f>
        <v>3.7301257237915483E-2</v>
      </c>
      <c r="BM5" s="24">
        <f>BL5*BI5</f>
        <v>1369.2172494321637</v>
      </c>
      <c r="BN5" s="24">
        <f>BM5/BJ5/A5</f>
        <v>1.2677937494742257</v>
      </c>
      <c r="BO5" s="24">
        <f>E5/C5</f>
        <v>2.7288141015387568E-2</v>
      </c>
      <c r="BP5" s="24">
        <f>BO5*BI5</f>
        <v>1001.6657922518315</v>
      </c>
      <c r="BQ5" s="24">
        <f>BP5/BJ5/A5</f>
        <v>0.92746832615910313</v>
      </c>
      <c r="BR5" s="24"/>
      <c r="BS5" s="24">
        <f>(0.325*BK5)+(12.86*BN5)+(7.04*BQ5)</f>
        <v>33.879292597361591</v>
      </c>
      <c r="BT5" s="24">
        <f>BS5*BJ5*A5</f>
        <v>36589.636005150518</v>
      </c>
      <c r="BU5" s="24">
        <f>BT5*(BA4/100)</f>
        <v>10976.890801545154</v>
      </c>
      <c r="BV5" s="24">
        <f>BT5/BB4</f>
        <v>3326.3305459227745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27874</v>
      </c>
      <c r="D6" s="14">
        <v>1009</v>
      </c>
      <c r="E6" s="14">
        <v>783</v>
      </c>
      <c r="F6" s="14">
        <v>1558</v>
      </c>
      <c r="G6" s="15">
        <v>163000</v>
      </c>
      <c r="H6" s="14">
        <v>13.6</v>
      </c>
      <c r="I6" s="14">
        <v>8.6999999999999993</v>
      </c>
      <c r="J6" s="14">
        <v>10.9</v>
      </c>
      <c r="K6" s="14">
        <v>14.1</v>
      </c>
      <c r="L6" s="14">
        <v>9.6999999999999993</v>
      </c>
      <c r="M6" s="15">
        <v>6010</v>
      </c>
      <c r="N6" s="11">
        <v>26</v>
      </c>
      <c r="O6" s="11">
        <v>8</v>
      </c>
      <c r="P6" s="11">
        <v>0</v>
      </c>
      <c r="Q6" s="11">
        <v>7</v>
      </c>
      <c r="R6" s="11">
        <v>4</v>
      </c>
      <c r="S6" s="11">
        <v>6</v>
      </c>
      <c r="T6" s="11">
        <f t="shared" si="0"/>
        <v>45</v>
      </c>
      <c r="Y6" s="3">
        <v>43</v>
      </c>
      <c r="Z6" s="2">
        <v>15</v>
      </c>
      <c r="AI6" s="3">
        <v>253</v>
      </c>
      <c r="BA6">
        <v>35</v>
      </c>
      <c r="BB6">
        <v>50.5</v>
      </c>
      <c r="BF6">
        <v>40</v>
      </c>
      <c r="BI6">
        <f t="shared" ref="BI6:BI27" si="1">C6+M5+S5*18*A6</f>
        <v>33490</v>
      </c>
      <c r="BJ6">
        <f t="shared" ref="BJ6:BJ27" si="2">N5+P5</f>
        <v>29</v>
      </c>
      <c r="BK6">
        <f t="shared" ref="BK6:BK27" si="3">BI6/BJ6/A6</f>
        <v>37.25250278086763</v>
      </c>
      <c r="BL6">
        <f t="shared" ref="BL6:BL27" si="4">D6/C6</f>
        <v>3.6198608021812441E-2</v>
      </c>
      <c r="BM6">
        <f t="shared" ref="BM6:BM27" si="5">BL6*BI6</f>
        <v>1212.2913826504987</v>
      </c>
      <c r="BN6">
        <f t="shared" ref="BN6:BN27" si="6">BM6/BJ6/A6</f>
        <v>1.3484887459961055</v>
      </c>
      <c r="BO6">
        <f t="shared" ref="BO6:BO27" si="7">E6/C6</f>
        <v>2.809069383655019E-2</v>
      </c>
      <c r="BP6">
        <f t="shared" ref="BP6:BP27" si="8">BO6*BI6</f>
        <v>940.75733658606589</v>
      </c>
      <c r="BQ6">
        <f t="shared" ref="BQ6:BQ27" si="9">BP6/BJ6/A6</f>
        <v>1.0464486502625874</v>
      </c>
      <c r="BS6">
        <f t="shared" ref="BS6:BS25" si="10">(0.325*BK6)+(12.86*BN6)+(7.04*BQ6)</f>
        <v>36.815627175140506</v>
      </c>
      <c r="BT6" s="4">
        <f t="shared" ref="BT6:BT27" si="11">BS6*BJ6*A6</f>
        <v>33097.248830451317</v>
      </c>
      <c r="BU6" s="4">
        <f t="shared" ref="BU6:BU27" si="12">BT6*(BA5/100)</f>
        <v>33097.248830451317</v>
      </c>
      <c r="BV6" s="4">
        <f t="shared" ref="BV6:BV27" si="13">BT6/BB5</f>
        <v>675.45405776431255</v>
      </c>
    </row>
    <row r="7" spans="1:88" x14ac:dyDescent="0.25">
      <c r="A7" s="28">
        <v>30</v>
      </c>
      <c r="B7" t="s">
        <v>36</v>
      </c>
      <c r="C7" s="14">
        <v>27874</v>
      </c>
      <c r="D7" s="14">
        <v>1009</v>
      </c>
      <c r="E7" s="14">
        <v>783</v>
      </c>
      <c r="F7" s="14">
        <v>1558</v>
      </c>
      <c r="G7" s="15">
        <v>165000</v>
      </c>
      <c r="H7" s="14">
        <v>12</v>
      </c>
      <c r="I7" s="14">
        <v>14.5</v>
      </c>
      <c r="J7" s="14">
        <v>15</v>
      </c>
      <c r="K7" s="14">
        <v>11.2</v>
      </c>
      <c r="L7" s="14">
        <v>13.6</v>
      </c>
      <c r="M7" s="15">
        <v>300</v>
      </c>
      <c r="N7" s="11">
        <v>25</v>
      </c>
      <c r="O7" s="11">
        <v>4</v>
      </c>
      <c r="P7" s="11">
        <v>3</v>
      </c>
      <c r="Q7" s="11">
        <v>8</v>
      </c>
      <c r="R7" s="11">
        <v>7</v>
      </c>
      <c r="S7" s="11">
        <v>4</v>
      </c>
      <c r="T7" s="11">
        <f t="shared" si="0"/>
        <v>47</v>
      </c>
      <c r="Y7" s="3">
        <v>59.5</v>
      </c>
      <c r="Z7" s="2">
        <v>10</v>
      </c>
      <c r="AI7" s="3">
        <v>250</v>
      </c>
      <c r="BA7">
        <v>35</v>
      </c>
      <c r="BB7">
        <v>45</v>
      </c>
      <c r="BD7">
        <v>0</v>
      </c>
      <c r="BE7">
        <v>0</v>
      </c>
      <c r="BF7">
        <v>40</v>
      </c>
      <c r="BG7">
        <v>0</v>
      </c>
      <c r="BI7">
        <f t="shared" si="1"/>
        <v>37124</v>
      </c>
      <c r="BJ7">
        <f t="shared" si="2"/>
        <v>26</v>
      </c>
      <c r="BK7">
        <f t="shared" si="3"/>
        <v>47.594871794871793</v>
      </c>
      <c r="BL7">
        <f t="shared" si="4"/>
        <v>3.6198608021812441E-2</v>
      </c>
      <c r="BM7">
        <f t="shared" si="5"/>
        <v>1343.8371242017652</v>
      </c>
      <c r="BN7">
        <f t="shared" si="6"/>
        <v>1.7228681079509809</v>
      </c>
      <c r="BO7">
        <f t="shared" si="7"/>
        <v>2.809069383655019E-2</v>
      </c>
      <c r="BP7">
        <f t="shared" si="8"/>
        <v>1042.8389179880892</v>
      </c>
      <c r="BQ7">
        <f t="shared" si="9"/>
        <v>1.3369729717796015</v>
      </c>
      <c r="BS7">
        <f t="shared" si="10"/>
        <v>47.036706922911335</v>
      </c>
      <c r="BT7" s="4">
        <f t="shared" si="11"/>
        <v>36688.631399870843</v>
      </c>
      <c r="BU7" s="4">
        <f t="shared" si="12"/>
        <v>12841.020989954794</v>
      </c>
      <c r="BV7" s="4">
        <f t="shared" si="13"/>
        <v>726.50755247269001</v>
      </c>
    </row>
    <row r="8" spans="1:88" x14ac:dyDescent="0.25">
      <c r="A8" s="28">
        <v>31</v>
      </c>
      <c r="B8" t="s">
        <v>37</v>
      </c>
      <c r="C8" s="14">
        <v>28615</v>
      </c>
      <c r="D8" s="14">
        <v>1002</v>
      </c>
      <c r="E8" s="14">
        <v>778</v>
      </c>
      <c r="F8" s="14">
        <v>1565</v>
      </c>
      <c r="G8" s="15">
        <v>384000</v>
      </c>
      <c r="H8" s="14">
        <v>9.5</v>
      </c>
      <c r="I8" s="14">
        <v>7.9</v>
      </c>
      <c r="J8" s="14">
        <v>10.4</v>
      </c>
      <c r="K8" s="14">
        <v>8.6999999999999993</v>
      </c>
      <c r="L8" s="14">
        <v>10.7</v>
      </c>
      <c r="M8" s="15">
        <v>300</v>
      </c>
      <c r="N8" s="11">
        <v>27</v>
      </c>
      <c r="O8" s="11">
        <v>2</v>
      </c>
      <c r="P8" s="11">
        <v>3</v>
      </c>
      <c r="Q8" s="11">
        <v>8</v>
      </c>
      <c r="R8" s="11">
        <v>6</v>
      </c>
      <c r="S8" s="11">
        <v>5</v>
      </c>
      <c r="T8" s="11">
        <f t="shared" si="0"/>
        <v>46</v>
      </c>
      <c r="W8" s="3">
        <v>5.25</v>
      </c>
      <c r="X8" s="2">
        <v>5</v>
      </c>
      <c r="Y8" s="3">
        <v>40.5</v>
      </c>
      <c r="Z8" s="2">
        <v>12</v>
      </c>
      <c r="AI8" s="3">
        <v>248</v>
      </c>
      <c r="BA8">
        <v>40</v>
      </c>
      <c r="BB8">
        <v>50</v>
      </c>
      <c r="BF8">
        <v>89</v>
      </c>
      <c r="BI8">
        <f t="shared" si="1"/>
        <v>31147</v>
      </c>
      <c r="BJ8">
        <f t="shared" si="2"/>
        <v>28</v>
      </c>
      <c r="BK8">
        <f t="shared" si="3"/>
        <v>35.883640552995388</v>
      </c>
      <c r="BL8">
        <f t="shared" si="4"/>
        <v>3.5016599685479641E-2</v>
      </c>
      <c r="BM8">
        <f t="shared" si="5"/>
        <v>1090.6620304036344</v>
      </c>
      <c r="BN8">
        <f t="shared" si="6"/>
        <v>1.2565230765018831</v>
      </c>
      <c r="BO8">
        <f t="shared" si="7"/>
        <v>2.7188537480342476E-2</v>
      </c>
      <c r="BP8">
        <f t="shared" si="8"/>
        <v>846.84137690022715</v>
      </c>
      <c r="BQ8">
        <f t="shared" si="9"/>
        <v>0.97562370610625249</v>
      </c>
      <c r="BS8">
        <f t="shared" si="10"/>
        <v>34.689460834525732</v>
      </c>
      <c r="BT8" s="4">
        <f t="shared" si="11"/>
        <v>30110.452004368337</v>
      </c>
      <c r="BU8" s="4">
        <f t="shared" si="12"/>
        <v>10538.658201528917</v>
      </c>
      <c r="BV8" s="4">
        <f t="shared" si="13"/>
        <v>669.12115565262968</v>
      </c>
    </row>
    <row r="9" spans="1:88" x14ac:dyDescent="0.25">
      <c r="A9" s="28">
        <v>31</v>
      </c>
      <c r="B9" t="s">
        <v>38</v>
      </c>
      <c r="T9" s="11">
        <f t="shared" si="0"/>
        <v>0</v>
      </c>
      <c r="BI9">
        <f t="shared" si="1"/>
        <v>3090</v>
      </c>
      <c r="BJ9">
        <f t="shared" si="2"/>
        <v>30</v>
      </c>
      <c r="BK9">
        <f t="shared" si="3"/>
        <v>3.3225806451612905</v>
      </c>
      <c r="BL9" t="e">
        <f t="shared" si="4"/>
        <v>#DIV/0!</v>
      </c>
      <c r="BM9" t="e">
        <f t="shared" si="5"/>
        <v>#DIV/0!</v>
      </c>
      <c r="BN9" t="e">
        <f t="shared" si="6"/>
        <v>#DIV/0!</v>
      </c>
      <c r="BO9" t="e">
        <f t="shared" si="7"/>
        <v>#DIV/0!</v>
      </c>
      <c r="BP9" t="e">
        <f t="shared" si="8"/>
        <v>#DIV/0!</v>
      </c>
      <c r="BQ9" t="e">
        <f t="shared" si="9"/>
        <v>#DIV/0!</v>
      </c>
      <c r="BS9" t="e">
        <f t="shared" si="10"/>
        <v>#DIV/0!</v>
      </c>
      <c r="BT9" s="4" t="e">
        <f t="shared" si="11"/>
        <v>#DIV/0!</v>
      </c>
      <c r="BU9" s="4" t="e">
        <f t="shared" si="12"/>
        <v>#DIV/0!</v>
      </c>
      <c r="BV9" s="4" t="e">
        <f t="shared" si="13"/>
        <v>#DIV/0!</v>
      </c>
    </row>
    <row r="10" spans="1:88" x14ac:dyDescent="0.25">
      <c r="A10" s="28">
        <v>30</v>
      </c>
      <c r="B10" t="s">
        <v>39</v>
      </c>
      <c r="T10" s="11">
        <f t="shared" si="0"/>
        <v>0</v>
      </c>
      <c r="BI10">
        <f t="shared" si="1"/>
        <v>0</v>
      </c>
      <c r="BJ10">
        <f t="shared" si="2"/>
        <v>0</v>
      </c>
      <c r="BK10" t="e">
        <f t="shared" si="3"/>
        <v>#DIV/0!</v>
      </c>
      <c r="BL10" t="e">
        <f t="shared" si="4"/>
        <v>#DIV/0!</v>
      </c>
      <c r="BM10" t="e">
        <f t="shared" si="5"/>
        <v>#DIV/0!</v>
      </c>
      <c r="BN10" t="e">
        <f t="shared" si="6"/>
        <v>#DIV/0!</v>
      </c>
      <c r="BO10" t="e">
        <f t="shared" si="7"/>
        <v>#DIV/0!</v>
      </c>
      <c r="BP10" t="e">
        <f t="shared" si="8"/>
        <v>#DIV/0!</v>
      </c>
      <c r="BQ10" t="e">
        <f t="shared" si="9"/>
        <v>#DIV/0!</v>
      </c>
      <c r="BS10" t="e">
        <f t="shared" si="10"/>
        <v>#DIV/0!</v>
      </c>
      <c r="BT10" s="4" t="e">
        <f t="shared" si="11"/>
        <v>#DIV/0!</v>
      </c>
      <c r="BU10" s="4" t="e">
        <f t="shared" si="12"/>
        <v>#DIV/0!</v>
      </c>
      <c r="BV10" s="4" t="e">
        <f t="shared" si="13"/>
        <v>#DIV/0!</v>
      </c>
    </row>
    <row r="11" spans="1:88" x14ac:dyDescent="0.25">
      <c r="A11" s="28">
        <v>31</v>
      </c>
      <c r="B11" t="s">
        <v>40</v>
      </c>
      <c r="T11" s="11">
        <f t="shared" si="0"/>
        <v>0</v>
      </c>
      <c r="BI11">
        <f t="shared" si="1"/>
        <v>0</v>
      </c>
      <c r="BJ11">
        <f t="shared" si="2"/>
        <v>0</v>
      </c>
      <c r="BK11" t="e">
        <f t="shared" si="3"/>
        <v>#DIV/0!</v>
      </c>
      <c r="BL11" t="e">
        <f t="shared" si="4"/>
        <v>#DIV/0!</v>
      </c>
      <c r="BM11" t="e">
        <f t="shared" si="5"/>
        <v>#DIV/0!</v>
      </c>
      <c r="BN11" t="e">
        <f t="shared" si="6"/>
        <v>#DIV/0!</v>
      </c>
      <c r="BO11" t="e">
        <f t="shared" si="7"/>
        <v>#DIV/0!</v>
      </c>
      <c r="BP11" t="e">
        <f t="shared" si="8"/>
        <v>#DIV/0!</v>
      </c>
      <c r="BQ11" t="e">
        <f t="shared" si="9"/>
        <v>#DIV/0!</v>
      </c>
      <c r="BS11" t="e">
        <f t="shared" si="10"/>
        <v>#DIV/0!</v>
      </c>
      <c r="BT11" s="4" t="e">
        <f t="shared" si="11"/>
        <v>#DIV/0!</v>
      </c>
      <c r="BU11" s="4" t="e">
        <f t="shared" si="12"/>
        <v>#DIV/0!</v>
      </c>
      <c r="BV11" s="4" t="e">
        <f t="shared" si="13"/>
        <v>#DIV/0!</v>
      </c>
    </row>
    <row r="12" spans="1:88" x14ac:dyDescent="0.25">
      <c r="A12" s="28">
        <v>30</v>
      </c>
      <c r="B12" t="s">
        <v>41</v>
      </c>
      <c r="T12" s="11">
        <f t="shared" si="0"/>
        <v>0</v>
      </c>
      <c r="BI12">
        <f t="shared" si="1"/>
        <v>0</v>
      </c>
      <c r="BJ12">
        <f t="shared" si="2"/>
        <v>0</v>
      </c>
      <c r="BK12" t="e">
        <f t="shared" si="3"/>
        <v>#DIV/0!</v>
      </c>
      <c r="BL12" t="e">
        <f t="shared" si="4"/>
        <v>#DIV/0!</v>
      </c>
      <c r="BM12" t="e">
        <f t="shared" si="5"/>
        <v>#DIV/0!</v>
      </c>
      <c r="BN12" t="e">
        <f t="shared" si="6"/>
        <v>#DIV/0!</v>
      </c>
      <c r="BO12" t="e">
        <f t="shared" si="7"/>
        <v>#DIV/0!</v>
      </c>
      <c r="BP12" t="e">
        <f t="shared" si="8"/>
        <v>#DIV/0!</v>
      </c>
      <c r="BQ12" t="e">
        <f t="shared" si="9"/>
        <v>#DIV/0!</v>
      </c>
      <c r="BS12" t="e">
        <f t="shared" si="10"/>
        <v>#DIV/0!</v>
      </c>
      <c r="BT12" s="4" t="e">
        <f t="shared" si="11"/>
        <v>#DIV/0!</v>
      </c>
      <c r="BU12" s="4" t="e">
        <f t="shared" si="12"/>
        <v>#DIV/0!</v>
      </c>
      <c r="BV12" s="4" t="e">
        <f t="shared" si="13"/>
        <v>#DIV/0!</v>
      </c>
    </row>
    <row r="13" spans="1:88" x14ac:dyDescent="0.25">
      <c r="A13" s="28">
        <v>31</v>
      </c>
      <c r="B13" t="s">
        <v>42</v>
      </c>
      <c r="T13" s="11">
        <f t="shared" si="0"/>
        <v>0</v>
      </c>
      <c r="BI13">
        <f t="shared" si="1"/>
        <v>0</v>
      </c>
      <c r="BJ13">
        <f t="shared" si="2"/>
        <v>0</v>
      </c>
      <c r="BK13" t="e">
        <f t="shared" si="3"/>
        <v>#DIV/0!</v>
      </c>
      <c r="BL13" t="e">
        <f t="shared" si="4"/>
        <v>#DIV/0!</v>
      </c>
      <c r="BM13" t="e">
        <f t="shared" si="5"/>
        <v>#DIV/0!</v>
      </c>
      <c r="BN13" t="e">
        <f t="shared" si="6"/>
        <v>#DIV/0!</v>
      </c>
      <c r="BO13" t="e">
        <f t="shared" si="7"/>
        <v>#DIV/0!</v>
      </c>
      <c r="BP13" t="e">
        <f t="shared" si="8"/>
        <v>#DIV/0!</v>
      </c>
      <c r="BQ13" t="e">
        <f t="shared" si="9"/>
        <v>#DIV/0!</v>
      </c>
      <c r="BS13" t="e">
        <f t="shared" si="10"/>
        <v>#DIV/0!</v>
      </c>
      <c r="BT13" s="4" t="e">
        <f t="shared" si="11"/>
        <v>#DIV/0!</v>
      </c>
      <c r="BU13" s="4" t="e">
        <f t="shared" si="12"/>
        <v>#DIV/0!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T14" s="11">
        <f t="shared" si="0"/>
        <v>0</v>
      </c>
      <c r="BI14">
        <f t="shared" si="1"/>
        <v>0</v>
      </c>
      <c r="BJ14">
        <f t="shared" si="2"/>
        <v>0</v>
      </c>
      <c r="BK14" t="e">
        <f t="shared" si="3"/>
        <v>#DIV/0!</v>
      </c>
      <c r="BL14" t="e">
        <f t="shared" si="4"/>
        <v>#DIV/0!</v>
      </c>
      <c r="BM14" t="e">
        <f t="shared" si="5"/>
        <v>#DIV/0!</v>
      </c>
      <c r="BN14" t="e">
        <f t="shared" si="6"/>
        <v>#DIV/0!</v>
      </c>
      <c r="BO14" t="e">
        <f t="shared" si="7"/>
        <v>#DIV/0!</v>
      </c>
      <c r="BP14" t="e">
        <f t="shared" si="8"/>
        <v>#DIV/0!</v>
      </c>
      <c r="BQ14" t="e">
        <f t="shared" si="9"/>
        <v>#DIV/0!</v>
      </c>
      <c r="BS14" t="e">
        <f t="shared" si="10"/>
        <v>#DIV/0!</v>
      </c>
      <c r="BT14" s="4" t="e">
        <f t="shared" si="11"/>
        <v>#DIV/0!</v>
      </c>
      <c r="BU14" s="4" t="e">
        <f t="shared" si="12"/>
        <v>#DIV/0!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T15" s="11">
        <f t="shared" si="0"/>
        <v>0</v>
      </c>
      <c r="BI15">
        <f t="shared" si="1"/>
        <v>0</v>
      </c>
      <c r="BJ15">
        <f t="shared" si="2"/>
        <v>0</v>
      </c>
      <c r="BK15" t="e">
        <f t="shared" si="3"/>
        <v>#DIV/0!</v>
      </c>
      <c r="BL15" t="e">
        <f t="shared" si="4"/>
        <v>#DIV/0!</v>
      </c>
      <c r="BM15" t="e">
        <f t="shared" si="5"/>
        <v>#DIV/0!</v>
      </c>
      <c r="BN15" t="e">
        <f t="shared" si="6"/>
        <v>#DIV/0!</v>
      </c>
      <c r="BO15" t="e">
        <f t="shared" si="7"/>
        <v>#DIV/0!</v>
      </c>
      <c r="BP15" t="e">
        <f t="shared" si="8"/>
        <v>#DIV/0!</v>
      </c>
      <c r="BQ15" t="e">
        <f t="shared" si="9"/>
        <v>#DIV/0!</v>
      </c>
      <c r="BS15" t="e">
        <f t="shared" si="10"/>
        <v>#DIV/0!</v>
      </c>
      <c r="BT15" s="4" t="e">
        <f t="shared" si="11"/>
        <v>#DIV/0!</v>
      </c>
      <c r="BU15" s="4" t="e">
        <f t="shared" si="12"/>
        <v>#DIV/0!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T16" s="11">
        <f t="shared" si="0"/>
        <v>0</v>
      </c>
      <c r="BI16">
        <f t="shared" si="1"/>
        <v>0</v>
      </c>
      <c r="BJ16">
        <f t="shared" si="2"/>
        <v>0</v>
      </c>
      <c r="BK16" t="e">
        <f t="shared" si="3"/>
        <v>#DIV/0!</v>
      </c>
      <c r="BL16" t="e">
        <f t="shared" si="4"/>
        <v>#DIV/0!</v>
      </c>
      <c r="BM16" t="e">
        <f t="shared" si="5"/>
        <v>#DIV/0!</v>
      </c>
      <c r="BN16" t="e">
        <f t="shared" si="6"/>
        <v>#DIV/0!</v>
      </c>
      <c r="BO16" t="e">
        <f t="shared" si="7"/>
        <v>#DIV/0!</v>
      </c>
      <c r="BP16" t="e">
        <f t="shared" si="8"/>
        <v>#DIV/0!</v>
      </c>
      <c r="BQ16" t="e">
        <f t="shared" si="9"/>
        <v>#DIV/0!</v>
      </c>
      <c r="BS16" t="e">
        <f t="shared" si="10"/>
        <v>#DIV/0!</v>
      </c>
      <c r="BT16" s="4" t="e">
        <f t="shared" si="11"/>
        <v>#DIV/0!</v>
      </c>
      <c r="BU16" s="4" t="e">
        <f t="shared" si="12"/>
        <v>#DIV/0!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T17" s="11">
        <f t="shared" si="0"/>
        <v>0</v>
      </c>
      <c r="BI17">
        <f t="shared" si="1"/>
        <v>0</v>
      </c>
      <c r="BJ17">
        <f t="shared" si="2"/>
        <v>0</v>
      </c>
      <c r="BK17" t="e">
        <f t="shared" si="3"/>
        <v>#DIV/0!</v>
      </c>
      <c r="BL17" t="e">
        <f t="shared" si="4"/>
        <v>#DIV/0!</v>
      </c>
      <c r="BM17" t="e">
        <f t="shared" si="5"/>
        <v>#DIV/0!</v>
      </c>
      <c r="BN17" t="e">
        <f t="shared" si="6"/>
        <v>#DIV/0!</v>
      </c>
      <c r="BO17" t="e">
        <f t="shared" si="7"/>
        <v>#DIV/0!</v>
      </c>
      <c r="BP17" t="e">
        <f t="shared" si="8"/>
        <v>#DIV/0!</v>
      </c>
      <c r="BQ17" t="e">
        <f t="shared" si="9"/>
        <v>#DIV/0!</v>
      </c>
      <c r="BS17" t="e">
        <f t="shared" si="10"/>
        <v>#DIV/0!</v>
      </c>
      <c r="BT17" s="4" t="e">
        <f t="shared" si="11"/>
        <v>#DIV/0!</v>
      </c>
      <c r="BU17" s="4" t="e">
        <f t="shared" si="12"/>
        <v>#DIV/0!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T18" s="11">
        <f t="shared" si="0"/>
        <v>0</v>
      </c>
      <c r="BI18">
        <f t="shared" si="1"/>
        <v>0</v>
      </c>
      <c r="BJ18">
        <f t="shared" si="2"/>
        <v>0</v>
      </c>
      <c r="BK18" t="e">
        <f t="shared" si="3"/>
        <v>#DIV/0!</v>
      </c>
      <c r="BL18" t="e">
        <f t="shared" si="4"/>
        <v>#DIV/0!</v>
      </c>
      <c r="BM18" t="e">
        <f t="shared" si="5"/>
        <v>#DIV/0!</v>
      </c>
      <c r="BN18" t="e">
        <f t="shared" si="6"/>
        <v>#DIV/0!</v>
      </c>
      <c r="BO18" t="e">
        <f t="shared" si="7"/>
        <v>#DIV/0!</v>
      </c>
      <c r="BP18" t="e">
        <f t="shared" si="8"/>
        <v>#DIV/0!</v>
      </c>
      <c r="BQ18" t="e">
        <f t="shared" si="9"/>
        <v>#DIV/0!</v>
      </c>
      <c r="BS18" t="e">
        <f t="shared" si="10"/>
        <v>#DIV/0!</v>
      </c>
      <c r="BT18" s="4" t="e">
        <f t="shared" si="11"/>
        <v>#DIV/0!</v>
      </c>
      <c r="BU18" s="4" t="e">
        <f t="shared" si="12"/>
        <v>#DIV/0!</v>
      </c>
      <c r="BV18" s="4" t="e">
        <f t="shared" si="13"/>
        <v>#DIV/0!</v>
      </c>
    </row>
    <row r="19" spans="1:74" x14ac:dyDescent="0.25">
      <c r="A19" s="28">
        <v>30</v>
      </c>
      <c r="B19" t="s">
        <v>36</v>
      </c>
      <c r="T19" s="11">
        <f t="shared" si="0"/>
        <v>0</v>
      </c>
      <c r="BI19">
        <f t="shared" si="1"/>
        <v>0</v>
      </c>
      <c r="BJ19">
        <f t="shared" si="2"/>
        <v>0</v>
      </c>
      <c r="BK19" t="e">
        <f t="shared" si="3"/>
        <v>#DIV/0!</v>
      </c>
      <c r="BL19" t="e">
        <f t="shared" si="4"/>
        <v>#DIV/0!</v>
      </c>
      <c r="BM19" t="e">
        <f t="shared" si="5"/>
        <v>#DIV/0!</v>
      </c>
      <c r="BN19" t="e">
        <f t="shared" si="6"/>
        <v>#DIV/0!</v>
      </c>
      <c r="BO19" t="e">
        <f t="shared" si="7"/>
        <v>#DIV/0!</v>
      </c>
      <c r="BP19" t="e">
        <f t="shared" si="8"/>
        <v>#DIV/0!</v>
      </c>
      <c r="BQ19" t="e">
        <f t="shared" si="9"/>
        <v>#DIV/0!</v>
      </c>
      <c r="BS19" t="e">
        <f t="shared" si="10"/>
        <v>#DIV/0!</v>
      </c>
      <c r="BT19" s="4" t="e">
        <f t="shared" si="11"/>
        <v>#DIV/0!</v>
      </c>
      <c r="BU19" s="4" t="e">
        <f t="shared" si="12"/>
        <v>#DIV/0!</v>
      </c>
      <c r="BV19" s="4" t="e">
        <f t="shared" si="13"/>
        <v>#DIV/0!</v>
      </c>
    </row>
    <row r="20" spans="1:74" x14ac:dyDescent="0.25">
      <c r="A20" s="28">
        <v>31</v>
      </c>
      <c r="B20" t="s">
        <v>37</v>
      </c>
      <c r="T20" s="11">
        <f t="shared" si="0"/>
        <v>0</v>
      </c>
      <c r="BI20">
        <f t="shared" si="1"/>
        <v>0</v>
      </c>
      <c r="BJ20">
        <f t="shared" si="2"/>
        <v>0</v>
      </c>
      <c r="BK20" t="e">
        <f t="shared" si="3"/>
        <v>#DIV/0!</v>
      </c>
      <c r="BL20" t="e">
        <f t="shared" si="4"/>
        <v>#DIV/0!</v>
      </c>
      <c r="BM20" t="e">
        <f t="shared" si="5"/>
        <v>#DIV/0!</v>
      </c>
      <c r="BN20" t="e">
        <f t="shared" si="6"/>
        <v>#DIV/0!</v>
      </c>
      <c r="BO20" t="e">
        <f t="shared" si="7"/>
        <v>#DIV/0!</v>
      </c>
      <c r="BP20" t="e">
        <f t="shared" si="8"/>
        <v>#DIV/0!</v>
      </c>
      <c r="BQ20" t="e">
        <f t="shared" si="9"/>
        <v>#DIV/0!</v>
      </c>
      <c r="BS20" t="e">
        <f t="shared" si="10"/>
        <v>#DIV/0!</v>
      </c>
      <c r="BT20" s="4" t="e">
        <f t="shared" si="11"/>
        <v>#DIV/0!</v>
      </c>
      <c r="BU20" s="4" t="e">
        <f t="shared" si="12"/>
        <v>#DIV/0!</v>
      </c>
      <c r="BV20" s="4" t="e">
        <f t="shared" si="13"/>
        <v>#DIV/0!</v>
      </c>
    </row>
    <row r="21" spans="1:74" x14ac:dyDescent="0.25">
      <c r="A21" s="28">
        <v>31</v>
      </c>
      <c r="B21" t="s">
        <v>38</v>
      </c>
      <c r="T21" s="11">
        <f t="shared" si="0"/>
        <v>0</v>
      </c>
      <c r="BI21">
        <f t="shared" si="1"/>
        <v>0</v>
      </c>
      <c r="BJ21">
        <f t="shared" si="2"/>
        <v>0</v>
      </c>
      <c r="BK21" t="e">
        <f t="shared" si="3"/>
        <v>#DIV/0!</v>
      </c>
      <c r="BL21" t="e">
        <f t="shared" si="4"/>
        <v>#DIV/0!</v>
      </c>
      <c r="BM21" t="e">
        <f t="shared" si="5"/>
        <v>#DIV/0!</v>
      </c>
      <c r="BN21" t="e">
        <f t="shared" si="6"/>
        <v>#DIV/0!</v>
      </c>
      <c r="BO21" t="e">
        <f t="shared" si="7"/>
        <v>#DIV/0!</v>
      </c>
      <c r="BP21" t="e">
        <f t="shared" si="8"/>
        <v>#DIV/0!</v>
      </c>
      <c r="BQ21" t="e">
        <f t="shared" si="9"/>
        <v>#DIV/0!</v>
      </c>
      <c r="BS21" t="e">
        <f t="shared" si="10"/>
        <v>#DIV/0!</v>
      </c>
      <c r="BT21" s="4" t="e">
        <f t="shared" si="11"/>
        <v>#DIV/0!</v>
      </c>
      <c r="BU21" s="4" t="e">
        <f t="shared" si="12"/>
        <v>#DIV/0!</v>
      </c>
      <c r="BV21" s="4" t="e">
        <f t="shared" si="13"/>
        <v>#DIV/0!</v>
      </c>
    </row>
    <row r="22" spans="1:74" x14ac:dyDescent="0.25">
      <c r="A22" s="28">
        <v>30</v>
      </c>
      <c r="B22" t="s">
        <v>39</v>
      </c>
      <c r="T22" s="11">
        <f t="shared" si="0"/>
        <v>0</v>
      </c>
      <c r="BI22">
        <f t="shared" si="1"/>
        <v>0</v>
      </c>
      <c r="BJ22">
        <f t="shared" si="2"/>
        <v>0</v>
      </c>
      <c r="BK22" t="e">
        <f t="shared" si="3"/>
        <v>#DIV/0!</v>
      </c>
      <c r="BL22" t="e">
        <f t="shared" si="4"/>
        <v>#DIV/0!</v>
      </c>
      <c r="BM22" t="e">
        <f t="shared" si="5"/>
        <v>#DIV/0!</v>
      </c>
      <c r="BN22" t="e">
        <f t="shared" si="6"/>
        <v>#DIV/0!</v>
      </c>
      <c r="BO22" t="e">
        <f t="shared" si="7"/>
        <v>#DIV/0!</v>
      </c>
      <c r="BP22" t="e">
        <f t="shared" si="8"/>
        <v>#DIV/0!</v>
      </c>
      <c r="BQ22" t="e">
        <f t="shared" si="9"/>
        <v>#DIV/0!</v>
      </c>
      <c r="BS22" t="e">
        <f t="shared" si="10"/>
        <v>#DIV/0!</v>
      </c>
      <c r="BT22" s="4" t="e">
        <f t="shared" si="11"/>
        <v>#DIV/0!</v>
      </c>
      <c r="BU22" s="4" t="e">
        <f t="shared" si="12"/>
        <v>#DIV/0!</v>
      </c>
      <c r="BV22" s="4" t="e">
        <f t="shared" si="13"/>
        <v>#DIV/0!</v>
      </c>
    </row>
    <row r="23" spans="1:74" x14ac:dyDescent="0.25">
      <c r="A23" s="28">
        <v>31</v>
      </c>
      <c r="B23" t="s">
        <v>40</v>
      </c>
      <c r="T23" s="11">
        <f t="shared" si="0"/>
        <v>0</v>
      </c>
      <c r="BI23">
        <f t="shared" si="1"/>
        <v>0</v>
      </c>
      <c r="BJ23">
        <f t="shared" si="2"/>
        <v>0</v>
      </c>
      <c r="BK23" t="e">
        <f t="shared" si="3"/>
        <v>#DIV/0!</v>
      </c>
      <c r="BL23" t="e">
        <f t="shared" si="4"/>
        <v>#DIV/0!</v>
      </c>
      <c r="BM23" t="e">
        <f t="shared" si="5"/>
        <v>#DIV/0!</v>
      </c>
      <c r="BN23" t="e">
        <f t="shared" si="6"/>
        <v>#DIV/0!</v>
      </c>
      <c r="BO23" t="e">
        <f t="shared" si="7"/>
        <v>#DIV/0!</v>
      </c>
      <c r="BP23" t="e">
        <f t="shared" si="8"/>
        <v>#DIV/0!</v>
      </c>
      <c r="BQ23" t="e">
        <f t="shared" si="9"/>
        <v>#DIV/0!</v>
      </c>
      <c r="BS23" t="e">
        <f t="shared" si="10"/>
        <v>#DIV/0!</v>
      </c>
      <c r="BT23" s="4" t="e">
        <f t="shared" si="11"/>
        <v>#DIV/0!</v>
      </c>
      <c r="BU23" s="4" t="e">
        <f t="shared" si="12"/>
        <v>#DIV/0!</v>
      </c>
      <c r="BV23" s="4" t="e">
        <f t="shared" si="13"/>
        <v>#DIV/0!</v>
      </c>
    </row>
    <row r="24" spans="1:74" x14ac:dyDescent="0.25">
      <c r="A24" s="28">
        <v>30</v>
      </c>
      <c r="B24" t="s">
        <v>41</v>
      </c>
      <c r="T24" s="11">
        <f t="shared" si="0"/>
        <v>0</v>
      </c>
      <c r="BI24">
        <f t="shared" si="1"/>
        <v>0</v>
      </c>
      <c r="BJ24">
        <f t="shared" si="2"/>
        <v>0</v>
      </c>
      <c r="BK24" t="e">
        <f t="shared" si="3"/>
        <v>#DIV/0!</v>
      </c>
      <c r="BL24" t="e">
        <f t="shared" si="4"/>
        <v>#DIV/0!</v>
      </c>
      <c r="BM24" t="e">
        <f t="shared" si="5"/>
        <v>#DIV/0!</v>
      </c>
      <c r="BN24" t="e">
        <f t="shared" si="6"/>
        <v>#DIV/0!</v>
      </c>
      <c r="BO24" t="e">
        <f t="shared" si="7"/>
        <v>#DIV/0!</v>
      </c>
      <c r="BP24" t="e">
        <f t="shared" si="8"/>
        <v>#DIV/0!</v>
      </c>
      <c r="BQ24" t="e">
        <f t="shared" si="9"/>
        <v>#DIV/0!</v>
      </c>
      <c r="BS24" t="e">
        <f t="shared" si="10"/>
        <v>#DIV/0!</v>
      </c>
      <c r="BT24" s="4" t="e">
        <f t="shared" si="11"/>
        <v>#DIV/0!</v>
      </c>
      <c r="BU24" s="4" t="e">
        <f t="shared" si="12"/>
        <v>#DIV/0!</v>
      </c>
      <c r="BV24" s="4" t="e">
        <f t="shared" si="13"/>
        <v>#DIV/0!</v>
      </c>
    </row>
    <row r="25" spans="1:74" x14ac:dyDescent="0.25">
      <c r="A25" s="28">
        <v>31</v>
      </c>
      <c r="B25" t="s">
        <v>42</v>
      </c>
      <c r="T25" s="11">
        <f t="shared" si="0"/>
        <v>0</v>
      </c>
      <c r="BI25">
        <f t="shared" si="1"/>
        <v>0</v>
      </c>
      <c r="BJ25">
        <f t="shared" si="2"/>
        <v>0</v>
      </c>
      <c r="BK25" t="e">
        <f t="shared" si="3"/>
        <v>#DIV/0!</v>
      </c>
      <c r="BL25" t="e">
        <f t="shared" si="4"/>
        <v>#DIV/0!</v>
      </c>
      <c r="BM25" t="e">
        <f t="shared" si="5"/>
        <v>#DIV/0!</v>
      </c>
      <c r="BN25" t="e">
        <f t="shared" si="6"/>
        <v>#DIV/0!</v>
      </c>
      <c r="BO25" t="e">
        <f t="shared" si="7"/>
        <v>#DIV/0!</v>
      </c>
      <c r="BP25" t="e">
        <f t="shared" si="8"/>
        <v>#DIV/0!</v>
      </c>
      <c r="BQ25" t="e">
        <f t="shared" si="9"/>
        <v>#DIV/0!</v>
      </c>
      <c r="BS25" t="e">
        <f t="shared" si="10"/>
        <v>#DIV/0!</v>
      </c>
      <c r="BT25" s="4" t="e">
        <f t="shared" si="11"/>
        <v>#DIV/0!</v>
      </c>
      <c r="BU25" s="4" t="e">
        <f t="shared" si="12"/>
        <v>#DIV/0!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T26" s="11">
        <f t="shared" si="0"/>
        <v>0</v>
      </c>
      <c r="BI26">
        <f t="shared" si="1"/>
        <v>0</v>
      </c>
      <c r="BJ26">
        <f t="shared" si="2"/>
        <v>0</v>
      </c>
      <c r="BK26" t="e">
        <f t="shared" si="3"/>
        <v>#DIV/0!</v>
      </c>
      <c r="BL26" t="e">
        <f t="shared" si="4"/>
        <v>#DIV/0!</v>
      </c>
      <c r="BM26" t="e">
        <f t="shared" si="5"/>
        <v>#DIV/0!</v>
      </c>
      <c r="BN26" t="e">
        <f t="shared" si="6"/>
        <v>#DIV/0!</v>
      </c>
      <c r="BO26" t="e">
        <f t="shared" si="7"/>
        <v>#DIV/0!</v>
      </c>
      <c r="BP26" t="e">
        <f t="shared" si="8"/>
        <v>#DIV/0!</v>
      </c>
      <c r="BQ26" t="e">
        <f t="shared" si="9"/>
        <v>#DIV/0!</v>
      </c>
      <c r="BS26" t="e">
        <f>(0.325*BK26)+(12.86*BN26)+(7.04*BQ26)</f>
        <v>#DIV/0!</v>
      </c>
      <c r="BT26" s="4" t="e">
        <f t="shared" si="11"/>
        <v>#DIV/0!</v>
      </c>
      <c r="BU26" s="4" t="e">
        <f t="shared" si="12"/>
        <v>#DIV/0!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T27" s="11">
        <f t="shared" si="0"/>
        <v>0</v>
      </c>
      <c r="BI27">
        <f t="shared" si="1"/>
        <v>0</v>
      </c>
      <c r="BJ27">
        <f t="shared" si="2"/>
        <v>0</v>
      </c>
      <c r="BK27" t="e">
        <f t="shared" si="3"/>
        <v>#DIV/0!</v>
      </c>
      <c r="BL27" t="e">
        <f t="shared" si="4"/>
        <v>#DIV/0!</v>
      </c>
      <c r="BM27" t="e">
        <f t="shared" si="5"/>
        <v>#DIV/0!</v>
      </c>
      <c r="BN27" t="e">
        <f t="shared" si="6"/>
        <v>#DIV/0!</v>
      </c>
      <c r="BO27" t="e">
        <f t="shared" si="7"/>
        <v>#DIV/0!</v>
      </c>
      <c r="BP27" t="e">
        <f t="shared" si="8"/>
        <v>#DIV/0!</v>
      </c>
      <c r="BQ27" t="e">
        <f t="shared" si="9"/>
        <v>#DIV/0!</v>
      </c>
      <c r="BS27" t="e">
        <f>(0.325*BK27)+(12.86*BN27)+(7.04*BQ27)</f>
        <v>#DIV/0!</v>
      </c>
      <c r="BT27" s="4" t="e">
        <f t="shared" si="11"/>
        <v>#DIV/0!</v>
      </c>
      <c r="BU27" s="4" t="e">
        <f t="shared" si="12"/>
        <v>#DIV/0!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BH22" zoomScaleNormal="100" workbookViewId="0">
      <selection activeCell="T27" sqref="T27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/>
      <c r="W2" s="29"/>
      <c r="X2" s="29"/>
      <c r="Y2" s="29" t="s">
        <v>68</v>
      </c>
      <c r="Z2" s="29"/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46212</v>
      </c>
      <c r="D4" s="14">
        <v>2014.83</v>
      </c>
      <c r="E4" s="14">
        <v>1427.97</v>
      </c>
      <c r="F4" s="14">
        <v>2573.9899999999998</v>
      </c>
      <c r="G4" s="15">
        <v>276000</v>
      </c>
      <c r="H4" s="25">
        <v>10.9</v>
      </c>
      <c r="I4" s="25">
        <v>13.3</v>
      </c>
      <c r="J4" s="25">
        <v>11.6</v>
      </c>
      <c r="K4" s="25">
        <v>12</v>
      </c>
      <c r="L4" s="25">
        <v>14.4</v>
      </c>
      <c r="M4" s="26">
        <v>80</v>
      </c>
      <c r="N4" s="27">
        <v>38</v>
      </c>
      <c r="O4" s="27">
        <v>5</v>
      </c>
      <c r="P4" s="27">
        <v>0</v>
      </c>
      <c r="Q4" s="27">
        <v>8</v>
      </c>
      <c r="R4" s="27">
        <v>0</v>
      </c>
      <c r="S4" s="27">
        <v>6</v>
      </c>
      <c r="T4" s="27">
        <f>N4+O4+P4+Q4+R4</f>
        <v>51</v>
      </c>
      <c r="U4" s="3">
        <v>0</v>
      </c>
      <c r="W4" s="3">
        <v>0</v>
      </c>
      <c r="Y4" s="3">
        <v>3</v>
      </c>
      <c r="AA4" s="3">
        <v>0</v>
      </c>
      <c r="AC4" s="3">
        <v>0</v>
      </c>
      <c r="AE4" s="5">
        <v>5</v>
      </c>
      <c r="AG4" s="3">
        <v>5</v>
      </c>
      <c r="AI4" s="3">
        <v>6</v>
      </c>
      <c r="BA4" s="24">
        <v>0</v>
      </c>
      <c r="BB4" s="24">
        <v>0</v>
      </c>
      <c r="BC4" s="24" t="s">
        <v>73</v>
      </c>
      <c r="BD4" s="24" t="s">
        <v>76</v>
      </c>
      <c r="BE4" s="24" t="s">
        <v>77</v>
      </c>
      <c r="BF4" s="24">
        <v>0</v>
      </c>
      <c r="BG4" s="24">
        <v>300</v>
      </c>
      <c r="BT4" s="4"/>
      <c r="BU4" s="4"/>
      <c r="BV4" s="4"/>
      <c r="CF4">
        <v>350</v>
      </c>
      <c r="CG4">
        <v>300</v>
      </c>
      <c r="CH4">
        <v>60</v>
      </c>
      <c r="CI4">
        <v>50</v>
      </c>
      <c r="CJ4">
        <v>0</v>
      </c>
    </row>
    <row r="5" spans="1:88" x14ac:dyDescent="0.25">
      <c r="A5" s="23">
        <v>30</v>
      </c>
      <c r="B5" s="24" t="s">
        <v>34</v>
      </c>
      <c r="C5" s="25">
        <v>58142</v>
      </c>
      <c r="D5" s="25">
        <v>2343.1799999999998</v>
      </c>
      <c r="E5" s="25">
        <v>1657.06</v>
      </c>
      <c r="F5" s="25">
        <v>3255.96</v>
      </c>
      <c r="G5" s="26">
        <v>217000</v>
      </c>
      <c r="H5" s="14">
        <v>10.9</v>
      </c>
      <c r="I5" s="14">
        <v>11.6</v>
      </c>
      <c r="J5" s="14">
        <v>12</v>
      </c>
      <c r="K5" s="14">
        <v>14.4</v>
      </c>
      <c r="L5" s="14">
        <v>12.6</v>
      </c>
      <c r="M5" s="15">
        <v>80</v>
      </c>
      <c r="N5" s="11">
        <v>40</v>
      </c>
      <c r="O5" s="11">
        <v>5</v>
      </c>
      <c r="P5" s="11">
        <v>0</v>
      </c>
      <c r="Q5" s="11">
        <v>8</v>
      </c>
      <c r="R5" s="11">
        <v>0</v>
      </c>
      <c r="S5" s="11">
        <v>6</v>
      </c>
      <c r="T5" s="11">
        <f t="shared" ref="T5:T27" si="0">N5+O5+P5+Q5+R5</f>
        <v>53</v>
      </c>
      <c r="U5" s="3">
        <v>0</v>
      </c>
      <c r="W5" s="3">
        <v>0</v>
      </c>
      <c r="Y5" s="3">
        <v>0.5</v>
      </c>
      <c r="Z5" s="2">
        <v>0</v>
      </c>
      <c r="AA5" s="3">
        <v>0</v>
      </c>
      <c r="AC5" s="3">
        <v>0</v>
      </c>
      <c r="AE5" s="5">
        <v>5</v>
      </c>
      <c r="AG5" s="3">
        <v>5</v>
      </c>
      <c r="AI5" s="3">
        <v>6</v>
      </c>
      <c r="BA5">
        <v>95</v>
      </c>
      <c r="BB5">
        <v>80</v>
      </c>
      <c r="BC5" t="s">
        <v>73</v>
      </c>
      <c r="BD5">
        <v>383</v>
      </c>
      <c r="BE5">
        <v>0</v>
      </c>
      <c r="BF5">
        <v>0</v>
      </c>
      <c r="BG5">
        <v>206</v>
      </c>
      <c r="BI5" s="24">
        <f>C5+M4+S4*18*A5</f>
        <v>61462</v>
      </c>
      <c r="BJ5" s="27">
        <f>N4+P4</f>
        <v>38</v>
      </c>
      <c r="BK5" s="24">
        <f>BI5/BJ5/A5</f>
        <v>53.914035087719299</v>
      </c>
      <c r="BL5" s="24">
        <f>D5/C5</f>
        <v>4.0300987238141101E-2</v>
      </c>
      <c r="BM5" s="24">
        <f>BL5*BI5</f>
        <v>2476.9792776306285</v>
      </c>
      <c r="BN5" s="24">
        <f>BM5/BJ5/A5</f>
        <v>2.1727888400268673</v>
      </c>
      <c r="BO5" s="24">
        <f>E5/C5</f>
        <v>2.850022359051976E-2</v>
      </c>
      <c r="BP5" s="24">
        <f>BO5*BI5</f>
        <v>1751.6807423205255</v>
      </c>
      <c r="BQ5" s="24">
        <f>BP5/BJ5/A5</f>
        <v>1.5365620546671275</v>
      </c>
      <c r="BR5" s="24"/>
      <c r="BS5" s="24">
        <f>(0.325*BK5)+(12.86*BN5)+(7.04*BQ5)</f>
        <v>56.281522751110856</v>
      </c>
      <c r="BT5" s="24">
        <f>BS5*BJ5*A5</f>
        <v>64160.935936266367</v>
      </c>
      <c r="BU5" s="24">
        <f>BT5*(BA4/100)</f>
        <v>0</v>
      </c>
      <c r="BV5" s="24" t="e">
        <f>BT5/BB4</f>
        <v>#DIV/0!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63981</v>
      </c>
      <c r="D6" s="14">
        <v>2597.63</v>
      </c>
      <c r="E6" s="14">
        <v>1829.86</v>
      </c>
      <c r="F6" s="14">
        <v>3589.34</v>
      </c>
      <c r="G6" s="15">
        <v>184000</v>
      </c>
      <c r="H6" s="14">
        <v>12.2</v>
      </c>
      <c r="I6" s="14">
        <v>10.8</v>
      </c>
      <c r="J6" s="14">
        <v>14.3</v>
      </c>
      <c r="K6" s="14">
        <v>14</v>
      </c>
      <c r="L6" s="14">
        <v>13</v>
      </c>
      <c r="M6" s="15">
        <v>100</v>
      </c>
      <c r="N6" s="11">
        <v>38</v>
      </c>
      <c r="O6" s="11">
        <v>3</v>
      </c>
      <c r="P6" s="11">
        <v>0</v>
      </c>
      <c r="Q6" s="11">
        <v>8</v>
      </c>
      <c r="R6" s="11">
        <v>6</v>
      </c>
      <c r="S6" s="11">
        <v>0</v>
      </c>
      <c r="T6" s="11">
        <f t="shared" si="0"/>
        <v>55</v>
      </c>
      <c r="U6" s="3">
        <v>0</v>
      </c>
      <c r="W6" s="3">
        <v>0</v>
      </c>
      <c r="Y6" s="3">
        <v>1</v>
      </c>
      <c r="AA6" s="3">
        <v>0</v>
      </c>
      <c r="AC6" s="3">
        <v>0</v>
      </c>
      <c r="AE6" s="5">
        <v>5</v>
      </c>
      <c r="AG6" s="3">
        <v>5</v>
      </c>
      <c r="AI6" s="3">
        <v>6</v>
      </c>
      <c r="BA6">
        <v>75</v>
      </c>
      <c r="BB6">
        <v>80</v>
      </c>
      <c r="BC6" t="s">
        <v>73</v>
      </c>
      <c r="BD6">
        <v>459</v>
      </c>
      <c r="BE6">
        <v>0</v>
      </c>
      <c r="BF6">
        <v>0</v>
      </c>
      <c r="BG6">
        <v>279</v>
      </c>
      <c r="BI6">
        <f t="shared" ref="BI6:BI27" si="1">C6+M5+S5*18*A6</f>
        <v>67409</v>
      </c>
      <c r="BJ6">
        <f t="shared" ref="BJ6:BJ27" si="2">N5+P5</f>
        <v>40</v>
      </c>
      <c r="BK6">
        <f t="shared" ref="BK6:BK27" si="3">BI6/BJ6/A6</f>
        <v>54.362096774193546</v>
      </c>
      <c r="BL6">
        <f t="shared" ref="BL6:BL27" si="4">D6/C6</f>
        <v>4.0600021881496071E-2</v>
      </c>
      <c r="BM6">
        <f t="shared" ref="BM6:BM27" si="5">BL6*BI6</f>
        <v>2736.8068750097686</v>
      </c>
      <c r="BN6">
        <f t="shared" ref="BN6:BN27" si="6">BM6/BJ6/A6</f>
        <v>2.2071023185562653</v>
      </c>
      <c r="BO6">
        <f t="shared" ref="BO6:BO27" si="7">E6/C6</f>
        <v>2.8600053140776165E-2</v>
      </c>
      <c r="BP6">
        <f t="shared" ref="BP6:BP27" si="8">BO6*BI6</f>
        <v>1927.9009821665804</v>
      </c>
      <c r="BQ6">
        <f t="shared" ref="BQ6:BQ27" si="9">BP6/BJ6/A6</f>
        <v>1.5547588565859518</v>
      </c>
      <c r="BS6">
        <f t="shared" ref="BS6:BS25" si="10">(0.325*BK6)+(12.86*BN6)+(7.04*BQ6)</f>
        <v>56.996519618611572</v>
      </c>
      <c r="BT6" s="4">
        <f t="shared" ref="BT6:BT27" si="11">BS6*BJ6*A6</f>
        <v>70675.684327078343</v>
      </c>
      <c r="BU6" s="4">
        <f t="shared" ref="BU6:BU27" si="12">BT6*(BA5/100)</f>
        <v>67141.900110724426</v>
      </c>
      <c r="BV6" s="4">
        <f t="shared" ref="BV6:BV27" si="13">BT6/BB5</f>
        <v>883.44605408847929</v>
      </c>
    </row>
    <row r="7" spans="1:88" x14ac:dyDescent="0.25">
      <c r="A7" s="28">
        <v>30</v>
      </c>
      <c r="B7" t="s">
        <v>36</v>
      </c>
      <c r="C7" s="14">
        <v>49996</v>
      </c>
      <c r="D7" s="14">
        <v>1839.58</v>
      </c>
      <c r="E7" s="14">
        <v>1339.89</v>
      </c>
      <c r="F7" s="14">
        <v>2729.81</v>
      </c>
      <c r="G7" s="15">
        <v>200000</v>
      </c>
      <c r="H7" s="14">
        <v>12.2</v>
      </c>
      <c r="I7" s="14">
        <v>9.1</v>
      </c>
      <c r="J7" s="14">
        <v>14</v>
      </c>
      <c r="K7" s="14">
        <v>14</v>
      </c>
      <c r="L7" s="14">
        <v>13</v>
      </c>
      <c r="M7" s="15">
        <v>100</v>
      </c>
      <c r="N7" s="11">
        <v>36</v>
      </c>
      <c r="O7" s="11">
        <v>7</v>
      </c>
      <c r="P7" s="11">
        <v>0</v>
      </c>
      <c r="Q7" s="11">
        <v>8</v>
      </c>
      <c r="R7" s="11">
        <v>6</v>
      </c>
      <c r="S7" s="11">
        <v>0</v>
      </c>
      <c r="T7" s="11">
        <f t="shared" si="0"/>
        <v>57</v>
      </c>
      <c r="U7" s="3">
        <v>0</v>
      </c>
      <c r="W7" s="3">
        <v>0</v>
      </c>
      <c r="Y7" s="3">
        <v>1.5</v>
      </c>
      <c r="AA7" s="3">
        <v>0</v>
      </c>
      <c r="AC7" s="3">
        <v>0</v>
      </c>
      <c r="AE7" s="5">
        <v>5</v>
      </c>
      <c r="AG7" s="3">
        <v>5</v>
      </c>
      <c r="AI7" s="3">
        <v>6</v>
      </c>
      <c r="BA7">
        <v>63</v>
      </c>
      <c r="BB7">
        <v>80</v>
      </c>
      <c r="BC7">
        <v>0</v>
      </c>
      <c r="BD7">
        <v>463</v>
      </c>
      <c r="BE7">
        <v>0</v>
      </c>
      <c r="BF7">
        <v>0</v>
      </c>
      <c r="BG7">
        <v>237</v>
      </c>
      <c r="BI7">
        <f t="shared" si="1"/>
        <v>50096</v>
      </c>
      <c r="BJ7">
        <f t="shared" si="2"/>
        <v>38</v>
      </c>
      <c r="BK7">
        <f t="shared" si="3"/>
        <v>43.943859649122807</v>
      </c>
      <c r="BL7">
        <f t="shared" si="4"/>
        <v>3.6794543563485077E-2</v>
      </c>
      <c r="BM7">
        <f t="shared" si="5"/>
        <v>1843.2594543563484</v>
      </c>
      <c r="BN7">
        <f t="shared" si="6"/>
        <v>1.6168942582073234</v>
      </c>
      <c r="BO7">
        <f t="shared" si="7"/>
        <v>2.6799943995519642E-2</v>
      </c>
      <c r="BP7">
        <f t="shared" si="8"/>
        <v>1342.5699943995519</v>
      </c>
      <c r="BQ7">
        <f t="shared" si="9"/>
        <v>1.1776929775434666</v>
      </c>
      <c r="BS7">
        <f t="shared" si="10"/>
        <v>43.365973108417094</v>
      </c>
      <c r="BT7" s="4">
        <f t="shared" si="11"/>
        <v>49437.209343595488</v>
      </c>
      <c r="BU7" s="4">
        <f t="shared" si="12"/>
        <v>37077.907007696616</v>
      </c>
      <c r="BV7" s="4">
        <f t="shared" si="13"/>
        <v>617.96511679494358</v>
      </c>
    </row>
    <row r="8" spans="1:88" x14ac:dyDescent="0.25">
      <c r="A8" s="28">
        <v>31</v>
      </c>
      <c r="B8" t="s">
        <v>37</v>
      </c>
      <c r="C8" s="14">
        <v>52287</v>
      </c>
      <c r="D8" s="14">
        <v>1960.7</v>
      </c>
      <c r="E8" s="14">
        <v>1422.13</v>
      </c>
      <c r="F8" s="14">
        <v>2880.91</v>
      </c>
      <c r="G8" s="15">
        <v>174000</v>
      </c>
      <c r="H8" s="14">
        <v>13.1</v>
      </c>
      <c r="I8" s="14">
        <v>13.2</v>
      </c>
      <c r="J8" s="14">
        <v>17</v>
      </c>
      <c r="K8" s="14">
        <v>15.3</v>
      </c>
      <c r="L8" s="14">
        <v>11.4</v>
      </c>
      <c r="M8" s="15">
        <v>100</v>
      </c>
      <c r="N8" s="11">
        <v>40</v>
      </c>
      <c r="O8" s="11">
        <v>3</v>
      </c>
      <c r="P8" s="11">
        <v>0</v>
      </c>
      <c r="Q8" s="11">
        <v>7</v>
      </c>
      <c r="R8" s="11">
        <v>6</v>
      </c>
      <c r="S8" s="11">
        <v>0</v>
      </c>
      <c r="T8" s="11">
        <f t="shared" si="0"/>
        <v>56</v>
      </c>
      <c r="U8" s="3">
        <v>0</v>
      </c>
      <c r="W8" s="3">
        <v>0</v>
      </c>
      <c r="Y8" s="3">
        <v>1.5</v>
      </c>
      <c r="Z8" s="2">
        <v>0</v>
      </c>
      <c r="AA8" s="3">
        <v>0</v>
      </c>
      <c r="AC8" s="3">
        <v>0</v>
      </c>
      <c r="AE8" s="5">
        <v>5</v>
      </c>
      <c r="AG8" s="3">
        <v>5</v>
      </c>
      <c r="AI8" s="3">
        <v>6</v>
      </c>
      <c r="BA8">
        <v>60</v>
      </c>
      <c r="BB8">
        <v>80</v>
      </c>
      <c r="BC8">
        <v>0</v>
      </c>
      <c r="BD8">
        <v>153</v>
      </c>
      <c r="BE8">
        <v>0</v>
      </c>
      <c r="BF8">
        <v>0</v>
      </c>
      <c r="BG8">
        <v>184</v>
      </c>
      <c r="BI8">
        <f t="shared" si="1"/>
        <v>52387</v>
      </c>
      <c r="BJ8">
        <f t="shared" si="2"/>
        <v>36</v>
      </c>
      <c r="BK8">
        <f t="shared" si="3"/>
        <v>46.941756272401427</v>
      </c>
      <c r="BL8">
        <f t="shared" si="4"/>
        <v>3.7498804674202003E-2</v>
      </c>
      <c r="BM8">
        <f t="shared" si="5"/>
        <v>1964.4498804674204</v>
      </c>
      <c r="BN8">
        <f t="shared" si="6"/>
        <v>1.7602597495227783</v>
      </c>
      <c r="BO8">
        <f t="shared" si="7"/>
        <v>2.7198538833744526E-2</v>
      </c>
      <c r="BP8">
        <f t="shared" si="8"/>
        <v>1424.8498538833744</v>
      </c>
      <c r="BQ8">
        <f t="shared" si="9"/>
        <v>1.2767471808990809</v>
      </c>
      <c r="BS8">
        <f t="shared" si="10"/>
        <v>46.881311320922926</v>
      </c>
      <c r="BT8" s="4">
        <f t="shared" si="11"/>
        <v>52319.543434149986</v>
      </c>
      <c r="BU8" s="4">
        <f t="shared" si="12"/>
        <v>32961.312363514495</v>
      </c>
      <c r="BV8" s="4">
        <f t="shared" si="13"/>
        <v>653.99429292687478</v>
      </c>
    </row>
    <row r="9" spans="1:88" x14ac:dyDescent="0.25">
      <c r="A9" s="28">
        <v>31</v>
      </c>
      <c r="B9" t="s">
        <v>38</v>
      </c>
      <c r="C9" s="14">
        <v>46745</v>
      </c>
      <c r="D9" s="14">
        <v>1766.96</v>
      </c>
      <c r="E9" s="14">
        <v>1322.89</v>
      </c>
      <c r="F9" s="14">
        <v>2547.62</v>
      </c>
      <c r="G9" s="15">
        <v>230000</v>
      </c>
      <c r="H9" s="14">
        <v>8.8000000000000007</v>
      </c>
      <c r="I9" s="14">
        <v>11.7</v>
      </c>
      <c r="J9" s="14">
        <v>12.8</v>
      </c>
      <c r="K9" s="14">
        <v>15.5</v>
      </c>
      <c r="L9" s="14">
        <v>14.6</v>
      </c>
      <c r="M9" s="15">
        <v>150</v>
      </c>
      <c r="N9" s="11">
        <v>38</v>
      </c>
      <c r="O9" s="11">
        <v>5</v>
      </c>
      <c r="P9" s="11">
        <v>0</v>
      </c>
      <c r="Q9" s="11">
        <v>7</v>
      </c>
      <c r="R9" s="11">
        <v>6</v>
      </c>
      <c r="S9" s="11">
        <v>0</v>
      </c>
      <c r="T9" s="11">
        <v>0</v>
      </c>
      <c r="U9" s="3">
        <v>0</v>
      </c>
      <c r="W9" s="3">
        <v>0</v>
      </c>
      <c r="Y9" s="3">
        <v>3</v>
      </c>
      <c r="Z9" s="2">
        <v>0</v>
      </c>
      <c r="AA9" s="3">
        <v>0</v>
      </c>
      <c r="AC9" s="3">
        <v>0</v>
      </c>
      <c r="AE9" s="5">
        <v>5</v>
      </c>
      <c r="AG9" s="3">
        <v>5</v>
      </c>
      <c r="AI9" s="3">
        <v>6</v>
      </c>
      <c r="BA9">
        <v>25</v>
      </c>
      <c r="BB9">
        <v>80</v>
      </c>
      <c r="BC9">
        <v>0</v>
      </c>
      <c r="BD9">
        <v>122</v>
      </c>
      <c r="BE9">
        <v>40</v>
      </c>
      <c r="BF9">
        <v>0</v>
      </c>
      <c r="BG9">
        <v>176</v>
      </c>
      <c r="BI9">
        <f t="shared" si="1"/>
        <v>46845</v>
      </c>
      <c r="BJ9">
        <f t="shared" si="2"/>
        <v>40</v>
      </c>
      <c r="BK9">
        <f t="shared" si="3"/>
        <v>37.778225806451616</v>
      </c>
      <c r="BL9">
        <f t="shared" si="4"/>
        <v>3.7799978607337685E-2</v>
      </c>
      <c r="BM9">
        <f t="shared" si="5"/>
        <v>1770.7399978607339</v>
      </c>
      <c r="BN9">
        <f t="shared" si="6"/>
        <v>1.4280161273070435</v>
      </c>
      <c r="BO9">
        <f t="shared" si="7"/>
        <v>2.8300139052305062E-2</v>
      </c>
      <c r="BP9">
        <f t="shared" si="8"/>
        <v>1325.7200139052306</v>
      </c>
      <c r="BQ9">
        <f t="shared" si="9"/>
        <v>1.0691290434719602</v>
      </c>
      <c r="BS9">
        <f t="shared" si="10"/>
        <v>38.168879250307953</v>
      </c>
      <c r="BT9" s="4">
        <f t="shared" si="11"/>
        <v>47329.410270381864</v>
      </c>
      <c r="BU9" s="4">
        <f t="shared" si="12"/>
        <v>28397.646162229117</v>
      </c>
      <c r="BV9" s="4">
        <f t="shared" si="13"/>
        <v>591.61762837977335</v>
      </c>
    </row>
    <row r="10" spans="1:88" x14ac:dyDescent="0.25">
      <c r="A10" s="28">
        <v>30</v>
      </c>
      <c r="B10" t="s">
        <v>39</v>
      </c>
      <c r="C10" s="14">
        <v>46484</v>
      </c>
      <c r="D10" s="14">
        <v>1812.89</v>
      </c>
      <c r="E10" s="14">
        <v>1361.99</v>
      </c>
      <c r="F10" s="14">
        <v>2561.2800000000002</v>
      </c>
      <c r="G10" s="15">
        <v>150000</v>
      </c>
      <c r="H10" s="14">
        <v>10.6</v>
      </c>
      <c r="I10" s="14">
        <v>5.8</v>
      </c>
      <c r="J10" s="14">
        <v>8.6999999999999993</v>
      </c>
      <c r="K10" s="14">
        <v>10.6</v>
      </c>
      <c r="L10" s="14">
        <v>8.1999999999999993</v>
      </c>
      <c r="M10" s="15">
        <v>150</v>
      </c>
      <c r="N10" s="11">
        <v>38</v>
      </c>
      <c r="O10" s="11">
        <v>5</v>
      </c>
      <c r="P10" s="11">
        <v>0</v>
      </c>
      <c r="Q10" s="11">
        <v>7</v>
      </c>
      <c r="R10" s="11">
        <v>6</v>
      </c>
      <c r="S10" s="11">
        <v>0</v>
      </c>
      <c r="T10" s="11">
        <f t="shared" si="0"/>
        <v>56</v>
      </c>
      <c r="U10" s="3">
        <v>0</v>
      </c>
      <c r="W10" s="3">
        <v>0</v>
      </c>
      <c r="Y10" s="3">
        <v>3.5</v>
      </c>
      <c r="AA10" s="3">
        <v>0</v>
      </c>
      <c r="AC10" s="3">
        <v>0</v>
      </c>
      <c r="AE10" s="5">
        <v>5</v>
      </c>
      <c r="AG10" s="3">
        <v>5</v>
      </c>
      <c r="AI10" s="3" t="s">
        <v>100</v>
      </c>
      <c r="BA10">
        <v>0</v>
      </c>
      <c r="BB10">
        <v>0</v>
      </c>
      <c r="BC10">
        <v>0</v>
      </c>
      <c r="BD10">
        <v>0</v>
      </c>
      <c r="BE10">
        <v>50</v>
      </c>
      <c r="BF10">
        <v>0</v>
      </c>
      <c r="BG10">
        <v>0</v>
      </c>
      <c r="BI10">
        <f t="shared" si="1"/>
        <v>46634</v>
      </c>
      <c r="BJ10">
        <f t="shared" si="2"/>
        <v>38</v>
      </c>
      <c r="BK10">
        <f t="shared" si="3"/>
        <v>40.907017543859645</v>
      </c>
      <c r="BL10">
        <f t="shared" si="4"/>
        <v>3.9000301178900271E-2</v>
      </c>
      <c r="BM10">
        <f t="shared" si="5"/>
        <v>1818.7400451768353</v>
      </c>
      <c r="BN10">
        <f t="shared" si="6"/>
        <v>1.5953860045410837</v>
      </c>
      <c r="BO10">
        <f t="shared" si="7"/>
        <v>2.9300189312451597E-2</v>
      </c>
      <c r="BP10">
        <f t="shared" si="8"/>
        <v>1366.3850283968677</v>
      </c>
      <c r="BQ10">
        <f t="shared" si="9"/>
        <v>1.1985833582428664</v>
      </c>
      <c r="BS10">
        <f t="shared" si="10"/>
        <v>42.249471562182499</v>
      </c>
      <c r="BT10" s="4">
        <f t="shared" si="11"/>
        <v>48164.39758088805</v>
      </c>
      <c r="BU10" s="4">
        <f t="shared" si="12"/>
        <v>12041.099395222012</v>
      </c>
      <c r="BV10" s="4">
        <f t="shared" si="13"/>
        <v>602.05496976110066</v>
      </c>
    </row>
    <row r="11" spans="1:88" x14ac:dyDescent="0.25">
      <c r="A11" s="28">
        <v>31</v>
      </c>
      <c r="B11" t="s">
        <v>40</v>
      </c>
      <c r="C11" s="14">
        <v>51001</v>
      </c>
      <c r="D11" s="14">
        <v>2132.86</v>
      </c>
      <c r="E11" s="14">
        <v>1637.11</v>
      </c>
      <c r="F11" s="14">
        <v>2799.95</v>
      </c>
      <c r="G11" s="15">
        <v>153000</v>
      </c>
      <c r="H11" s="14">
        <v>10.5</v>
      </c>
      <c r="I11" s="14">
        <v>11.7</v>
      </c>
      <c r="J11" s="14">
        <v>7.7</v>
      </c>
      <c r="K11" s="14">
        <v>12.9</v>
      </c>
      <c r="L11" s="14">
        <v>9.8000000000000007</v>
      </c>
      <c r="M11" s="15">
        <v>150</v>
      </c>
      <c r="N11" s="11">
        <v>36</v>
      </c>
      <c r="O11" s="11">
        <v>5</v>
      </c>
      <c r="P11" s="11">
        <v>0</v>
      </c>
      <c r="Q11" s="11">
        <v>5</v>
      </c>
      <c r="R11" s="11">
        <v>6</v>
      </c>
      <c r="S11" s="11">
        <v>0</v>
      </c>
      <c r="T11" s="11">
        <f t="shared" si="0"/>
        <v>52</v>
      </c>
      <c r="U11" s="3">
        <v>0</v>
      </c>
      <c r="W11" s="3">
        <v>0</v>
      </c>
      <c r="Y11" s="3">
        <v>3</v>
      </c>
      <c r="AA11" s="3">
        <v>0</v>
      </c>
      <c r="AC11" s="3">
        <v>0</v>
      </c>
      <c r="AE11" s="5">
        <v>5</v>
      </c>
      <c r="AG11" s="3">
        <v>5</v>
      </c>
      <c r="AI11" s="3">
        <v>10</v>
      </c>
      <c r="BA11">
        <v>0</v>
      </c>
      <c r="BB11">
        <v>0</v>
      </c>
      <c r="BC11">
        <v>0</v>
      </c>
      <c r="BD11">
        <v>0</v>
      </c>
      <c r="BE11">
        <v>50</v>
      </c>
      <c r="BF11">
        <v>0</v>
      </c>
      <c r="BG11">
        <v>0</v>
      </c>
      <c r="BI11" s="74">
        <f t="shared" si="1"/>
        <v>51151</v>
      </c>
      <c r="BJ11" s="74">
        <f t="shared" si="2"/>
        <v>38</v>
      </c>
      <c r="BK11" s="74">
        <f t="shared" si="3"/>
        <v>43.421901528013585</v>
      </c>
      <c r="BL11" s="74">
        <f t="shared" si="4"/>
        <v>4.1819964314425209E-2</v>
      </c>
      <c r="BM11" s="74">
        <f t="shared" si="5"/>
        <v>2139.1329946471637</v>
      </c>
      <c r="BN11" s="74">
        <f t="shared" si="6"/>
        <v>1.8159023723660133</v>
      </c>
      <c r="BO11" s="74">
        <f t="shared" si="7"/>
        <v>3.2099566675163227E-2</v>
      </c>
      <c r="BP11" s="74">
        <f t="shared" si="8"/>
        <v>1641.9249350012742</v>
      </c>
      <c r="BQ11" s="74">
        <f t="shared" si="9"/>
        <v>1.393824223260844</v>
      </c>
      <c r="BR11" s="74"/>
      <c r="BS11" s="74">
        <f t="shared" si="10"/>
        <v>47.27714503698769</v>
      </c>
      <c r="BT11" s="4">
        <f t="shared" si="11"/>
        <v>55692.476853571497</v>
      </c>
      <c r="BU11" s="4">
        <f t="shared" si="12"/>
        <v>0</v>
      </c>
      <c r="BV11" s="4" t="e">
        <f t="shared" si="13"/>
        <v>#DIV/0!</v>
      </c>
    </row>
    <row r="12" spans="1:88" x14ac:dyDescent="0.25">
      <c r="A12" s="28">
        <v>30</v>
      </c>
      <c r="B12" t="s">
        <v>41</v>
      </c>
      <c r="C12" s="14">
        <v>46368</v>
      </c>
      <c r="D12" s="14">
        <v>2003.12</v>
      </c>
      <c r="E12" s="14">
        <v>1469.86</v>
      </c>
      <c r="F12" s="14">
        <v>2573.41</v>
      </c>
      <c r="G12" s="15">
        <v>246000</v>
      </c>
      <c r="H12" s="14">
        <v>9.8000000000000007</v>
      </c>
      <c r="I12" s="14">
        <v>11.8</v>
      </c>
      <c r="J12" s="14">
        <v>12.9</v>
      </c>
      <c r="K12" s="14">
        <v>7.7</v>
      </c>
      <c r="L12" s="14">
        <v>10.5</v>
      </c>
      <c r="M12" s="15">
        <v>150</v>
      </c>
      <c r="N12" s="11">
        <v>34</v>
      </c>
      <c r="O12" s="11">
        <v>9</v>
      </c>
      <c r="P12" s="11">
        <v>0</v>
      </c>
      <c r="Q12" s="11">
        <v>3</v>
      </c>
      <c r="R12" s="11">
        <v>6</v>
      </c>
      <c r="S12" s="11">
        <v>0</v>
      </c>
      <c r="T12" s="11">
        <f t="shared" si="0"/>
        <v>52</v>
      </c>
      <c r="U12" s="3">
        <v>0</v>
      </c>
      <c r="W12" s="3">
        <v>0</v>
      </c>
      <c r="Y12" s="3">
        <v>3</v>
      </c>
      <c r="AA12" s="3">
        <v>0</v>
      </c>
      <c r="AC12" s="3">
        <v>0</v>
      </c>
      <c r="AE12" s="5">
        <v>5</v>
      </c>
      <c r="AG12" s="3">
        <v>5</v>
      </c>
      <c r="AI12" s="3">
        <v>10</v>
      </c>
      <c r="BA12">
        <v>0</v>
      </c>
      <c r="BB12">
        <v>0</v>
      </c>
      <c r="BC12">
        <v>0</v>
      </c>
      <c r="BD12">
        <v>0</v>
      </c>
      <c r="BE12">
        <v>50</v>
      </c>
      <c r="BF12">
        <v>0</v>
      </c>
      <c r="BG12">
        <v>0</v>
      </c>
      <c r="BI12">
        <f t="shared" si="1"/>
        <v>46518</v>
      </c>
      <c r="BJ12">
        <f t="shared" si="2"/>
        <v>36</v>
      </c>
      <c r="BK12">
        <f t="shared" si="3"/>
        <v>43.072222222222223</v>
      </c>
      <c r="BL12">
        <f t="shared" si="4"/>
        <v>4.3200483091787437E-2</v>
      </c>
      <c r="BM12">
        <f t="shared" si="5"/>
        <v>2009.6000724637679</v>
      </c>
      <c r="BN12">
        <f t="shared" si="6"/>
        <v>1.8607408078368222</v>
      </c>
      <c r="BO12">
        <f t="shared" si="7"/>
        <v>3.169987922705314E-2</v>
      </c>
      <c r="BP12">
        <f t="shared" si="8"/>
        <v>1474.6149818840579</v>
      </c>
      <c r="BQ12">
        <f t="shared" si="9"/>
        <v>1.3653842424852387</v>
      </c>
      <c r="BS12">
        <f t="shared" si="10"/>
        <v>47.539904078099831</v>
      </c>
      <c r="BT12" s="4">
        <f t="shared" si="11"/>
        <v>51343.096404347816</v>
      </c>
      <c r="BU12" s="4">
        <f t="shared" si="12"/>
        <v>0</v>
      </c>
      <c r="BV12" s="4" t="e">
        <f t="shared" si="13"/>
        <v>#DIV/0!</v>
      </c>
    </row>
    <row r="13" spans="1:88" x14ac:dyDescent="0.25">
      <c r="A13" s="28">
        <v>31</v>
      </c>
      <c r="B13" t="s">
        <v>42</v>
      </c>
      <c r="C13" s="14">
        <v>43757</v>
      </c>
      <c r="D13" s="14">
        <v>1881.52</v>
      </c>
      <c r="E13" s="14">
        <v>1408.95</v>
      </c>
      <c r="F13" s="14">
        <v>2428.5100000000002</v>
      </c>
      <c r="G13" s="15">
        <v>270000</v>
      </c>
      <c r="H13" s="14">
        <v>11.6</v>
      </c>
      <c r="I13" s="14">
        <v>13.1</v>
      </c>
      <c r="J13" s="14">
        <v>10.4</v>
      </c>
      <c r="K13" s="14">
        <v>16.899999999999999</v>
      </c>
      <c r="L13" s="14">
        <v>14</v>
      </c>
      <c r="M13" s="15">
        <v>150</v>
      </c>
      <c r="N13" s="11">
        <v>27</v>
      </c>
      <c r="O13" s="11">
        <v>18</v>
      </c>
      <c r="P13" s="11">
        <v>0</v>
      </c>
      <c r="Q13" s="11">
        <v>1</v>
      </c>
      <c r="R13" s="11">
        <v>6</v>
      </c>
      <c r="S13" s="11">
        <v>3</v>
      </c>
      <c r="T13" s="11">
        <f t="shared" si="0"/>
        <v>52</v>
      </c>
      <c r="U13" s="3">
        <v>0</v>
      </c>
      <c r="W13" s="3">
        <v>0</v>
      </c>
      <c r="Y13" s="3">
        <v>3</v>
      </c>
      <c r="AA13" s="3">
        <v>0</v>
      </c>
      <c r="AC13" s="3">
        <v>0</v>
      </c>
      <c r="AE13" s="5">
        <v>5</v>
      </c>
      <c r="AG13" s="3">
        <v>5</v>
      </c>
      <c r="AI13" s="3">
        <v>10</v>
      </c>
      <c r="BA13">
        <v>0</v>
      </c>
      <c r="BB13">
        <v>0</v>
      </c>
      <c r="BC13">
        <v>0</v>
      </c>
      <c r="BD13">
        <v>0</v>
      </c>
      <c r="BE13">
        <v>50</v>
      </c>
      <c r="BF13">
        <v>0</v>
      </c>
      <c r="BG13">
        <v>0</v>
      </c>
      <c r="BI13">
        <f t="shared" si="1"/>
        <v>43907</v>
      </c>
      <c r="BJ13">
        <f t="shared" si="2"/>
        <v>34</v>
      </c>
      <c r="BK13">
        <f t="shared" si="3"/>
        <v>41.657495256166989</v>
      </c>
      <c r="BL13">
        <f t="shared" si="4"/>
        <v>4.2999291541924722E-2</v>
      </c>
      <c r="BM13">
        <f t="shared" si="5"/>
        <v>1887.9698937312887</v>
      </c>
      <c r="BN13">
        <f t="shared" si="6"/>
        <v>1.7912427834262701</v>
      </c>
      <c r="BO13">
        <f t="shared" si="7"/>
        <v>3.2199419521447996E-2</v>
      </c>
      <c r="BP13">
        <f t="shared" si="8"/>
        <v>1413.7799129282171</v>
      </c>
      <c r="BQ13">
        <f t="shared" si="9"/>
        <v>1.3413471659660503</v>
      </c>
      <c r="BS13">
        <f t="shared" si="10"/>
        <v>46.017152201517092</v>
      </c>
      <c r="BT13" s="4">
        <f t="shared" si="11"/>
        <v>48502.078420399019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C14" s="14">
        <v>37255</v>
      </c>
      <c r="D14" s="14">
        <v>1605.69</v>
      </c>
      <c r="E14" s="14">
        <v>1166.0999999999999</v>
      </c>
      <c r="F14" s="14">
        <v>2067.6799999999998</v>
      </c>
      <c r="G14" s="15">
        <v>260000</v>
      </c>
      <c r="H14" s="14">
        <v>15.3</v>
      </c>
      <c r="I14" s="14">
        <v>10.3</v>
      </c>
      <c r="J14" s="14">
        <v>13.7</v>
      </c>
      <c r="K14" s="14">
        <v>14</v>
      </c>
      <c r="L14" s="14">
        <v>12.4</v>
      </c>
      <c r="M14" s="15">
        <v>150</v>
      </c>
      <c r="N14" s="11">
        <v>30</v>
      </c>
      <c r="O14" s="11">
        <v>14</v>
      </c>
      <c r="P14" s="11">
        <v>0</v>
      </c>
      <c r="Q14" s="11">
        <v>1</v>
      </c>
      <c r="R14" s="11">
        <v>6</v>
      </c>
      <c r="S14" s="11">
        <v>3</v>
      </c>
      <c r="T14" s="11">
        <f t="shared" si="0"/>
        <v>51</v>
      </c>
      <c r="U14" s="3">
        <v>0</v>
      </c>
      <c r="W14" s="3">
        <v>0</v>
      </c>
      <c r="Y14" s="3">
        <v>4</v>
      </c>
      <c r="AA14" s="3">
        <v>0</v>
      </c>
      <c r="AC14" s="3">
        <v>0</v>
      </c>
      <c r="AE14" s="5">
        <v>5</v>
      </c>
      <c r="AG14" s="3">
        <v>5</v>
      </c>
      <c r="AI14" s="3">
        <v>10</v>
      </c>
      <c r="BA14">
        <v>0</v>
      </c>
      <c r="BB14">
        <v>0</v>
      </c>
      <c r="BC14">
        <v>0</v>
      </c>
      <c r="BD14">
        <v>0</v>
      </c>
      <c r="BE14">
        <v>50</v>
      </c>
      <c r="BF14">
        <v>0</v>
      </c>
      <c r="BG14">
        <v>0</v>
      </c>
      <c r="BI14">
        <f t="shared" si="1"/>
        <v>39079</v>
      </c>
      <c r="BJ14">
        <f t="shared" si="2"/>
        <v>27</v>
      </c>
      <c r="BK14">
        <f t="shared" si="3"/>
        <v>46.68936678614098</v>
      </c>
      <c r="BL14">
        <f t="shared" si="4"/>
        <v>4.3099986578982688E-2</v>
      </c>
      <c r="BM14">
        <f t="shared" si="5"/>
        <v>1684.3043755200645</v>
      </c>
      <c r="BN14">
        <f t="shared" si="6"/>
        <v>2.0123110818638761</v>
      </c>
      <c r="BO14">
        <f t="shared" si="7"/>
        <v>3.1300496577640585E-2</v>
      </c>
      <c r="BP14">
        <f t="shared" si="8"/>
        <v>1223.1921057576164</v>
      </c>
      <c r="BQ14">
        <f t="shared" si="9"/>
        <v>1.4614003653018117</v>
      </c>
      <c r="BS14">
        <f t="shared" si="10"/>
        <v>51.34062328999002</v>
      </c>
      <c r="BT14" s="4">
        <f t="shared" si="11"/>
        <v>42972.101693721648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31743</v>
      </c>
      <c r="D15" s="14">
        <v>1291.94</v>
      </c>
      <c r="E15" s="14">
        <v>942.78</v>
      </c>
      <c r="F15" s="14">
        <v>1678.09</v>
      </c>
      <c r="G15" s="15">
        <v>248000</v>
      </c>
      <c r="H15" s="14">
        <v>12.7</v>
      </c>
      <c r="I15" s="14">
        <v>10.1</v>
      </c>
      <c r="J15" s="14">
        <v>9.6999999999999993</v>
      </c>
      <c r="K15" s="14">
        <v>14.4</v>
      </c>
      <c r="L15" s="14">
        <v>12.9</v>
      </c>
      <c r="M15" s="15">
        <v>150</v>
      </c>
      <c r="N15" s="76">
        <v>33</v>
      </c>
      <c r="O15" s="76">
        <v>11</v>
      </c>
      <c r="P15" s="11">
        <v>0</v>
      </c>
      <c r="Q15" s="11">
        <v>4</v>
      </c>
      <c r="R15" s="11">
        <v>6</v>
      </c>
      <c r="S15" s="76">
        <v>6</v>
      </c>
      <c r="T15" s="11">
        <f t="shared" si="0"/>
        <v>54</v>
      </c>
      <c r="U15" s="3">
        <v>0</v>
      </c>
      <c r="W15" s="3">
        <v>0</v>
      </c>
      <c r="Y15" s="3">
        <v>4</v>
      </c>
      <c r="AA15" s="3">
        <v>0</v>
      </c>
      <c r="AC15" s="3">
        <v>0</v>
      </c>
      <c r="AE15" s="5">
        <v>5</v>
      </c>
      <c r="AG15" s="3">
        <v>5</v>
      </c>
      <c r="AI15" s="3">
        <v>10</v>
      </c>
      <c r="BA15">
        <v>0</v>
      </c>
      <c r="BB15">
        <v>0</v>
      </c>
      <c r="BC15">
        <v>0</v>
      </c>
      <c r="BD15">
        <v>0</v>
      </c>
      <c r="BE15">
        <v>50</v>
      </c>
      <c r="BF15">
        <v>0</v>
      </c>
      <c r="BG15">
        <v>0</v>
      </c>
      <c r="BI15">
        <f t="shared" si="1"/>
        <v>33405</v>
      </c>
      <c r="BJ15">
        <f t="shared" si="2"/>
        <v>30</v>
      </c>
      <c r="BK15">
        <f t="shared" si="3"/>
        <v>39.767857142857146</v>
      </c>
      <c r="BL15">
        <f t="shared" si="4"/>
        <v>4.0699996849699147E-2</v>
      </c>
      <c r="BM15">
        <f t="shared" si="5"/>
        <v>1359.5833947642</v>
      </c>
      <c r="BN15">
        <f t="shared" si="6"/>
        <v>1.6185516604335712</v>
      </c>
      <c r="BO15">
        <f t="shared" si="7"/>
        <v>2.9700406388810132E-2</v>
      </c>
      <c r="BP15">
        <f t="shared" si="8"/>
        <v>992.14207541820247</v>
      </c>
      <c r="BQ15">
        <f t="shared" si="9"/>
        <v>1.1811215183550028</v>
      </c>
      <c r="BS15">
        <f t="shared" si="10"/>
        <v>42.054223413823514</v>
      </c>
      <c r="BT15" s="4">
        <f t="shared" si="11"/>
        <v>35325.547667611754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48639</v>
      </c>
      <c r="D16" s="14">
        <v>2003.92</v>
      </c>
      <c r="E16" s="14">
        <v>1478.64</v>
      </c>
      <c r="F16" s="14">
        <v>2723.78</v>
      </c>
      <c r="G16" s="15">
        <v>233000</v>
      </c>
      <c r="H16" s="14">
        <v>11.4</v>
      </c>
      <c r="I16" s="14">
        <v>10.1</v>
      </c>
      <c r="J16" s="14">
        <v>12</v>
      </c>
      <c r="K16" s="14">
        <v>14.7</v>
      </c>
      <c r="L16" s="14">
        <v>10.3</v>
      </c>
      <c r="M16" s="15">
        <v>150</v>
      </c>
      <c r="N16" s="11">
        <v>40</v>
      </c>
      <c r="O16" s="11">
        <v>4</v>
      </c>
      <c r="P16" s="11">
        <v>0</v>
      </c>
      <c r="Q16" s="11">
        <v>3</v>
      </c>
      <c r="R16" s="11">
        <v>6</v>
      </c>
      <c r="S16" s="11">
        <v>8</v>
      </c>
      <c r="T16" s="11">
        <f t="shared" si="0"/>
        <v>53</v>
      </c>
      <c r="U16" s="3">
        <v>0</v>
      </c>
      <c r="W16" s="3">
        <v>0</v>
      </c>
      <c r="Y16" s="3">
        <v>4</v>
      </c>
      <c r="AA16" s="3">
        <v>0</v>
      </c>
      <c r="AC16" s="3">
        <v>0</v>
      </c>
      <c r="AE16" s="5">
        <v>5</v>
      </c>
      <c r="AG16" s="3">
        <v>5</v>
      </c>
      <c r="AI16" s="3">
        <v>10</v>
      </c>
      <c r="BA16">
        <v>0</v>
      </c>
      <c r="BB16">
        <v>0</v>
      </c>
      <c r="BC16">
        <v>0</v>
      </c>
      <c r="BD16">
        <v>0</v>
      </c>
      <c r="BE16">
        <v>50</v>
      </c>
      <c r="BF16">
        <v>0</v>
      </c>
      <c r="BG16">
        <v>0</v>
      </c>
      <c r="BI16">
        <f t="shared" si="1"/>
        <v>52137</v>
      </c>
      <c r="BJ16">
        <f t="shared" si="2"/>
        <v>33</v>
      </c>
      <c r="BK16">
        <f t="shared" si="3"/>
        <v>50.964809384164226</v>
      </c>
      <c r="BL16">
        <f t="shared" si="4"/>
        <v>4.1199860194494134E-2</v>
      </c>
      <c r="BM16">
        <f t="shared" si="5"/>
        <v>2148.0371109603407</v>
      </c>
      <c r="BN16">
        <f t="shared" si="6"/>
        <v>2.0997430214666086</v>
      </c>
      <c r="BO16">
        <f t="shared" si="7"/>
        <v>3.0400296058718315E-2</v>
      </c>
      <c r="BP16">
        <f t="shared" si="8"/>
        <v>1584.9802356133969</v>
      </c>
      <c r="BQ16">
        <f t="shared" si="9"/>
        <v>1.5493452938547378</v>
      </c>
      <c r="BS16">
        <f t="shared" si="10"/>
        <v>54.473649174651314</v>
      </c>
      <c r="BT16" s="4">
        <f t="shared" si="11"/>
        <v>55726.543105668294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57392</v>
      </c>
      <c r="D17" s="14">
        <v>2278.4699999999998</v>
      </c>
      <c r="E17" s="14">
        <v>1624.19</v>
      </c>
      <c r="F17" s="14">
        <v>3225.42</v>
      </c>
      <c r="G17" s="15">
        <v>163000</v>
      </c>
      <c r="H17" s="14">
        <v>10.3</v>
      </c>
      <c r="I17" s="14">
        <v>12</v>
      </c>
      <c r="J17" s="14">
        <v>12.5</v>
      </c>
      <c r="K17" s="14">
        <v>15.2</v>
      </c>
      <c r="L17" s="14">
        <v>11.4</v>
      </c>
      <c r="M17" s="15">
        <v>150</v>
      </c>
      <c r="N17" s="11">
        <v>42</v>
      </c>
      <c r="O17" s="11">
        <v>3</v>
      </c>
      <c r="P17" s="11">
        <v>0</v>
      </c>
      <c r="Q17" s="11">
        <v>4</v>
      </c>
      <c r="R17" s="11">
        <v>6</v>
      </c>
      <c r="S17" s="11">
        <v>8</v>
      </c>
      <c r="T17" s="11">
        <f t="shared" si="0"/>
        <v>55</v>
      </c>
      <c r="U17" s="3">
        <v>0</v>
      </c>
      <c r="W17" s="3">
        <v>0</v>
      </c>
      <c r="Y17" s="3">
        <v>1</v>
      </c>
      <c r="AA17" s="3">
        <v>0</v>
      </c>
      <c r="AC17" s="3">
        <v>0</v>
      </c>
      <c r="AE17" s="5">
        <v>5</v>
      </c>
      <c r="AG17" s="3">
        <v>5</v>
      </c>
      <c r="AI17" s="3">
        <v>10</v>
      </c>
      <c r="BA17">
        <v>70</v>
      </c>
      <c r="BB17">
        <v>50</v>
      </c>
      <c r="BC17">
        <v>0</v>
      </c>
      <c r="BD17">
        <v>470</v>
      </c>
      <c r="BE17">
        <v>0</v>
      </c>
      <c r="BF17">
        <v>0</v>
      </c>
      <c r="BG17">
        <v>323</v>
      </c>
      <c r="BI17">
        <f t="shared" si="1"/>
        <v>61862</v>
      </c>
      <c r="BJ17">
        <f t="shared" si="2"/>
        <v>40</v>
      </c>
      <c r="BK17">
        <f t="shared" si="3"/>
        <v>51.551666666666662</v>
      </c>
      <c r="BL17">
        <f t="shared" si="4"/>
        <v>3.9700132422637299E-2</v>
      </c>
      <c r="BM17">
        <f t="shared" si="5"/>
        <v>2455.9295919291885</v>
      </c>
      <c r="BN17">
        <f t="shared" si="6"/>
        <v>2.0466079932743235</v>
      </c>
      <c r="BO17">
        <f t="shared" si="7"/>
        <v>2.8299937273487594E-2</v>
      </c>
      <c r="BP17">
        <f t="shared" si="8"/>
        <v>1750.6907196124896</v>
      </c>
      <c r="BQ17">
        <f t="shared" si="9"/>
        <v>1.4589089330104081</v>
      </c>
      <c r="BS17">
        <f t="shared" si="10"/>
        <v>53.344389348567745</v>
      </c>
      <c r="BT17" s="4">
        <f t="shared" si="11"/>
        <v>64013.267218281297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72338</v>
      </c>
      <c r="D18" s="14">
        <v>2828.41</v>
      </c>
      <c r="E18" s="14">
        <v>2083.33</v>
      </c>
      <c r="F18" s="14">
        <v>4050.93</v>
      </c>
      <c r="G18" s="15">
        <v>141000</v>
      </c>
      <c r="H18" s="14">
        <v>14.9</v>
      </c>
      <c r="I18" s="14">
        <v>13.1</v>
      </c>
      <c r="J18" s="14">
        <v>11.3</v>
      </c>
      <c r="K18" s="14">
        <v>9.9</v>
      </c>
      <c r="L18" s="14">
        <v>12.6</v>
      </c>
      <c r="M18" s="15">
        <v>150</v>
      </c>
      <c r="N18" s="11">
        <v>40</v>
      </c>
      <c r="O18" s="11">
        <v>3</v>
      </c>
      <c r="P18" s="11">
        <v>0</v>
      </c>
      <c r="Q18" s="11">
        <v>6</v>
      </c>
      <c r="R18" s="11">
        <v>8</v>
      </c>
      <c r="S18" s="11">
        <v>0</v>
      </c>
      <c r="T18" s="11">
        <f t="shared" si="0"/>
        <v>57</v>
      </c>
      <c r="U18" s="3">
        <v>0</v>
      </c>
      <c r="W18" s="3">
        <v>0</v>
      </c>
      <c r="Y18" s="3">
        <v>0</v>
      </c>
      <c r="AA18" s="3">
        <v>0</v>
      </c>
      <c r="AC18" s="3">
        <v>0</v>
      </c>
      <c r="AE18" s="5">
        <v>5</v>
      </c>
      <c r="AG18" s="3">
        <v>5</v>
      </c>
      <c r="AI18" s="3">
        <v>10</v>
      </c>
      <c r="BA18">
        <v>100</v>
      </c>
      <c r="BB18">
        <v>50</v>
      </c>
      <c r="BC18">
        <v>0</v>
      </c>
      <c r="BD18">
        <v>225</v>
      </c>
      <c r="BE18">
        <v>0</v>
      </c>
      <c r="BF18">
        <v>0</v>
      </c>
      <c r="BG18">
        <v>280</v>
      </c>
      <c r="BI18">
        <f t="shared" si="1"/>
        <v>76952</v>
      </c>
      <c r="BJ18">
        <f t="shared" si="2"/>
        <v>42</v>
      </c>
      <c r="BK18">
        <f t="shared" si="3"/>
        <v>59.102918586789556</v>
      </c>
      <c r="BL18">
        <f t="shared" si="4"/>
        <v>3.9099919820841052E-2</v>
      </c>
      <c r="BM18">
        <f t="shared" si="5"/>
        <v>3008.8170300533607</v>
      </c>
      <c r="BN18">
        <f t="shared" si="6"/>
        <v>2.3109193779211679</v>
      </c>
      <c r="BO18">
        <f t="shared" si="7"/>
        <v>2.8799939174431143E-2</v>
      </c>
      <c r="BP18">
        <f t="shared" si="8"/>
        <v>2216.2129193508254</v>
      </c>
      <c r="BQ18">
        <f t="shared" si="9"/>
        <v>1.7021604603308951</v>
      </c>
      <c r="BS18">
        <f t="shared" si="10"/>
        <v>60.910081381502323</v>
      </c>
      <c r="BT18" s="4">
        <f t="shared" si="11"/>
        <v>79304.92595871602</v>
      </c>
      <c r="BU18" s="4">
        <f t="shared" si="12"/>
        <v>55513.448171101212</v>
      </c>
      <c r="BV18" s="4">
        <f t="shared" si="13"/>
        <v>1586.0985191743205</v>
      </c>
    </row>
    <row r="19" spans="1:74" x14ac:dyDescent="0.25">
      <c r="A19" s="28">
        <v>30</v>
      </c>
      <c r="B19" t="s">
        <v>36</v>
      </c>
      <c r="C19" s="14">
        <v>56340</v>
      </c>
      <c r="D19" s="14">
        <v>2062.0500000000002</v>
      </c>
      <c r="E19" s="14">
        <v>1583.16</v>
      </c>
      <c r="F19" s="14">
        <v>3126.86</v>
      </c>
      <c r="G19" s="15">
        <v>240000</v>
      </c>
      <c r="H19" s="14">
        <v>13.6</v>
      </c>
      <c r="I19" s="14">
        <v>11.7</v>
      </c>
      <c r="J19" s="14">
        <v>13.1</v>
      </c>
      <c r="K19" s="14">
        <v>15.3</v>
      </c>
      <c r="L19" s="14">
        <v>13.9</v>
      </c>
      <c r="M19" s="15">
        <v>150</v>
      </c>
      <c r="N19" s="11">
        <v>38</v>
      </c>
      <c r="O19" s="11">
        <v>5</v>
      </c>
      <c r="P19" s="11">
        <v>0</v>
      </c>
      <c r="Q19" s="11">
        <v>6</v>
      </c>
      <c r="R19" s="11">
        <v>8</v>
      </c>
      <c r="S19" s="11">
        <v>2</v>
      </c>
      <c r="T19" s="11">
        <f t="shared" si="0"/>
        <v>57</v>
      </c>
      <c r="U19" s="3">
        <v>0</v>
      </c>
      <c r="W19" s="3">
        <v>0</v>
      </c>
      <c r="Y19" s="3">
        <v>1</v>
      </c>
      <c r="AA19" s="3">
        <v>0</v>
      </c>
      <c r="AC19" s="3">
        <v>0</v>
      </c>
      <c r="AE19" s="5">
        <v>5</v>
      </c>
      <c r="AG19" s="3">
        <v>5</v>
      </c>
      <c r="AI19" s="3">
        <v>10</v>
      </c>
      <c r="BA19">
        <v>75</v>
      </c>
      <c r="BB19">
        <v>50</v>
      </c>
      <c r="BC19">
        <v>0</v>
      </c>
      <c r="BD19">
        <v>151</v>
      </c>
      <c r="BE19">
        <v>30</v>
      </c>
      <c r="BF19">
        <v>0</v>
      </c>
      <c r="BG19">
        <v>200</v>
      </c>
      <c r="BI19">
        <f t="shared" si="1"/>
        <v>56490</v>
      </c>
      <c r="BJ19">
        <f t="shared" si="2"/>
        <v>40</v>
      </c>
      <c r="BK19">
        <f t="shared" si="3"/>
        <v>47.075000000000003</v>
      </c>
      <c r="BL19">
        <f t="shared" si="4"/>
        <v>3.6600106496272634E-2</v>
      </c>
      <c r="BM19">
        <f t="shared" si="5"/>
        <v>2067.5400159744413</v>
      </c>
      <c r="BN19">
        <f t="shared" si="6"/>
        <v>1.7229500133120343</v>
      </c>
      <c r="BO19">
        <f t="shared" si="7"/>
        <v>2.810010649627263E-2</v>
      </c>
      <c r="BP19">
        <f t="shared" si="8"/>
        <v>1587.3750159744409</v>
      </c>
      <c r="BQ19">
        <f t="shared" si="9"/>
        <v>1.3228125133120341</v>
      </c>
      <c r="BS19">
        <f t="shared" si="10"/>
        <v>46.769112264909481</v>
      </c>
      <c r="BT19" s="4">
        <f t="shared" si="11"/>
        <v>56122.934717891381</v>
      </c>
      <c r="BU19" s="4">
        <f t="shared" si="12"/>
        <v>56122.934717891381</v>
      </c>
      <c r="BV19" s="4">
        <f t="shared" si="13"/>
        <v>1122.4586943578277</v>
      </c>
    </row>
    <row r="20" spans="1:74" x14ac:dyDescent="0.25">
      <c r="A20" s="28">
        <v>31</v>
      </c>
      <c r="B20" t="s">
        <v>37</v>
      </c>
      <c r="C20" s="14">
        <v>48464</v>
      </c>
      <c r="D20" s="14">
        <v>1807.7</v>
      </c>
      <c r="E20" s="14">
        <v>1371.54</v>
      </c>
      <c r="F20" s="14">
        <v>2655.83</v>
      </c>
      <c r="G20" s="15">
        <v>200000</v>
      </c>
      <c r="H20" s="14">
        <v>11.6</v>
      </c>
      <c r="I20" s="14">
        <v>10.9</v>
      </c>
      <c r="J20" s="14">
        <v>11.5</v>
      </c>
      <c r="K20" s="14">
        <v>14.6</v>
      </c>
      <c r="L20" s="14">
        <v>13.9</v>
      </c>
      <c r="M20" s="15">
        <v>150</v>
      </c>
      <c r="N20" s="11">
        <v>39</v>
      </c>
      <c r="O20" s="11">
        <v>4</v>
      </c>
      <c r="P20" s="11">
        <v>0</v>
      </c>
      <c r="Q20" s="11">
        <v>6</v>
      </c>
      <c r="R20" s="11">
        <v>8</v>
      </c>
      <c r="S20" s="11">
        <v>2</v>
      </c>
      <c r="T20" s="11">
        <f t="shared" si="0"/>
        <v>57</v>
      </c>
      <c r="U20" s="3">
        <v>0</v>
      </c>
      <c r="W20" s="3">
        <v>0</v>
      </c>
      <c r="Y20" s="3">
        <v>2</v>
      </c>
      <c r="AA20" s="3">
        <v>0</v>
      </c>
      <c r="AC20" s="3">
        <v>0</v>
      </c>
      <c r="AE20" s="5">
        <v>5</v>
      </c>
      <c r="AG20" s="3">
        <v>5</v>
      </c>
      <c r="AI20" s="3">
        <v>10</v>
      </c>
      <c r="BB20">
        <v>60</v>
      </c>
      <c r="BC20">
        <v>0</v>
      </c>
      <c r="BD20">
        <v>302</v>
      </c>
      <c r="BE20">
        <v>30</v>
      </c>
      <c r="BF20">
        <v>0</v>
      </c>
      <c r="BG20">
        <v>230</v>
      </c>
      <c r="BI20">
        <f t="shared" si="1"/>
        <v>49730</v>
      </c>
      <c r="BJ20">
        <f t="shared" si="2"/>
        <v>38</v>
      </c>
      <c r="BK20">
        <f t="shared" si="3"/>
        <v>42.215619694397283</v>
      </c>
      <c r="BL20">
        <f t="shared" si="4"/>
        <v>3.7299851436117533E-2</v>
      </c>
      <c r="BM20">
        <f t="shared" si="5"/>
        <v>1854.9216119181249</v>
      </c>
      <c r="BN20">
        <f t="shared" si="6"/>
        <v>1.5746363428846561</v>
      </c>
      <c r="BO20">
        <f t="shared" si="7"/>
        <v>2.8300181578078572E-2</v>
      </c>
      <c r="BP20">
        <f t="shared" si="8"/>
        <v>1407.3680298778474</v>
      </c>
      <c r="BQ20">
        <f t="shared" si="9"/>
        <v>1.1947097027825531</v>
      </c>
      <c r="BS20">
        <f t="shared" si="10"/>
        <v>42.380656077764968</v>
      </c>
      <c r="BT20" s="4">
        <f t="shared" si="11"/>
        <v>49924.412859607131</v>
      </c>
      <c r="BU20" s="4">
        <f t="shared" si="12"/>
        <v>37443.309644705347</v>
      </c>
      <c r="BV20" s="4">
        <f t="shared" si="13"/>
        <v>998.48825719214267</v>
      </c>
    </row>
    <row r="21" spans="1:74" x14ac:dyDescent="0.25">
      <c r="A21" s="28">
        <v>31</v>
      </c>
      <c r="B21" t="s">
        <v>38</v>
      </c>
      <c r="C21" s="14">
        <v>50846</v>
      </c>
      <c r="D21" s="14">
        <v>1906.75</v>
      </c>
      <c r="E21" s="14">
        <v>1494.88</v>
      </c>
      <c r="F21" s="14">
        <v>2786.37</v>
      </c>
      <c r="G21" s="15">
        <v>210000</v>
      </c>
      <c r="M21" s="15">
        <v>150</v>
      </c>
      <c r="N21" s="11">
        <v>38</v>
      </c>
      <c r="O21" s="11">
        <v>6</v>
      </c>
      <c r="P21" s="11">
        <v>0</v>
      </c>
      <c r="Q21" s="11">
        <v>6</v>
      </c>
      <c r="R21" s="11">
        <v>8</v>
      </c>
      <c r="S21" s="11">
        <v>2</v>
      </c>
      <c r="T21" s="11">
        <f t="shared" si="0"/>
        <v>58</v>
      </c>
      <c r="U21" s="3">
        <v>0</v>
      </c>
      <c r="W21" s="3">
        <v>0</v>
      </c>
      <c r="Y21" s="3">
        <v>2</v>
      </c>
      <c r="AA21" s="3">
        <v>0</v>
      </c>
      <c r="AC21" s="3">
        <v>0</v>
      </c>
      <c r="AE21" s="5">
        <v>5</v>
      </c>
      <c r="AG21" s="3">
        <v>5</v>
      </c>
      <c r="AI21" s="3">
        <v>10</v>
      </c>
      <c r="BA21">
        <v>60</v>
      </c>
      <c r="BB21">
        <v>60</v>
      </c>
      <c r="BC21">
        <v>0</v>
      </c>
      <c r="BD21">
        <v>180</v>
      </c>
      <c r="BE21">
        <v>120</v>
      </c>
      <c r="BF21">
        <v>0</v>
      </c>
      <c r="BG21">
        <v>90</v>
      </c>
      <c r="BI21">
        <f t="shared" si="1"/>
        <v>52112</v>
      </c>
      <c r="BJ21">
        <f t="shared" si="2"/>
        <v>39</v>
      </c>
      <c r="BK21">
        <f t="shared" si="3"/>
        <v>43.10339123242349</v>
      </c>
      <c r="BL21">
        <f t="shared" si="4"/>
        <v>3.7500491680761514E-2</v>
      </c>
      <c r="BM21">
        <f t="shared" si="5"/>
        <v>1954.225622467844</v>
      </c>
      <c r="BN21">
        <f t="shared" si="6"/>
        <v>1.6163983643241058</v>
      </c>
      <c r="BO21">
        <f t="shared" si="7"/>
        <v>2.9400149470951504E-2</v>
      </c>
      <c r="BP21">
        <f t="shared" si="8"/>
        <v>1532.1005892302248</v>
      </c>
      <c r="BQ21">
        <f t="shared" si="9"/>
        <v>1.2672461449381511</v>
      </c>
      <c r="BS21">
        <f t="shared" si="10"/>
        <v>43.716897976110218</v>
      </c>
      <c r="BT21" s="4">
        <f t="shared" si="11"/>
        <v>52853.729653117247</v>
      </c>
      <c r="BU21" s="4">
        <f t="shared" si="12"/>
        <v>0</v>
      </c>
      <c r="BV21" s="4">
        <f t="shared" si="13"/>
        <v>880.8954942186208</v>
      </c>
    </row>
    <row r="22" spans="1:74" x14ac:dyDescent="0.25">
      <c r="A22" s="28">
        <v>30</v>
      </c>
      <c r="B22" t="s">
        <v>39</v>
      </c>
      <c r="C22" s="14">
        <v>48326</v>
      </c>
      <c r="D22" s="14">
        <v>1904.04</v>
      </c>
      <c r="E22" s="14">
        <v>1493.26</v>
      </c>
      <c r="F22" s="14">
        <v>2662.76</v>
      </c>
      <c r="G22" s="15">
        <v>300000</v>
      </c>
      <c r="H22" s="14">
        <v>14.4</v>
      </c>
      <c r="I22" s="14">
        <v>15</v>
      </c>
      <c r="J22" s="14">
        <v>11.2</v>
      </c>
      <c r="K22" s="14">
        <v>12.4</v>
      </c>
      <c r="L22" s="14">
        <v>10.5</v>
      </c>
      <c r="M22" s="15">
        <v>150</v>
      </c>
      <c r="N22" s="11">
        <v>38</v>
      </c>
      <c r="O22" s="11">
        <v>6</v>
      </c>
      <c r="P22" s="11">
        <v>0</v>
      </c>
      <c r="Q22" s="11">
        <v>6</v>
      </c>
      <c r="R22" s="11">
        <v>10</v>
      </c>
      <c r="S22" s="11">
        <v>1</v>
      </c>
      <c r="T22" s="11">
        <f t="shared" si="0"/>
        <v>60</v>
      </c>
      <c r="U22" s="3">
        <v>0</v>
      </c>
      <c r="W22" s="3">
        <v>0</v>
      </c>
      <c r="Y22" s="3">
        <v>4</v>
      </c>
      <c r="AA22" s="3">
        <v>0</v>
      </c>
      <c r="AC22" s="3">
        <v>0</v>
      </c>
      <c r="AE22" s="5">
        <v>5</v>
      </c>
      <c r="AG22" s="3">
        <v>5</v>
      </c>
      <c r="AI22" s="3">
        <v>10</v>
      </c>
      <c r="BA22">
        <v>0</v>
      </c>
      <c r="BB22">
        <v>0</v>
      </c>
      <c r="BC22">
        <v>0</v>
      </c>
      <c r="BD22">
        <v>115</v>
      </c>
      <c r="BE22">
        <v>60</v>
      </c>
      <c r="BF22">
        <v>0</v>
      </c>
      <c r="BG22">
        <v>24</v>
      </c>
      <c r="BI22">
        <f t="shared" si="1"/>
        <v>49556</v>
      </c>
      <c r="BJ22">
        <f t="shared" si="2"/>
        <v>38</v>
      </c>
      <c r="BK22">
        <f t="shared" si="3"/>
        <v>43.470175438596492</v>
      </c>
      <c r="BL22">
        <f t="shared" si="4"/>
        <v>3.9399908951703019E-2</v>
      </c>
      <c r="BM22">
        <f t="shared" si="5"/>
        <v>1952.5018880105949</v>
      </c>
      <c r="BN22">
        <f t="shared" si="6"/>
        <v>1.7127209543952586</v>
      </c>
      <c r="BO22">
        <f t="shared" si="7"/>
        <v>3.0899722716550098E-2</v>
      </c>
      <c r="BP22">
        <f t="shared" si="8"/>
        <v>1531.2666589413566</v>
      </c>
      <c r="BQ22">
        <f t="shared" si="9"/>
        <v>1.343216367492418</v>
      </c>
      <c r="BS22">
        <f t="shared" si="10"/>
        <v>45.60964171821351</v>
      </c>
      <c r="BT22" s="4">
        <f t="shared" si="11"/>
        <v>51994.991558763402</v>
      </c>
      <c r="BU22" s="4">
        <f t="shared" si="12"/>
        <v>31196.994935258041</v>
      </c>
      <c r="BV22" s="4">
        <f t="shared" si="13"/>
        <v>866.58319264605666</v>
      </c>
    </row>
    <row r="23" spans="1:74" x14ac:dyDescent="0.25">
      <c r="A23" s="28">
        <v>31</v>
      </c>
      <c r="B23" t="s">
        <v>40</v>
      </c>
      <c r="C23" s="14">
        <v>44256</v>
      </c>
      <c r="D23" s="14">
        <v>1947.29</v>
      </c>
      <c r="E23" s="14">
        <v>1469.31</v>
      </c>
      <c r="F23" s="14">
        <v>2456.21</v>
      </c>
      <c r="G23" s="15">
        <v>250000</v>
      </c>
      <c r="H23" s="14">
        <v>16</v>
      </c>
      <c r="I23" s="14">
        <v>15.9</v>
      </c>
      <c r="J23" s="14">
        <v>12.6</v>
      </c>
      <c r="K23" s="14">
        <v>10.5</v>
      </c>
      <c r="L23" s="14">
        <v>12.9</v>
      </c>
      <c r="M23" s="15">
        <v>150</v>
      </c>
      <c r="N23" s="11">
        <v>32</v>
      </c>
      <c r="O23" s="11">
        <v>13</v>
      </c>
      <c r="P23" s="11">
        <v>0</v>
      </c>
      <c r="Q23" s="11">
        <v>6</v>
      </c>
      <c r="R23" s="11">
        <v>10</v>
      </c>
      <c r="S23" s="11">
        <v>2</v>
      </c>
      <c r="T23" s="11">
        <f t="shared" si="0"/>
        <v>61</v>
      </c>
      <c r="U23" s="3">
        <v>0</v>
      </c>
      <c r="W23" s="3">
        <v>0</v>
      </c>
      <c r="Y23" s="3">
        <v>4</v>
      </c>
      <c r="AA23" s="3">
        <v>0</v>
      </c>
      <c r="AC23" s="3">
        <v>0</v>
      </c>
      <c r="AE23" s="5">
        <v>5</v>
      </c>
      <c r="AG23" s="3">
        <v>5</v>
      </c>
      <c r="AI23" s="3">
        <v>10</v>
      </c>
      <c r="BA23">
        <v>0</v>
      </c>
      <c r="BB23">
        <v>0</v>
      </c>
      <c r="BC23">
        <v>0</v>
      </c>
      <c r="BD23">
        <v>0</v>
      </c>
      <c r="BE23">
        <v>40</v>
      </c>
      <c r="BF23">
        <v>0</v>
      </c>
      <c r="BG23">
        <v>0</v>
      </c>
      <c r="BI23">
        <f t="shared" si="1"/>
        <v>44964</v>
      </c>
      <c r="BJ23">
        <f t="shared" si="2"/>
        <v>38</v>
      </c>
      <c r="BK23">
        <f t="shared" si="3"/>
        <v>38.169779286926996</v>
      </c>
      <c r="BL23">
        <f t="shared" si="4"/>
        <v>4.4000587490961675E-2</v>
      </c>
      <c r="BM23">
        <f t="shared" si="5"/>
        <v>1978.4424159436007</v>
      </c>
      <c r="BN23">
        <f t="shared" si="6"/>
        <v>1.6794927130251278</v>
      </c>
      <c r="BO23">
        <f t="shared" si="7"/>
        <v>3.3200244034707158E-2</v>
      </c>
      <c r="BP23">
        <f t="shared" si="8"/>
        <v>1492.8157727765727</v>
      </c>
      <c r="BQ23">
        <f t="shared" si="9"/>
        <v>1.2672459870768866</v>
      </c>
      <c r="BS23">
        <f t="shared" si="10"/>
        <v>42.924866306775698</v>
      </c>
      <c r="BT23" s="4">
        <f t="shared" si="11"/>
        <v>50565.492509381773</v>
      </c>
      <c r="BU23" s="4">
        <f t="shared" si="12"/>
        <v>0</v>
      </c>
      <c r="BV23" s="4" t="e">
        <f t="shared" si="13"/>
        <v>#DIV/0!</v>
      </c>
    </row>
    <row r="24" spans="1:74" x14ac:dyDescent="0.25">
      <c r="A24" s="28">
        <v>30</v>
      </c>
      <c r="B24" t="s">
        <v>41</v>
      </c>
      <c r="C24" s="14">
        <v>40850</v>
      </c>
      <c r="D24" s="14">
        <v>1854.59</v>
      </c>
      <c r="E24" s="14">
        <v>1384.81</v>
      </c>
      <c r="F24" s="14">
        <v>2279.44</v>
      </c>
      <c r="G24" s="15">
        <v>230000</v>
      </c>
      <c r="H24" s="14">
        <v>12.3</v>
      </c>
      <c r="I24" s="14">
        <v>10.55</v>
      </c>
      <c r="J24" s="14">
        <v>11.6</v>
      </c>
      <c r="K24" s="14">
        <v>15.9</v>
      </c>
      <c r="L24" s="14">
        <v>15.5</v>
      </c>
      <c r="M24" s="15">
        <v>150</v>
      </c>
      <c r="N24" s="11">
        <v>28</v>
      </c>
      <c r="O24" s="11">
        <v>18</v>
      </c>
      <c r="P24" s="11">
        <v>0</v>
      </c>
      <c r="Q24" s="11">
        <v>5</v>
      </c>
      <c r="R24" s="11">
        <v>10</v>
      </c>
      <c r="S24" s="11">
        <v>3</v>
      </c>
      <c r="T24" s="11">
        <f t="shared" si="0"/>
        <v>61</v>
      </c>
      <c r="U24" s="3">
        <v>0</v>
      </c>
      <c r="W24" s="3">
        <v>0</v>
      </c>
      <c r="Y24" s="3">
        <v>4</v>
      </c>
      <c r="AA24" s="3">
        <v>0</v>
      </c>
      <c r="AC24" s="3">
        <v>0</v>
      </c>
      <c r="AE24" s="5">
        <v>5</v>
      </c>
      <c r="AG24" s="3">
        <v>5</v>
      </c>
      <c r="AI24" s="3">
        <v>10</v>
      </c>
      <c r="BA24">
        <v>0</v>
      </c>
      <c r="BB24">
        <v>0</v>
      </c>
      <c r="BC24">
        <v>0</v>
      </c>
      <c r="BD24">
        <v>0</v>
      </c>
      <c r="BE24">
        <v>30</v>
      </c>
      <c r="BF24">
        <v>0</v>
      </c>
      <c r="BG24">
        <v>0</v>
      </c>
      <c r="BI24">
        <f t="shared" si="1"/>
        <v>42080</v>
      </c>
      <c r="BJ24">
        <f t="shared" si="2"/>
        <v>32</v>
      </c>
      <c r="BK24">
        <f t="shared" si="3"/>
        <v>43.833333333333336</v>
      </c>
      <c r="BL24">
        <f t="shared" si="4"/>
        <v>4.5399999999999996E-2</v>
      </c>
      <c r="BM24">
        <f t="shared" si="5"/>
        <v>1910.4319999999998</v>
      </c>
      <c r="BN24">
        <f t="shared" si="6"/>
        <v>1.9900333333333331</v>
      </c>
      <c r="BO24">
        <f t="shared" si="7"/>
        <v>3.3899877600979192E-2</v>
      </c>
      <c r="BP24">
        <f t="shared" si="8"/>
        <v>1426.5068494492043</v>
      </c>
      <c r="BQ24">
        <f t="shared" si="9"/>
        <v>1.4859446348429211</v>
      </c>
      <c r="BS24">
        <f t="shared" si="10"/>
        <v>50.298712229294161</v>
      </c>
      <c r="BT24" s="4">
        <f t="shared" si="11"/>
        <v>48286.763740122391</v>
      </c>
      <c r="BU24" s="4">
        <f t="shared" si="12"/>
        <v>0</v>
      </c>
      <c r="BV24" s="4" t="e">
        <f t="shared" si="13"/>
        <v>#DIV/0!</v>
      </c>
    </row>
    <row r="25" spans="1:74" x14ac:dyDescent="0.25">
      <c r="A25" s="28">
        <v>31</v>
      </c>
      <c r="B25" t="s">
        <v>42</v>
      </c>
      <c r="C25" s="14">
        <v>42205</v>
      </c>
      <c r="D25" s="14">
        <v>1865.46</v>
      </c>
      <c r="E25" s="14">
        <v>1388.54</v>
      </c>
      <c r="F25" s="14">
        <v>3255.04</v>
      </c>
      <c r="G25" s="15">
        <v>215000</v>
      </c>
      <c r="H25" s="14">
        <v>7.4</v>
      </c>
      <c r="I25" s="14">
        <v>7.8</v>
      </c>
      <c r="J25" s="14">
        <v>10.1</v>
      </c>
      <c r="K25" s="14">
        <v>11.9</v>
      </c>
      <c r="L25" s="14">
        <v>11.5</v>
      </c>
      <c r="M25" s="15">
        <v>150</v>
      </c>
      <c r="N25" s="11">
        <v>28</v>
      </c>
      <c r="O25" s="11">
        <v>18</v>
      </c>
      <c r="P25" s="11">
        <v>0</v>
      </c>
      <c r="Q25" s="11">
        <v>5</v>
      </c>
      <c r="R25" s="11">
        <v>10</v>
      </c>
      <c r="S25" s="11">
        <v>6</v>
      </c>
      <c r="T25" s="11">
        <f t="shared" si="0"/>
        <v>61</v>
      </c>
      <c r="U25" s="3">
        <v>0</v>
      </c>
      <c r="W25" s="3">
        <v>0</v>
      </c>
      <c r="Y25" s="3">
        <v>4</v>
      </c>
      <c r="AA25" s="3">
        <v>0</v>
      </c>
      <c r="AC25" s="3">
        <v>0</v>
      </c>
      <c r="AE25" s="5">
        <v>5</v>
      </c>
      <c r="AG25" s="3">
        <v>5</v>
      </c>
      <c r="AI25" s="3">
        <v>10</v>
      </c>
      <c r="BA25">
        <v>0</v>
      </c>
      <c r="BB25">
        <v>0</v>
      </c>
      <c r="BC25">
        <v>0</v>
      </c>
      <c r="BD25">
        <v>0</v>
      </c>
      <c r="BE25">
        <v>40</v>
      </c>
      <c r="BF25">
        <v>0</v>
      </c>
      <c r="BG25">
        <v>0</v>
      </c>
      <c r="BI25">
        <f t="shared" si="1"/>
        <v>44029</v>
      </c>
      <c r="BJ25">
        <f t="shared" si="2"/>
        <v>28</v>
      </c>
      <c r="BK25">
        <f t="shared" si="3"/>
        <v>50.724654377880185</v>
      </c>
      <c r="BL25">
        <f t="shared" si="4"/>
        <v>4.419997630612487E-2</v>
      </c>
      <c r="BM25">
        <f t="shared" si="5"/>
        <v>1946.080756782372</v>
      </c>
      <c r="BN25">
        <f t="shared" si="6"/>
        <v>2.2420285216386771</v>
      </c>
      <c r="BO25">
        <f t="shared" si="7"/>
        <v>3.2899893377561898E-2</v>
      </c>
      <c r="BP25">
        <f t="shared" si="8"/>
        <v>1448.5494055206727</v>
      </c>
      <c r="BQ25">
        <f t="shared" si="9"/>
        <v>1.6688357206459363</v>
      </c>
      <c r="BS25">
        <f t="shared" si="10"/>
        <v>57.066602934431842</v>
      </c>
      <c r="BT25" s="4">
        <f t="shared" si="11"/>
        <v>49533.811347086841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C26" s="14">
        <v>39379</v>
      </c>
      <c r="D26" s="14">
        <v>1744.49</v>
      </c>
      <c r="E26" s="14">
        <v>1275.8900000000001</v>
      </c>
      <c r="F26" s="14">
        <v>2201.2800000000002</v>
      </c>
      <c r="G26" s="15">
        <v>180000</v>
      </c>
      <c r="H26" s="14">
        <v>7.7</v>
      </c>
      <c r="I26" s="14">
        <v>6.6</v>
      </c>
      <c r="J26" s="14">
        <v>10.4</v>
      </c>
      <c r="K26" s="14">
        <v>13.5</v>
      </c>
      <c r="L26" s="14">
        <v>7</v>
      </c>
      <c r="M26" s="15">
        <v>150</v>
      </c>
      <c r="N26" s="11">
        <v>26</v>
      </c>
      <c r="O26" s="11">
        <v>19</v>
      </c>
      <c r="P26" s="11">
        <v>0</v>
      </c>
      <c r="Q26" s="11">
        <v>5</v>
      </c>
      <c r="R26" s="11">
        <v>10</v>
      </c>
      <c r="S26" s="11">
        <v>6</v>
      </c>
      <c r="T26" s="11">
        <f t="shared" si="0"/>
        <v>60</v>
      </c>
      <c r="U26" s="3">
        <v>0</v>
      </c>
      <c r="W26" s="3">
        <v>0</v>
      </c>
      <c r="Y26" s="3">
        <v>4</v>
      </c>
      <c r="AA26" s="3">
        <v>0</v>
      </c>
      <c r="AC26" s="3">
        <v>0</v>
      </c>
      <c r="AE26" s="5">
        <v>5</v>
      </c>
      <c r="AG26" s="3">
        <v>5</v>
      </c>
      <c r="AI26" s="3">
        <v>10</v>
      </c>
      <c r="BA26">
        <v>0</v>
      </c>
      <c r="BB26">
        <v>0</v>
      </c>
      <c r="BC26">
        <v>0</v>
      </c>
      <c r="BD26">
        <v>0</v>
      </c>
      <c r="BE26">
        <v>36</v>
      </c>
      <c r="BF26">
        <v>0</v>
      </c>
      <c r="BG26">
        <v>0</v>
      </c>
      <c r="BI26">
        <f t="shared" si="1"/>
        <v>42877</v>
      </c>
      <c r="BJ26">
        <f t="shared" si="2"/>
        <v>28</v>
      </c>
      <c r="BK26">
        <f t="shared" si="3"/>
        <v>49.397465437788021</v>
      </c>
      <c r="BL26">
        <f t="shared" si="4"/>
        <v>4.4300007618273698E-2</v>
      </c>
      <c r="BM26">
        <f t="shared" si="5"/>
        <v>1899.4514266487213</v>
      </c>
      <c r="BN26">
        <f t="shared" si="6"/>
        <v>2.1883080952174208</v>
      </c>
      <c r="BO26">
        <f t="shared" si="7"/>
        <v>3.240026410015491E-2</v>
      </c>
      <c r="BP26">
        <f t="shared" si="8"/>
        <v>1389.2261238223421</v>
      </c>
      <c r="BQ26">
        <f t="shared" si="9"/>
        <v>1.6004909260626061</v>
      </c>
      <c r="BS26">
        <f>(0.325*BK26)+(12.86*BN26)+(7.04*BQ26)</f>
        <v>55.463274491257884</v>
      </c>
      <c r="BT26" s="4">
        <f t="shared" si="11"/>
        <v>48142.122258411844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C27" s="14">
        <v>35520</v>
      </c>
      <c r="D27" s="14">
        <v>1587.75</v>
      </c>
      <c r="E27" s="14">
        <v>1122.43</v>
      </c>
      <c r="F27" s="14">
        <v>1957.15</v>
      </c>
      <c r="G27" s="15">
        <v>165000</v>
      </c>
      <c r="H27" s="14">
        <v>6.4</v>
      </c>
      <c r="I27" s="14">
        <v>8.6999999999999993</v>
      </c>
      <c r="J27" s="14">
        <v>9.1999999999999993</v>
      </c>
      <c r="K27" s="14">
        <v>12.9</v>
      </c>
      <c r="L27" s="14">
        <v>14.8</v>
      </c>
      <c r="M27" s="15">
        <v>150</v>
      </c>
      <c r="N27" s="11">
        <v>32</v>
      </c>
      <c r="O27" s="11">
        <v>7</v>
      </c>
      <c r="P27" s="11">
        <v>0</v>
      </c>
      <c r="Q27" s="11">
        <v>13</v>
      </c>
      <c r="R27" s="11">
        <v>2</v>
      </c>
      <c r="S27" s="11">
        <v>6</v>
      </c>
      <c r="T27" s="11">
        <f t="shared" si="0"/>
        <v>54</v>
      </c>
      <c r="BI27">
        <f t="shared" si="1"/>
        <v>38694</v>
      </c>
      <c r="BJ27">
        <f t="shared" si="2"/>
        <v>26</v>
      </c>
      <c r="BK27">
        <f t="shared" si="3"/>
        <v>53.151098901098905</v>
      </c>
      <c r="BL27">
        <f t="shared" si="4"/>
        <v>4.4700168918918919E-2</v>
      </c>
      <c r="BM27">
        <f t="shared" si="5"/>
        <v>1729.6283361486487</v>
      </c>
      <c r="BN27">
        <f t="shared" si="6"/>
        <v>2.3758630991052869</v>
      </c>
      <c r="BO27">
        <f t="shared" si="7"/>
        <v>3.1599943693693698E-2</v>
      </c>
      <c r="BP27">
        <f t="shared" si="8"/>
        <v>1222.728221283784</v>
      </c>
      <c r="BQ27">
        <f t="shared" si="9"/>
        <v>1.6795717325326704</v>
      </c>
      <c r="BS27">
        <f>(0.325*BK27)+(12.86*BN27)+(7.04*BQ27)</f>
        <v>59.651891594381134</v>
      </c>
      <c r="BT27" s="4">
        <f t="shared" si="11"/>
        <v>43426.577080709467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BK16" zoomScaleNormal="100" workbookViewId="0">
      <selection activeCell="BM19" sqref="BM19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/>
      <c r="W2" s="29"/>
      <c r="X2" s="29" t="s">
        <v>78</v>
      </c>
      <c r="Y2" s="29" t="s">
        <v>68</v>
      </c>
      <c r="Z2" s="29" t="s">
        <v>67</v>
      </c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30</v>
      </c>
      <c r="B4" t="s">
        <v>34</v>
      </c>
      <c r="C4" s="14">
        <v>60131</v>
      </c>
      <c r="D4" s="14">
        <v>2375</v>
      </c>
      <c r="E4" s="14">
        <v>1768</v>
      </c>
      <c r="F4" s="14">
        <v>3433</v>
      </c>
      <c r="G4" s="15">
        <v>194000</v>
      </c>
      <c r="H4" s="25">
        <v>14.6</v>
      </c>
      <c r="I4" s="25">
        <v>19.100000000000001</v>
      </c>
      <c r="J4" s="25">
        <v>11</v>
      </c>
      <c r="K4" s="25">
        <v>12.1</v>
      </c>
      <c r="L4" s="25">
        <v>12.3</v>
      </c>
      <c r="M4" s="26">
        <v>520</v>
      </c>
      <c r="N4" s="27">
        <v>41</v>
      </c>
      <c r="O4" s="27">
        <v>5</v>
      </c>
      <c r="P4" s="27">
        <v>0</v>
      </c>
      <c r="Q4" s="27">
        <v>19</v>
      </c>
      <c r="R4" s="27">
        <v>14</v>
      </c>
      <c r="S4" s="27">
        <v>9</v>
      </c>
      <c r="T4" s="27">
        <f>N4+O4+P4+Q4+R4</f>
        <v>79</v>
      </c>
      <c r="U4" s="3">
        <v>0</v>
      </c>
      <c r="W4" s="3">
        <v>0.5</v>
      </c>
      <c r="Y4" s="3">
        <v>0.5</v>
      </c>
      <c r="Z4" s="2">
        <v>200</v>
      </c>
      <c r="AA4" s="3">
        <v>0</v>
      </c>
      <c r="AC4" s="3">
        <v>0</v>
      </c>
      <c r="AE4" s="5">
        <v>0.875</v>
      </c>
      <c r="AG4" s="3">
        <v>0</v>
      </c>
      <c r="AI4" s="3">
        <v>0</v>
      </c>
      <c r="BA4" s="24">
        <v>75</v>
      </c>
      <c r="BB4" s="24">
        <v>5</v>
      </c>
      <c r="BC4" s="24" t="s">
        <v>73</v>
      </c>
      <c r="BD4" s="24">
        <v>0</v>
      </c>
      <c r="BE4" s="24">
        <v>0</v>
      </c>
      <c r="BF4" s="24">
        <v>0</v>
      </c>
      <c r="BG4" s="24">
        <v>0</v>
      </c>
      <c r="BT4" s="4"/>
      <c r="BU4" s="4"/>
      <c r="BV4" s="4"/>
    </row>
    <row r="5" spans="1:88" x14ac:dyDescent="0.25">
      <c r="A5" s="23">
        <v>30</v>
      </c>
      <c r="B5" s="24" t="s">
        <v>34</v>
      </c>
      <c r="C5" s="25">
        <v>60131</v>
      </c>
      <c r="D5" s="25">
        <v>2375</v>
      </c>
      <c r="E5" s="25">
        <v>1786</v>
      </c>
      <c r="F5" s="25">
        <v>3433</v>
      </c>
      <c r="G5" s="26">
        <v>194000</v>
      </c>
      <c r="H5" s="14">
        <v>14.6</v>
      </c>
      <c r="I5" s="14">
        <v>17.3</v>
      </c>
      <c r="J5" s="14">
        <v>15.9</v>
      </c>
      <c r="K5" s="14">
        <v>10.1</v>
      </c>
      <c r="L5" s="14">
        <v>12.3</v>
      </c>
      <c r="M5" s="15">
        <v>780</v>
      </c>
      <c r="N5" s="11">
        <v>39</v>
      </c>
      <c r="O5" s="11">
        <v>7</v>
      </c>
      <c r="P5" s="11">
        <v>0</v>
      </c>
      <c r="Q5" s="11">
        <v>20</v>
      </c>
      <c r="R5" s="11">
        <v>15</v>
      </c>
      <c r="S5" s="11">
        <v>9</v>
      </c>
      <c r="T5" s="11">
        <f t="shared" ref="T5:T27" si="0">N5+O5+P5+Q5+R5</f>
        <v>81</v>
      </c>
      <c r="U5" s="3">
        <v>0</v>
      </c>
      <c r="W5" s="3">
        <v>1</v>
      </c>
      <c r="X5" s="2">
        <v>5</v>
      </c>
      <c r="Y5" s="3">
        <v>0</v>
      </c>
      <c r="AA5" s="3">
        <v>0</v>
      </c>
      <c r="AC5" s="3">
        <v>0</v>
      </c>
      <c r="AE5" s="5">
        <v>0.8</v>
      </c>
      <c r="AG5" s="3">
        <v>0</v>
      </c>
      <c r="AI5" s="3">
        <v>0</v>
      </c>
      <c r="BA5">
        <v>75</v>
      </c>
      <c r="BB5">
        <v>30</v>
      </c>
      <c r="BC5">
        <v>21</v>
      </c>
      <c r="BD5">
        <v>0</v>
      </c>
      <c r="BE5">
        <v>0</v>
      </c>
      <c r="BF5">
        <v>0</v>
      </c>
      <c r="BG5">
        <v>0</v>
      </c>
      <c r="BI5" s="24">
        <f>C5+M4+S4*18*A5</f>
        <v>65511</v>
      </c>
      <c r="BJ5" s="27">
        <f>N4+P4</f>
        <v>41</v>
      </c>
      <c r="BK5" s="24">
        <f>BI5/BJ5/A5</f>
        <v>53.260975609756095</v>
      </c>
      <c r="BL5" s="24">
        <f>D5/C5</f>
        <v>3.9497098002694117E-2</v>
      </c>
      <c r="BM5" s="24">
        <f>BL5*BI5</f>
        <v>2587.4943872544941</v>
      </c>
      <c r="BN5" s="24">
        <f>BM5/BJ5/A5</f>
        <v>2.1036539733776376</v>
      </c>
      <c r="BO5" s="24">
        <f>E5/C5</f>
        <v>2.9701817698025976E-2</v>
      </c>
      <c r="BP5" s="24">
        <f>BO5*BI5</f>
        <v>1945.7957792153798</v>
      </c>
      <c r="BQ5" s="24">
        <f>BP5/BJ5/A5</f>
        <v>1.5819477879799837</v>
      </c>
      <c r="BR5" s="24"/>
      <c r="BS5" s="24">
        <f>(0.325*BK5)+(12.86*BN5)+(7.04*BQ5)</f>
        <v>55.499719598186232</v>
      </c>
      <c r="BT5" s="24">
        <f>BS5*BJ5*A5</f>
        <v>68264.655105769067</v>
      </c>
      <c r="BU5" s="24">
        <f>BT5*(BA4/100)</f>
        <v>51198.491329326804</v>
      </c>
      <c r="BV5" s="24">
        <f>BT5/BB4</f>
        <v>13652.931021153814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62483</v>
      </c>
      <c r="D6" s="14">
        <v>2437</v>
      </c>
      <c r="E6" s="14">
        <v>1825</v>
      </c>
      <c r="F6" s="14">
        <v>3593</v>
      </c>
      <c r="G6" s="15">
        <v>218000</v>
      </c>
      <c r="H6" s="14">
        <v>15.5</v>
      </c>
      <c r="I6" s="14">
        <v>14.1</v>
      </c>
      <c r="J6" s="14">
        <v>16.7</v>
      </c>
      <c r="K6" s="14">
        <v>16.8</v>
      </c>
      <c r="L6" s="14">
        <v>15.1</v>
      </c>
      <c r="M6" s="15">
        <v>260</v>
      </c>
      <c r="N6" s="11">
        <v>31</v>
      </c>
      <c r="O6" s="11">
        <v>12</v>
      </c>
      <c r="P6" s="11">
        <v>4</v>
      </c>
      <c r="Q6" s="11">
        <v>20</v>
      </c>
      <c r="R6" s="11">
        <v>17</v>
      </c>
      <c r="S6" s="11">
        <v>7</v>
      </c>
      <c r="T6" s="11">
        <f t="shared" si="0"/>
        <v>84</v>
      </c>
      <c r="U6" s="3">
        <v>0</v>
      </c>
      <c r="W6" s="3">
        <v>0</v>
      </c>
      <c r="Y6" s="3">
        <v>1</v>
      </c>
      <c r="Z6" s="68">
        <v>0.1</v>
      </c>
      <c r="AA6" s="3">
        <v>0</v>
      </c>
      <c r="AC6" s="3">
        <v>0</v>
      </c>
      <c r="AU6" s="4">
        <v>0.63</v>
      </c>
      <c r="BA6">
        <v>75</v>
      </c>
      <c r="BB6">
        <v>40</v>
      </c>
      <c r="BC6">
        <v>21</v>
      </c>
      <c r="BD6">
        <v>309</v>
      </c>
      <c r="BE6">
        <v>0</v>
      </c>
      <c r="BF6">
        <v>312</v>
      </c>
      <c r="BG6">
        <v>70</v>
      </c>
      <c r="BI6">
        <f t="shared" ref="BI6:BI27" si="1">C6+M5+S5*18*A6</f>
        <v>68285</v>
      </c>
      <c r="BJ6">
        <f t="shared" ref="BJ6:BJ27" si="2">N5+P5</f>
        <v>39</v>
      </c>
      <c r="BK6">
        <f t="shared" ref="BK6:BK27" si="3">BI6/BJ6/A6</f>
        <v>56.480562448304383</v>
      </c>
      <c r="BL6">
        <f t="shared" ref="BL6:BL27" si="4">D6/C6</f>
        <v>3.9002608709569002E-2</v>
      </c>
      <c r="BM6">
        <f t="shared" ref="BM6:BM27" si="5">BL6*BI6</f>
        <v>2663.2931357329194</v>
      </c>
      <c r="BN6">
        <f t="shared" ref="BN6:BN27" si="6">BM6/BJ6/A6</f>
        <v>2.2028892768675927</v>
      </c>
      <c r="BO6">
        <f t="shared" ref="BO6:BO27" si="7">E6/C6</f>
        <v>2.920794456092057E-2</v>
      </c>
      <c r="BP6">
        <f t="shared" ref="BP6:BP27" si="8">BO6*BI6</f>
        <v>1994.4644943424612</v>
      </c>
      <c r="BQ6">
        <f t="shared" ref="BQ6:BQ27" si="9">BP6/BJ6/A6</f>
        <v>1.6496811367596869</v>
      </c>
      <c r="BS6">
        <f t="shared" ref="BS6:BS25" si="10">(0.325*BK6)+(12.86*BN6)+(7.04*BQ6)</f>
        <v>58.299094099004364</v>
      </c>
      <c r="BT6" s="4">
        <f t="shared" ref="BT6:BT27" si="11">BS6*BJ6*A6</f>
        <v>70483.604765696276</v>
      </c>
      <c r="BU6" s="4">
        <f t="shared" ref="BU6:BU27" si="12">BT6*(BA5/100)</f>
        <v>52862.703574272207</v>
      </c>
      <c r="BV6" s="4">
        <f t="shared" ref="BV6:BV27" si="13">BT6/BB5</f>
        <v>2349.4534921898758</v>
      </c>
    </row>
    <row r="7" spans="1:88" x14ac:dyDescent="0.25">
      <c r="A7" s="28">
        <v>30</v>
      </c>
      <c r="B7" t="s">
        <v>36</v>
      </c>
      <c r="C7" s="14">
        <v>36790</v>
      </c>
      <c r="D7" s="14">
        <v>1438</v>
      </c>
      <c r="E7" s="14">
        <v>1081</v>
      </c>
      <c r="F7" s="14">
        <v>2078</v>
      </c>
      <c r="G7" s="15">
        <v>154000</v>
      </c>
      <c r="H7" s="14">
        <v>14.5</v>
      </c>
      <c r="I7" s="14">
        <v>12.5</v>
      </c>
      <c r="J7" s="14">
        <v>11.5</v>
      </c>
      <c r="K7" s="14">
        <v>12.9</v>
      </c>
      <c r="L7" s="14">
        <v>14.1</v>
      </c>
      <c r="M7" s="15">
        <v>260</v>
      </c>
      <c r="N7" s="11">
        <v>40</v>
      </c>
      <c r="O7" s="11">
        <v>10</v>
      </c>
      <c r="P7" s="11">
        <v>4</v>
      </c>
      <c r="Q7" s="11">
        <v>20</v>
      </c>
      <c r="R7" s="11">
        <v>17</v>
      </c>
      <c r="S7" s="11">
        <v>7</v>
      </c>
      <c r="T7" s="11">
        <f t="shared" si="0"/>
        <v>91</v>
      </c>
      <c r="U7" s="3">
        <v>0</v>
      </c>
      <c r="W7" s="3">
        <v>0</v>
      </c>
      <c r="Y7" s="3">
        <v>1.5</v>
      </c>
      <c r="Z7" s="68">
        <v>0.1</v>
      </c>
      <c r="AA7" s="3">
        <v>0</v>
      </c>
      <c r="AC7" s="3">
        <v>0</v>
      </c>
      <c r="AE7" s="5">
        <v>0.625</v>
      </c>
      <c r="AG7" s="3">
        <v>0</v>
      </c>
      <c r="AI7" s="3">
        <v>0</v>
      </c>
      <c r="BA7">
        <v>65</v>
      </c>
      <c r="BB7">
        <v>40</v>
      </c>
      <c r="BC7">
        <v>21</v>
      </c>
      <c r="BD7">
        <v>139</v>
      </c>
      <c r="BE7">
        <v>0</v>
      </c>
      <c r="BF7">
        <v>71</v>
      </c>
      <c r="BG7">
        <v>60</v>
      </c>
      <c r="BI7">
        <f t="shared" si="1"/>
        <v>40830</v>
      </c>
      <c r="BJ7">
        <f t="shared" si="2"/>
        <v>35</v>
      </c>
      <c r="BK7">
        <f t="shared" si="3"/>
        <v>38.885714285714286</v>
      </c>
      <c r="BL7">
        <f t="shared" si="4"/>
        <v>3.9086708344658876E-2</v>
      </c>
      <c r="BM7">
        <f t="shared" si="5"/>
        <v>1595.9103017124219</v>
      </c>
      <c r="BN7">
        <f t="shared" si="6"/>
        <v>1.5199145730594494</v>
      </c>
      <c r="BO7">
        <f t="shared" si="7"/>
        <v>2.9382984506659417E-2</v>
      </c>
      <c r="BP7">
        <f t="shared" si="8"/>
        <v>1199.7072574069041</v>
      </c>
      <c r="BQ7">
        <f t="shared" si="9"/>
        <v>1.1425783403875276</v>
      </c>
      <c r="BS7">
        <f t="shared" si="10"/>
        <v>40.227710068729856</v>
      </c>
      <c r="BT7" s="4">
        <f t="shared" si="11"/>
        <v>42239.095572166349</v>
      </c>
      <c r="BU7" s="4">
        <f t="shared" si="12"/>
        <v>31679.321679124761</v>
      </c>
      <c r="BV7" s="4">
        <f t="shared" si="13"/>
        <v>1055.9773893041588</v>
      </c>
    </row>
    <row r="8" spans="1:88" x14ac:dyDescent="0.25">
      <c r="A8" s="28">
        <v>31</v>
      </c>
      <c r="B8" t="s">
        <v>37</v>
      </c>
      <c r="C8" s="14">
        <v>32411</v>
      </c>
      <c r="D8" s="14">
        <v>1248</v>
      </c>
      <c r="E8" s="14">
        <v>950</v>
      </c>
      <c r="F8" s="14">
        <v>1828</v>
      </c>
      <c r="G8" s="15">
        <v>175000</v>
      </c>
      <c r="H8" s="14">
        <v>13.6</v>
      </c>
      <c r="I8" s="14">
        <v>12</v>
      </c>
      <c r="J8" s="14">
        <v>16.399999999999999</v>
      </c>
      <c r="K8" s="14">
        <v>14.7</v>
      </c>
      <c r="L8" s="14">
        <v>14.1</v>
      </c>
      <c r="M8" s="15">
        <v>260</v>
      </c>
      <c r="N8" s="11">
        <v>41</v>
      </c>
      <c r="O8" s="11">
        <v>5</v>
      </c>
      <c r="P8" s="11">
        <v>0</v>
      </c>
      <c r="Q8" s="11">
        <v>17</v>
      </c>
      <c r="R8" s="11">
        <v>20</v>
      </c>
      <c r="S8" s="11">
        <v>6</v>
      </c>
      <c r="T8" s="11">
        <f t="shared" si="0"/>
        <v>83</v>
      </c>
      <c r="U8" s="3">
        <v>0</v>
      </c>
      <c r="W8" s="3">
        <v>0</v>
      </c>
      <c r="Y8" s="3">
        <v>1</v>
      </c>
      <c r="Z8" s="68">
        <v>0.1</v>
      </c>
      <c r="AA8" s="3">
        <v>0</v>
      </c>
      <c r="AC8" s="3">
        <v>0</v>
      </c>
      <c r="AG8" s="3">
        <v>0</v>
      </c>
      <c r="AI8" s="3">
        <v>0</v>
      </c>
      <c r="AU8" s="4">
        <v>0.625</v>
      </c>
      <c r="BA8">
        <v>65</v>
      </c>
      <c r="BB8">
        <v>40</v>
      </c>
      <c r="BC8">
        <v>26</v>
      </c>
      <c r="BD8">
        <v>84</v>
      </c>
      <c r="BE8">
        <v>0</v>
      </c>
      <c r="BF8">
        <v>69</v>
      </c>
      <c r="BG8">
        <v>45</v>
      </c>
      <c r="BI8">
        <f t="shared" si="1"/>
        <v>36577</v>
      </c>
      <c r="BJ8">
        <f t="shared" si="2"/>
        <v>44</v>
      </c>
      <c r="BK8">
        <f t="shared" si="3"/>
        <v>26.815982404692082</v>
      </c>
      <c r="BL8">
        <f t="shared" si="4"/>
        <v>3.8505445682021536E-2</v>
      </c>
      <c r="BM8">
        <f t="shared" si="5"/>
        <v>1408.4136867113018</v>
      </c>
      <c r="BN8">
        <f t="shared" si="6"/>
        <v>1.0325613538939162</v>
      </c>
      <c r="BO8">
        <f t="shared" si="7"/>
        <v>2.931103637653883E-2</v>
      </c>
      <c r="BP8">
        <f t="shared" si="8"/>
        <v>1072.1097775446608</v>
      </c>
      <c r="BQ8">
        <f t="shared" si="9"/>
        <v>0.78600423573655487</v>
      </c>
      <c r="BS8">
        <f t="shared" si="10"/>
        <v>27.527403112186033</v>
      </c>
      <c r="BT8" s="4">
        <f t="shared" si="11"/>
        <v>37547.377845021751</v>
      </c>
      <c r="BU8" s="4">
        <f t="shared" si="12"/>
        <v>24405.79559926414</v>
      </c>
      <c r="BV8" s="4">
        <f t="shared" si="13"/>
        <v>938.68444612554379</v>
      </c>
    </row>
    <row r="9" spans="1:88" x14ac:dyDescent="0.25">
      <c r="A9" s="28">
        <v>31</v>
      </c>
      <c r="B9" t="s">
        <v>38</v>
      </c>
      <c r="C9" s="14">
        <v>37631</v>
      </c>
      <c r="D9" s="14">
        <v>1400</v>
      </c>
      <c r="E9" s="14">
        <v>1118</v>
      </c>
      <c r="F9" s="14">
        <v>2104</v>
      </c>
      <c r="G9" s="15">
        <v>188000</v>
      </c>
      <c r="H9" s="14">
        <v>13</v>
      </c>
      <c r="I9" s="14">
        <v>11.5</v>
      </c>
      <c r="J9" s="14">
        <v>14.8</v>
      </c>
      <c r="K9" s="14">
        <v>16.100000000000001</v>
      </c>
      <c r="L9" s="14">
        <v>11.3</v>
      </c>
      <c r="M9" s="15">
        <v>260</v>
      </c>
      <c r="N9" s="11">
        <v>42</v>
      </c>
      <c r="O9" s="11">
        <v>5</v>
      </c>
      <c r="P9" s="11">
        <v>0</v>
      </c>
      <c r="Q9" s="11">
        <v>10</v>
      </c>
      <c r="R9" s="11">
        <v>23</v>
      </c>
      <c r="S9" s="11">
        <v>3</v>
      </c>
      <c r="T9" s="11">
        <v>0</v>
      </c>
      <c r="U9" s="3">
        <v>0</v>
      </c>
      <c r="W9" s="3">
        <v>0</v>
      </c>
      <c r="Y9" s="3">
        <v>2</v>
      </c>
      <c r="Z9" s="2">
        <v>10</v>
      </c>
      <c r="AA9" s="3">
        <v>0</v>
      </c>
      <c r="AC9" s="3">
        <v>0</v>
      </c>
      <c r="AG9" s="3">
        <v>0</v>
      </c>
      <c r="AI9" s="3">
        <v>0</v>
      </c>
      <c r="AU9" s="4">
        <v>0.625</v>
      </c>
      <c r="BA9">
        <v>34</v>
      </c>
      <c r="BB9">
        <v>29</v>
      </c>
      <c r="BC9">
        <v>34</v>
      </c>
      <c r="BD9">
        <v>17</v>
      </c>
      <c r="BE9">
        <v>0</v>
      </c>
      <c r="BF9">
        <v>116</v>
      </c>
      <c r="BG9">
        <v>15</v>
      </c>
      <c r="BI9">
        <f t="shared" si="1"/>
        <v>41239</v>
      </c>
      <c r="BJ9">
        <f t="shared" si="2"/>
        <v>41</v>
      </c>
      <c r="BK9">
        <f t="shared" si="3"/>
        <v>32.446105428796223</v>
      </c>
      <c r="BL9">
        <f t="shared" si="4"/>
        <v>3.7203369562328933E-2</v>
      </c>
      <c r="BM9">
        <f t="shared" si="5"/>
        <v>1534.2297573808828</v>
      </c>
      <c r="BN9">
        <f t="shared" si="6"/>
        <v>1.2071044511257929</v>
      </c>
      <c r="BO9">
        <f t="shared" si="7"/>
        <v>2.9709547979059819E-2</v>
      </c>
      <c r="BP9">
        <f t="shared" si="8"/>
        <v>1225.1920491084479</v>
      </c>
      <c r="BQ9">
        <f t="shared" si="9"/>
        <v>0.96395912597045474</v>
      </c>
      <c r="BS9">
        <f t="shared" si="10"/>
        <v>32.854619752668469</v>
      </c>
      <c r="BT9" s="4">
        <f t="shared" si="11"/>
        <v>41758.221705641627</v>
      </c>
      <c r="BU9" s="4">
        <f t="shared" si="12"/>
        <v>27142.844108667057</v>
      </c>
      <c r="BV9" s="4">
        <f t="shared" si="13"/>
        <v>1043.9555426410407</v>
      </c>
    </row>
    <row r="10" spans="1:88" x14ac:dyDescent="0.25">
      <c r="A10" s="28">
        <v>30</v>
      </c>
      <c r="B10" t="s">
        <v>39</v>
      </c>
      <c r="C10" s="14">
        <v>45893</v>
      </c>
      <c r="D10" s="14">
        <v>1689</v>
      </c>
      <c r="E10" s="14">
        <v>1303</v>
      </c>
      <c r="F10" s="14">
        <v>2584</v>
      </c>
      <c r="G10" s="15">
        <v>134000</v>
      </c>
      <c r="H10" s="14">
        <v>11.5</v>
      </c>
      <c r="I10" s="14">
        <v>12.2</v>
      </c>
      <c r="J10" s="14">
        <v>14.8</v>
      </c>
      <c r="K10" s="14">
        <v>11</v>
      </c>
      <c r="L10" s="14">
        <v>15.8</v>
      </c>
      <c r="M10" s="15">
        <v>260</v>
      </c>
      <c r="N10" s="11">
        <v>36</v>
      </c>
      <c r="O10" s="11">
        <v>7</v>
      </c>
      <c r="P10" s="11">
        <v>0</v>
      </c>
      <c r="Q10" s="11">
        <v>21</v>
      </c>
      <c r="R10" s="11">
        <v>13</v>
      </c>
      <c r="S10" s="11">
        <v>4</v>
      </c>
      <c r="T10" s="11">
        <f t="shared" si="0"/>
        <v>77</v>
      </c>
      <c r="U10" s="3">
        <v>0</v>
      </c>
      <c r="W10" s="3">
        <v>0</v>
      </c>
      <c r="Y10" s="3">
        <v>2.5</v>
      </c>
      <c r="Z10" s="2">
        <v>10</v>
      </c>
      <c r="AA10" s="3">
        <v>0</v>
      </c>
      <c r="AC10" s="3">
        <v>0</v>
      </c>
      <c r="AE10" s="5">
        <v>0.625</v>
      </c>
      <c r="AG10" s="3">
        <v>0</v>
      </c>
      <c r="AI10" s="3">
        <v>0</v>
      </c>
      <c r="BA10">
        <v>20</v>
      </c>
      <c r="BB10">
        <v>21</v>
      </c>
      <c r="BD10">
        <v>0</v>
      </c>
      <c r="BE10">
        <v>0</v>
      </c>
      <c r="BF10">
        <v>0</v>
      </c>
      <c r="BG10">
        <v>0</v>
      </c>
      <c r="BI10">
        <f t="shared" si="1"/>
        <v>47773</v>
      </c>
      <c r="BJ10">
        <f t="shared" si="2"/>
        <v>42</v>
      </c>
      <c r="BK10">
        <f t="shared" si="3"/>
        <v>37.915079365079364</v>
      </c>
      <c r="BL10">
        <f t="shared" si="4"/>
        <v>3.680299827860458E-2</v>
      </c>
      <c r="BM10">
        <f t="shared" si="5"/>
        <v>1758.1896367637767</v>
      </c>
      <c r="BN10">
        <f t="shared" si="6"/>
        <v>1.395388600606172</v>
      </c>
      <c r="BO10">
        <f t="shared" si="7"/>
        <v>2.8392129518662976E-2</v>
      </c>
      <c r="BP10">
        <f t="shared" si="8"/>
        <v>1356.3772034950864</v>
      </c>
      <c r="BQ10">
        <f t="shared" si="9"/>
        <v>1.0764898440437194</v>
      </c>
      <c r="BS10">
        <f t="shared" si="10"/>
        <v>37.845586699513944</v>
      </c>
      <c r="BT10" s="4">
        <f t="shared" si="11"/>
        <v>47685.439241387568</v>
      </c>
      <c r="BU10" s="4">
        <f t="shared" si="12"/>
        <v>16213.049342071774</v>
      </c>
      <c r="BV10" s="4">
        <f t="shared" si="13"/>
        <v>1644.32549108233</v>
      </c>
    </row>
    <row r="11" spans="1:88" x14ac:dyDescent="0.25">
      <c r="A11" s="28">
        <v>31</v>
      </c>
      <c r="B11" t="s">
        <v>40</v>
      </c>
      <c r="C11" s="14">
        <v>49252</v>
      </c>
      <c r="D11" s="14">
        <v>1822</v>
      </c>
      <c r="E11" s="14">
        <v>1423</v>
      </c>
      <c r="F11" s="14">
        <v>2768</v>
      </c>
      <c r="G11" s="15">
        <v>182000</v>
      </c>
      <c r="H11" s="14">
        <v>11.7</v>
      </c>
      <c r="I11" s="14">
        <v>15</v>
      </c>
      <c r="J11" s="14">
        <v>13.1</v>
      </c>
      <c r="K11" s="14">
        <v>12.1</v>
      </c>
      <c r="L11" s="14">
        <v>10.7</v>
      </c>
      <c r="M11" s="15">
        <v>285</v>
      </c>
      <c r="N11" s="11">
        <v>41</v>
      </c>
      <c r="O11" s="11">
        <v>4</v>
      </c>
      <c r="P11" s="11">
        <v>0</v>
      </c>
      <c r="Q11" s="11">
        <v>17</v>
      </c>
      <c r="R11" s="11">
        <v>14</v>
      </c>
      <c r="S11" s="11">
        <v>4</v>
      </c>
      <c r="T11" s="11">
        <f t="shared" si="0"/>
        <v>76</v>
      </c>
      <c r="U11" s="3">
        <v>0</v>
      </c>
      <c r="W11" s="3">
        <v>0</v>
      </c>
      <c r="Y11" s="3">
        <v>3</v>
      </c>
      <c r="Z11" s="68">
        <v>7.0000000000000007E-2</v>
      </c>
      <c r="AA11" s="3">
        <v>0</v>
      </c>
      <c r="AC11" s="3">
        <v>0</v>
      </c>
      <c r="AG11" s="3">
        <v>0</v>
      </c>
      <c r="AI11" s="3">
        <v>0</v>
      </c>
      <c r="AU11" s="4">
        <v>0.625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I11">
        <f t="shared" si="1"/>
        <v>51744</v>
      </c>
      <c r="BJ11">
        <f t="shared" si="2"/>
        <v>36</v>
      </c>
      <c r="BK11">
        <f t="shared" si="3"/>
        <v>46.365591397849457</v>
      </c>
      <c r="BL11">
        <f t="shared" si="4"/>
        <v>3.6993421586940634E-2</v>
      </c>
      <c r="BM11">
        <f t="shared" si="5"/>
        <v>1914.1876065946562</v>
      </c>
      <c r="BN11">
        <f t="shared" si="6"/>
        <v>1.7152218697084733</v>
      </c>
      <c r="BO11">
        <f t="shared" si="7"/>
        <v>2.889222772679282E-2</v>
      </c>
      <c r="BP11">
        <f t="shared" si="8"/>
        <v>1494.9994314951678</v>
      </c>
      <c r="BQ11">
        <f t="shared" si="9"/>
        <v>1.3396052253540929</v>
      </c>
      <c r="BS11">
        <f t="shared" si="10"/>
        <v>46.557391235244857</v>
      </c>
      <c r="BT11" s="4">
        <f t="shared" si="11"/>
        <v>51958.048618533256</v>
      </c>
      <c r="BU11" s="4">
        <f t="shared" si="12"/>
        <v>10391.609723706651</v>
      </c>
      <c r="BV11" s="4">
        <f t="shared" si="13"/>
        <v>2474.1927913587265</v>
      </c>
    </row>
    <row r="12" spans="1:88" x14ac:dyDescent="0.25">
      <c r="A12" s="28">
        <v>30</v>
      </c>
      <c r="B12" t="s">
        <v>41</v>
      </c>
      <c r="C12" s="14">
        <v>52383</v>
      </c>
      <c r="D12" s="14">
        <v>2069</v>
      </c>
      <c r="E12" s="14">
        <v>1582</v>
      </c>
      <c r="F12" s="14">
        <v>2981</v>
      </c>
      <c r="G12" s="15">
        <v>107000</v>
      </c>
      <c r="H12" s="14">
        <v>10.199999999999999</v>
      </c>
      <c r="I12" s="14">
        <v>13.1</v>
      </c>
      <c r="J12" s="14">
        <v>16.399999999999999</v>
      </c>
      <c r="K12" s="14">
        <v>12.1</v>
      </c>
      <c r="L12" s="14">
        <v>11.3</v>
      </c>
      <c r="M12" s="15">
        <v>285</v>
      </c>
      <c r="N12" s="11">
        <v>46</v>
      </c>
      <c r="O12" s="11">
        <v>3</v>
      </c>
      <c r="P12" s="11">
        <v>0</v>
      </c>
      <c r="Q12" s="11">
        <v>10</v>
      </c>
      <c r="R12" s="11">
        <v>13</v>
      </c>
      <c r="S12" s="11">
        <v>5</v>
      </c>
      <c r="T12" s="11">
        <f t="shared" si="0"/>
        <v>72</v>
      </c>
      <c r="U12" s="3">
        <v>0</v>
      </c>
      <c r="W12" s="3">
        <v>0</v>
      </c>
      <c r="Y12" s="3">
        <v>3</v>
      </c>
      <c r="Z12" s="68">
        <v>0.1</v>
      </c>
      <c r="AA12" s="3">
        <v>0</v>
      </c>
      <c r="AC12" s="3">
        <v>0</v>
      </c>
      <c r="AG12" s="3">
        <v>0</v>
      </c>
      <c r="AI12" s="3">
        <v>0</v>
      </c>
      <c r="AU12" s="4">
        <v>1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91</v>
      </c>
      <c r="BG12">
        <v>0</v>
      </c>
      <c r="BI12">
        <f t="shared" si="1"/>
        <v>54828</v>
      </c>
      <c r="BJ12">
        <f t="shared" si="2"/>
        <v>41</v>
      </c>
      <c r="BK12">
        <f t="shared" si="3"/>
        <v>44.575609756097563</v>
      </c>
      <c r="BL12">
        <f t="shared" si="4"/>
        <v>3.9497546914075178E-2</v>
      </c>
      <c r="BM12">
        <f t="shared" si="5"/>
        <v>2165.5715022049139</v>
      </c>
      <c r="BN12">
        <f t="shared" si="6"/>
        <v>1.7606272375649707</v>
      </c>
      <c r="BO12">
        <f t="shared" si="7"/>
        <v>3.0200637611438826E-2</v>
      </c>
      <c r="BP12">
        <f t="shared" si="8"/>
        <v>1655.8405589599679</v>
      </c>
      <c r="BQ12">
        <f t="shared" si="9"/>
        <v>1.3462118365528193</v>
      </c>
      <c r="BS12">
        <f t="shared" si="10"/>
        <v>46.606070775149078</v>
      </c>
      <c r="BT12" s="4">
        <f t="shared" si="11"/>
        <v>57325.467053433364</v>
      </c>
      <c r="BU12" s="4">
        <f t="shared" si="12"/>
        <v>0</v>
      </c>
      <c r="BV12" s="4" t="e">
        <f t="shared" si="13"/>
        <v>#DIV/0!</v>
      </c>
    </row>
    <row r="13" spans="1:88" x14ac:dyDescent="0.25">
      <c r="A13" s="28">
        <v>31</v>
      </c>
      <c r="B13" t="s">
        <v>42</v>
      </c>
      <c r="C13" s="14">
        <v>67841</v>
      </c>
      <c r="D13" s="14">
        <v>2666</v>
      </c>
      <c r="E13" s="14">
        <v>2008</v>
      </c>
      <c r="F13" s="14">
        <v>3860</v>
      </c>
      <c r="G13" s="15">
        <v>117000</v>
      </c>
      <c r="H13" s="14">
        <v>12.9</v>
      </c>
      <c r="I13" s="14">
        <v>13.7</v>
      </c>
      <c r="J13" s="14">
        <v>12</v>
      </c>
      <c r="K13" s="14">
        <v>11.3</v>
      </c>
      <c r="L13" s="14">
        <v>11.5</v>
      </c>
      <c r="M13" s="15">
        <v>606</v>
      </c>
      <c r="N13" s="11">
        <v>43</v>
      </c>
      <c r="O13" s="11">
        <v>3</v>
      </c>
      <c r="P13" s="11">
        <v>0</v>
      </c>
      <c r="Q13" s="11">
        <v>15</v>
      </c>
      <c r="R13" s="11">
        <v>9</v>
      </c>
      <c r="S13" s="11">
        <v>5</v>
      </c>
      <c r="T13" s="11">
        <f t="shared" si="0"/>
        <v>70</v>
      </c>
      <c r="U13" s="3">
        <v>0</v>
      </c>
      <c r="W13" s="3">
        <v>0</v>
      </c>
      <c r="Y13" s="3">
        <v>3</v>
      </c>
      <c r="Z13" s="68">
        <v>0.1</v>
      </c>
      <c r="AA13" s="3">
        <v>0</v>
      </c>
      <c r="AC13" s="3">
        <v>0</v>
      </c>
      <c r="AG13" s="3">
        <v>0</v>
      </c>
      <c r="AI13" s="3">
        <v>0</v>
      </c>
      <c r="AU13" s="4">
        <v>0.62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I13">
        <f t="shared" si="1"/>
        <v>70916</v>
      </c>
      <c r="BJ13">
        <f t="shared" si="2"/>
        <v>46</v>
      </c>
      <c r="BK13">
        <f t="shared" si="3"/>
        <v>49.730715287517533</v>
      </c>
      <c r="BL13">
        <f t="shared" si="4"/>
        <v>3.9297769785233118E-2</v>
      </c>
      <c r="BM13">
        <f t="shared" si="5"/>
        <v>2786.8406420895917</v>
      </c>
      <c r="BN13">
        <f t="shared" si="6"/>
        <v>1.9543062006238372</v>
      </c>
      <c r="BO13">
        <f t="shared" si="7"/>
        <v>2.9598620303356377E-2</v>
      </c>
      <c r="BP13">
        <f t="shared" si="8"/>
        <v>2099.0157574328209</v>
      </c>
      <c r="BQ13">
        <f t="shared" si="9"/>
        <v>1.4719605592095517</v>
      </c>
      <c r="BS13">
        <f t="shared" si="10"/>
        <v>51.657462545300987</v>
      </c>
      <c r="BT13" s="4">
        <f t="shared" si="11"/>
        <v>73663.541589599205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C14" s="14">
        <v>56464</v>
      </c>
      <c r="D14" s="14">
        <v>2277</v>
      </c>
      <c r="E14" s="14">
        <v>1754</v>
      </c>
      <c r="F14" s="14">
        <v>3395</v>
      </c>
      <c r="G14" s="15">
        <v>134000</v>
      </c>
      <c r="H14" s="14">
        <v>12.9</v>
      </c>
      <c r="I14" s="14">
        <v>13.7</v>
      </c>
      <c r="J14" s="14">
        <v>12</v>
      </c>
      <c r="K14" s="14">
        <v>11.3</v>
      </c>
      <c r="L14" s="14">
        <v>11.5</v>
      </c>
      <c r="M14" s="15">
        <v>450</v>
      </c>
      <c r="N14" s="11">
        <v>44</v>
      </c>
      <c r="O14" s="11">
        <v>5</v>
      </c>
      <c r="P14" s="11">
        <v>0</v>
      </c>
      <c r="Q14" s="11">
        <v>14</v>
      </c>
      <c r="R14" s="11">
        <v>9</v>
      </c>
      <c r="S14" s="11">
        <v>5</v>
      </c>
      <c r="T14" s="11">
        <f t="shared" si="0"/>
        <v>72</v>
      </c>
      <c r="U14" s="3">
        <v>0</v>
      </c>
      <c r="W14" s="3">
        <v>0</v>
      </c>
      <c r="Y14" s="3">
        <v>3</v>
      </c>
      <c r="Z14" s="68">
        <v>0.1</v>
      </c>
      <c r="AA14" s="3">
        <v>0</v>
      </c>
      <c r="AC14" s="3">
        <v>0</v>
      </c>
      <c r="AE14" s="5">
        <v>43</v>
      </c>
      <c r="AG14" s="3">
        <v>0</v>
      </c>
      <c r="AI14" s="3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I14">
        <f t="shared" si="1"/>
        <v>59860</v>
      </c>
      <c r="BJ14">
        <f t="shared" si="2"/>
        <v>43</v>
      </c>
      <c r="BK14">
        <f t="shared" si="3"/>
        <v>44.906226556639162</v>
      </c>
      <c r="BL14">
        <f t="shared" si="4"/>
        <v>4.0326579767639557E-2</v>
      </c>
      <c r="BM14">
        <f t="shared" si="5"/>
        <v>2413.9490648909041</v>
      </c>
      <c r="BN14">
        <f t="shared" si="6"/>
        <v>1.8109145273000029</v>
      </c>
      <c r="BO14">
        <f t="shared" si="7"/>
        <v>3.1064040804760554E-2</v>
      </c>
      <c r="BP14">
        <f t="shared" si="8"/>
        <v>1859.4934825729667</v>
      </c>
      <c r="BQ14">
        <f t="shared" si="9"/>
        <v>1.3949688541432608</v>
      </c>
      <c r="BS14">
        <f t="shared" si="10"/>
        <v>47.703465185154322</v>
      </c>
      <c r="BT14" s="4">
        <f t="shared" si="11"/>
        <v>63588.719091810715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51721</v>
      </c>
      <c r="D15" s="14">
        <v>2012</v>
      </c>
      <c r="E15" s="14">
        <v>1505</v>
      </c>
      <c r="F15" s="14">
        <v>2938</v>
      </c>
      <c r="G15" s="15">
        <v>122000</v>
      </c>
      <c r="H15" s="14">
        <v>13.3</v>
      </c>
      <c r="I15" s="14">
        <v>15.2</v>
      </c>
      <c r="J15" s="14">
        <v>11.9</v>
      </c>
      <c r="K15" s="14">
        <v>16.7</v>
      </c>
      <c r="L15" s="14">
        <v>12.9</v>
      </c>
      <c r="M15" s="15">
        <v>920</v>
      </c>
      <c r="N15" s="11">
        <v>44</v>
      </c>
      <c r="O15" s="11">
        <v>4</v>
      </c>
      <c r="P15" s="11">
        <v>0</v>
      </c>
      <c r="Q15" s="11">
        <v>14</v>
      </c>
      <c r="R15" s="11">
        <v>12</v>
      </c>
      <c r="S15" s="11">
        <v>4</v>
      </c>
      <c r="T15" s="11">
        <f t="shared" si="0"/>
        <v>74</v>
      </c>
      <c r="U15" s="3">
        <v>0</v>
      </c>
      <c r="W15" s="3">
        <v>0</v>
      </c>
      <c r="Y15" s="3">
        <v>3.5</v>
      </c>
      <c r="Z15" s="2">
        <v>10</v>
      </c>
      <c r="AA15" s="3">
        <v>0</v>
      </c>
      <c r="AC15" s="3">
        <v>0</v>
      </c>
      <c r="AG15" s="3">
        <v>0</v>
      </c>
      <c r="AI15" s="3">
        <v>0</v>
      </c>
      <c r="AU15" s="4">
        <v>0.75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I15">
        <f t="shared" si="1"/>
        <v>54691</v>
      </c>
      <c r="BJ15">
        <f t="shared" si="2"/>
        <v>44</v>
      </c>
      <c r="BK15">
        <f t="shared" si="3"/>
        <v>44.392045454545453</v>
      </c>
      <c r="BL15">
        <f t="shared" si="4"/>
        <v>3.8901026662284177E-2</v>
      </c>
      <c r="BM15">
        <f t="shared" si="5"/>
        <v>2127.5360491869837</v>
      </c>
      <c r="BN15">
        <f t="shared" si="6"/>
        <v>1.7268961438206036</v>
      </c>
      <c r="BO15">
        <f t="shared" si="7"/>
        <v>2.9098431971539607E-2</v>
      </c>
      <c r="BP15">
        <f t="shared" si="8"/>
        <v>1591.4223429554727</v>
      </c>
      <c r="BQ15">
        <f t="shared" si="9"/>
        <v>1.291738914736585</v>
      </c>
      <c r="BS15">
        <f t="shared" si="10"/>
        <v>45.729141142005794</v>
      </c>
      <c r="BT15" s="4">
        <f t="shared" si="11"/>
        <v>56338.301886951143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56276</v>
      </c>
      <c r="D16" s="14">
        <v>2189</v>
      </c>
      <c r="E16" s="14">
        <v>1649</v>
      </c>
      <c r="F16" s="14">
        <v>3190</v>
      </c>
      <c r="G16" s="15">
        <v>153000</v>
      </c>
      <c r="H16" s="14">
        <v>12.5</v>
      </c>
      <c r="I16" s="14">
        <v>11.5</v>
      </c>
      <c r="J16" s="14">
        <v>12.2</v>
      </c>
      <c r="K16" s="14">
        <v>13.3</v>
      </c>
      <c r="L16" s="14">
        <v>14.5</v>
      </c>
      <c r="M16" s="15">
        <v>1560</v>
      </c>
      <c r="N16" s="11">
        <v>44</v>
      </c>
      <c r="O16" s="11">
        <v>4</v>
      </c>
      <c r="P16" s="11">
        <v>0</v>
      </c>
      <c r="Q16" s="11">
        <v>14</v>
      </c>
      <c r="R16" s="11">
        <v>12</v>
      </c>
      <c r="S16" s="11">
        <v>5</v>
      </c>
      <c r="T16" s="11">
        <f t="shared" si="0"/>
        <v>74</v>
      </c>
      <c r="U16" s="3">
        <v>0</v>
      </c>
      <c r="W16" s="3">
        <v>0</v>
      </c>
      <c r="Y16" s="3">
        <v>3</v>
      </c>
      <c r="Z16" s="68">
        <v>0.2</v>
      </c>
      <c r="AA16" s="3">
        <v>0</v>
      </c>
      <c r="AC16" s="3">
        <v>0</v>
      </c>
      <c r="AG16" s="3">
        <v>0</v>
      </c>
      <c r="AI16" s="3">
        <v>0</v>
      </c>
      <c r="AU16" s="4">
        <v>0.1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I16">
        <f t="shared" si="1"/>
        <v>59428</v>
      </c>
      <c r="BJ16">
        <f t="shared" si="2"/>
        <v>44</v>
      </c>
      <c r="BK16">
        <f t="shared" si="3"/>
        <v>43.568914956011731</v>
      </c>
      <c r="BL16">
        <f t="shared" si="4"/>
        <v>3.8897576231430808E-2</v>
      </c>
      <c r="BM16">
        <f t="shared" si="5"/>
        <v>2311.60516028147</v>
      </c>
      <c r="BN16">
        <f t="shared" si="6"/>
        <v>1.6947251908221921</v>
      </c>
      <c r="BO16">
        <f t="shared" si="7"/>
        <v>2.9302011514677661E-2</v>
      </c>
      <c r="BP16">
        <f t="shared" si="8"/>
        <v>1741.3599402942641</v>
      </c>
      <c r="BQ16">
        <f t="shared" si="9"/>
        <v>1.2766568477230675</v>
      </c>
      <c r="BS16">
        <f t="shared" si="10"/>
        <v>44.941727522647597</v>
      </c>
      <c r="BT16" s="4">
        <f t="shared" si="11"/>
        <v>61300.516340891321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52204</v>
      </c>
      <c r="D17" s="14">
        <v>2057</v>
      </c>
      <c r="E17" s="14">
        <v>1550</v>
      </c>
      <c r="F17" s="14">
        <v>2970</v>
      </c>
      <c r="G17" s="15">
        <v>124000</v>
      </c>
      <c r="H17" s="14">
        <v>13.6</v>
      </c>
      <c r="I17" s="14">
        <v>11.2</v>
      </c>
      <c r="J17" s="14">
        <v>14.3</v>
      </c>
      <c r="K17" s="14">
        <v>12.5</v>
      </c>
      <c r="L17" s="14">
        <v>11.6</v>
      </c>
      <c r="M17" s="15">
        <v>450</v>
      </c>
      <c r="N17" s="11">
        <v>46</v>
      </c>
      <c r="O17" s="11">
        <v>2</v>
      </c>
      <c r="P17" s="11">
        <v>0</v>
      </c>
      <c r="Q17" s="11">
        <v>18</v>
      </c>
      <c r="R17" s="11">
        <v>9</v>
      </c>
      <c r="S17" s="11">
        <v>7</v>
      </c>
      <c r="T17" s="11">
        <f t="shared" si="0"/>
        <v>75</v>
      </c>
      <c r="U17" s="3">
        <v>0</v>
      </c>
      <c r="W17" s="3">
        <v>0</v>
      </c>
      <c r="Y17" s="3">
        <v>1</v>
      </c>
      <c r="Z17" s="2">
        <v>5</v>
      </c>
      <c r="AA17" s="3">
        <v>0</v>
      </c>
      <c r="AC17" s="3">
        <v>0</v>
      </c>
      <c r="AG17" s="3">
        <v>0</v>
      </c>
      <c r="AI17" s="3">
        <v>0</v>
      </c>
      <c r="AU17" s="4">
        <v>0.62</v>
      </c>
      <c r="BA17">
        <v>65</v>
      </c>
      <c r="BB17">
        <v>30</v>
      </c>
      <c r="BC17">
        <v>18</v>
      </c>
      <c r="BD17">
        <v>182</v>
      </c>
      <c r="BE17">
        <v>0</v>
      </c>
      <c r="BF17">
        <v>0</v>
      </c>
      <c r="BG17">
        <v>70</v>
      </c>
      <c r="BI17">
        <f t="shared" si="1"/>
        <v>56464</v>
      </c>
      <c r="BJ17">
        <f t="shared" si="2"/>
        <v>44</v>
      </c>
      <c r="BK17">
        <f t="shared" si="3"/>
        <v>42.775757575757574</v>
      </c>
      <c r="BL17">
        <f t="shared" si="4"/>
        <v>3.940311087273006E-2</v>
      </c>
      <c r="BM17">
        <f t="shared" si="5"/>
        <v>2224.85725231783</v>
      </c>
      <c r="BN17">
        <f t="shared" si="6"/>
        <v>1.6854979184225984</v>
      </c>
      <c r="BO17">
        <f t="shared" si="7"/>
        <v>2.9691211401425176E-2</v>
      </c>
      <c r="BP17">
        <f t="shared" si="8"/>
        <v>1676.4845605700712</v>
      </c>
      <c r="BQ17">
        <f t="shared" si="9"/>
        <v>1.2700640610379326</v>
      </c>
      <c r="BS17">
        <f t="shared" si="10"/>
        <v>44.518875432742874</v>
      </c>
      <c r="BT17" s="4">
        <f t="shared" si="11"/>
        <v>58764.91557122059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63952</v>
      </c>
      <c r="D18" s="14">
        <v>2558</v>
      </c>
      <c r="E18" s="14">
        <v>1925</v>
      </c>
      <c r="F18" s="14">
        <v>3639</v>
      </c>
      <c r="G18" s="15">
        <v>184000</v>
      </c>
      <c r="H18" s="14">
        <v>14.5</v>
      </c>
      <c r="I18" s="14">
        <v>9</v>
      </c>
      <c r="J18" s="14">
        <v>8.5</v>
      </c>
      <c r="K18" s="14">
        <v>13.6</v>
      </c>
      <c r="L18" s="14">
        <v>15.5</v>
      </c>
      <c r="M18" s="15">
        <v>260</v>
      </c>
      <c r="N18" s="11">
        <v>38</v>
      </c>
      <c r="O18" s="11">
        <v>10</v>
      </c>
      <c r="P18" s="11">
        <v>0</v>
      </c>
      <c r="Q18" s="11">
        <v>18</v>
      </c>
      <c r="R18" s="11">
        <v>9</v>
      </c>
      <c r="S18" s="11">
        <v>7</v>
      </c>
      <c r="T18" s="11">
        <f t="shared" si="0"/>
        <v>75</v>
      </c>
      <c r="U18" s="3">
        <v>0</v>
      </c>
      <c r="W18" s="3">
        <v>0</v>
      </c>
      <c r="Y18" s="3">
        <v>1</v>
      </c>
      <c r="Z18" s="2">
        <v>5</v>
      </c>
      <c r="AA18" s="3">
        <v>0</v>
      </c>
      <c r="AC18" s="3">
        <v>0</v>
      </c>
      <c r="AG18" s="3">
        <v>0</v>
      </c>
      <c r="AI18" s="3">
        <v>0</v>
      </c>
      <c r="AU18" s="4">
        <v>0.62</v>
      </c>
      <c r="BA18">
        <v>65</v>
      </c>
      <c r="BB18">
        <v>51</v>
      </c>
      <c r="BC18">
        <v>18</v>
      </c>
      <c r="BD18">
        <v>0</v>
      </c>
      <c r="BE18">
        <v>0</v>
      </c>
      <c r="BF18">
        <v>490</v>
      </c>
      <c r="BG18">
        <v>0</v>
      </c>
      <c r="BI18">
        <f t="shared" si="1"/>
        <v>68308</v>
      </c>
      <c r="BJ18">
        <f t="shared" si="2"/>
        <v>46</v>
      </c>
      <c r="BK18">
        <f t="shared" si="3"/>
        <v>47.901823281907433</v>
      </c>
      <c r="BL18">
        <f t="shared" si="4"/>
        <v>3.9998749061796346E-2</v>
      </c>
      <c r="BM18">
        <f t="shared" si="5"/>
        <v>2732.2345509131846</v>
      </c>
      <c r="BN18">
        <f t="shared" si="6"/>
        <v>1.9160130090555294</v>
      </c>
      <c r="BO18">
        <f t="shared" si="7"/>
        <v>3.0100700525394045E-2</v>
      </c>
      <c r="BP18">
        <f t="shared" si="8"/>
        <v>2056.1186514886163</v>
      </c>
      <c r="BQ18">
        <f t="shared" si="9"/>
        <v>1.4418784372290436</v>
      </c>
      <c r="BS18">
        <f t="shared" si="10"/>
        <v>50.358844061166486</v>
      </c>
      <c r="BT18" s="4">
        <f t="shared" si="11"/>
        <v>71811.711631223414</v>
      </c>
      <c r="BU18" s="4">
        <f t="shared" si="12"/>
        <v>46677.612560295223</v>
      </c>
      <c r="BV18" s="4">
        <f t="shared" si="13"/>
        <v>2393.7237210407807</v>
      </c>
    </row>
    <row r="19" spans="1:74" x14ac:dyDescent="0.25">
      <c r="A19" s="28">
        <v>30</v>
      </c>
      <c r="B19" t="s">
        <v>36</v>
      </c>
      <c r="C19" s="14">
        <v>49935</v>
      </c>
      <c r="D19" s="14">
        <v>1962</v>
      </c>
      <c r="E19" s="14">
        <v>1478</v>
      </c>
      <c r="F19" s="14">
        <v>2846</v>
      </c>
      <c r="G19" s="15">
        <v>192000</v>
      </c>
      <c r="H19" s="14">
        <v>14.5</v>
      </c>
      <c r="I19" s="14">
        <v>8.6999999999999993</v>
      </c>
      <c r="J19" s="14">
        <v>8.5</v>
      </c>
      <c r="K19" s="14">
        <v>13.6</v>
      </c>
      <c r="L19" s="14">
        <v>15.4</v>
      </c>
      <c r="M19" s="15">
        <v>1508</v>
      </c>
      <c r="N19" s="11">
        <v>36</v>
      </c>
      <c r="O19" s="11">
        <v>16</v>
      </c>
      <c r="P19" s="11">
        <v>0</v>
      </c>
      <c r="Q19" s="11">
        <v>12</v>
      </c>
      <c r="R19" s="11">
        <v>14</v>
      </c>
      <c r="S19" s="11">
        <v>4</v>
      </c>
      <c r="T19" s="11">
        <f t="shared" si="0"/>
        <v>78</v>
      </c>
      <c r="U19" s="3">
        <v>0</v>
      </c>
      <c r="W19" s="3">
        <v>0</v>
      </c>
      <c r="Y19" s="3">
        <v>1</v>
      </c>
      <c r="Z19" s="68">
        <v>0.02</v>
      </c>
      <c r="AA19" s="3">
        <v>0</v>
      </c>
      <c r="AC19" s="3">
        <v>0</v>
      </c>
      <c r="AG19" s="3">
        <v>0</v>
      </c>
      <c r="AI19" s="3">
        <v>0</v>
      </c>
      <c r="AU19" s="4">
        <v>0.62</v>
      </c>
      <c r="BA19">
        <v>65</v>
      </c>
      <c r="BB19">
        <v>48</v>
      </c>
      <c r="BC19">
        <v>26</v>
      </c>
      <c r="BD19">
        <v>176</v>
      </c>
      <c r="BE19">
        <v>0</v>
      </c>
      <c r="BF19">
        <v>119</v>
      </c>
      <c r="BG19">
        <v>60</v>
      </c>
      <c r="BI19">
        <f t="shared" si="1"/>
        <v>53975</v>
      </c>
      <c r="BJ19">
        <f t="shared" si="2"/>
        <v>38</v>
      </c>
      <c r="BK19">
        <f t="shared" si="3"/>
        <v>47.346491228070171</v>
      </c>
      <c r="BL19">
        <f t="shared" si="4"/>
        <v>3.9291078401922502E-2</v>
      </c>
      <c r="BM19">
        <f t="shared" si="5"/>
        <v>2120.735956743767</v>
      </c>
      <c r="BN19">
        <f t="shared" si="6"/>
        <v>1.8602946988980413</v>
      </c>
      <c r="BO19">
        <f t="shared" si="7"/>
        <v>2.9598478021427857E-2</v>
      </c>
      <c r="BP19">
        <f t="shared" si="8"/>
        <v>1597.5778512065685</v>
      </c>
      <c r="BQ19">
        <f t="shared" si="9"/>
        <v>1.401384080005762</v>
      </c>
      <c r="BS19">
        <f t="shared" si="10"/>
        <v>49.17674340019218</v>
      </c>
      <c r="BT19" s="4">
        <f t="shared" si="11"/>
        <v>56061.487476219081</v>
      </c>
      <c r="BU19" s="4">
        <f t="shared" si="12"/>
        <v>36439.966859542401</v>
      </c>
      <c r="BV19" s="4">
        <f t="shared" si="13"/>
        <v>1099.2448524748841</v>
      </c>
    </row>
    <row r="20" spans="1:74" x14ac:dyDescent="0.25">
      <c r="A20" s="28">
        <v>31</v>
      </c>
      <c r="B20" t="s">
        <v>37</v>
      </c>
      <c r="C20" s="14">
        <v>38934</v>
      </c>
      <c r="D20" s="14">
        <v>1479</v>
      </c>
      <c r="E20" s="14">
        <v>1133</v>
      </c>
      <c r="F20" s="14">
        <v>2200</v>
      </c>
      <c r="G20" s="15">
        <v>239000</v>
      </c>
      <c r="H20" s="14">
        <v>13.2</v>
      </c>
      <c r="I20" s="14">
        <v>15.2</v>
      </c>
      <c r="J20" s="14">
        <v>12.5</v>
      </c>
      <c r="K20" s="14">
        <v>12.6</v>
      </c>
      <c r="L20" s="14">
        <v>17.899999999999999</v>
      </c>
      <c r="M20" s="15">
        <v>750</v>
      </c>
      <c r="N20" s="11">
        <v>35</v>
      </c>
      <c r="O20" s="11">
        <v>15</v>
      </c>
      <c r="P20" s="11">
        <v>0</v>
      </c>
      <c r="Q20" s="11">
        <v>13</v>
      </c>
      <c r="R20" s="11">
        <v>10</v>
      </c>
      <c r="S20" s="11">
        <v>4</v>
      </c>
      <c r="T20" s="11">
        <f t="shared" si="0"/>
        <v>73</v>
      </c>
      <c r="U20" s="3">
        <v>0</v>
      </c>
      <c r="W20" s="3">
        <v>0</v>
      </c>
      <c r="Y20" s="3">
        <v>1</v>
      </c>
      <c r="Z20" s="68">
        <v>0.02</v>
      </c>
      <c r="AA20" s="3">
        <v>0</v>
      </c>
      <c r="AC20" s="3">
        <v>0</v>
      </c>
      <c r="AE20" s="5">
        <v>0.62</v>
      </c>
      <c r="AF20" s="2" t="s">
        <v>122</v>
      </c>
      <c r="AG20" s="3">
        <v>0</v>
      </c>
      <c r="AI20" s="3">
        <v>0</v>
      </c>
      <c r="AU20" s="4">
        <v>0.62</v>
      </c>
      <c r="BA20">
        <v>65</v>
      </c>
      <c r="BB20">
        <v>29</v>
      </c>
      <c r="BC20">
        <v>30</v>
      </c>
      <c r="BD20">
        <v>99</v>
      </c>
      <c r="BE20">
        <v>0</v>
      </c>
      <c r="BF20">
        <v>0</v>
      </c>
      <c r="BG20">
        <v>46</v>
      </c>
      <c r="BI20">
        <f t="shared" si="1"/>
        <v>42674</v>
      </c>
      <c r="BJ20">
        <f t="shared" si="2"/>
        <v>36</v>
      </c>
      <c r="BK20">
        <f t="shared" si="3"/>
        <v>38.238351254480285</v>
      </c>
      <c r="BL20">
        <f t="shared" si="4"/>
        <v>3.7987363230081679E-2</v>
      </c>
      <c r="BM20">
        <f t="shared" si="5"/>
        <v>1621.0727384805057</v>
      </c>
      <c r="BN20">
        <f t="shared" si="6"/>
        <v>1.4525741384233923</v>
      </c>
      <c r="BO20">
        <f t="shared" si="7"/>
        <v>2.9100529100529099E-2</v>
      </c>
      <c r="BP20">
        <f t="shared" si="8"/>
        <v>1241.8359788359787</v>
      </c>
      <c r="BQ20">
        <f t="shared" si="9"/>
        <v>1.1127562534372568</v>
      </c>
      <c r="BS20">
        <f t="shared" si="10"/>
        <v>38.941371602029207</v>
      </c>
      <c r="BT20" s="4">
        <f t="shared" si="11"/>
        <v>43458.570707864594</v>
      </c>
      <c r="BU20" s="4">
        <f t="shared" si="12"/>
        <v>28248.070960111985</v>
      </c>
      <c r="BV20" s="4">
        <f t="shared" si="13"/>
        <v>905.386889747179</v>
      </c>
    </row>
    <row r="21" spans="1:74" x14ac:dyDescent="0.25">
      <c r="A21" s="28">
        <v>31</v>
      </c>
      <c r="B21" t="s">
        <v>38</v>
      </c>
      <c r="C21" s="14">
        <v>40022</v>
      </c>
      <c r="D21" s="14">
        <v>1537</v>
      </c>
      <c r="E21" s="14">
        <v>1205</v>
      </c>
      <c r="F21" s="14">
        <v>2253</v>
      </c>
      <c r="G21" s="15">
        <v>331000</v>
      </c>
      <c r="H21" s="14">
        <v>17.899999999999999</v>
      </c>
      <c r="I21" s="14">
        <v>15.8</v>
      </c>
      <c r="J21" s="14">
        <v>14.8</v>
      </c>
      <c r="K21" s="14">
        <v>17</v>
      </c>
      <c r="L21" s="14">
        <v>17.100000000000001</v>
      </c>
      <c r="M21" s="15">
        <v>800</v>
      </c>
      <c r="N21" s="11">
        <v>44</v>
      </c>
      <c r="O21" s="11">
        <v>8</v>
      </c>
      <c r="P21" s="11">
        <v>0</v>
      </c>
      <c r="Q21" s="11">
        <v>10</v>
      </c>
      <c r="R21" s="11">
        <v>15</v>
      </c>
      <c r="S21" s="11">
        <v>5</v>
      </c>
      <c r="T21" s="11">
        <f t="shared" si="0"/>
        <v>77</v>
      </c>
      <c r="U21" s="3">
        <v>0</v>
      </c>
      <c r="W21" s="3">
        <v>0</v>
      </c>
      <c r="Y21" s="3">
        <v>2</v>
      </c>
      <c r="Z21" s="2">
        <v>5</v>
      </c>
      <c r="AA21" s="3">
        <v>0</v>
      </c>
      <c r="AC21" s="3">
        <v>0</v>
      </c>
      <c r="AG21" s="3">
        <v>0</v>
      </c>
      <c r="AI21" s="3">
        <v>0</v>
      </c>
      <c r="AU21" s="4">
        <v>0.62</v>
      </c>
      <c r="BA21">
        <v>35</v>
      </c>
      <c r="BB21">
        <v>26</v>
      </c>
      <c r="BC21">
        <v>24</v>
      </c>
      <c r="BD21">
        <v>37</v>
      </c>
      <c r="BE21">
        <v>0</v>
      </c>
      <c r="BF21">
        <v>156</v>
      </c>
      <c r="BG21">
        <v>12</v>
      </c>
      <c r="BI21">
        <f t="shared" si="1"/>
        <v>43004</v>
      </c>
      <c r="BJ21">
        <f t="shared" si="2"/>
        <v>35</v>
      </c>
      <c r="BK21">
        <f t="shared" si="3"/>
        <v>39.635023041474653</v>
      </c>
      <c r="BL21">
        <f t="shared" si="4"/>
        <v>3.8403877867173052E-2</v>
      </c>
      <c r="BM21">
        <f t="shared" si="5"/>
        <v>1651.52036379991</v>
      </c>
      <c r="BN21">
        <f t="shared" si="6"/>
        <v>1.5221385841473825</v>
      </c>
      <c r="BO21">
        <f t="shared" si="7"/>
        <v>3.0108440357803207E-2</v>
      </c>
      <c r="BP21">
        <f t="shared" si="8"/>
        <v>1294.7833691469691</v>
      </c>
      <c r="BQ21">
        <f t="shared" si="9"/>
        <v>1.1933487273243957</v>
      </c>
      <c r="BS21">
        <f t="shared" si="10"/>
        <v>40.857259720978348</v>
      </c>
      <c r="BT21" s="4">
        <f t="shared" si="11"/>
        <v>44330.126797261502</v>
      </c>
      <c r="BU21" s="4">
        <f t="shared" si="12"/>
        <v>28814.582418219976</v>
      </c>
      <c r="BV21" s="4">
        <f t="shared" si="13"/>
        <v>1528.6250619745347</v>
      </c>
    </row>
    <row r="22" spans="1:74" x14ac:dyDescent="0.25">
      <c r="A22" s="28">
        <v>30</v>
      </c>
      <c r="B22" t="s">
        <v>39</v>
      </c>
      <c r="C22" s="14">
        <v>46582</v>
      </c>
      <c r="D22" s="14">
        <v>1765</v>
      </c>
      <c r="E22" s="14">
        <v>1402</v>
      </c>
      <c r="F22" s="14">
        <v>2640</v>
      </c>
      <c r="G22" s="15">
        <v>203000</v>
      </c>
      <c r="H22" s="14">
        <v>17.5</v>
      </c>
      <c r="I22" s="14">
        <v>18</v>
      </c>
      <c r="J22" s="14">
        <v>13.9</v>
      </c>
      <c r="K22" s="14">
        <v>17.2</v>
      </c>
      <c r="L22" s="14">
        <v>14.5</v>
      </c>
      <c r="M22" s="15">
        <v>1040</v>
      </c>
      <c r="N22" s="11">
        <v>44</v>
      </c>
      <c r="O22" s="11">
        <v>8</v>
      </c>
      <c r="P22" s="11">
        <v>0</v>
      </c>
      <c r="Q22" s="11">
        <v>8</v>
      </c>
      <c r="R22" s="11">
        <v>19</v>
      </c>
      <c r="S22" s="11">
        <v>2</v>
      </c>
      <c r="T22" s="11">
        <f t="shared" si="0"/>
        <v>79</v>
      </c>
      <c r="U22" s="3">
        <v>0</v>
      </c>
      <c r="W22" s="3">
        <v>0</v>
      </c>
      <c r="Y22" s="3">
        <v>2</v>
      </c>
      <c r="Z22" s="2">
        <v>5</v>
      </c>
      <c r="AA22" s="3">
        <v>0</v>
      </c>
      <c r="AC22" s="3">
        <v>0</v>
      </c>
      <c r="AE22" s="5">
        <v>0.62</v>
      </c>
      <c r="AG22" s="3">
        <v>0</v>
      </c>
      <c r="AI22" s="3">
        <v>0</v>
      </c>
      <c r="AU22" s="4">
        <v>0.62</v>
      </c>
      <c r="BA22">
        <v>35</v>
      </c>
      <c r="BB22">
        <v>27</v>
      </c>
      <c r="BC22">
        <v>42</v>
      </c>
      <c r="BD22">
        <v>186</v>
      </c>
      <c r="BE22">
        <v>0</v>
      </c>
      <c r="BF22">
        <v>35</v>
      </c>
      <c r="BG22">
        <v>47</v>
      </c>
      <c r="BI22">
        <f t="shared" si="1"/>
        <v>50082</v>
      </c>
      <c r="BJ22">
        <f t="shared" si="2"/>
        <v>44</v>
      </c>
      <c r="BK22">
        <f t="shared" si="3"/>
        <v>37.940909090909095</v>
      </c>
      <c r="BL22">
        <f t="shared" si="4"/>
        <v>3.7890172169507533E-2</v>
      </c>
      <c r="BM22">
        <f t="shared" si="5"/>
        <v>1897.6156025932762</v>
      </c>
      <c r="BN22">
        <f t="shared" si="6"/>
        <v>1.4375875777221789</v>
      </c>
      <c r="BO22">
        <f t="shared" si="7"/>
        <v>3.0097462539178225E-2</v>
      </c>
      <c r="BP22">
        <f t="shared" si="8"/>
        <v>1507.3411188871239</v>
      </c>
      <c r="BQ22">
        <f t="shared" si="9"/>
        <v>1.141925090066003</v>
      </c>
      <c r="BS22">
        <f t="shared" si="10"/>
        <v>38.857324338117337</v>
      </c>
      <c r="BT22" s="4">
        <f t="shared" si="11"/>
        <v>51291.668126314886</v>
      </c>
      <c r="BU22" s="4">
        <f t="shared" si="12"/>
        <v>17952.08384421021</v>
      </c>
      <c r="BV22" s="4">
        <f t="shared" si="13"/>
        <v>1972.7564663967264</v>
      </c>
    </row>
    <row r="23" spans="1:74" x14ac:dyDescent="0.25">
      <c r="A23" s="28">
        <v>31</v>
      </c>
      <c r="B23" t="s">
        <v>40</v>
      </c>
      <c r="C23" s="14">
        <v>54245</v>
      </c>
      <c r="D23" s="14">
        <v>2143</v>
      </c>
      <c r="E23" s="14">
        <v>1687</v>
      </c>
      <c r="F23" s="14">
        <v>3076</v>
      </c>
      <c r="G23" s="15">
        <v>141000</v>
      </c>
      <c r="H23" s="14">
        <v>16.8</v>
      </c>
      <c r="I23" s="14">
        <v>12.2</v>
      </c>
      <c r="J23" s="14">
        <v>14.6</v>
      </c>
      <c r="K23" s="14">
        <v>12.6</v>
      </c>
      <c r="L23" s="14">
        <v>13.9</v>
      </c>
      <c r="M23" s="15">
        <v>1320</v>
      </c>
      <c r="N23" s="11">
        <v>41</v>
      </c>
      <c r="O23" s="11">
        <v>11</v>
      </c>
      <c r="P23" s="11">
        <v>0</v>
      </c>
      <c r="Q23" s="11">
        <v>7</v>
      </c>
      <c r="R23" s="11">
        <v>19</v>
      </c>
      <c r="S23" s="11">
        <v>4</v>
      </c>
      <c r="T23" s="11">
        <f t="shared" si="0"/>
        <v>78</v>
      </c>
      <c r="U23" s="3">
        <v>0</v>
      </c>
      <c r="W23" s="3">
        <v>0</v>
      </c>
      <c r="Y23" s="3">
        <v>3</v>
      </c>
      <c r="Z23" s="68">
        <v>0.1</v>
      </c>
      <c r="AA23" s="3">
        <v>0</v>
      </c>
      <c r="AC23" s="3">
        <v>0</v>
      </c>
      <c r="AE23" s="5">
        <v>0.62</v>
      </c>
      <c r="AF23" s="2" t="s">
        <v>122</v>
      </c>
      <c r="AG23" s="3">
        <v>0</v>
      </c>
      <c r="AI23" s="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I23">
        <f t="shared" si="1"/>
        <v>56401</v>
      </c>
      <c r="BJ23">
        <f t="shared" si="2"/>
        <v>44</v>
      </c>
      <c r="BK23">
        <f t="shared" si="3"/>
        <v>41.34970674486803</v>
      </c>
      <c r="BL23">
        <f t="shared" si="4"/>
        <v>3.9505945248409995E-2</v>
      </c>
      <c r="BM23">
        <f t="shared" si="5"/>
        <v>2228.1748179555721</v>
      </c>
      <c r="BN23">
        <f t="shared" si="6"/>
        <v>1.6335592507005661</v>
      </c>
      <c r="BO23">
        <f t="shared" si="7"/>
        <v>3.1099640519863581E-2</v>
      </c>
      <c r="BP23">
        <f t="shared" si="8"/>
        <v>1754.0508249608258</v>
      </c>
      <c r="BQ23">
        <f t="shared" si="9"/>
        <v>1.2859610153671743</v>
      </c>
      <c r="BS23">
        <f t="shared" si="10"/>
        <v>43.499392204276297</v>
      </c>
      <c r="BT23" s="4">
        <f t="shared" si="11"/>
        <v>59333.170966632868</v>
      </c>
      <c r="BU23" s="4">
        <f t="shared" si="12"/>
        <v>20766.609838321503</v>
      </c>
      <c r="BV23" s="4">
        <f t="shared" si="13"/>
        <v>2197.5248506160319</v>
      </c>
    </row>
    <row r="24" spans="1:74" x14ac:dyDescent="0.25">
      <c r="A24" s="28">
        <v>30</v>
      </c>
      <c r="B24" t="s">
        <v>41</v>
      </c>
      <c r="C24" s="14">
        <v>54091</v>
      </c>
      <c r="D24" s="14">
        <v>2169</v>
      </c>
      <c r="E24" s="14">
        <v>1633</v>
      </c>
      <c r="F24" s="14">
        <v>3067</v>
      </c>
      <c r="G24" s="15">
        <v>87000</v>
      </c>
      <c r="H24" s="14">
        <v>15.7</v>
      </c>
      <c r="I24" s="14">
        <v>14.3</v>
      </c>
      <c r="J24" s="14">
        <v>17.3</v>
      </c>
      <c r="K24" s="14">
        <v>12</v>
      </c>
      <c r="L24" s="14">
        <v>15.9</v>
      </c>
      <c r="M24" s="15">
        <v>520</v>
      </c>
      <c r="N24" s="11">
        <v>44</v>
      </c>
      <c r="O24" s="11">
        <v>6</v>
      </c>
      <c r="P24" s="11">
        <v>0</v>
      </c>
      <c r="Q24" s="11">
        <v>9</v>
      </c>
      <c r="R24" s="11">
        <v>15</v>
      </c>
      <c r="S24" s="11">
        <v>6</v>
      </c>
      <c r="T24" s="11">
        <f t="shared" si="0"/>
        <v>74</v>
      </c>
      <c r="U24" s="3">
        <v>0</v>
      </c>
      <c r="W24" s="3">
        <v>0</v>
      </c>
      <c r="Y24" s="3">
        <v>3.5</v>
      </c>
      <c r="Z24" s="68">
        <v>0.15</v>
      </c>
      <c r="AA24" s="3">
        <v>0</v>
      </c>
      <c r="AC24" s="3">
        <v>0</v>
      </c>
      <c r="AE24" s="5">
        <v>0.62</v>
      </c>
      <c r="AF24" s="2" t="s">
        <v>122</v>
      </c>
      <c r="AG24" s="3">
        <v>0</v>
      </c>
      <c r="AI24" s="3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I24">
        <f t="shared" si="1"/>
        <v>57571</v>
      </c>
      <c r="BJ24">
        <f t="shared" si="2"/>
        <v>41</v>
      </c>
      <c r="BK24">
        <f t="shared" si="3"/>
        <v>46.805691056910568</v>
      </c>
      <c r="BL24">
        <f t="shared" si="4"/>
        <v>4.0099092270433158E-2</v>
      </c>
      <c r="BM24">
        <f t="shared" si="5"/>
        <v>2308.5448411011075</v>
      </c>
      <c r="BN24">
        <f t="shared" si="6"/>
        <v>1.8768657244724452</v>
      </c>
      <c r="BO24">
        <f t="shared" si="7"/>
        <v>3.0189865227117266E-2</v>
      </c>
      <c r="BP24">
        <f t="shared" si="8"/>
        <v>1738.060730990368</v>
      </c>
      <c r="BQ24">
        <f t="shared" si="9"/>
        <v>1.4130575048702179</v>
      </c>
      <c r="BS24">
        <f t="shared" si="10"/>
        <v>49.29626764449791</v>
      </c>
      <c r="BT24" s="4">
        <f t="shared" si="11"/>
        <v>60634.40920273243</v>
      </c>
      <c r="BU24" s="4">
        <f t="shared" si="12"/>
        <v>0</v>
      </c>
      <c r="BV24" s="4" t="e">
        <f t="shared" si="13"/>
        <v>#DIV/0!</v>
      </c>
    </row>
    <row r="25" spans="1:74" x14ac:dyDescent="0.25">
      <c r="A25" s="28">
        <v>31</v>
      </c>
      <c r="B25" t="s">
        <v>42</v>
      </c>
      <c r="C25" s="14">
        <v>61481</v>
      </c>
      <c r="D25" s="14">
        <v>2465</v>
      </c>
      <c r="E25" s="14">
        <v>1838</v>
      </c>
      <c r="F25" s="14">
        <v>3443</v>
      </c>
      <c r="G25" s="15">
        <v>118000</v>
      </c>
      <c r="H25" s="14">
        <v>16.899999999999999</v>
      </c>
      <c r="I25" s="14">
        <v>13.8</v>
      </c>
      <c r="J25" s="14">
        <v>15.2</v>
      </c>
      <c r="K25" s="14">
        <v>16.5</v>
      </c>
      <c r="L25" s="14">
        <v>17.600000000000001</v>
      </c>
      <c r="M25" s="15">
        <v>450</v>
      </c>
      <c r="N25" s="11">
        <v>42</v>
      </c>
      <c r="O25" s="11">
        <v>8</v>
      </c>
      <c r="P25" s="11">
        <v>0</v>
      </c>
      <c r="Q25" s="11">
        <v>14</v>
      </c>
      <c r="R25" s="11">
        <v>8</v>
      </c>
      <c r="S25" s="11">
        <v>7</v>
      </c>
      <c r="T25" s="11">
        <f t="shared" si="0"/>
        <v>72</v>
      </c>
      <c r="U25" s="3">
        <v>0</v>
      </c>
      <c r="W25" s="3">
        <v>0</v>
      </c>
      <c r="Y25" s="3">
        <v>3.5</v>
      </c>
      <c r="Z25" s="2">
        <v>15</v>
      </c>
      <c r="AA25" s="3">
        <v>0</v>
      </c>
      <c r="AC25" s="3">
        <v>0</v>
      </c>
      <c r="AE25" s="5">
        <v>0.625</v>
      </c>
      <c r="AF25" s="2" t="s">
        <v>122</v>
      </c>
      <c r="AG25" s="3">
        <v>0</v>
      </c>
      <c r="AI25" s="3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I25">
        <f t="shared" si="1"/>
        <v>65349</v>
      </c>
      <c r="BJ25">
        <f t="shared" si="2"/>
        <v>44</v>
      </c>
      <c r="BK25">
        <f t="shared" si="3"/>
        <v>47.909824046920825</v>
      </c>
      <c r="BL25">
        <f t="shared" si="4"/>
        <v>4.0093687480685092E-2</v>
      </c>
      <c r="BM25">
        <f t="shared" si="5"/>
        <v>2620.08238317529</v>
      </c>
      <c r="BN25">
        <f t="shared" si="6"/>
        <v>1.9208815125918548</v>
      </c>
      <c r="BO25">
        <f t="shared" si="7"/>
        <v>2.9895414843610222E-2</v>
      </c>
      <c r="BP25">
        <f t="shared" si="8"/>
        <v>1953.6354646150844</v>
      </c>
      <c r="BQ25">
        <f t="shared" si="9"/>
        <v>1.4322840649670707</v>
      </c>
      <c r="BS25">
        <f t="shared" si="10"/>
        <v>50.356508884548703</v>
      </c>
      <c r="BT25" s="4">
        <f t="shared" si="11"/>
        <v>68686.278118524424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C26" s="14">
        <v>58117</v>
      </c>
      <c r="D26" s="14">
        <v>2220</v>
      </c>
      <c r="E26" s="14">
        <v>1726</v>
      </c>
      <c r="F26" s="14">
        <v>3271</v>
      </c>
      <c r="G26" s="15">
        <v>90000</v>
      </c>
      <c r="H26" s="14">
        <v>167</v>
      </c>
      <c r="I26" s="14">
        <v>17</v>
      </c>
      <c r="J26" s="14">
        <v>15.9</v>
      </c>
      <c r="K26" s="14">
        <v>15.1</v>
      </c>
      <c r="L26" s="14">
        <v>15.3</v>
      </c>
      <c r="M26" s="15">
        <v>350</v>
      </c>
      <c r="N26" s="11">
        <v>44</v>
      </c>
      <c r="O26" s="11">
        <v>8</v>
      </c>
      <c r="P26" s="11">
        <v>0</v>
      </c>
      <c r="Q26" s="11">
        <v>14</v>
      </c>
      <c r="R26" s="11">
        <v>8</v>
      </c>
      <c r="S26" s="11">
        <v>8</v>
      </c>
      <c r="T26" s="11">
        <f t="shared" si="0"/>
        <v>74</v>
      </c>
      <c r="U26" s="3">
        <v>0</v>
      </c>
      <c r="W26" s="3">
        <v>0</v>
      </c>
      <c r="Y26" s="3">
        <v>3.5</v>
      </c>
      <c r="Z26" s="2">
        <v>15</v>
      </c>
      <c r="AA26" s="3">
        <v>0</v>
      </c>
      <c r="AC26" s="3">
        <v>0</v>
      </c>
      <c r="AE26" s="5">
        <v>0.75</v>
      </c>
      <c r="AF26" s="2" t="s">
        <v>122</v>
      </c>
      <c r="AG26" s="3">
        <v>0</v>
      </c>
      <c r="AI26" s="3">
        <v>0</v>
      </c>
      <c r="BA26">
        <v>0</v>
      </c>
      <c r="BB26">
        <v>0</v>
      </c>
      <c r="BC26">
        <v>0</v>
      </c>
      <c r="BD26">
        <v>0</v>
      </c>
      <c r="BE26">
        <v>14</v>
      </c>
      <c r="BF26">
        <v>0</v>
      </c>
      <c r="BG26">
        <v>0</v>
      </c>
      <c r="BI26">
        <f t="shared" si="1"/>
        <v>62473</v>
      </c>
      <c r="BJ26">
        <f t="shared" si="2"/>
        <v>42</v>
      </c>
      <c r="BK26">
        <f t="shared" si="3"/>
        <v>47.982334869431646</v>
      </c>
      <c r="BL26">
        <f t="shared" si="4"/>
        <v>3.8198805857150228E-2</v>
      </c>
      <c r="BM26">
        <f t="shared" si="5"/>
        <v>2386.3939983137461</v>
      </c>
      <c r="BN26">
        <f t="shared" si="6"/>
        <v>1.832867894250189</v>
      </c>
      <c r="BO26">
        <f t="shared" si="7"/>
        <v>2.9698711220469055E-2</v>
      </c>
      <c r="BP26">
        <f t="shared" si="8"/>
        <v>1855.3675860763633</v>
      </c>
      <c r="BQ26">
        <f t="shared" si="9"/>
        <v>1.4250135069710932</v>
      </c>
      <c r="BS26">
        <f>(0.325*BK26)+(12.86*BN26)+(7.04*BQ26)</f>
        <v>49.197035041699209</v>
      </c>
      <c r="BT26" s="4">
        <f t="shared" si="11"/>
        <v>64054.539624292367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C27" s="14">
        <v>57861</v>
      </c>
      <c r="D27" s="14">
        <v>2239</v>
      </c>
      <c r="E27" s="14">
        <v>1718</v>
      </c>
      <c r="F27" s="14">
        <v>3234</v>
      </c>
      <c r="G27" s="15">
        <v>94000</v>
      </c>
      <c r="H27" s="14">
        <v>13.9</v>
      </c>
      <c r="I27" s="14">
        <v>15.5</v>
      </c>
      <c r="J27" s="14">
        <v>17.100000000000001</v>
      </c>
      <c r="K27" s="14">
        <v>16.399999999999999</v>
      </c>
      <c r="L27" s="14">
        <v>17.7</v>
      </c>
      <c r="M27" s="15">
        <v>260</v>
      </c>
      <c r="N27" s="11">
        <v>44</v>
      </c>
      <c r="O27" s="11">
        <v>6</v>
      </c>
      <c r="P27" s="11">
        <v>0</v>
      </c>
      <c r="Q27" s="11">
        <v>11</v>
      </c>
      <c r="R27" s="11">
        <v>12</v>
      </c>
      <c r="S27" s="11">
        <v>6</v>
      </c>
      <c r="T27" s="11">
        <f t="shared" si="0"/>
        <v>73</v>
      </c>
      <c r="U27" s="3">
        <v>0</v>
      </c>
      <c r="W27" s="3">
        <v>0</v>
      </c>
      <c r="Y27" s="3">
        <v>3.5</v>
      </c>
      <c r="Z27" s="2">
        <v>15</v>
      </c>
      <c r="AA27" s="3">
        <v>0</v>
      </c>
      <c r="AC27" s="3">
        <v>0</v>
      </c>
      <c r="AE27" s="5">
        <v>0.62</v>
      </c>
      <c r="AF27" s="2" t="s">
        <v>122</v>
      </c>
      <c r="AG27" s="3">
        <v>0</v>
      </c>
      <c r="AI27" s="3">
        <v>0</v>
      </c>
      <c r="BA27">
        <v>0</v>
      </c>
      <c r="BB27">
        <v>0</v>
      </c>
      <c r="BC27">
        <v>0</v>
      </c>
      <c r="BD27">
        <v>0</v>
      </c>
      <c r="BE27">
        <v>118</v>
      </c>
      <c r="BF27">
        <v>0</v>
      </c>
      <c r="BG27">
        <v>0</v>
      </c>
      <c r="BI27">
        <f t="shared" si="1"/>
        <v>62243</v>
      </c>
      <c r="BJ27">
        <f t="shared" si="2"/>
        <v>44</v>
      </c>
      <c r="BK27">
        <f t="shared" si="3"/>
        <v>50.521915584415581</v>
      </c>
      <c r="BL27">
        <f t="shared" si="4"/>
        <v>3.8696185686386338E-2</v>
      </c>
      <c r="BM27">
        <f t="shared" si="5"/>
        <v>2408.5666856777448</v>
      </c>
      <c r="BN27">
        <f t="shared" si="6"/>
        <v>1.9550054266864811</v>
      </c>
      <c r="BO27">
        <f t="shared" si="7"/>
        <v>2.9691847703980229E-2</v>
      </c>
      <c r="BP27">
        <f t="shared" si="8"/>
        <v>1848.1096766388414</v>
      </c>
      <c r="BQ27">
        <f t="shared" si="9"/>
        <v>1.5000890232458128</v>
      </c>
      <c r="BS27">
        <f>(0.325*BK27)+(12.86*BN27)+(7.04*BQ27)</f>
        <v>52.121619075773729</v>
      </c>
      <c r="BT27" s="4">
        <f t="shared" si="11"/>
        <v>64213.83470135324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BH22" zoomScaleNormal="100" workbookViewId="0">
      <selection activeCell="BH27" sqref="BH27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/>
      <c r="W2" s="29"/>
      <c r="X2" s="29"/>
      <c r="Y2" s="29" t="s">
        <v>68</v>
      </c>
      <c r="Z2" s="29"/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52683</v>
      </c>
      <c r="D4" s="14">
        <v>2118</v>
      </c>
      <c r="E4" s="14">
        <v>1591</v>
      </c>
      <c r="F4" s="14">
        <v>2909</v>
      </c>
      <c r="G4" s="15">
        <v>388000</v>
      </c>
      <c r="H4" s="25">
        <v>11.2</v>
      </c>
      <c r="I4" s="25">
        <v>15.2</v>
      </c>
      <c r="J4" s="25">
        <v>7.7</v>
      </c>
      <c r="K4" s="25">
        <v>10.6</v>
      </c>
      <c r="L4" s="25">
        <v>11.8</v>
      </c>
      <c r="M4" s="26">
        <v>240</v>
      </c>
      <c r="N4" s="27">
        <v>78</v>
      </c>
      <c r="O4" s="27">
        <v>47</v>
      </c>
      <c r="P4" s="27">
        <v>0</v>
      </c>
      <c r="Q4" s="27">
        <v>18</v>
      </c>
      <c r="R4" s="27">
        <v>42</v>
      </c>
      <c r="S4" s="27">
        <v>18</v>
      </c>
      <c r="T4" s="27">
        <f>N4+O4+P4+Q4+R4</f>
        <v>185</v>
      </c>
      <c r="U4" s="3">
        <v>1</v>
      </c>
      <c r="W4" s="3">
        <v>0</v>
      </c>
      <c r="Y4" s="3">
        <v>4</v>
      </c>
      <c r="AA4" s="3">
        <v>0</v>
      </c>
      <c r="AC4" s="3">
        <v>0</v>
      </c>
      <c r="AE4" s="5">
        <v>20</v>
      </c>
      <c r="AG4" s="3">
        <v>0</v>
      </c>
      <c r="AI4" s="3">
        <v>0</v>
      </c>
      <c r="BA4" s="24">
        <v>0</v>
      </c>
      <c r="BB4" s="24">
        <v>0</v>
      </c>
      <c r="BC4" s="24" t="s">
        <v>73</v>
      </c>
      <c r="BD4" s="24">
        <v>0</v>
      </c>
      <c r="BE4" s="24">
        <v>0</v>
      </c>
      <c r="BF4" s="24">
        <v>0</v>
      </c>
      <c r="BG4" s="24">
        <v>0</v>
      </c>
      <c r="BT4" s="4"/>
      <c r="BU4" s="4"/>
      <c r="BV4" s="4"/>
      <c r="CF4">
        <v>855</v>
      </c>
      <c r="CG4">
        <v>53</v>
      </c>
      <c r="CH4">
        <v>510</v>
      </c>
      <c r="CI4">
        <v>135</v>
      </c>
      <c r="CJ4">
        <v>8</v>
      </c>
    </row>
    <row r="5" spans="1:88" x14ac:dyDescent="0.25">
      <c r="A5" s="23">
        <v>30</v>
      </c>
      <c r="B5" s="24" t="s">
        <v>34</v>
      </c>
      <c r="C5" s="25">
        <v>55434</v>
      </c>
      <c r="D5" s="25">
        <v>2164</v>
      </c>
      <c r="E5" s="25">
        <v>1575</v>
      </c>
      <c r="F5" s="25">
        <v>3056</v>
      </c>
      <c r="G5" s="26">
        <v>339000</v>
      </c>
      <c r="H5" s="14">
        <v>16</v>
      </c>
      <c r="I5" s="14">
        <v>10.9</v>
      </c>
      <c r="J5" s="14">
        <v>11.2</v>
      </c>
      <c r="K5" s="14">
        <v>9.6999999999999993</v>
      </c>
      <c r="L5" s="14">
        <v>12.2</v>
      </c>
      <c r="M5" s="15">
        <v>270</v>
      </c>
      <c r="N5" s="11">
        <v>78</v>
      </c>
      <c r="O5" s="11">
        <v>34</v>
      </c>
      <c r="P5" s="11">
        <v>3</v>
      </c>
      <c r="Q5" s="11">
        <v>12</v>
      </c>
      <c r="R5" s="70">
        <v>52</v>
      </c>
      <c r="S5" s="69">
        <v>11</v>
      </c>
      <c r="T5" s="11">
        <f t="shared" ref="T5:T27" si="0">N5+O5+P5+Q5+R5</f>
        <v>179</v>
      </c>
      <c r="U5" s="3">
        <v>0</v>
      </c>
      <c r="W5" s="3">
        <v>0</v>
      </c>
      <c r="Y5" s="3">
        <v>0</v>
      </c>
      <c r="AA5" s="3">
        <v>0</v>
      </c>
      <c r="AC5" s="3">
        <v>0</v>
      </c>
      <c r="AE5" s="5">
        <v>20</v>
      </c>
      <c r="AG5" s="3">
        <v>0</v>
      </c>
      <c r="AI5" s="3">
        <v>0</v>
      </c>
      <c r="BA5">
        <v>100</v>
      </c>
      <c r="BB5">
        <v>105</v>
      </c>
      <c r="BC5">
        <v>25</v>
      </c>
      <c r="BD5">
        <v>0</v>
      </c>
      <c r="BE5">
        <v>0</v>
      </c>
      <c r="BF5">
        <v>0</v>
      </c>
      <c r="BG5">
        <v>0</v>
      </c>
      <c r="BI5" s="24">
        <f>C5+M4+S4*18*A5</f>
        <v>65394</v>
      </c>
      <c r="BJ5" s="27">
        <f>N4+P4</f>
        <v>78</v>
      </c>
      <c r="BK5" s="24">
        <f>BI5/BJ5/A5</f>
        <v>27.946153846153845</v>
      </c>
      <c r="BL5" s="24">
        <f>D5/C5</f>
        <v>3.9037413861529029E-2</v>
      </c>
      <c r="BM5" s="24">
        <f>BL5*BI5</f>
        <v>2552.8126420608291</v>
      </c>
      <c r="BN5" s="24">
        <f>BM5/BJ5/A5</f>
        <v>1.0909455735302689</v>
      </c>
      <c r="BO5" s="24">
        <f>E5/C5</f>
        <v>2.841216581881156E-2</v>
      </c>
      <c r="BP5" s="24">
        <f>BO5*BI5</f>
        <v>1857.9851715553632</v>
      </c>
      <c r="BQ5" s="24">
        <f>BP5/BJ5/A5</f>
        <v>0.79401075707494151</v>
      </c>
      <c r="BR5" s="24"/>
      <c r="BS5" s="24">
        <f>(0.325*BK5)+(12.86*BN5)+(7.04*BQ5)</f>
        <v>28.701895805406846</v>
      </c>
      <c r="BT5" s="24">
        <f>BS5*BJ5*A5</f>
        <v>67162.436184652019</v>
      </c>
      <c r="BU5" s="24">
        <f>BT5*(BA4/100)</f>
        <v>0</v>
      </c>
      <c r="BV5" s="24" t="e">
        <f>BT5/BB4</f>
        <v>#DIV/0!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68519</v>
      </c>
      <c r="D6" s="14">
        <v>2673</v>
      </c>
      <c r="E6" s="14">
        <v>2096</v>
      </c>
      <c r="F6" s="14">
        <v>3803</v>
      </c>
      <c r="G6" s="15">
        <v>325000</v>
      </c>
      <c r="H6" s="14">
        <v>16</v>
      </c>
      <c r="I6" s="14">
        <v>4.3</v>
      </c>
      <c r="J6" s="14">
        <v>10.9</v>
      </c>
      <c r="K6" s="14">
        <v>13.1</v>
      </c>
      <c r="L6" s="14">
        <v>7.6</v>
      </c>
      <c r="M6" s="15">
        <v>260</v>
      </c>
      <c r="N6" s="11">
        <v>74</v>
      </c>
      <c r="O6" s="11">
        <v>37</v>
      </c>
      <c r="P6" s="11">
        <v>5</v>
      </c>
      <c r="Q6" s="11">
        <v>12</v>
      </c>
      <c r="R6" s="70">
        <v>56</v>
      </c>
      <c r="S6" s="69">
        <v>12</v>
      </c>
      <c r="T6" s="11">
        <f t="shared" si="0"/>
        <v>184</v>
      </c>
      <c r="U6" s="3">
        <v>0</v>
      </c>
      <c r="W6" s="3">
        <v>0</v>
      </c>
      <c r="Y6" s="3">
        <v>0</v>
      </c>
      <c r="AA6" s="3">
        <v>0</v>
      </c>
      <c r="AC6" s="3">
        <v>0</v>
      </c>
      <c r="AE6" s="5">
        <v>18</v>
      </c>
      <c r="AG6" s="3">
        <v>0</v>
      </c>
      <c r="AI6" s="3">
        <v>0</v>
      </c>
      <c r="BA6">
        <v>100</v>
      </c>
      <c r="BB6">
        <v>130</v>
      </c>
      <c r="BC6">
        <v>30</v>
      </c>
      <c r="BD6">
        <v>0</v>
      </c>
      <c r="BE6">
        <v>0</v>
      </c>
      <c r="BF6">
        <v>0</v>
      </c>
      <c r="BG6">
        <v>0</v>
      </c>
      <c r="BI6">
        <f t="shared" ref="BI6:BI27" si="1">C6+M5+S5*18*A6</f>
        <v>74927</v>
      </c>
      <c r="BJ6">
        <f t="shared" ref="BJ6:BJ27" si="2">N5+P5</f>
        <v>81</v>
      </c>
      <c r="BK6">
        <f t="shared" ref="BK6:BK27" si="3">BI6/BJ6/A6</f>
        <v>29.839506172839506</v>
      </c>
      <c r="BL6">
        <f t="shared" ref="BL6:BL27" si="4">D6/C6</f>
        <v>3.9011077219457374E-2</v>
      </c>
      <c r="BM6">
        <f t="shared" ref="BM6:BM27" si="5">BL6*BI6</f>
        <v>2922.9829828222828</v>
      </c>
      <c r="BN6">
        <f t="shared" ref="BN6:BN27" si="6">BM6/BJ6/A6</f>
        <v>1.164071279499117</v>
      </c>
      <c r="BO6">
        <f t="shared" ref="BO6:BO27" si="7">E6/C6</f>
        <v>3.0590055313124826E-2</v>
      </c>
      <c r="BP6">
        <f t="shared" ref="BP6:BP27" si="8">BO6*BI6</f>
        <v>2292.0210744465039</v>
      </c>
      <c r="BQ6">
        <f t="shared" ref="BQ6:BQ27" si="9">BP6/BJ6/A6</f>
        <v>0.91279214434349021</v>
      </c>
      <c r="BS6">
        <f t="shared" ref="BS6:BS25" si="10">(0.325*BK6)+(12.86*BN6)+(7.04*BQ6)</f>
        <v>31.09385285670966</v>
      </c>
      <c r="BT6" s="4">
        <f t="shared" ref="BT6:BT27" si="11">BS6*BJ6*A6</f>
        <v>78076.664523197949</v>
      </c>
      <c r="BU6" s="4">
        <f t="shared" ref="BU6:BU27" si="12">BT6*(BA5/100)</f>
        <v>78076.664523197949</v>
      </c>
      <c r="BV6" s="4">
        <f t="shared" ref="BV6:BV27" si="13">BT6/BB5</f>
        <v>743.58728117331384</v>
      </c>
    </row>
    <row r="7" spans="1:88" x14ac:dyDescent="0.25">
      <c r="A7" s="28">
        <v>30</v>
      </c>
      <c r="B7" t="s">
        <v>36</v>
      </c>
      <c r="C7" s="14">
        <v>56570</v>
      </c>
      <c r="D7" s="14">
        <v>2173</v>
      </c>
      <c r="E7" s="14">
        <v>1703</v>
      </c>
      <c r="F7" s="14">
        <v>3055</v>
      </c>
      <c r="G7" s="15">
        <v>510000</v>
      </c>
      <c r="H7" s="14">
        <v>13.6</v>
      </c>
      <c r="I7" s="14">
        <v>8.6999999999999993</v>
      </c>
      <c r="J7" s="14">
        <v>6</v>
      </c>
      <c r="K7" s="14">
        <v>7.1</v>
      </c>
      <c r="L7" s="14">
        <v>5.2</v>
      </c>
      <c r="M7" s="15">
        <v>290</v>
      </c>
      <c r="N7" s="11">
        <v>78</v>
      </c>
      <c r="O7" s="11">
        <v>35</v>
      </c>
      <c r="P7" s="11">
        <v>5</v>
      </c>
      <c r="Q7" s="11">
        <v>10</v>
      </c>
      <c r="R7" s="70">
        <v>55</v>
      </c>
      <c r="S7" s="69">
        <v>13</v>
      </c>
      <c r="T7" s="11">
        <f t="shared" si="0"/>
        <v>183</v>
      </c>
      <c r="U7" s="3">
        <v>0</v>
      </c>
      <c r="W7" s="3">
        <v>0</v>
      </c>
      <c r="Y7" s="3">
        <v>0</v>
      </c>
      <c r="AA7" s="3">
        <v>0</v>
      </c>
      <c r="AC7" s="3">
        <v>0</v>
      </c>
      <c r="AE7" s="5">
        <v>15</v>
      </c>
      <c r="AG7" s="3">
        <v>0</v>
      </c>
      <c r="AI7" s="3">
        <v>0</v>
      </c>
      <c r="BA7">
        <v>100</v>
      </c>
      <c r="BB7">
        <v>95</v>
      </c>
      <c r="BC7">
        <v>35</v>
      </c>
      <c r="BD7">
        <v>242</v>
      </c>
      <c r="BE7">
        <v>0</v>
      </c>
      <c r="BF7">
        <v>0</v>
      </c>
      <c r="BG7">
        <v>163</v>
      </c>
      <c r="BI7">
        <f t="shared" si="1"/>
        <v>63310</v>
      </c>
      <c r="BJ7">
        <f t="shared" si="2"/>
        <v>79</v>
      </c>
      <c r="BK7">
        <f t="shared" si="3"/>
        <v>26.713080168776369</v>
      </c>
      <c r="BL7">
        <f t="shared" si="4"/>
        <v>3.8412586176418594E-2</v>
      </c>
      <c r="BM7">
        <f t="shared" si="5"/>
        <v>2431.9008308290613</v>
      </c>
      <c r="BN7">
        <f t="shared" si="6"/>
        <v>1.0261184940207009</v>
      </c>
      <c r="BO7">
        <f t="shared" si="7"/>
        <v>3.010429556301927E-2</v>
      </c>
      <c r="BP7">
        <f t="shared" si="8"/>
        <v>1905.9029520947499</v>
      </c>
      <c r="BQ7">
        <f t="shared" si="9"/>
        <v>0.80417846079947253</v>
      </c>
      <c r="BS7">
        <f t="shared" si="10"/>
        <v>27.53905125198682</v>
      </c>
      <c r="BT7" s="4">
        <f t="shared" si="11"/>
        <v>65267.551467208767</v>
      </c>
      <c r="BU7" s="4">
        <f t="shared" si="12"/>
        <v>65267.551467208767</v>
      </c>
      <c r="BV7" s="4">
        <f t="shared" si="13"/>
        <v>502.05808820929821</v>
      </c>
    </row>
    <row r="8" spans="1:88" x14ac:dyDescent="0.25">
      <c r="A8" s="28">
        <v>31</v>
      </c>
      <c r="B8" t="s">
        <v>37</v>
      </c>
      <c r="C8" s="14">
        <v>49271</v>
      </c>
      <c r="D8" s="14">
        <v>1931</v>
      </c>
      <c r="E8" s="14">
        <v>1474</v>
      </c>
      <c r="F8" s="14">
        <v>2675</v>
      </c>
      <c r="G8" s="15">
        <v>585000</v>
      </c>
      <c r="H8" s="14">
        <v>3.4</v>
      </c>
      <c r="I8" s="14">
        <v>5.9</v>
      </c>
      <c r="J8" s="14">
        <v>7.9</v>
      </c>
      <c r="K8" s="14">
        <v>4.4000000000000004</v>
      </c>
      <c r="L8" s="14">
        <v>8.4</v>
      </c>
      <c r="M8" s="15">
        <v>300</v>
      </c>
      <c r="N8" s="11">
        <v>80</v>
      </c>
      <c r="O8" s="11">
        <v>37</v>
      </c>
      <c r="P8" s="11">
        <v>7</v>
      </c>
      <c r="Q8" s="11">
        <v>10</v>
      </c>
      <c r="R8" s="70">
        <v>57</v>
      </c>
      <c r="S8" s="69">
        <v>16</v>
      </c>
      <c r="T8" s="11">
        <f t="shared" si="0"/>
        <v>191</v>
      </c>
      <c r="U8" s="3">
        <v>0</v>
      </c>
      <c r="W8" s="3">
        <v>0</v>
      </c>
      <c r="Y8" s="3">
        <v>0</v>
      </c>
      <c r="AA8" s="3">
        <v>0</v>
      </c>
      <c r="AC8" s="3">
        <v>0</v>
      </c>
      <c r="AE8" s="5">
        <v>12</v>
      </c>
      <c r="AG8" s="3">
        <v>0</v>
      </c>
      <c r="AI8" s="3">
        <v>0</v>
      </c>
      <c r="BA8">
        <v>100</v>
      </c>
      <c r="BB8">
        <v>100</v>
      </c>
      <c r="BC8">
        <v>40</v>
      </c>
      <c r="BD8" t="s">
        <v>93</v>
      </c>
      <c r="BE8">
        <v>0</v>
      </c>
      <c r="BF8">
        <v>0</v>
      </c>
      <c r="BG8">
        <v>180</v>
      </c>
      <c r="BI8">
        <f t="shared" si="1"/>
        <v>56815</v>
      </c>
      <c r="BJ8">
        <f t="shared" si="2"/>
        <v>83</v>
      </c>
      <c r="BK8">
        <f t="shared" si="3"/>
        <v>22.08122813835989</v>
      </c>
      <c r="BL8">
        <f t="shared" si="4"/>
        <v>3.9191410769012197E-2</v>
      </c>
      <c r="BM8">
        <f t="shared" si="5"/>
        <v>2226.6600028414282</v>
      </c>
      <c r="BN8">
        <f t="shared" si="6"/>
        <v>0.86539448225473303</v>
      </c>
      <c r="BO8">
        <f t="shared" si="7"/>
        <v>2.9916177873394085E-2</v>
      </c>
      <c r="BP8">
        <f t="shared" si="8"/>
        <v>1699.687645876885</v>
      </c>
      <c r="BQ8">
        <f t="shared" si="9"/>
        <v>0.66058594865016906</v>
      </c>
      <c r="BS8">
        <f t="shared" si="10"/>
        <v>22.95589726526002</v>
      </c>
      <c r="BT8" s="4">
        <f t="shared" si="11"/>
        <v>59065.523663514032</v>
      </c>
      <c r="BU8" s="4">
        <f t="shared" si="12"/>
        <v>59065.523663514032</v>
      </c>
      <c r="BV8" s="4">
        <f t="shared" si="13"/>
        <v>621.74235435277933</v>
      </c>
    </row>
    <row r="9" spans="1:88" x14ac:dyDescent="0.25">
      <c r="A9" s="28">
        <v>31</v>
      </c>
      <c r="B9" t="s">
        <v>38</v>
      </c>
      <c r="C9" s="14">
        <v>42275</v>
      </c>
      <c r="D9" s="14">
        <v>1682</v>
      </c>
      <c r="E9" s="14">
        <v>1251</v>
      </c>
      <c r="F9" s="14">
        <v>2286</v>
      </c>
      <c r="G9" s="15">
        <v>636000</v>
      </c>
      <c r="H9" s="14">
        <v>4.2</v>
      </c>
      <c r="I9" s="14">
        <v>8.9</v>
      </c>
      <c r="J9" s="14">
        <v>5.4</v>
      </c>
      <c r="K9" s="14">
        <v>7.8</v>
      </c>
      <c r="L9" s="14">
        <v>5</v>
      </c>
      <c r="M9" s="15">
        <v>325</v>
      </c>
      <c r="N9" s="11">
        <v>85</v>
      </c>
      <c r="O9" s="11">
        <v>44</v>
      </c>
      <c r="P9" s="11">
        <v>3</v>
      </c>
      <c r="Q9" s="11">
        <v>15</v>
      </c>
      <c r="R9" s="11">
        <v>54</v>
      </c>
      <c r="S9" s="11">
        <v>12</v>
      </c>
      <c r="T9" s="11">
        <f t="shared" si="0"/>
        <v>201</v>
      </c>
      <c r="U9" s="3">
        <v>0</v>
      </c>
      <c r="W9" s="3">
        <v>0</v>
      </c>
      <c r="Y9" s="3">
        <v>0</v>
      </c>
      <c r="AA9" s="3">
        <v>0</v>
      </c>
      <c r="AC9" s="3">
        <v>0</v>
      </c>
      <c r="AE9" s="5">
        <v>10</v>
      </c>
      <c r="AG9" s="3">
        <v>0</v>
      </c>
      <c r="AI9" s="3">
        <v>0</v>
      </c>
      <c r="BA9">
        <v>100</v>
      </c>
      <c r="BB9">
        <v>115</v>
      </c>
      <c r="BC9">
        <v>35</v>
      </c>
      <c r="BD9">
        <v>831</v>
      </c>
      <c r="BE9">
        <v>0</v>
      </c>
      <c r="BF9">
        <v>0</v>
      </c>
      <c r="BG9">
        <v>110</v>
      </c>
      <c r="BI9">
        <f>C9+M8+S8*18*A9</f>
        <v>51503</v>
      </c>
      <c r="BJ9">
        <f t="shared" si="2"/>
        <v>87</v>
      </c>
      <c r="BK9">
        <f t="shared" si="3"/>
        <v>19.096403411197624</v>
      </c>
      <c r="BL9">
        <f t="shared" si="4"/>
        <v>3.9787108219988175E-2</v>
      </c>
      <c r="BM9">
        <f t="shared" si="5"/>
        <v>2049.1554346540511</v>
      </c>
      <c r="BN9">
        <f t="shared" si="6"/>
        <v>0.75979066913387139</v>
      </c>
      <c r="BO9">
        <f t="shared" si="7"/>
        <v>2.9591957421643996E-2</v>
      </c>
      <c r="BP9">
        <f t="shared" si="8"/>
        <v>1524.0745830869307</v>
      </c>
      <c r="BQ9">
        <f t="shared" si="9"/>
        <v>0.56509995665069734</v>
      </c>
      <c r="BS9">
        <f t="shared" si="10"/>
        <v>19.955542808521724</v>
      </c>
      <c r="BT9" s="4">
        <f t="shared" si="11"/>
        <v>53820.098954583089</v>
      </c>
      <c r="BU9" s="4">
        <f t="shared" si="12"/>
        <v>53820.098954583089</v>
      </c>
      <c r="BV9" s="4">
        <f t="shared" si="13"/>
        <v>538.20098954583091</v>
      </c>
    </row>
    <row r="10" spans="1:88" x14ac:dyDescent="0.25">
      <c r="A10" s="28">
        <v>30</v>
      </c>
      <c r="B10" t="s">
        <v>39</v>
      </c>
      <c r="C10" s="14">
        <v>31013</v>
      </c>
      <c r="D10" s="14">
        <v>1283</v>
      </c>
      <c r="E10" s="14">
        <v>942</v>
      </c>
      <c r="F10" s="14">
        <v>1661</v>
      </c>
      <c r="G10" s="15">
        <v>438000</v>
      </c>
      <c r="H10" s="14">
        <v>5.8</v>
      </c>
      <c r="I10" s="14">
        <v>12.4</v>
      </c>
      <c r="J10" s="14">
        <v>8.6999999999999993</v>
      </c>
      <c r="K10" s="14">
        <v>12.2</v>
      </c>
      <c r="L10" s="14">
        <v>6.8</v>
      </c>
      <c r="M10" s="15">
        <v>300</v>
      </c>
      <c r="N10" s="11">
        <v>83</v>
      </c>
      <c r="O10" s="11">
        <v>42</v>
      </c>
      <c r="P10" s="11">
        <v>6</v>
      </c>
      <c r="Q10" s="11">
        <v>15</v>
      </c>
      <c r="R10" s="11">
        <v>56</v>
      </c>
      <c r="S10" s="11">
        <v>21</v>
      </c>
      <c r="T10" s="11">
        <f t="shared" si="0"/>
        <v>202</v>
      </c>
      <c r="U10" s="3">
        <v>0</v>
      </c>
      <c r="W10" s="3">
        <v>0</v>
      </c>
      <c r="Y10" s="3">
        <v>0</v>
      </c>
      <c r="AA10" s="3">
        <v>0</v>
      </c>
      <c r="AC10" s="3">
        <v>0</v>
      </c>
      <c r="AE10" s="5">
        <v>11</v>
      </c>
      <c r="AG10" s="3">
        <v>0</v>
      </c>
      <c r="AI10" s="3">
        <v>0</v>
      </c>
      <c r="BA10">
        <v>100</v>
      </c>
      <c r="BB10">
        <v>140</v>
      </c>
      <c r="BC10">
        <v>40</v>
      </c>
      <c r="BD10">
        <v>0</v>
      </c>
      <c r="BE10">
        <v>0</v>
      </c>
      <c r="BF10">
        <v>0</v>
      </c>
      <c r="BG10">
        <v>0</v>
      </c>
      <c r="BI10">
        <f t="shared" si="1"/>
        <v>37818</v>
      </c>
      <c r="BJ10">
        <f t="shared" si="2"/>
        <v>88</v>
      </c>
      <c r="BK10">
        <f t="shared" si="3"/>
        <v>14.324999999999999</v>
      </c>
      <c r="BL10">
        <f t="shared" si="4"/>
        <v>4.1369748170122206E-2</v>
      </c>
      <c r="BM10">
        <f t="shared" si="5"/>
        <v>1564.5211362976816</v>
      </c>
      <c r="BN10">
        <f t="shared" si="6"/>
        <v>0.59262164253700056</v>
      </c>
      <c r="BO10">
        <f t="shared" si="7"/>
        <v>3.0374359139715604E-2</v>
      </c>
      <c r="BP10">
        <f t="shared" si="8"/>
        <v>1148.6975139457647</v>
      </c>
      <c r="BQ10">
        <f t="shared" si="9"/>
        <v>0.43511269467642605</v>
      </c>
      <c r="BS10">
        <f t="shared" si="10"/>
        <v>15.339932693547865</v>
      </c>
      <c r="BT10" s="4">
        <f t="shared" si="11"/>
        <v>40497.422310966365</v>
      </c>
      <c r="BU10" s="4">
        <f t="shared" si="12"/>
        <v>40497.422310966365</v>
      </c>
      <c r="BV10" s="4">
        <f t="shared" si="13"/>
        <v>352.15149835622924</v>
      </c>
    </row>
    <row r="11" spans="1:88" x14ac:dyDescent="0.25">
      <c r="A11" s="28">
        <v>31</v>
      </c>
      <c r="B11" t="s">
        <v>40</v>
      </c>
      <c r="C11" s="75">
        <v>31012</v>
      </c>
      <c r="D11" s="14">
        <v>1352</v>
      </c>
      <c r="E11" s="14">
        <v>1012</v>
      </c>
      <c r="F11" s="14">
        <v>1688</v>
      </c>
      <c r="G11" s="15">
        <v>444000</v>
      </c>
      <c r="H11" s="14">
        <v>9.3000000000000007</v>
      </c>
      <c r="I11" s="14">
        <v>16.100000000000001</v>
      </c>
      <c r="J11" s="14">
        <v>11.7</v>
      </c>
      <c r="K11" s="14">
        <v>13.6</v>
      </c>
      <c r="L11" s="14">
        <v>15.5</v>
      </c>
      <c r="M11" s="15">
        <v>300</v>
      </c>
      <c r="N11" s="11">
        <v>68</v>
      </c>
      <c r="O11" s="11">
        <v>36</v>
      </c>
      <c r="P11" s="11">
        <v>6</v>
      </c>
      <c r="Q11" s="11">
        <v>20</v>
      </c>
      <c r="R11" s="11">
        <v>55</v>
      </c>
      <c r="S11" s="11">
        <v>21</v>
      </c>
      <c r="T11" s="11">
        <f t="shared" si="0"/>
        <v>185</v>
      </c>
      <c r="U11" s="3">
        <v>0</v>
      </c>
      <c r="W11" s="3">
        <v>0</v>
      </c>
      <c r="Y11" s="3">
        <v>1200</v>
      </c>
      <c r="Z11" s="68">
        <v>0.05</v>
      </c>
      <c r="AA11" s="3">
        <v>0</v>
      </c>
      <c r="AC11" s="3">
        <v>0</v>
      </c>
      <c r="AE11" s="5">
        <v>10</v>
      </c>
      <c r="AG11" s="3">
        <v>0</v>
      </c>
      <c r="AI11" s="3">
        <v>0</v>
      </c>
      <c r="BA11">
        <v>80</v>
      </c>
      <c r="BB11">
        <v>150</v>
      </c>
      <c r="BC11">
        <v>50</v>
      </c>
      <c r="BD11">
        <v>0</v>
      </c>
      <c r="BE11">
        <v>0</v>
      </c>
      <c r="BF11">
        <v>0</v>
      </c>
      <c r="BG11">
        <v>0</v>
      </c>
      <c r="BI11">
        <f t="shared" si="1"/>
        <v>43030</v>
      </c>
      <c r="BJ11">
        <f t="shared" si="2"/>
        <v>89</v>
      </c>
      <c r="BK11">
        <f t="shared" si="3"/>
        <v>15.596230518303733</v>
      </c>
      <c r="BL11">
        <f t="shared" si="4"/>
        <v>4.3596027344253836E-2</v>
      </c>
      <c r="BM11">
        <f t="shared" si="5"/>
        <v>1875.9370566232426</v>
      </c>
      <c r="BN11">
        <f t="shared" si="6"/>
        <v>0.67993369214325572</v>
      </c>
      <c r="BO11">
        <f t="shared" si="7"/>
        <v>3.2632529343479946E-2</v>
      </c>
      <c r="BP11">
        <f t="shared" si="8"/>
        <v>1404.1777376499422</v>
      </c>
      <c r="BQ11">
        <f t="shared" si="9"/>
        <v>0.50894445003622402</v>
      </c>
      <c r="BS11">
        <f t="shared" si="10"/>
        <v>17.395691127665998</v>
      </c>
      <c r="BT11" s="4">
        <f t="shared" si="11"/>
        <v>47994.711821230485</v>
      </c>
      <c r="BU11" s="4">
        <f t="shared" si="12"/>
        <v>47994.711821230485</v>
      </c>
      <c r="BV11" s="4">
        <f t="shared" si="13"/>
        <v>342.8193701516463</v>
      </c>
    </row>
    <row r="12" spans="1:88" x14ac:dyDescent="0.25">
      <c r="A12" s="28">
        <v>30</v>
      </c>
      <c r="B12" t="s">
        <v>41</v>
      </c>
      <c r="C12" s="14">
        <v>31165</v>
      </c>
      <c r="D12" s="14">
        <v>1351</v>
      </c>
      <c r="E12" s="14">
        <v>1011</v>
      </c>
      <c r="F12" s="14">
        <v>1689</v>
      </c>
      <c r="G12" s="15">
        <v>374000</v>
      </c>
      <c r="H12" s="14">
        <v>4.3</v>
      </c>
      <c r="I12" s="14">
        <v>15.2</v>
      </c>
      <c r="J12" s="14">
        <v>7.8</v>
      </c>
      <c r="K12" s="14">
        <v>7.2</v>
      </c>
      <c r="L12" s="14">
        <v>14.1</v>
      </c>
      <c r="M12" s="15">
        <v>300</v>
      </c>
      <c r="N12" s="11">
        <v>64</v>
      </c>
      <c r="O12" s="11">
        <v>24</v>
      </c>
      <c r="P12" s="11">
        <v>0</v>
      </c>
      <c r="Q12" s="11">
        <v>37</v>
      </c>
      <c r="R12" s="11">
        <v>48</v>
      </c>
      <c r="S12" s="11">
        <v>10</v>
      </c>
      <c r="T12" s="11">
        <f t="shared" si="0"/>
        <v>173</v>
      </c>
      <c r="U12" s="3">
        <v>0</v>
      </c>
      <c r="W12" s="3">
        <v>0</v>
      </c>
      <c r="Y12" s="3">
        <v>1200</v>
      </c>
      <c r="Z12" s="68">
        <v>0.05</v>
      </c>
      <c r="AA12" s="3">
        <v>0</v>
      </c>
      <c r="AC12" s="3">
        <v>0</v>
      </c>
      <c r="AE12" s="5">
        <v>12</v>
      </c>
      <c r="AG12" s="3">
        <v>0</v>
      </c>
      <c r="AI12" s="3">
        <v>0</v>
      </c>
      <c r="BA12">
        <v>10</v>
      </c>
      <c r="BB12">
        <v>20</v>
      </c>
      <c r="BC12">
        <v>0</v>
      </c>
      <c r="BD12">
        <v>0</v>
      </c>
      <c r="BE12">
        <v>0</v>
      </c>
      <c r="BF12">
        <v>0</v>
      </c>
      <c r="BG12">
        <v>0</v>
      </c>
      <c r="BI12">
        <f t="shared" si="1"/>
        <v>42805</v>
      </c>
      <c r="BJ12">
        <f t="shared" si="2"/>
        <v>74</v>
      </c>
      <c r="BK12">
        <f t="shared" si="3"/>
        <v>19.281531531531531</v>
      </c>
      <c r="BL12">
        <f t="shared" si="4"/>
        <v>4.3349911759987168E-2</v>
      </c>
      <c r="BM12">
        <f t="shared" si="5"/>
        <v>1855.5929728862507</v>
      </c>
      <c r="BN12">
        <f t="shared" si="6"/>
        <v>0.83585269048930211</v>
      </c>
      <c r="BO12">
        <f t="shared" si="7"/>
        <v>3.244023744585272E-2</v>
      </c>
      <c r="BP12">
        <f t="shared" si="8"/>
        <v>1388.6043638697256</v>
      </c>
      <c r="BQ12">
        <f t="shared" si="9"/>
        <v>0.6254974612025791</v>
      </c>
      <c r="BS12">
        <f t="shared" si="10"/>
        <v>21.419065474306329</v>
      </c>
      <c r="BT12" s="4">
        <f t="shared" si="11"/>
        <v>47550.325352960048</v>
      </c>
      <c r="BU12" s="4">
        <f t="shared" si="12"/>
        <v>38040.260282368043</v>
      </c>
      <c r="BV12" s="4">
        <f t="shared" si="13"/>
        <v>317.00216901973363</v>
      </c>
    </row>
    <row r="13" spans="1:88" x14ac:dyDescent="0.25">
      <c r="A13" s="28">
        <v>31</v>
      </c>
      <c r="B13" t="s">
        <v>42</v>
      </c>
      <c r="C13" s="14">
        <v>23773</v>
      </c>
      <c r="D13" s="14">
        <v>1051</v>
      </c>
      <c r="E13" s="14">
        <v>790</v>
      </c>
      <c r="F13" s="14">
        <v>1278</v>
      </c>
      <c r="G13" s="15">
        <v>527000</v>
      </c>
      <c r="H13" s="14">
        <v>7.4</v>
      </c>
      <c r="I13" s="14">
        <v>15.6</v>
      </c>
      <c r="J13" s="14">
        <v>7.9</v>
      </c>
      <c r="K13" s="14">
        <v>11.3</v>
      </c>
      <c r="L13" s="14">
        <v>13.2</v>
      </c>
      <c r="M13" s="15">
        <v>450</v>
      </c>
      <c r="N13" s="11">
        <v>60</v>
      </c>
      <c r="O13" s="11">
        <v>28</v>
      </c>
      <c r="P13" s="11">
        <v>0</v>
      </c>
      <c r="Q13" s="11">
        <v>35</v>
      </c>
      <c r="R13" s="11">
        <v>53</v>
      </c>
      <c r="S13" s="11">
        <v>7</v>
      </c>
      <c r="T13" s="11">
        <f t="shared" si="0"/>
        <v>176</v>
      </c>
      <c r="U13" s="3">
        <v>1</v>
      </c>
      <c r="V13" s="68">
        <v>0.05</v>
      </c>
      <c r="W13" s="3">
        <v>0</v>
      </c>
      <c r="Y13" s="3">
        <v>3</v>
      </c>
      <c r="Z13" s="68">
        <v>0.05</v>
      </c>
      <c r="AA13" s="3">
        <v>0</v>
      </c>
      <c r="AC13" s="3">
        <v>0</v>
      </c>
      <c r="AE13" s="5">
        <v>8</v>
      </c>
      <c r="AG13" s="3">
        <v>0</v>
      </c>
      <c r="AI13" s="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I13">
        <f t="shared" si="1"/>
        <v>29653</v>
      </c>
      <c r="BJ13">
        <f t="shared" si="2"/>
        <v>64</v>
      </c>
      <c r="BK13">
        <f t="shared" si="3"/>
        <v>14.946068548387096</v>
      </c>
      <c r="BL13">
        <f t="shared" si="4"/>
        <v>4.4209817860598161E-2</v>
      </c>
      <c r="BM13">
        <f t="shared" si="5"/>
        <v>1310.9537290203173</v>
      </c>
      <c r="BN13">
        <f t="shared" si="6"/>
        <v>0.66076296825620828</v>
      </c>
      <c r="BO13">
        <f t="shared" si="7"/>
        <v>3.3230976317671308E-2</v>
      </c>
      <c r="BP13">
        <f t="shared" si="8"/>
        <v>985.39814074790729</v>
      </c>
      <c r="BQ13">
        <f t="shared" si="9"/>
        <v>0.4966724499737436</v>
      </c>
      <c r="BS13">
        <f t="shared" si="10"/>
        <v>16.851458097815797</v>
      </c>
      <c r="BT13" s="4">
        <f t="shared" si="11"/>
        <v>33433.292866066542</v>
      </c>
      <c r="BU13" s="4">
        <f t="shared" si="12"/>
        <v>3343.3292866066545</v>
      </c>
      <c r="BV13" s="4">
        <f t="shared" si="13"/>
        <v>1671.664643303327</v>
      </c>
    </row>
    <row r="14" spans="1:88" x14ac:dyDescent="0.25">
      <c r="A14" s="28">
        <v>31</v>
      </c>
      <c r="B14" t="s">
        <v>43</v>
      </c>
      <c r="C14" s="14">
        <v>21968</v>
      </c>
      <c r="D14" s="14">
        <v>946</v>
      </c>
      <c r="E14" s="14">
        <v>728</v>
      </c>
      <c r="F14" s="14">
        <v>1190</v>
      </c>
      <c r="G14" s="15">
        <v>527000</v>
      </c>
      <c r="H14" s="14">
        <v>6.4</v>
      </c>
      <c r="I14" s="14">
        <v>12.3</v>
      </c>
      <c r="J14" s="14">
        <v>9.3000000000000007</v>
      </c>
      <c r="K14" s="14">
        <v>10.3</v>
      </c>
      <c r="L14" s="14">
        <v>11.6</v>
      </c>
      <c r="M14" s="15">
        <v>500</v>
      </c>
      <c r="N14" s="11">
        <v>65</v>
      </c>
      <c r="O14" s="11">
        <v>24</v>
      </c>
      <c r="P14" s="11">
        <v>0</v>
      </c>
      <c r="Q14" s="11">
        <v>33</v>
      </c>
      <c r="R14" s="11">
        <v>56</v>
      </c>
      <c r="S14" s="11">
        <v>10</v>
      </c>
      <c r="T14" s="11">
        <f t="shared" si="0"/>
        <v>178</v>
      </c>
      <c r="U14" s="3">
        <v>1</v>
      </c>
      <c r="V14" s="68">
        <v>0.05</v>
      </c>
      <c r="W14" s="3">
        <v>0</v>
      </c>
      <c r="Y14" s="3">
        <v>3</v>
      </c>
      <c r="Z14" s="68">
        <v>0.05</v>
      </c>
      <c r="AA14" s="3">
        <v>0</v>
      </c>
      <c r="AC14" s="3">
        <v>0</v>
      </c>
      <c r="AE14" s="5">
        <v>10</v>
      </c>
      <c r="AG14" s="3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I14">
        <f t="shared" si="1"/>
        <v>26324</v>
      </c>
      <c r="BJ14">
        <f t="shared" si="2"/>
        <v>60</v>
      </c>
      <c r="BK14">
        <f t="shared" si="3"/>
        <v>14.15268817204301</v>
      </c>
      <c r="BL14">
        <f t="shared" si="4"/>
        <v>4.3062636562272397E-2</v>
      </c>
      <c r="BM14">
        <f t="shared" si="5"/>
        <v>1133.5808448652585</v>
      </c>
      <c r="BN14">
        <f t="shared" si="6"/>
        <v>0.6094520671318594</v>
      </c>
      <c r="BO14">
        <f t="shared" si="7"/>
        <v>3.3139111434814274E-2</v>
      </c>
      <c r="BP14">
        <f t="shared" si="8"/>
        <v>872.35396941005092</v>
      </c>
      <c r="BQ14">
        <f t="shared" si="9"/>
        <v>0.46900751043551125</v>
      </c>
      <c r="BS14">
        <f t="shared" si="10"/>
        <v>15.738990112695689</v>
      </c>
      <c r="BT14" s="4">
        <f t="shared" si="11"/>
        <v>29274.521609613981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25559</v>
      </c>
      <c r="D15" s="14">
        <v>1078</v>
      </c>
      <c r="E15" s="14">
        <v>810</v>
      </c>
      <c r="F15" s="14">
        <v>1403</v>
      </c>
      <c r="G15" s="15">
        <v>458000</v>
      </c>
      <c r="H15" s="14">
        <v>5.3</v>
      </c>
      <c r="I15" s="14">
        <v>11.2</v>
      </c>
      <c r="J15" s="14">
        <v>6.2</v>
      </c>
      <c r="K15" s="14">
        <v>8.8000000000000007</v>
      </c>
      <c r="L15" s="14">
        <v>10.5</v>
      </c>
      <c r="M15" s="15">
        <v>750</v>
      </c>
      <c r="N15" s="11">
        <v>61</v>
      </c>
      <c r="O15" s="11">
        <v>25</v>
      </c>
      <c r="P15" s="11">
        <v>0</v>
      </c>
      <c r="Q15" s="11">
        <v>31</v>
      </c>
      <c r="R15" s="11">
        <v>55</v>
      </c>
      <c r="S15" s="11">
        <v>15</v>
      </c>
      <c r="T15" s="11">
        <f t="shared" si="0"/>
        <v>172</v>
      </c>
      <c r="U15" s="3">
        <v>1</v>
      </c>
      <c r="W15" s="3">
        <v>0</v>
      </c>
      <c r="Y15" s="3">
        <v>3</v>
      </c>
      <c r="AA15" s="3">
        <v>0</v>
      </c>
      <c r="AC15" s="3">
        <v>0</v>
      </c>
      <c r="AE15" s="5">
        <v>14</v>
      </c>
      <c r="AG15" s="3">
        <v>0</v>
      </c>
      <c r="AI15" s="3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I15">
        <f t="shared" si="1"/>
        <v>31099</v>
      </c>
      <c r="BJ15">
        <f t="shared" si="2"/>
        <v>65</v>
      </c>
      <c r="BK15">
        <f t="shared" si="3"/>
        <v>17.087362637362638</v>
      </c>
      <c r="BL15">
        <f t="shared" si="4"/>
        <v>4.2176923979811418E-2</v>
      </c>
      <c r="BM15">
        <f t="shared" si="5"/>
        <v>1311.6601588481553</v>
      </c>
      <c r="BN15">
        <f t="shared" si="6"/>
        <v>0.72069239497151394</v>
      </c>
      <c r="BO15">
        <f t="shared" si="7"/>
        <v>3.1691380726945502E-2</v>
      </c>
      <c r="BP15">
        <f t="shared" si="8"/>
        <v>985.57024922727817</v>
      </c>
      <c r="BQ15">
        <f t="shared" si="9"/>
        <v>0.54152211496004299</v>
      </c>
      <c r="BS15">
        <f t="shared" si="10"/>
        <v>18.633812745795229</v>
      </c>
      <c r="BT15" s="4">
        <f t="shared" si="11"/>
        <v>33913.539197347316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38579</v>
      </c>
      <c r="D16" s="14">
        <v>1581</v>
      </c>
      <c r="E16" s="14">
        <v>1188</v>
      </c>
      <c r="F16" s="14">
        <v>2156</v>
      </c>
      <c r="G16" s="15">
        <v>346000</v>
      </c>
      <c r="H16" s="14">
        <v>5</v>
      </c>
      <c r="I16" s="14">
        <v>11.3</v>
      </c>
      <c r="J16" s="14">
        <v>6.3</v>
      </c>
      <c r="K16" s="14">
        <v>8.6999999999999993</v>
      </c>
      <c r="L16" s="14">
        <v>9.4</v>
      </c>
      <c r="N16" s="11">
        <v>65</v>
      </c>
      <c r="O16" s="11">
        <v>20</v>
      </c>
      <c r="P16" s="11">
        <v>3</v>
      </c>
      <c r="Q16" s="11">
        <v>30</v>
      </c>
      <c r="R16" s="11">
        <v>58</v>
      </c>
      <c r="S16" s="11">
        <v>14</v>
      </c>
      <c r="T16" s="11">
        <f t="shared" si="0"/>
        <v>176</v>
      </c>
      <c r="U16" s="3">
        <v>1</v>
      </c>
      <c r="V16" s="68">
        <v>0.05</v>
      </c>
      <c r="W16" s="3">
        <v>0</v>
      </c>
      <c r="Y16" s="3">
        <v>3</v>
      </c>
      <c r="Z16" s="68">
        <v>0.05</v>
      </c>
      <c r="AA16" s="3">
        <v>0</v>
      </c>
      <c r="AC16" s="3">
        <v>0</v>
      </c>
      <c r="AE16" s="5">
        <v>11</v>
      </c>
      <c r="AG16" s="3">
        <v>0</v>
      </c>
      <c r="AI16" s="3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I16">
        <f t="shared" si="1"/>
        <v>47699</v>
      </c>
      <c r="BJ16">
        <f t="shared" si="2"/>
        <v>61</v>
      </c>
      <c r="BK16">
        <f t="shared" si="3"/>
        <v>25.224219989423585</v>
      </c>
      <c r="BL16">
        <f t="shared" si="4"/>
        <v>4.0980844500894266E-2</v>
      </c>
      <c r="BM16">
        <f t="shared" si="5"/>
        <v>1954.7453018481556</v>
      </c>
      <c r="BN16">
        <f t="shared" si="6"/>
        <v>1.033709837042917</v>
      </c>
      <c r="BO16">
        <f t="shared" si="7"/>
        <v>3.0793955260634023E-2</v>
      </c>
      <c r="BP16">
        <f t="shared" si="8"/>
        <v>1468.8408719769823</v>
      </c>
      <c r="BQ16">
        <f t="shared" si="9"/>
        <v>0.77675350183870029</v>
      </c>
      <c r="BS16">
        <f t="shared" si="10"/>
        <v>26.959724653879025</v>
      </c>
      <c r="BT16" s="4">
        <f t="shared" si="11"/>
        <v>50980.83932048524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38362</v>
      </c>
      <c r="D17" s="14">
        <v>1450</v>
      </c>
      <c r="E17" s="14">
        <v>1078</v>
      </c>
      <c r="F17" s="14">
        <v>2148</v>
      </c>
      <c r="G17" s="15">
        <v>354000</v>
      </c>
      <c r="H17" s="14">
        <v>6.3</v>
      </c>
      <c r="I17" s="14">
        <v>10.7</v>
      </c>
      <c r="J17" s="14">
        <v>7.5</v>
      </c>
      <c r="K17" s="14">
        <v>8.9</v>
      </c>
      <c r="L17" s="14">
        <v>9.4</v>
      </c>
      <c r="M17" s="15">
        <v>500</v>
      </c>
      <c r="N17" s="11">
        <v>71</v>
      </c>
      <c r="O17" s="11">
        <v>24</v>
      </c>
      <c r="P17" s="11">
        <v>3</v>
      </c>
      <c r="Q17" s="11">
        <v>12</v>
      </c>
      <c r="R17" s="11">
        <v>58</v>
      </c>
      <c r="S17" s="11">
        <v>12</v>
      </c>
      <c r="T17" s="11">
        <f t="shared" si="0"/>
        <v>168</v>
      </c>
      <c r="U17" s="3">
        <v>0</v>
      </c>
      <c r="W17" s="3">
        <v>0</v>
      </c>
      <c r="Y17" s="3">
        <v>5</v>
      </c>
      <c r="Z17" s="2">
        <v>5</v>
      </c>
      <c r="AA17" s="3">
        <v>0</v>
      </c>
      <c r="AC17" s="3">
        <v>0</v>
      </c>
      <c r="AE17" s="5">
        <v>12</v>
      </c>
      <c r="AG17" s="3">
        <v>0</v>
      </c>
      <c r="AI17" s="3">
        <v>0</v>
      </c>
      <c r="BA17">
        <v>100</v>
      </c>
      <c r="BB17">
        <v>190</v>
      </c>
      <c r="BC17">
        <v>18</v>
      </c>
      <c r="BD17">
        <v>0</v>
      </c>
      <c r="BE17">
        <v>0</v>
      </c>
      <c r="BF17">
        <v>0</v>
      </c>
      <c r="BG17">
        <v>0</v>
      </c>
      <c r="BI17">
        <f t="shared" si="1"/>
        <v>45922</v>
      </c>
      <c r="BJ17">
        <f t="shared" si="2"/>
        <v>68</v>
      </c>
      <c r="BK17">
        <f t="shared" si="3"/>
        <v>22.510784313725491</v>
      </c>
      <c r="BL17">
        <f t="shared" si="4"/>
        <v>3.7797820760127207E-2</v>
      </c>
      <c r="BM17">
        <f t="shared" si="5"/>
        <v>1735.7515249465616</v>
      </c>
      <c r="BN17">
        <f t="shared" si="6"/>
        <v>0.85085859066007929</v>
      </c>
      <c r="BO17">
        <f t="shared" si="7"/>
        <v>2.8100724675460091E-2</v>
      </c>
      <c r="BP17">
        <f t="shared" si="8"/>
        <v>1290.4414785464783</v>
      </c>
      <c r="BQ17">
        <f t="shared" si="9"/>
        <v>0.63256935222866584</v>
      </c>
      <c r="BS17">
        <f t="shared" si="10"/>
        <v>22.711334617539212</v>
      </c>
      <c r="BT17" s="4">
        <f t="shared" si="11"/>
        <v>46331.122619779992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54397</v>
      </c>
      <c r="D18" s="14">
        <v>2094</v>
      </c>
      <c r="E18" s="14">
        <v>1659</v>
      </c>
      <c r="F18" s="14">
        <v>3046</v>
      </c>
      <c r="G18" s="15">
        <v>339000</v>
      </c>
      <c r="H18" s="14">
        <v>3.4</v>
      </c>
      <c r="I18" s="14">
        <v>18.8</v>
      </c>
      <c r="J18" s="14">
        <v>8.8000000000000007</v>
      </c>
      <c r="K18" s="14">
        <v>10.4</v>
      </c>
      <c r="L18" s="14">
        <v>12</v>
      </c>
      <c r="M18" s="15">
        <v>500</v>
      </c>
      <c r="N18" s="11">
        <v>74</v>
      </c>
      <c r="O18" s="11">
        <v>22</v>
      </c>
      <c r="P18" s="11">
        <v>4</v>
      </c>
      <c r="Q18" s="11">
        <v>10</v>
      </c>
      <c r="R18" s="11">
        <v>63</v>
      </c>
      <c r="S18" s="11">
        <v>10</v>
      </c>
      <c r="T18" s="11">
        <f t="shared" si="0"/>
        <v>173</v>
      </c>
      <c r="U18" s="3">
        <v>0</v>
      </c>
      <c r="W18" s="3">
        <v>0</v>
      </c>
      <c r="Y18" s="3">
        <v>0</v>
      </c>
      <c r="AA18" s="3">
        <v>0</v>
      </c>
      <c r="AC18" s="3">
        <v>0</v>
      </c>
      <c r="AE18" s="5">
        <v>8</v>
      </c>
      <c r="AG18" s="3">
        <v>0</v>
      </c>
      <c r="AI18" s="3">
        <v>0</v>
      </c>
      <c r="BA18">
        <v>100</v>
      </c>
      <c r="BB18">
        <v>125</v>
      </c>
      <c r="BC18">
        <v>30</v>
      </c>
      <c r="BD18">
        <v>805</v>
      </c>
      <c r="BE18">
        <v>0</v>
      </c>
      <c r="BF18">
        <v>0</v>
      </c>
      <c r="BG18">
        <v>294</v>
      </c>
      <c r="BI18">
        <f t="shared" si="1"/>
        <v>61593</v>
      </c>
      <c r="BJ18">
        <f t="shared" si="2"/>
        <v>74</v>
      </c>
      <c r="BK18">
        <f t="shared" si="3"/>
        <v>26.849607672188316</v>
      </c>
      <c r="BL18">
        <f t="shared" si="4"/>
        <v>3.8494769932165378E-2</v>
      </c>
      <c r="BM18">
        <f t="shared" si="5"/>
        <v>2371.008364431862</v>
      </c>
      <c r="BN18">
        <f t="shared" si="6"/>
        <v>1.0335694701097915</v>
      </c>
      <c r="BO18">
        <f t="shared" si="7"/>
        <v>3.0498005404709819E-2</v>
      </c>
      <c r="BP18">
        <f t="shared" si="8"/>
        <v>1878.463646892292</v>
      </c>
      <c r="BQ18">
        <f t="shared" si="9"/>
        <v>0.8188594799007376</v>
      </c>
      <c r="BS18">
        <f t="shared" si="10"/>
        <v>27.782596617574313</v>
      </c>
      <c r="BT18" s="4">
        <f t="shared" si="11"/>
        <v>63733.27664071547</v>
      </c>
      <c r="BU18" s="4">
        <f t="shared" si="12"/>
        <v>63733.27664071547</v>
      </c>
      <c r="BV18" s="4">
        <f t="shared" si="13"/>
        <v>335.43829810902878</v>
      </c>
    </row>
    <row r="19" spans="1:74" x14ac:dyDescent="0.25">
      <c r="A19" s="28">
        <v>30</v>
      </c>
      <c r="B19" t="s">
        <v>36</v>
      </c>
      <c r="C19" s="14">
        <v>53343</v>
      </c>
      <c r="D19" s="14">
        <v>2069</v>
      </c>
      <c r="E19" s="14">
        <v>1589</v>
      </c>
      <c r="F19" s="14">
        <v>2998</v>
      </c>
      <c r="G19" s="15">
        <v>311000</v>
      </c>
      <c r="H19" s="14">
        <v>1.1000000000000001</v>
      </c>
      <c r="I19" s="14">
        <v>11.8</v>
      </c>
      <c r="J19" s="14">
        <v>3.2</v>
      </c>
      <c r="K19" s="14">
        <v>4.5</v>
      </c>
      <c r="L19" s="14">
        <v>5.7</v>
      </c>
      <c r="N19" s="11">
        <v>77</v>
      </c>
      <c r="O19" s="11">
        <v>24</v>
      </c>
      <c r="P19" s="11">
        <v>4</v>
      </c>
      <c r="Q19" s="11">
        <v>7</v>
      </c>
      <c r="R19" s="11">
        <v>66</v>
      </c>
      <c r="S19" s="11">
        <v>10</v>
      </c>
      <c r="T19" s="11">
        <f t="shared" si="0"/>
        <v>178</v>
      </c>
      <c r="U19" s="3">
        <v>0</v>
      </c>
      <c r="W19" s="3">
        <v>0</v>
      </c>
      <c r="Y19" s="3">
        <v>0</v>
      </c>
      <c r="AA19" s="3">
        <v>0</v>
      </c>
      <c r="AC19" s="3">
        <v>0</v>
      </c>
      <c r="AE19" s="5">
        <v>8</v>
      </c>
      <c r="AG19" s="3">
        <v>0</v>
      </c>
      <c r="AI19" s="3">
        <v>0</v>
      </c>
      <c r="BA19">
        <v>100</v>
      </c>
      <c r="BB19">
        <v>150</v>
      </c>
      <c r="BC19">
        <v>35</v>
      </c>
      <c r="BD19">
        <v>191</v>
      </c>
      <c r="BE19">
        <v>0</v>
      </c>
      <c r="BF19">
        <v>0</v>
      </c>
      <c r="BG19">
        <v>157</v>
      </c>
      <c r="BI19">
        <f t="shared" si="1"/>
        <v>59243</v>
      </c>
      <c r="BJ19">
        <f t="shared" si="2"/>
        <v>78</v>
      </c>
      <c r="BK19">
        <f t="shared" si="3"/>
        <v>25.317521367521366</v>
      </c>
      <c r="BL19">
        <f t="shared" si="4"/>
        <v>3.8786719907016855E-2</v>
      </c>
      <c r="BM19">
        <f t="shared" si="5"/>
        <v>2297.8416474513997</v>
      </c>
      <c r="BN19">
        <f t="shared" si="6"/>
        <v>0.98198361002196566</v>
      </c>
      <c r="BO19">
        <f t="shared" si="7"/>
        <v>2.9788350861406371E-2</v>
      </c>
      <c r="BP19">
        <f t="shared" si="8"/>
        <v>1764.7512700822977</v>
      </c>
      <c r="BQ19">
        <f t="shared" si="9"/>
        <v>0.75416720943687932</v>
      </c>
      <c r="BS19">
        <f t="shared" si="10"/>
        <v>26.165840823762554</v>
      </c>
      <c r="BT19" s="4">
        <f t="shared" si="11"/>
        <v>61228.067527604377</v>
      </c>
      <c r="BU19" s="4">
        <f t="shared" si="12"/>
        <v>61228.067527604377</v>
      </c>
      <c r="BV19" s="4">
        <f t="shared" si="13"/>
        <v>489.82454022083499</v>
      </c>
    </row>
    <row r="20" spans="1:74" x14ac:dyDescent="0.25">
      <c r="A20" s="28">
        <v>31</v>
      </c>
      <c r="B20" t="s">
        <v>37</v>
      </c>
      <c r="C20" s="14">
        <v>46765</v>
      </c>
      <c r="D20" s="14">
        <v>1781</v>
      </c>
      <c r="E20" s="14">
        <v>1365</v>
      </c>
      <c r="F20" s="14">
        <v>2599</v>
      </c>
      <c r="G20" s="15">
        <v>395000</v>
      </c>
      <c r="H20" s="14">
        <v>6.9</v>
      </c>
      <c r="I20" s="14">
        <v>12.1</v>
      </c>
      <c r="J20" s="14">
        <v>7.6</v>
      </c>
      <c r="K20" s="14">
        <v>9</v>
      </c>
      <c r="L20" s="14">
        <v>11.1</v>
      </c>
      <c r="M20" s="15">
        <v>400</v>
      </c>
      <c r="N20" s="11">
        <v>82</v>
      </c>
      <c r="O20" s="11">
        <v>18</v>
      </c>
      <c r="P20" s="11">
        <v>4</v>
      </c>
      <c r="Q20" s="11">
        <v>34</v>
      </c>
      <c r="R20" s="11">
        <v>40</v>
      </c>
      <c r="S20" s="11">
        <v>7</v>
      </c>
      <c r="T20" s="11">
        <f t="shared" si="0"/>
        <v>178</v>
      </c>
      <c r="U20" s="3">
        <v>0</v>
      </c>
      <c r="W20" s="3">
        <v>0</v>
      </c>
      <c r="Y20" s="3">
        <v>0</v>
      </c>
      <c r="AA20" s="3">
        <v>0</v>
      </c>
      <c r="AC20" s="3">
        <v>0</v>
      </c>
      <c r="AE20" s="5">
        <v>7</v>
      </c>
      <c r="AG20" s="3">
        <v>0</v>
      </c>
      <c r="AI20" s="3">
        <v>0</v>
      </c>
      <c r="BA20">
        <v>100</v>
      </c>
      <c r="BB20">
        <v>175</v>
      </c>
      <c r="BC20">
        <v>40</v>
      </c>
      <c r="BD20">
        <v>50</v>
      </c>
      <c r="BE20">
        <v>0</v>
      </c>
      <c r="BF20">
        <v>0</v>
      </c>
      <c r="BG20">
        <v>54</v>
      </c>
      <c r="BI20">
        <f t="shared" si="1"/>
        <v>52345</v>
      </c>
      <c r="BJ20">
        <f t="shared" si="2"/>
        <v>81</v>
      </c>
      <c r="BK20">
        <f t="shared" si="3"/>
        <v>20.846276383910791</v>
      </c>
      <c r="BL20">
        <f t="shared" si="4"/>
        <v>3.8084037207313161E-2</v>
      </c>
      <c r="BM20">
        <f t="shared" si="5"/>
        <v>1993.5089276168073</v>
      </c>
      <c r="BN20">
        <f t="shared" si="6"/>
        <v>0.79391036543879223</v>
      </c>
      <c r="BO20">
        <f t="shared" si="7"/>
        <v>2.9188495669838554E-2</v>
      </c>
      <c r="BP20">
        <f t="shared" si="8"/>
        <v>1527.8718058376992</v>
      </c>
      <c r="BQ20">
        <f t="shared" si="9"/>
        <v>0.60847144796403796</v>
      </c>
      <c r="BS20">
        <f t="shared" si="10"/>
        <v>21.268366117980701</v>
      </c>
      <c r="BT20" s="4">
        <f t="shared" si="11"/>
        <v>53404.867322249542</v>
      </c>
      <c r="BU20" s="4">
        <f t="shared" si="12"/>
        <v>53404.867322249542</v>
      </c>
      <c r="BV20" s="4">
        <f t="shared" si="13"/>
        <v>356.03244881499694</v>
      </c>
    </row>
    <row r="21" spans="1:74" x14ac:dyDescent="0.25">
      <c r="A21" s="28">
        <v>31</v>
      </c>
      <c r="B21" t="s">
        <v>38</v>
      </c>
      <c r="C21" s="14">
        <v>58889</v>
      </c>
      <c r="D21" s="14">
        <v>2367</v>
      </c>
      <c r="E21" s="14">
        <v>1796</v>
      </c>
      <c r="F21" s="14">
        <v>3262</v>
      </c>
      <c r="G21" s="15">
        <v>417000</v>
      </c>
      <c r="H21" s="14">
        <v>10.7</v>
      </c>
      <c r="I21" s="14">
        <v>15.2</v>
      </c>
      <c r="J21" s="14">
        <v>11.5</v>
      </c>
      <c r="K21" s="14">
        <v>12.7</v>
      </c>
      <c r="L21" s="14">
        <v>14.2</v>
      </c>
      <c r="M21" s="15">
        <v>350</v>
      </c>
      <c r="N21" s="11">
        <v>83</v>
      </c>
      <c r="O21" s="11">
        <v>19</v>
      </c>
      <c r="P21" s="11">
        <v>1</v>
      </c>
      <c r="Q21" s="11">
        <v>33</v>
      </c>
      <c r="R21" s="11">
        <v>44</v>
      </c>
      <c r="S21" s="11">
        <v>5</v>
      </c>
      <c r="T21" s="11">
        <f t="shared" si="0"/>
        <v>180</v>
      </c>
      <c r="U21" s="3">
        <v>0</v>
      </c>
      <c r="W21" s="3">
        <v>0</v>
      </c>
      <c r="Y21" s="3">
        <v>0</v>
      </c>
      <c r="AA21" s="3">
        <v>0</v>
      </c>
      <c r="AC21" s="3">
        <v>0</v>
      </c>
      <c r="AE21" s="5">
        <v>8</v>
      </c>
      <c r="AG21" s="3">
        <v>0</v>
      </c>
      <c r="AI21" s="3">
        <v>0</v>
      </c>
      <c r="BA21">
        <v>100</v>
      </c>
      <c r="BB21">
        <v>210</v>
      </c>
      <c r="BC21">
        <v>40</v>
      </c>
      <c r="BD21">
        <v>0</v>
      </c>
      <c r="BE21">
        <v>0</v>
      </c>
      <c r="BF21">
        <v>0</v>
      </c>
      <c r="BG21">
        <v>0</v>
      </c>
      <c r="BI21">
        <f t="shared" si="1"/>
        <v>63195</v>
      </c>
      <c r="BJ21">
        <f t="shared" si="2"/>
        <v>86</v>
      </c>
      <c r="BK21">
        <f t="shared" si="3"/>
        <v>23.70405101275319</v>
      </c>
      <c r="BL21">
        <f t="shared" si="4"/>
        <v>4.0194263784407956E-2</v>
      </c>
      <c r="BM21">
        <f t="shared" si="5"/>
        <v>2540.0764998556606</v>
      </c>
      <c r="BN21">
        <f t="shared" si="6"/>
        <v>0.95276687916566416</v>
      </c>
      <c r="BO21">
        <f t="shared" si="7"/>
        <v>3.0498055664045919E-2</v>
      </c>
      <c r="BP21">
        <f t="shared" si="8"/>
        <v>1927.3246276893817</v>
      </c>
      <c r="BQ21">
        <f t="shared" si="9"/>
        <v>0.72292746725033064</v>
      </c>
      <c r="BS21">
        <f t="shared" si="10"/>
        <v>25.045808014657556</v>
      </c>
      <c r="BT21" s="4">
        <f t="shared" si="11"/>
        <v>66772.12416707704</v>
      </c>
      <c r="BU21" s="4">
        <f t="shared" si="12"/>
        <v>66772.12416707704</v>
      </c>
      <c r="BV21" s="4">
        <f t="shared" si="13"/>
        <v>381.55499524044023</v>
      </c>
    </row>
    <row r="22" spans="1:74" x14ac:dyDescent="0.25">
      <c r="A22" s="28">
        <v>30</v>
      </c>
      <c r="B22" t="s">
        <v>39</v>
      </c>
      <c r="C22" s="14">
        <v>52804</v>
      </c>
      <c r="D22" s="14">
        <v>2138</v>
      </c>
      <c r="E22" s="14">
        <v>1642</v>
      </c>
      <c r="F22" s="14">
        <v>2904</v>
      </c>
      <c r="G22" s="15">
        <v>364000</v>
      </c>
      <c r="H22" s="14">
        <v>10.7</v>
      </c>
      <c r="I22" s="14">
        <v>16.8</v>
      </c>
      <c r="J22" s="14">
        <v>11.8</v>
      </c>
      <c r="K22" s="14">
        <v>12.6</v>
      </c>
      <c r="L22" s="14">
        <v>13.1</v>
      </c>
      <c r="M22" s="15">
        <v>300</v>
      </c>
      <c r="N22" s="11">
        <v>77</v>
      </c>
      <c r="O22" s="11">
        <v>24</v>
      </c>
      <c r="P22" s="11">
        <v>1</v>
      </c>
      <c r="Q22" s="11">
        <v>34</v>
      </c>
      <c r="R22" s="11">
        <v>43</v>
      </c>
      <c r="S22" s="11">
        <v>5</v>
      </c>
      <c r="T22" s="11">
        <f t="shared" si="0"/>
        <v>179</v>
      </c>
      <c r="U22" s="3">
        <v>0</v>
      </c>
      <c r="W22" s="3">
        <v>0</v>
      </c>
      <c r="Y22" s="3">
        <v>0</v>
      </c>
      <c r="AA22" s="3">
        <v>0</v>
      </c>
      <c r="AC22" s="3">
        <v>0</v>
      </c>
      <c r="AE22" s="5">
        <v>5</v>
      </c>
      <c r="AG22" s="3">
        <v>0</v>
      </c>
      <c r="AI22" s="3">
        <v>0</v>
      </c>
      <c r="BA22">
        <v>100</v>
      </c>
      <c r="BB22">
        <v>220</v>
      </c>
      <c r="BC22">
        <v>50</v>
      </c>
      <c r="BD22">
        <v>0</v>
      </c>
      <c r="BE22">
        <v>0</v>
      </c>
      <c r="BF22">
        <v>0</v>
      </c>
      <c r="BG22">
        <v>0</v>
      </c>
      <c r="BI22">
        <f t="shared" si="1"/>
        <v>55854</v>
      </c>
      <c r="BJ22">
        <f t="shared" si="2"/>
        <v>84</v>
      </c>
      <c r="BK22">
        <f t="shared" si="3"/>
        <v>22.164285714285715</v>
      </c>
      <c r="BL22">
        <f t="shared" si="4"/>
        <v>4.0489356866904025E-2</v>
      </c>
      <c r="BM22">
        <f t="shared" si="5"/>
        <v>2261.4925384440576</v>
      </c>
      <c r="BN22">
        <f t="shared" si="6"/>
        <v>0.89741767398573713</v>
      </c>
      <c r="BO22">
        <f t="shared" si="7"/>
        <v>3.1096129081130217E-2</v>
      </c>
      <c r="BP22">
        <f t="shared" si="8"/>
        <v>1736.8431936974471</v>
      </c>
      <c r="BQ22">
        <f t="shared" si="9"/>
        <v>0.68922348956247903</v>
      </c>
      <c r="BS22">
        <f t="shared" si="10"/>
        <v>23.596317511119288</v>
      </c>
      <c r="BT22" s="4">
        <f t="shared" si="11"/>
        <v>59462.720128020606</v>
      </c>
      <c r="BU22" s="4">
        <f t="shared" si="12"/>
        <v>59462.720128020606</v>
      </c>
      <c r="BV22" s="4">
        <f t="shared" si="13"/>
        <v>283.15581013343149</v>
      </c>
    </row>
    <row r="23" spans="1:74" x14ac:dyDescent="0.25">
      <c r="A23" s="28">
        <v>31</v>
      </c>
      <c r="B23" t="s">
        <v>40</v>
      </c>
      <c r="C23" s="14">
        <v>42541</v>
      </c>
      <c r="D23" s="14">
        <v>1935</v>
      </c>
      <c r="E23" s="14">
        <v>1463</v>
      </c>
      <c r="F23" s="14">
        <v>2327</v>
      </c>
      <c r="G23" s="15">
        <v>374000</v>
      </c>
      <c r="H23" s="14">
        <v>13</v>
      </c>
      <c r="I23" s="14">
        <v>19.100000000000001</v>
      </c>
      <c r="J23" s="14">
        <v>13.8</v>
      </c>
      <c r="K23" s="14">
        <v>15.5</v>
      </c>
      <c r="L23" s="14">
        <v>16.7</v>
      </c>
      <c r="M23" s="15">
        <v>300</v>
      </c>
      <c r="N23" s="11">
        <v>65</v>
      </c>
      <c r="O23" s="11">
        <v>26</v>
      </c>
      <c r="P23" s="11">
        <v>1</v>
      </c>
      <c r="Q23" s="11">
        <v>32</v>
      </c>
      <c r="R23" s="11">
        <v>42</v>
      </c>
      <c r="S23" s="11">
        <v>3</v>
      </c>
      <c r="T23" s="11">
        <f t="shared" si="0"/>
        <v>166</v>
      </c>
      <c r="U23" s="3">
        <v>0</v>
      </c>
      <c r="W23" s="3">
        <v>0</v>
      </c>
      <c r="Y23" s="3" t="s">
        <v>123</v>
      </c>
      <c r="Z23" s="2">
        <v>5</v>
      </c>
      <c r="AA23" s="3">
        <v>0</v>
      </c>
      <c r="AC23" s="3">
        <v>0</v>
      </c>
      <c r="AE23" s="5">
        <v>5</v>
      </c>
      <c r="AG23" s="3">
        <v>0</v>
      </c>
      <c r="AI23" s="3">
        <v>0</v>
      </c>
      <c r="BA23">
        <v>100</v>
      </c>
      <c r="BB23">
        <v>140</v>
      </c>
      <c r="BC23">
        <v>0</v>
      </c>
      <c r="BD23">
        <v>0</v>
      </c>
      <c r="BE23">
        <v>0</v>
      </c>
      <c r="BF23">
        <v>0</v>
      </c>
      <c r="BG23">
        <v>0</v>
      </c>
      <c r="BI23">
        <f t="shared" si="1"/>
        <v>45631</v>
      </c>
      <c r="BJ23">
        <f t="shared" si="2"/>
        <v>78</v>
      </c>
      <c r="BK23">
        <f t="shared" si="3"/>
        <v>18.871381306865178</v>
      </c>
      <c r="BL23">
        <f t="shared" si="4"/>
        <v>4.5485531604804778E-2</v>
      </c>
      <c r="BM23">
        <f t="shared" si="5"/>
        <v>2075.550292658847</v>
      </c>
      <c r="BN23">
        <f t="shared" si="6"/>
        <v>0.85837481085973821</v>
      </c>
      <c r="BO23">
        <f t="shared" si="7"/>
        <v>3.4390352836087539E-2</v>
      </c>
      <c r="BP23">
        <f t="shared" si="8"/>
        <v>1569.2661902635105</v>
      </c>
      <c r="BQ23">
        <f t="shared" si="9"/>
        <v>0.64899346164744021</v>
      </c>
      <c r="BS23">
        <f t="shared" si="10"/>
        <v>21.740812962385395</v>
      </c>
      <c r="BT23" s="4">
        <f t="shared" si="11"/>
        <v>52569.285743047883</v>
      </c>
      <c r="BU23" s="4">
        <f t="shared" si="12"/>
        <v>52569.285743047883</v>
      </c>
      <c r="BV23" s="4">
        <f t="shared" si="13"/>
        <v>238.95129883203583</v>
      </c>
    </row>
    <row r="24" spans="1:74" x14ac:dyDescent="0.25">
      <c r="A24" s="28">
        <v>30</v>
      </c>
      <c r="B24" t="s">
        <v>41</v>
      </c>
      <c r="C24" s="14">
        <v>30555</v>
      </c>
      <c r="D24" s="14">
        <v>1384</v>
      </c>
      <c r="E24" s="14">
        <v>1060</v>
      </c>
      <c r="F24" s="14">
        <v>1668</v>
      </c>
      <c r="G24" s="15">
        <v>425000</v>
      </c>
      <c r="H24" s="14">
        <v>5.7</v>
      </c>
      <c r="I24" s="14">
        <v>14.9</v>
      </c>
      <c r="J24" s="14">
        <v>9.3000000000000007</v>
      </c>
      <c r="K24" s="14">
        <v>11.1</v>
      </c>
      <c r="L24" s="14">
        <v>12.3</v>
      </c>
      <c r="M24" s="15">
        <v>300</v>
      </c>
      <c r="N24" s="11">
        <v>65</v>
      </c>
      <c r="O24" s="11">
        <v>25</v>
      </c>
      <c r="P24" s="11">
        <v>0</v>
      </c>
      <c r="Q24" s="11">
        <v>32</v>
      </c>
      <c r="R24" s="11">
        <v>45</v>
      </c>
      <c r="S24" s="11">
        <v>4</v>
      </c>
      <c r="T24" s="11">
        <f t="shared" si="0"/>
        <v>167</v>
      </c>
      <c r="U24" s="3">
        <v>0</v>
      </c>
      <c r="W24" s="3">
        <v>0</v>
      </c>
      <c r="Y24" s="3">
        <v>4</v>
      </c>
      <c r="Z24" s="2">
        <v>5</v>
      </c>
      <c r="AA24" s="3">
        <v>0</v>
      </c>
      <c r="AC24" s="3">
        <v>0</v>
      </c>
      <c r="AE24" s="5">
        <v>6</v>
      </c>
      <c r="AG24" s="3">
        <v>0</v>
      </c>
      <c r="AI24" s="3">
        <v>0</v>
      </c>
      <c r="BA24">
        <v>5</v>
      </c>
      <c r="BB24">
        <v>20</v>
      </c>
      <c r="BC24">
        <v>0</v>
      </c>
      <c r="BD24">
        <v>0</v>
      </c>
      <c r="BE24">
        <v>0</v>
      </c>
      <c r="BF24">
        <v>0</v>
      </c>
      <c r="BG24">
        <v>0</v>
      </c>
      <c r="BI24">
        <f t="shared" si="1"/>
        <v>32475</v>
      </c>
      <c r="BJ24">
        <f t="shared" si="2"/>
        <v>66</v>
      </c>
      <c r="BK24">
        <f t="shared" si="3"/>
        <v>16.401515151515152</v>
      </c>
      <c r="BL24">
        <f t="shared" si="4"/>
        <v>4.5295369006709212E-2</v>
      </c>
      <c r="BM24">
        <f t="shared" si="5"/>
        <v>1470.9671084928816</v>
      </c>
      <c r="BN24">
        <f t="shared" si="6"/>
        <v>0.74291268105701092</v>
      </c>
      <c r="BO24">
        <f t="shared" si="7"/>
        <v>3.4691539846179023E-2</v>
      </c>
      <c r="BP24">
        <f t="shared" si="8"/>
        <v>1126.6077565046637</v>
      </c>
      <c r="BQ24">
        <f t="shared" si="9"/>
        <v>0.56899381641649682</v>
      </c>
      <c r="BS24">
        <f t="shared" si="10"/>
        <v>18.890065970207722</v>
      </c>
      <c r="BT24" s="4">
        <f t="shared" si="11"/>
        <v>37402.330621011293</v>
      </c>
      <c r="BU24" s="4">
        <f t="shared" si="12"/>
        <v>37402.330621011293</v>
      </c>
      <c r="BV24" s="4">
        <f t="shared" si="13"/>
        <v>267.15950443579493</v>
      </c>
    </row>
    <row r="25" spans="1:74" x14ac:dyDescent="0.25">
      <c r="A25" s="28">
        <v>31</v>
      </c>
      <c r="B25" t="s">
        <v>42</v>
      </c>
      <c r="C25" s="14">
        <v>36467</v>
      </c>
      <c r="D25" s="14">
        <v>1681</v>
      </c>
      <c r="E25" s="14">
        <v>1247</v>
      </c>
      <c r="F25" s="14">
        <v>1983</v>
      </c>
      <c r="G25" s="15">
        <v>318000</v>
      </c>
      <c r="H25" s="14">
        <v>5.3</v>
      </c>
      <c r="I25" s="14">
        <v>6.1</v>
      </c>
      <c r="J25" s="14">
        <v>8.1</v>
      </c>
      <c r="K25" s="14">
        <v>10.199999999999999</v>
      </c>
      <c r="L25" s="14">
        <v>10.3</v>
      </c>
      <c r="M25" s="15">
        <v>300</v>
      </c>
      <c r="N25" s="11">
        <v>64</v>
      </c>
      <c r="O25" s="11">
        <v>30</v>
      </c>
      <c r="P25" s="11">
        <v>3</v>
      </c>
      <c r="Q25" s="11">
        <v>30</v>
      </c>
      <c r="R25" s="11">
        <v>45</v>
      </c>
      <c r="S25" s="11">
        <v>11</v>
      </c>
      <c r="T25" s="11">
        <f t="shared" si="0"/>
        <v>172</v>
      </c>
      <c r="U25" s="3">
        <v>0</v>
      </c>
      <c r="W25" s="3">
        <v>0</v>
      </c>
      <c r="Y25" s="3">
        <v>4</v>
      </c>
      <c r="Z25" s="2">
        <v>5</v>
      </c>
      <c r="AA25" s="3">
        <v>0</v>
      </c>
      <c r="AC25" s="3">
        <v>0</v>
      </c>
      <c r="AE25" s="5">
        <v>5</v>
      </c>
      <c r="AG25" s="3">
        <v>0</v>
      </c>
      <c r="AI25" s="3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I25">
        <f t="shared" si="1"/>
        <v>38999</v>
      </c>
      <c r="BJ25">
        <f t="shared" si="2"/>
        <v>65</v>
      </c>
      <c r="BK25">
        <f t="shared" si="3"/>
        <v>19.354342431761786</v>
      </c>
      <c r="BL25">
        <f t="shared" si="4"/>
        <v>4.6096470781802727E-2</v>
      </c>
      <c r="BM25">
        <f t="shared" si="5"/>
        <v>1797.7162640195245</v>
      </c>
      <c r="BN25">
        <f t="shared" si="6"/>
        <v>0.89216688040671188</v>
      </c>
      <c r="BO25">
        <f t="shared" si="7"/>
        <v>3.4195299860147528E-2</v>
      </c>
      <c r="BP25">
        <f t="shared" si="8"/>
        <v>1333.5824992458934</v>
      </c>
      <c r="BQ25">
        <f t="shared" si="9"/>
        <v>0.66182754305007108</v>
      </c>
      <c r="BS25">
        <f t="shared" si="10"/>
        <v>22.422693275425395</v>
      </c>
      <c r="BT25" s="4">
        <f t="shared" si="11"/>
        <v>45181.72694998217</v>
      </c>
      <c r="BU25" s="4">
        <f t="shared" si="12"/>
        <v>2259.0863474991088</v>
      </c>
      <c r="BV25" s="4">
        <f t="shared" si="13"/>
        <v>2259.0863474991083</v>
      </c>
    </row>
    <row r="26" spans="1:74" x14ac:dyDescent="0.25">
      <c r="A26" s="28">
        <v>31</v>
      </c>
      <c r="B26" t="s">
        <v>43</v>
      </c>
      <c r="C26" s="14">
        <v>33874</v>
      </c>
      <c r="D26" s="14">
        <v>1493</v>
      </c>
      <c r="E26" s="14">
        <v>1118</v>
      </c>
      <c r="F26" s="14">
        <v>1863</v>
      </c>
      <c r="G26" s="15">
        <v>403000</v>
      </c>
      <c r="H26" s="14">
        <v>4.9000000000000004</v>
      </c>
      <c r="I26" s="14">
        <v>5.0999999999999996</v>
      </c>
      <c r="J26" s="14">
        <v>6.8</v>
      </c>
      <c r="K26" s="14">
        <v>7.8</v>
      </c>
      <c r="L26" s="14">
        <v>8.8000000000000007</v>
      </c>
      <c r="M26" s="15">
        <v>300</v>
      </c>
      <c r="N26" s="11">
        <v>67</v>
      </c>
      <c r="O26" s="11">
        <v>25</v>
      </c>
      <c r="P26" s="11">
        <v>4</v>
      </c>
      <c r="Q26" s="11">
        <v>27</v>
      </c>
      <c r="R26" s="11">
        <v>42</v>
      </c>
      <c r="S26" s="11">
        <v>7</v>
      </c>
      <c r="T26" s="11">
        <f t="shared" si="0"/>
        <v>165</v>
      </c>
      <c r="U26" s="3">
        <v>0</v>
      </c>
      <c r="W26" s="3">
        <v>0</v>
      </c>
      <c r="Y26" s="3">
        <v>1200</v>
      </c>
      <c r="Z26" s="2">
        <v>2</v>
      </c>
      <c r="AA26" s="3">
        <v>0</v>
      </c>
      <c r="AC26" s="3">
        <v>0</v>
      </c>
      <c r="AE26" s="5">
        <v>5</v>
      </c>
      <c r="AG26" s="3">
        <v>0</v>
      </c>
      <c r="AI26" s="3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I26">
        <f t="shared" si="1"/>
        <v>40312</v>
      </c>
      <c r="BJ26">
        <f t="shared" si="2"/>
        <v>67</v>
      </c>
      <c r="BK26">
        <f t="shared" si="3"/>
        <v>19.4087626384208</v>
      </c>
      <c r="BL26">
        <f t="shared" si="4"/>
        <v>4.4075101848025031E-2</v>
      </c>
      <c r="BM26">
        <f t="shared" si="5"/>
        <v>1776.755505697585</v>
      </c>
      <c r="BN26">
        <f t="shared" si="6"/>
        <v>0.85544319003253966</v>
      </c>
      <c r="BO26">
        <f t="shared" si="7"/>
        <v>3.300466434433489E-2</v>
      </c>
      <c r="BP26">
        <f t="shared" si="8"/>
        <v>1330.484029048828</v>
      </c>
      <c r="BQ26">
        <f t="shared" si="9"/>
        <v>0.64057969621994604</v>
      </c>
      <c r="BS26">
        <f>(0.325*BK26)+(12.86*BN26)+(7.04*BQ26)</f>
        <v>21.818528342693639</v>
      </c>
      <c r="BT26" s="4">
        <f t="shared" si="11"/>
        <v>45317.083367774685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C27" s="14">
        <v>31234</v>
      </c>
      <c r="D27" s="14">
        <v>1358</v>
      </c>
      <c r="E27" s="14">
        <v>1024</v>
      </c>
      <c r="F27" s="14">
        <v>1702</v>
      </c>
      <c r="G27" s="15">
        <v>583000</v>
      </c>
      <c r="H27" s="14">
        <v>3.5</v>
      </c>
      <c r="I27" s="14">
        <v>4.4000000000000004</v>
      </c>
      <c r="J27" s="14">
        <v>6.2</v>
      </c>
      <c r="K27" s="14">
        <v>7.8</v>
      </c>
      <c r="L27" s="14">
        <v>8.4</v>
      </c>
      <c r="M27" s="15">
        <v>300</v>
      </c>
      <c r="N27" s="11">
        <v>68</v>
      </c>
      <c r="O27" s="11">
        <v>27</v>
      </c>
      <c r="P27" s="11">
        <v>6</v>
      </c>
      <c r="Q27" s="11">
        <v>25</v>
      </c>
      <c r="R27" s="11">
        <v>43</v>
      </c>
      <c r="S27" s="11">
        <v>10</v>
      </c>
      <c r="T27" s="11">
        <f t="shared" si="0"/>
        <v>169</v>
      </c>
      <c r="U27" s="3">
        <v>0</v>
      </c>
      <c r="W27" s="3">
        <v>0</v>
      </c>
      <c r="Y27" s="3">
        <v>1200</v>
      </c>
      <c r="Z27" s="2">
        <v>2</v>
      </c>
      <c r="AA27" s="3">
        <v>0</v>
      </c>
      <c r="AC27" s="3">
        <v>0</v>
      </c>
      <c r="AE27" s="5">
        <v>5</v>
      </c>
      <c r="AG27" s="3">
        <v>0</v>
      </c>
      <c r="AI27" s="3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I27">
        <f t="shared" si="1"/>
        <v>35062</v>
      </c>
      <c r="BJ27">
        <f t="shared" si="2"/>
        <v>71</v>
      </c>
      <c r="BK27">
        <f t="shared" si="3"/>
        <v>17.636820925553319</v>
      </c>
      <c r="BL27">
        <f t="shared" si="4"/>
        <v>4.3478260869565216E-2</v>
      </c>
      <c r="BM27">
        <f t="shared" si="5"/>
        <v>1524.4347826086955</v>
      </c>
      <c r="BN27">
        <f t="shared" si="6"/>
        <v>0.7668183011110139</v>
      </c>
      <c r="BO27">
        <f t="shared" si="7"/>
        <v>3.2784785810334893E-2</v>
      </c>
      <c r="BP27">
        <f t="shared" si="8"/>
        <v>1149.5001600819621</v>
      </c>
      <c r="BQ27">
        <f t="shared" si="9"/>
        <v>0.57821939641949804</v>
      </c>
      <c r="BS27">
        <f>(0.325*BK27)+(12.86*BN27)+(7.04*BQ27)</f>
        <v>19.66391470388573</v>
      </c>
      <c r="BT27" s="4">
        <f t="shared" si="11"/>
        <v>39091.862431324829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BG22" zoomScaleNormal="100" workbookViewId="0">
      <selection activeCell="BH27" sqref="BH27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/>
      <c r="W2" s="29"/>
      <c r="X2" s="29"/>
      <c r="Y2" s="29" t="s">
        <v>68</v>
      </c>
      <c r="Z2" s="29"/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50742</v>
      </c>
      <c r="D4" s="14">
        <v>222.51</v>
      </c>
      <c r="E4" s="14">
        <v>1598.38</v>
      </c>
      <c r="F4" s="14">
        <v>2856.77</v>
      </c>
      <c r="G4" s="15">
        <v>256000</v>
      </c>
      <c r="H4" s="25">
        <v>8.8000000000000007</v>
      </c>
      <c r="I4" s="25">
        <v>14.1</v>
      </c>
      <c r="J4" s="25">
        <v>12.5</v>
      </c>
      <c r="K4" s="25">
        <v>11</v>
      </c>
      <c r="L4" s="25">
        <v>10.4</v>
      </c>
      <c r="M4" s="26">
        <v>500</v>
      </c>
      <c r="N4" s="27">
        <v>80</v>
      </c>
      <c r="O4" s="27">
        <v>53</v>
      </c>
      <c r="P4" s="27">
        <v>3</v>
      </c>
      <c r="Q4" s="27">
        <v>0</v>
      </c>
      <c r="R4" s="27">
        <v>11</v>
      </c>
      <c r="S4" s="27">
        <v>3</v>
      </c>
      <c r="T4" s="27">
        <f t="shared" ref="T4:T27" si="0">N4+O4+P4+Q4+R4</f>
        <v>147</v>
      </c>
      <c r="U4" s="3">
        <v>0</v>
      </c>
      <c r="W4" s="3">
        <v>0</v>
      </c>
      <c r="Y4" s="3">
        <v>8</v>
      </c>
      <c r="Z4" s="2">
        <v>0.5</v>
      </c>
      <c r="AA4" s="3">
        <v>0</v>
      </c>
      <c r="AC4" s="3">
        <v>0</v>
      </c>
      <c r="AE4" s="5">
        <v>7</v>
      </c>
      <c r="AG4" s="3">
        <v>3</v>
      </c>
      <c r="AI4" s="3">
        <v>0</v>
      </c>
      <c r="BA4" s="24">
        <v>7</v>
      </c>
      <c r="BB4" s="24">
        <v>45</v>
      </c>
      <c r="BC4" s="24">
        <v>21</v>
      </c>
      <c r="BD4" s="24">
        <v>0</v>
      </c>
      <c r="BE4" s="24">
        <v>0</v>
      </c>
      <c r="BF4" s="24">
        <v>203</v>
      </c>
      <c r="BG4" s="24">
        <v>0</v>
      </c>
      <c r="BT4" s="4"/>
      <c r="BU4" s="4"/>
      <c r="BV4" s="4"/>
      <c r="CF4">
        <v>210</v>
      </c>
      <c r="CG4">
        <v>0</v>
      </c>
      <c r="CH4">
        <v>160</v>
      </c>
      <c r="CI4">
        <v>50</v>
      </c>
      <c r="CJ4">
        <v>0</v>
      </c>
    </row>
    <row r="5" spans="1:88" x14ac:dyDescent="0.25">
      <c r="A5" s="23">
        <v>30</v>
      </c>
      <c r="B5" s="24" t="s">
        <v>34</v>
      </c>
      <c r="C5" s="25">
        <v>77552</v>
      </c>
      <c r="D5" s="25">
        <v>3226</v>
      </c>
      <c r="E5" s="25">
        <v>2443</v>
      </c>
      <c r="F5" s="25">
        <v>4358</v>
      </c>
      <c r="G5" s="26">
        <v>190000</v>
      </c>
      <c r="H5" s="14">
        <v>7.9</v>
      </c>
      <c r="I5" s="14">
        <v>11.3</v>
      </c>
      <c r="J5" s="14">
        <v>14.3</v>
      </c>
      <c r="K5" s="14">
        <v>14.4</v>
      </c>
      <c r="L5" s="14">
        <v>13.5</v>
      </c>
      <c r="M5" s="15">
        <v>1600</v>
      </c>
      <c r="N5" s="11">
        <v>93</v>
      </c>
      <c r="O5" s="11">
        <v>37</v>
      </c>
      <c r="P5" s="11">
        <v>0</v>
      </c>
      <c r="Q5" s="11">
        <v>0</v>
      </c>
      <c r="R5" s="11">
        <v>11</v>
      </c>
      <c r="S5" s="11">
        <v>5</v>
      </c>
      <c r="T5" s="11">
        <f t="shared" si="0"/>
        <v>141</v>
      </c>
      <c r="U5" s="3">
        <v>0</v>
      </c>
      <c r="W5" s="3">
        <v>0</v>
      </c>
      <c r="Y5" s="3">
        <v>1.23</v>
      </c>
      <c r="AA5" s="3">
        <v>0</v>
      </c>
      <c r="AC5" s="3">
        <v>0</v>
      </c>
      <c r="AE5" s="5">
        <v>13</v>
      </c>
      <c r="AG5" s="3">
        <v>0</v>
      </c>
      <c r="AI5" s="3">
        <v>0</v>
      </c>
      <c r="BA5">
        <v>85</v>
      </c>
      <c r="BB5">
        <v>100</v>
      </c>
      <c r="BC5">
        <v>26</v>
      </c>
      <c r="BD5">
        <v>0</v>
      </c>
      <c r="BE5">
        <v>0</v>
      </c>
      <c r="BF5">
        <v>46</v>
      </c>
      <c r="BG5">
        <v>0</v>
      </c>
      <c r="BI5" s="24">
        <f t="shared" ref="BI5:BI14" si="1">C5+M4+S4*18*A5</f>
        <v>79672</v>
      </c>
      <c r="BJ5" s="27">
        <f t="shared" ref="BJ5:BJ27" si="2">N4+P4</f>
        <v>83</v>
      </c>
      <c r="BK5" s="24">
        <f t="shared" ref="BK5:BK27" si="3">BI5/BJ5/A5</f>
        <v>31.996787148594375</v>
      </c>
      <c r="BL5" s="24">
        <f t="shared" ref="BL5:BL14" si="4">D5/C5</f>
        <v>4.1597895605529192E-2</v>
      </c>
      <c r="BM5" s="24">
        <f>BL5*BI5</f>
        <v>3314.1875386837219</v>
      </c>
      <c r="BN5" s="24">
        <f t="shared" ref="BN5:BN27" si="5">BM5/BJ5/A5</f>
        <v>1.3309990115195669</v>
      </c>
      <c r="BO5" s="24">
        <f t="shared" ref="BO5:BO14" si="6">E5/C5</f>
        <v>3.1501444192283887E-2</v>
      </c>
      <c r="BP5" s="24">
        <f>BO5*BI5</f>
        <v>2509.7830616876417</v>
      </c>
      <c r="BQ5" s="24">
        <f t="shared" ref="BQ5:BQ27" si="7">BP5/BJ5/A5</f>
        <v>1.0079450046938321</v>
      </c>
      <c r="BR5" s="24"/>
      <c r="BS5" s="24">
        <f>(0.325*BK5)+(12.86*BN5)+(7.04*BQ5)</f>
        <v>34.611535944479378</v>
      </c>
      <c r="BT5" s="24">
        <f t="shared" ref="BT5:BT27" si="8">BS5*BJ5*A5</f>
        <v>86182.724501753648</v>
      </c>
      <c r="BU5" s="24">
        <f>BT5*(BA4/100)</f>
        <v>6032.7907151227555</v>
      </c>
      <c r="BV5" s="24">
        <f>BT5/BB4</f>
        <v>1915.1716555945254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112731</v>
      </c>
      <c r="D6" s="14">
        <v>4813.6099999999997</v>
      </c>
      <c r="E6" s="14">
        <v>3708.82</v>
      </c>
      <c r="F6" s="14">
        <v>6425.69</v>
      </c>
      <c r="G6" s="15">
        <v>211000</v>
      </c>
      <c r="H6" s="14">
        <v>8.6999999999999993</v>
      </c>
      <c r="I6" s="14">
        <v>10.199999999999999</v>
      </c>
      <c r="J6" s="14">
        <v>14</v>
      </c>
      <c r="K6" s="14">
        <v>12.4</v>
      </c>
      <c r="L6" s="14">
        <v>10.9</v>
      </c>
      <c r="M6" s="15">
        <v>1000</v>
      </c>
      <c r="N6" s="11">
        <v>95</v>
      </c>
      <c r="O6" s="11">
        <v>35</v>
      </c>
      <c r="P6" s="11">
        <v>0</v>
      </c>
      <c r="Q6" s="11">
        <v>0</v>
      </c>
      <c r="R6" s="11">
        <v>9</v>
      </c>
      <c r="S6" s="11">
        <v>7</v>
      </c>
      <c r="T6" s="11">
        <f t="shared" si="0"/>
        <v>139</v>
      </c>
      <c r="U6" s="3">
        <v>5</v>
      </c>
      <c r="W6" s="3">
        <v>0</v>
      </c>
      <c r="Y6" s="3">
        <v>0</v>
      </c>
      <c r="AA6" s="3">
        <v>0</v>
      </c>
      <c r="AC6" s="3">
        <v>0</v>
      </c>
      <c r="AE6" s="5">
        <v>950</v>
      </c>
      <c r="AG6" s="3">
        <v>0</v>
      </c>
      <c r="AI6" s="3">
        <v>0</v>
      </c>
      <c r="BA6">
        <v>97</v>
      </c>
      <c r="BB6">
        <v>102</v>
      </c>
      <c r="BC6">
        <v>28</v>
      </c>
      <c r="BD6">
        <v>105</v>
      </c>
      <c r="BE6">
        <v>0</v>
      </c>
      <c r="BF6">
        <v>332</v>
      </c>
      <c r="BG6">
        <v>35</v>
      </c>
      <c r="BI6">
        <f t="shared" si="1"/>
        <v>117121</v>
      </c>
      <c r="BJ6">
        <f t="shared" si="2"/>
        <v>93</v>
      </c>
      <c r="BK6">
        <f t="shared" si="3"/>
        <v>40.624696496704821</v>
      </c>
      <c r="BL6">
        <f t="shared" si="4"/>
        <v>4.2699967178504578E-2</v>
      </c>
      <c r="BM6">
        <f t="shared" ref="BM6:BM27" si="9">BL6*BI6</f>
        <v>5001.0628559136348</v>
      </c>
      <c r="BN6">
        <f t="shared" si="5"/>
        <v>1.7346732070460058</v>
      </c>
      <c r="BO6">
        <f t="shared" si="6"/>
        <v>3.2899734766834325E-2</v>
      </c>
      <c r="BP6">
        <f t="shared" ref="BP6:BP27" si="10">BO6*BI6</f>
        <v>3853.2498356264032</v>
      </c>
      <c r="BQ6">
        <f t="shared" si="7"/>
        <v>1.3365417397247321</v>
      </c>
      <c r="BS6">
        <f t="shared" ref="BS6:BS25" si="11">(0.325*BK6)+(12.86*BN6)+(7.04*BQ6)</f>
        <v>44.920177651702815</v>
      </c>
      <c r="BT6" s="4">
        <f t="shared" si="8"/>
        <v>129504.87216985921</v>
      </c>
      <c r="BU6" s="4">
        <f t="shared" ref="BU6:BU27" si="12">BT6*(BA5/100)</f>
        <v>110079.14134438033</v>
      </c>
      <c r="BV6" s="4">
        <f t="shared" ref="BV6:BV27" si="13">BT6/BB5</f>
        <v>1295.0487216985921</v>
      </c>
    </row>
    <row r="7" spans="1:88" x14ac:dyDescent="0.25">
      <c r="A7" s="28">
        <v>30</v>
      </c>
      <c r="B7" t="s">
        <v>36</v>
      </c>
      <c r="C7" s="14">
        <v>90520</v>
      </c>
      <c r="D7" s="14">
        <v>3810.9</v>
      </c>
      <c r="E7" s="14">
        <v>2815.39</v>
      </c>
      <c r="F7" s="14">
        <v>5150.58</v>
      </c>
      <c r="G7" s="15">
        <v>214000</v>
      </c>
      <c r="H7" s="14">
        <v>13.5</v>
      </c>
      <c r="I7" s="14">
        <v>12.4</v>
      </c>
      <c r="J7" s="14">
        <v>11.9</v>
      </c>
      <c r="K7" s="14">
        <v>12.3</v>
      </c>
      <c r="L7" s="14">
        <v>12.8</v>
      </c>
      <c r="M7" s="15">
        <v>1500</v>
      </c>
      <c r="N7" s="11">
        <v>51</v>
      </c>
      <c r="O7" s="11">
        <v>19</v>
      </c>
      <c r="P7" s="11">
        <v>0</v>
      </c>
      <c r="Q7" s="11">
        <v>0</v>
      </c>
      <c r="R7" s="11">
        <v>9</v>
      </c>
      <c r="S7" s="11">
        <v>7</v>
      </c>
      <c r="T7" s="11">
        <f t="shared" si="0"/>
        <v>79</v>
      </c>
      <c r="U7" s="3">
        <v>0</v>
      </c>
      <c r="W7" s="3">
        <v>0</v>
      </c>
      <c r="Y7" s="3" t="s">
        <v>90</v>
      </c>
      <c r="AA7" s="3">
        <v>0</v>
      </c>
      <c r="AC7" s="3">
        <v>0</v>
      </c>
      <c r="AE7" s="5">
        <v>700</v>
      </c>
      <c r="AG7" s="3">
        <v>0</v>
      </c>
      <c r="AI7" s="3">
        <v>0</v>
      </c>
      <c r="BA7">
        <v>95</v>
      </c>
      <c r="BB7">
        <v>90</v>
      </c>
      <c r="BC7">
        <v>35</v>
      </c>
      <c r="BD7">
        <v>44</v>
      </c>
      <c r="BE7">
        <v>0</v>
      </c>
      <c r="BF7">
        <v>163</v>
      </c>
      <c r="BG7">
        <v>25</v>
      </c>
      <c r="BI7">
        <f t="shared" si="1"/>
        <v>95300</v>
      </c>
      <c r="BJ7">
        <f t="shared" si="2"/>
        <v>95</v>
      </c>
      <c r="BK7">
        <f t="shared" si="3"/>
        <v>33.438596491228068</v>
      </c>
      <c r="BL7">
        <f t="shared" si="4"/>
        <v>4.2100088378258953E-2</v>
      </c>
      <c r="BM7">
        <f t="shared" si="9"/>
        <v>4012.138422448078</v>
      </c>
      <c r="BN7">
        <f t="shared" si="5"/>
        <v>1.4077678675256415</v>
      </c>
      <c r="BO7">
        <f t="shared" si="6"/>
        <v>3.110240830755634E-2</v>
      </c>
      <c r="BP7">
        <f t="shared" si="10"/>
        <v>2964.0595117101193</v>
      </c>
      <c r="BQ7">
        <f t="shared" si="7"/>
        <v>1.0400208813017964</v>
      </c>
      <c r="BS7">
        <f t="shared" si="11"/>
        <v>36.293185640393517</v>
      </c>
      <c r="BT7" s="4">
        <f t="shared" si="8"/>
        <v>103435.57907512152</v>
      </c>
      <c r="BU7" s="4">
        <f t="shared" si="12"/>
        <v>100332.51170286788</v>
      </c>
      <c r="BV7" s="4">
        <f t="shared" si="13"/>
        <v>1014.0743046580542</v>
      </c>
    </row>
    <row r="8" spans="1:88" x14ac:dyDescent="0.25">
      <c r="A8" s="28">
        <v>31</v>
      </c>
      <c r="B8" t="s">
        <v>37</v>
      </c>
      <c r="C8" s="14">
        <v>52539</v>
      </c>
      <c r="D8" s="14">
        <v>2238.15</v>
      </c>
      <c r="E8" s="14">
        <v>1639.23</v>
      </c>
      <c r="F8" s="14">
        <v>3015.75</v>
      </c>
      <c r="G8" s="15">
        <v>296000</v>
      </c>
      <c r="H8" s="14">
        <v>14.2</v>
      </c>
      <c r="I8" s="14">
        <v>15.2</v>
      </c>
      <c r="J8" s="14">
        <v>12.3</v>
      </c>
      <c r="K8" s="14">
        <v>13.5</v>
      </c>
      <c r="L8" s="14">
        <v>11.7</v>
      </c>
      <c r="M8" s="15">
        <v>1800</v>
      </c>
      <c r="N8" s="11">
        <v>55</v>
      </c>
      <c r="O8" s="11">
        <v>15</v>
      </c>
      <c r="P8" s="11">
        <v>0</v>
      </c>
      <c r="Q8" s="11">
        <v>0</v>
      </c>
      <c r="R8" s="11">
        <v>9</v>
      </c>
      <c r="S8" s="11">
        <v>9</v>
      </c>
      <c r="T8" s="11">
        <f t="shared" si="0"/>
        <v>79</v>
      </c>
      <c r="U8" s="3">
        <v>0</v>
      </c>
      <c r="W8" s="3">
        <v>0</v>
      </c>
      <c r="Y8" s="3">
        <v>0</v>
      </c>
      <c r="AA8" s="3">
        <v>0</v>
      </c>
      <c r="AC8" s="3">
        <v>0</v>
      </c>
      <c r="AE8" s="5">
        <v>550</v>
      </c>
      <c r="AG8" s="3">
        <v>0</v>
      </c>
      <c r="AI8" s="3">
        <v>0</v>
      </c>
      <c r="BA8">
        <v>100</v>
      </c>
      <c r="BB8">
        <v>90</v>
      </c>
      <c r="BC8">
        <v>34</v>
      </c>
      <c r="BD8">
        <v>0</v>
      </c>
      <c r="BE8">
        <v>0</v>
      </c>
      <c r="BF8">
        <v>0</v>
      </c>
      <c r="BG8">
        <v>0</v>
      </c>
      <c r="BI8">
        <f t="shared" si="1"/>
        <v>57945</v>
      </c>
      <c r="BJ8">
        <f t="shared" si="2"/>
        <v>51</v>
      </c>
      <c r="BK8">
        <f t="shared" si="3"/>
        <v>36.650853889943079</v>
      </c>
      <c r="BL8">
        <f t="shared" si="4"/>
        <v>4.2599783018329243E-2</v>
      </c>
      <c r="BM8">
        <f t="shared" si="9"/>
        <v>2468.4444269970882</v>
      </c>
      <c r="BN8">
        <f t="shared" si="5"/>
        <v>1.5613184231480635</v>
      </c>
      <c r="BO8">
        <f t="shared" si="6"/>
        <v>3.1200251241934564E-2</v>
      </c>
      <c r="BP8">
        <f t="shared" si="10"/>
        <v>1807.8985582138982</v>
      </c>
      <c r="BQ8">
        <f t="shared" si="7"/>
        <v>1.1435158495976585</v>
      </c>
      <c r="BS8">
        <f t="shared" si="11"/>
        <v>40.040434017083115</v>
      </c>
      <c r="BT8" s="4">
        <f t="shared" si="8"/>
        <v>63303.926181008406</v>
      </c>
      <c r="BU8" s="4">
        <f t="shared" si="12"/>
        <v>60138.729871957985</v>
      </c>
      <c r="BV8" s="4">
        <f t="shared" si="13"/>
        <v>703.3769575667601</v>
      </c>
    </row>
    <row r="9" spans="1:88" x14ac:dyDescent="0.25">
      <c r="A9" s="28">
        <v>31</v>
      </c>
      <c r="B9" t="s">
        <v>38</v>
      </c>
      <c r="C9" s="14">
        <v>40905</v>
      </c>
      <c r="D9" s="14">
        <v>1783.46</v>
      </c>
      <c r="E9" s="14">
        <v>1317.12</v>
      </c>
      <c r="F9" s="14">
        <v>2327.4899999999998</v>
      </c>
      <c r="G9" s="15">
        <v>170000</v>
      </c>
      <c r="H9" s="14">
        <v>11.8</v>
      </c>
      <c r="I9" s="14">
        <v>8.8000000000000007</v>
      </c>
      <c r="J9" s="14">
        <v>13.6</v>
      </c>
      <c r="K9" s="14">
        <v>10.9</v>
      </c>
      <c r="L9" s="14">
        <v>7.2</v>
      </c>
      <c r="M9" s="15">
        <v>1600</v>
      </c>
      <c r="N9" s="11">
        <v>60</v>
      </c>
      <c r="O9" s="11">
        <v>8</v>
      </c>
      <c r="P9" s="11">
        <v>0</v>
      </c>
      <c r="Q9" s="11">
        <v>0</v>
      </c>
      <c r="R9" s="11">
        <v>12</v>
      </c>
      <c r="S9" s="11">
        <v>6</v>
      </c>
      <c r="T9" s="11">
        <f t="shared" si="0"/>
        <v>80</v>
      </c>
      <c r="U9" s="3">
        <v>0</v>
      </c>
      <c r="W9" s="3">
        <v>0</v>
      </c>
      <c r="Y9" s="3">
        <v>0.6</v>
      </c>
      <c r="AA9" s="3">
        <v>0</v>
      </c>
      <c r="AC9" s="3">
        <v>0</v>
      </c>
      <c r="AE9" s="5">
        <v>15</v>
      </c>
      <c r="AG9" s="3">
        <v>0</v>
      </c>
      <c r="AI9" s="3">
        <v>0</v>
      </c>
      <c r="BA9">
        <v>82</v>
      </c>
      <c r="BB9">
        <v>110</v>
      </c>
      <c r="BC9">
        <v>36</v>
      </c>
      <c r="BD9">
        <v>0</v>
      </c>
      <c r="BE9">
        <v>0</v>
      </c>
      <c r="BF9">
        <v>0</v>
      </c>
      <c r="BG9">
        <v>0</v>
      </c>
      <c r="BI9">
        <f t="shared" si="1"/>
        <v>47727</v>
      </c>
      <c r="BJ9">
        <f t="shared" si="2"/>
        <v>55</v>
      </c>
      <c r="BK9">
        <f t="shared" si="3"/>
        <v>27.992375366568915</v>
      </c>
      <c r="BL9">
        <f t="shared" si="4"/>
        <v>4.3600048893778269E-2</v>
      </c>
      <c r="BM9">
        <f t="shared" si="9"/>
        <v>2080.8995335533555</v>
      </c>
      <c r="BN9">
        <f t="shared" si="5"/>
        <v>1.2204689346353992</v>
      </c>
      <c r="BO9">
        <f t="shared" si="6"/>
        <v>3.2199486615328198E-2</v>
      </c>
      <c r="BP9">
        <f t="shared" si="10"/>
        <v>1536.784897689769</v>
      </c>
      <c r="BQ9">
        <f t="shared" si="7"/>
        <v>0.90134011594707864</v>
      </c>
      <c r="BS9">
        <f t="shared" si="11"/>
        <v>31.138186909813566</v>
      </c>
      <c r="BT9" s="4">
        <f t="shared" si="8"/>
        <v>53090.60868123213</v>
      </c>
      <c r="BU9" s="4">
        <f t="shared" si="12"/>
        <v>53090.60868123213</v>
      </c>
      <c r="BV9" s="4">
        <f t="shared" si="13"/>
        <v>589.89565201369032</v>
      </c>
    </row>
    <row r="10" spans="1:88" x14ac:dyDescent="0.25">
      <c r="A10" s="28">
        <v>30</v>
      </c>
      <c r="B10" t="s">
        <v>39</v>
      </c>
      <c r="C10" s="14">
        <v>39710</v>
      </c>
      <c r="D10" s="14">
        <v>1814.74</v>
      </c>
      <c r="E10" s="14">
        <v>1334.25</v>
      </c>
      <c r="F10" s="14">
        <v>2227.7399999999998</v>
      </c>
      <c r="G10" s="15">
        <v>258000</v>
      </c>
      <c r="M10" s="15">
        <v>1800</v>
      </c>
      <c r="N10" s="11">
        <v>62</v>
      </c>
      <c r="O10" s="11">
        <v>2</v>
      </c>
      <c r="P10" s="11">
        <v>0</v>
      </c>
      <c r="Q10" s="11">
        <v>0</v>
      </c>
      <c r="R10" s="11">
        <v>12</v>
      </c>
      <c r="S10" s="11">
        <v>6</v>
      </c>
      <c r="T10" s="11">
        <f t="shared" si="0"/>
        <v>76</v>
      </c>
      <c r="U10" s="3">
        <v>0</v>
      </c>
      <c r="W10" s="3">
        <v>0</v>
      </c>
      <c r="Y10" s="3">
        <v>1.5</v>
      </c>
      <c r="AA10" s="3">
        <v>0</v>
      </c>
      <c r="AC10" s="3">
        <v>0</v>
      </c>
      <c r="AE10" s="5">
        <v>400</v>
      </c>
      <c r="AG10" s="3">
        <v>0</v>
      </c>
      <c r="AI10" s="3">
        <v>0</v>
      </c>
      <c r="BA10">
        <v>50</v>
      </c>
      <c r="BB10">
        <v>100</v>
      </c>
      <c r="BD10">
        <v>0</v>
      </c>
      <c r="BE10">
        <v>0</v>
      </c>
      <c r="BF10">
        <v>0</v>
      </c>
      <c r="BG10">
        <v>0</v>
      </c>
      <c r="BI10">
        <f t="shared" si="1"/>
        <v>44550</v>
      </c>
      <c r="BJ10">
        <f t="shared" si="2"/>
        <v>60</v>
      </c>
      <c r="BK10">
        <f t="shared" si="3"/>
        <v>24.75</v>
      </c>
      <c r="BL10">
        <f t="shared" si="4"/>
        <v>4.5699823721984389E-2</v>
      </c>
      <c r="BM10">
        <f t="shared" si="9"/>
        <v>2035.9271468144045</v>
      </c>
      <c r="BN10">
        <f t="shared" si="5"/>
        <v>1.1310706371191135</v>
      </c>
      <c r="BO10">
        <f t="shared" si="6"/>
        <v>3.3599848904558048E-2</v>
      </c>
      <c r="BP10">
        <f t="shared" si="10"/>
        <v>1496.8732686980611</v>
      </c>
      <c r="BQ10">
        <f t="shared" si="7"/>
        <v>0.83159626038781176</v>
      </c>
      <c r="BS10">
        <f t="shared" si="11"/>
        <v>28.443756066481996</v>
      </c>
      <c r="BT10" s="4">
        <f t="shared" si="8"/>
        <v>51198.760919667591</v>
      </c>
      <c r="BU10" s="4">
        <f t="shared" si="12"/>
        <v>41982.98395412742</v>
      </c>
      <c r="BV10" s="4">
        <f t="shared" si="13"/>
        <v>465.44328108788721</v>
      </c>
    </row>
    <row r="11" spans="1:88" x14ac:dyDescent="0.25">
      <c r="A11" s="28">
        <v>31</v>
      </c>
      <c r="B11" t="s">
        <v>40</v>
      </c>
      <c r="C11" s="14">
        <v>41737</v>
      </c>
      <c r="D11" s="14">
        <v>2007.56</v>
      </c>
      <c r="E11" s="14">
        <v>1435.77</v>
      </c>
      <c r="F11" s="14">
        <v>2341.44</v>
      </c>
      <c r="G11" s="15">
        <v>252000</v>
      </c>
      <c r="H11" s="14">
        <v>12.6</v>
      </c>
      <c r="I11" s="14">
        <v>14</v>
      </c>
      <c r="J11" s="14">
        <v>13.8</v>
      </c>
      <c r="K11" s="14">
        <v>14.8</v>
      </c>
      <c r="L11" s="14">
        <v>11.4</v>
      </c>
      <c r="M11" s="15">
        <v>1400</v>
      </c>
      <c r="N11" s="11">
        <v>62</v>
      </c>
      <c r="O11" s="11">
        <v>2</v>
      </c>
      <c r="P11" s="11">
        <v>0</v>
      </c>
      <c r="Q11" s="11">
        <v>0</v>
      </c>
      <c r="R11" s="11">
        <v>12</v>
      </c>
      <c r="S11" s="11">
        <v>6</v>
      </c>
      <c r="T11" s="11">
        <f t="shared" si="0"/>
        <v>76</v>
      </c>
      <c r="U11" s="3">
        <v>0.5</v>
      </c>
      <c r="W11" s="3">
        <v>0</v>
      </c>
      <c r="Y11" s="3">
        <v>3</v>
      </c>
      <c r="AA11" s="3">
        <v>0</v>
      </c>
      <c r="AC11" s="3">
        <v>0</v>
      </c>
      <c r="AE11" s="5">
        <v>300</v>
      </c>
      <c r="AG11" s="3">
        <v>0</v>
      </c>
      <c r="AI11" s="3">
        <v>0</v>
      </c>
      <c r="BA11">
        <v>10</v>
      </c>
      <c r="BB11">
        <v>25</v>
      </c>
      <c r="BD11">
        <v>0</v>
      </c>
      <c r="BE11">
        <v>0</v>
      </c>
      <c r="BF11">
        <v>20</v>
      </c>
      <c r="BG11">
        <v>0</v>
      </c>
      <c r="BI11" s="74">
        <f t="shared" si="1"/>
        <v>46885</v>
      </c>
      <c r="BJ11" s="74">
        <f t="shared" si="2"/>
        <v>62</v>
      </c>
      <c r="BK11" s="74">
        <f t="shared" si="3"/>
        <v>24.393860561914675</v>
      </c>
      <c r="BL11" s="74">
        <f t="shared" si="4"/>
        <v>4.810024678342957E-2</v>
      </c>
      <c r="BM11" s="74">
        <f t="shared" si="9"/>
        <v>2255.1800704410953</v>
      </c>
      <c r="BN11" s="74">
        <f t="shared" si="5"/>
        <v>1.1733507130286658</v>
      </c>
      <c r="BO11" s="74">
        <f t="shared" si="6"/>
        <v>3.4400412104367825E-2</v>
      </c>
      <c r="BP11" s="74">
        <f t="shared" si="10"/>
        <v>1612.8633215132854</v>
      </c>
      <c r="BQ11" s="74">
        <f t="shared" si="7"/>
        <v>0.83915885614635044</v>
      </c>
      <c r="BR11" s="74"/>
      <c r="BS11" s="74">
        <f t="shared" si="11"/>
        <v>28.924973199441219</v>
      </c>
      <c r="BT11" s="4">
        <f t="shared" si="8"/>
        <v>55593.798489326022</v>
      </c>
      <c r="BU11" s="4">
        <f t="shared" si="12"/>
        <v>27796.899244663011</v>
      </c>
      <c r="BV11" s="4">
        <f t="shared" si="13"/>
        <v>555.93798489326025</v>
      </c>
    </row>
    <row r="12" spans="1:88" x14ac:dyDescent="0.25">
      <c r="A12" s="28">
        <v>30</v>
      </c>
      <c r="B12" t="s">
        <v>41</v>
      </c>
      <c r="C12" s="14">
        <v>37644</v>
      </c>
      <c r="D12" s="14">
        <v>1840.81</v>
      </c>
      <c r="E12" s="14">
        <v>1321.29</v>
      </c>
      <c r="F12" s="14">
        <v>2096.79</v>
      </c>
      <c r="G12" s="15">
        <v>243000</v>
      </c>
      <c r="H12" s="14">
        <v>6.3</v>
      </c>
      <c r="I12" s="14">
        <v>10.7</v>
      </c>
      <c r="J12" s="14">
        <v>13</v>
      </c>
      <c r="K12" s="14">
        <v>9</v>
      </c>
      <c r="L12" s="14">
        <v>14</v>
      </c>
      <c r="M12" s="15">
        <v>900</v>
      </c>
      <c r="N12" s="11">
        <v>53</v>
      </c>
      <c r="O12" s="11">
        <v>15</v>
      </c>
      <c r="P12" s="11">
        <v>0</v>
      </c>
      <c r="Q12" s="11">
        <v>0</v>
      </c>
      <c r="R12" s="11">
        <v>12</v>
      </c>
      <c r="S12" s="11">
        <v>1</v>
      </c>
      <c r="T12" s="11">
        <f t="shared" si="0"/>
        <v>80</v>
      </c>
      <c r="U12" s="3">
        <v>0</v>
      </c>
      <c r="W12" s="3">
        <v>0</v>
      </c>
      <c r="Y12" s="3">
        <v>4</v>
      </c>
      <c r="Z12" s="2">
        <v>0.5</v>
      </c>
      <c r="AB12" s="2">
        <v>0</v>
      </c>
      <c r="AD12" s="2">
        <v>0</v>
      </c>
      <c r="AF12" s="2">
        <v>300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31</v>
      </c>
      <c r="BG12">
        <v>0</v>
      </c>
      <c r="BI12">
        <f t="shared" si="1"/>
        <v>42284</v>
      </c>
      <c r="BJ12">
        <f t="shared" si="2"/>
        <v>62</v>
      </c>
      <c r="BK12">
        <f t="shared" si="3"/>
        <v>22.733333333333334</v>
      </c>
      <c r="BL12">
        <f t="shared" si="4"/>
        <v>4.8900488789714161E-2</v>
      </c>
      <c r="BM12">
        <f t="shared" si="9"/>
        <v>2067.7082679842738</v>
      </c>
      <c r="BN12">
        <f t="shared" si="5"/>
        <v>1.111671111819502</v>
      </c>
      <c r="BO12">
        <f t="shared" si="6"/>
        <v>3.5099617468919347E-2</v>
      </c>
      <c r="BP12">
        <f t="shared" si="10"/>
        <v>1484.1522250557857</v>
      </c>
      <c r="BQ12">
        <f t="shared" si="7"/>
        <v>0.79793130379343313</v>
      </c>
      <c r="BS12">
        <f t="shared" si="11"/>
        <v>27.301860210037894</v>
      </c>
      <c r="BT12" s="4">
        <f t="shared" si="8"/>
        <v>50781.459990670483</v>
      </c>
      <c r="BU12" s="4">
        <f t="shared" si="12"/>
        <v>5078.1459990670483</v>
      </c>
      <c r="BV12" s="4">
        <f t="shared" si="13"/>
        <v>2031.2583996268193</v>
      </c>
    </row>
    <row r="13" spans="1:88" x14ac:dyDescent="0.25">
      <c r="A13" s="28">
        <v>31</v>
      </c>
      <c r="B13" t="s">
        <v>42</v>
      </c>
      <c r="C13" s="14">
        <v>41899</v>
      </c>
      <c r="D13" s="14">
        <v>2115.91</v>
      </c>
      <c r="E13" s="14">
        <v>1516.74</v>
      </c>
      <c r="F13" s="14">
        <v>2325.4</v>
      </c>
      <c r="G13" s="15">
        <v>145000</v>
      </c>
      <c r="H13" s="14">
        <v>12.2</v>
      </c>
      <c r="I13" s="14">
        <v>16.2</v>
      </c>
      <c r="J13" s="14">
        <v>14.1</v>
      </c>
      <c r="K13" s="14">
        <v>12.6</v>
      </c>
      <c r="L13" s="14">
        <v>10.1</v>
      </c>
      <c r="M13" s="15">
        <v>700</v>
      </c>
      <c r="N13" s="11">
        <v>42</v>
      </c>
      <c r="O13" s="11">
        <v>30</v>
      </c>
      <c r="P13" s="11">
        <v>0</v>
      </c>
      <c r="Q13" s="11">
        <v>14</v>
      </c>
      <c r="R13" s="11">
        <v>0</v>
      </c>
      <c r="S13" s="11">
        <v>1</v>
      </c>
      <c r="T13" s="11">
        <f t="shared" si="0"/>
        <v>86</v>
      </c>
      <c r="U13" s="3">
        <v>0</v>
      </c>
      <c r="W13" s="3">
        <v>0</v>
      </c>
      <c r="Y13" s="3">
        <v>3</v>
      </c>
      <c r="Z13" s="2">
        <v>0.5</v>
      </c>
      <c r="AA13" s="3">
        <v>0</v>
      </c>
      <c r="AC13" s="3">
        <v>0</v>
      </c>
      <c r="AE13" s="5">
        <v>250</v>
      </c>
      <c r="AG13" s="3">
        <v>0</v>
      </c>
      <c r="AI13" s="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30</v>
      </c>
      <c r="BG13">
        <v>0</v>
      </c>
      <c r="BI13">
        <f t="shared" si="1"/>
        <v>43357</v>
      </c>
      <c r="BJ13">
        <f t="shared" si="2"/>
        <v>53</v>
      </c>
      <c r="BK13">
        <f t="shared" si="3"/>
        <v>26.388922702373709</v>
      </c>
      <c r="BL13">
        <f t="shared" si="4"/>
        <v>5.0500250602639678E-2</v>
      </c>
      <c r="BM13">
        <f t="shared" si="9"/>
        <v>2189.5393653786487</v>
      </c>
      <c r="BN13">
        <f t="shared" si="5"/>
        <v>1.3326472096035598</v>
      </c>
      <c r="BO13">
        <f t="shared" si="6"/>
        <v>3.6199909305711354E-2</v>
      </c>
      <c r="BP13">
        <f t="shared" si="10"/>
        <v>1569.5194677677273</v>
      </c>
      <c r="BQ13">
        <f t="shared" si="7"/>
        <v>0.95527660850135565</v>
      </c>
      <c r="BS13">
        <f t="shared" si="11"/>
        <v>32.439390317622774</v>
      </c>
      <c r="BT13" s="4">
        <f t="shared" si="8"/>
        <v>53297.918291854214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C14" s="14">
        <v>37301</v>
      </c>
      <c r="D14" s="14">
        <v>1850.15</v>
      </c>
      <c r="E14" s="14">
        <v>1327.93</v>
      </c>
      <c r="F14" s="14">
        <v>2081.4</v>
      </c>
      <c r="G14" s="15">
        <v>137000</v>
      </c>
      <c r="H14" s="14">
        <v>6.4</v>
      </c>
      <c r="I14" s="14">
        <v>8.5</v>
      </c>
      <c r="J14" s="14">
        <v>30.4</v>
      </c>
      <c r="K14" s="14">
        <v>15.9</v>
      </c>
      <c r="L14" s="14">
        <v>16.3</v>
      </c>
      <c r="M14" s="15">
        <v>700</v>
      </c>
      <c r="N14" s="11">
        <v>32</v>
      </c>
      <c r="O14" s="11">
        <v>39</v>
      </c>
      <c r="P14" s="11">
        <v>0</v>
      </c>
      <c r="Q14" s="11">
        <v>14</v>
      </c>
      <c r="R14" s="11">
        <v>8</v>
      </c>
      <c r="S14" s="11">
        <v>1</v>
      </c>
      <c r="T14" s="11">
        <f t="shared" si="0"/>
        <v>93</v>
      </c>
      <c r="U14" s="3">
        <v>0</v>
      </c>
      <c r="W14" s="3">
        <v>0</v>
      </c>
      <c r="Y14" s="3">
        <v>2</v>
      </c>
      <c r="Z14" s="2">
        <v>0.5</v>
      </c>
      <c r="AA14" s="3">
        <v>0</v>
      </c>
      <c r="AC14" s="3">
        <v>0</v>
      </c>
      <c r="AE14" s="5">
        <v>125</v>
      </c>
      <c r="AG14" s="3">
        <v>0</v>
      </c>
      <c r="AI14" s="3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22</v>
      </c>
      <c r="BG14">
        <v>0</v>
      </c>
      <c r="BI14">
        <f t="shared" si="1"/>
        <v>38559</v>
      </c>
      <c r="BJ14">
        <f t="shared" si="2"/>
        <v>42</v>
      </c>
      <c r="BK14">
        <f t="shared" si="3"/>
        <v>29.61520737327189</v>
      </c>
      <c r="BL14">
        <f t="shared" si="4"/>
        <v>4.9600546902227823E-2</v>
      </c>
      <c r="BM14">
        <f t="shared" si="9"/>
        <v>1912.5474880030026</v>
      </c>
      <c r="BN14">
        <f t="shared" si="5"/>
        <v>1.4689304823371756</v>
      </c>
      <c r="BO14">
        <f t="shared" si="6"/>
        <v>3.5600386048631409E-2</v>
      </c>
      <c r="BP14">
        <f t="shared" si="10"/>
        <v>1372.7152856491784</v>
      </c>
      <c r="BQ14">
        <f t="shared" si="7"/>
        <v>1.0543128153987544</v>
      </c>
      <c r="BS14">
        <f t="shared" si="11"/>
        <v>35.937750619576676</v>
      </c>
      <c r="BT14" s="4">
        <f t="shared" si="8"/>
        <v>46790.951306688832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24425</v>
      </c>
      <c r="D15" s="14">
        <v>1135.78</v>
      </c>
      <c r="E15" s="14">
        <v>828.02</v>
      </c>
      <c r="F15" s="14">
        <v>1375.14</v>
      </c>
      <c r="G15" s="15">
        <v>111000</v>
      </c>
      <c r="H15" s="14">
        <v>11.3</v>
      </c>
      <c r="I15" s="14">
        <v>8.4</v>
      </c>
      <c r="J15" s="14">
        <v>7</v>
      </c>
      <c r="K15" s="14">
        <v>10</v>
      </c>
      <c r="L15" s="14">
        <v>8.6999999999999993</v>
      </c>
      <c r="M15" s="15">
        <v>700</v>
      </c>
      <c r="N15" s="11">
        <v>29</v>
      </c>
      <c r="O15" s="11">
        <v>42</v>
      </c>
      <c r="P15" s="11">
        <v>0</v>
      </c>
      <c r="Q15" s="11">
        <v>14</v>
      </c>
      <c r="R15" s="11">
        <v>8</v>
      </c>
      <c r="S15" s="11">
        <v>1</v>
      </c>
      <c r="T15" s="11">
        <f t="shared" si="0"/>
        <v>93</v>
      </c>
      <c r="U15" s="3">
        <v>0</v>
      </c>
      <c r="W15" s="3">
        <v>0</v>
      </c>
      <c r="Y15" s="3">
        <v>2</v>
      </c>
      <c r="Z15" s="2">
        <v>0.5</v>
      </c>
      <c r="AA15" s="3">
        <v>0</v>
      </c>
      <c r="AC15" s="3">
        <v>0</v>
      </c>
      <c r="AE15" s="5">
        <v>150</v>
      </c>
      <c r="AG15" s="3">
        <v>0</v>
      </c>
      <c r="AI15" s="3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82</v>
      </c>
      <c r="BG15">
        <v>0</v>
      </c>
      <c r="BI15">
        <f t="shared" ref="BI15:BI27" si="14">C15+M14+S14*18*A15</f>
        <v>25629</v>
      </c>
      <c r="BJ15">
        <f t="shared" si="2"/>
        <v>32</v>
      </c>
      <c r="BK15">
        <f t="shared" si="3"/>
        <v>28.603794642857142</v>
      </c>
      <c r="BL15">
        <f t="shared" ref="BL15:BL27" si="15">D15/C15</f>
        <v>4.65007164790174E-2</v>
      </c>
      <c r="BM15">
        <f t="shared" si="9"/>
        <v>1191.7668626407369</v>
      </c>
      <c r="BN15">
        <f t="shared" si="5"/>
        <v>1.3300969449115367</v>
      </c>
      <c r="BO15">
        <f t="shared" ref="BO15:BO27" si="16">E15/C15</f>
        <v>3.3900511770726713E-2</v>
      </c>
      <c r="BP15">
        <f t="shared" si="10"/>
        <v>868.8362161719549</v>
      </c>
      <c r="BQ15">
        <f t="shared" si="7"/>
        <v>0.96968327697762824</v>
      </c>
      <c r="BS15">
        <f t="shared" si="11"/>
        <v>33.227850240413439</v>
      </c>
      <c r="BT15" s="4">
        <f t="shared" si="8"/>
        <v>29772.153815410442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23726</v>
      </c>
      <c r="D16" s="14">
        <v>1115.1099999999999</v>
      </c>
      <c r="E16" s="14">
        <v>818.58</v>
      </c>
      <c r="F16" s="14">
        <v>1333.4</v>
      </c>
      <c r="G16" s="15">
        <v>115000</v>
      </c>
      <c r="H16" s="14">
        <v>12.4</v>
      </c>
      <c r="I16" s="14">
        <v>14.6</v>
      </c>
      <c r="J16" s="14">
        <v>15.8</v>
      </c>
      <c r="K16" s="14">
        <v>9.5</v>
      </c>
      <c r="L16" s="14">
        <v>10.199999999999999</v>
      </c>
      <c r="M16" s="15">
        <v>1800</v>
      </c>
      <c r="N16" s="11">
        <v>35</v>
      </c>
      <c r="O16" s="11">
        <v>36</v>
      </c>
      <c r="P16" s="11">
        <v>0</v>
      </c>
      <c r="Q16" s="11">
        <v>14</v>
      </c>
      <c r="R16" s="11">
        <v>8</v>
      </c>
      <c r="S16" s="11">
        <v>4</v>
      </c>
      <c r="T16" s="11">
        <f t="shared" si="0"/>
        <v>93</v>
      </c>
      <c r="U16" s="3">
        <v>0</v>
      </c>
      <c r="W16" s="3">
        <v>1</v>
      </c>
      <c r="Y16" s="3">
        <v>2</v>
      </c>
      <c r="Z16" s="2">
        <v>0.5</v>
      </c>
      <c r="AA16" s="3">
        <v>0</v>
      </c>
      <c r="AC16" s="3">
        <v>0</v>
      </c>
      <c r="AE16" s="5">
        <v>180</v>
      </c>
      <c r="AG16" s="3">
        <v>0</v>
      </c>
      <c r="AI16" s="3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120</v>
      </c>
      <c r="BG16">
        <v>0</v>
      </c>
      <c r="BI16">
        <f t="shared" si="14"/>
        <v>24984</v>
      </c>
      <c r="BJ16">
        <f t="shared" si="2"/>
        <v>29</v>
      </c>
      <c r="BK16">
        <f t="shared" si="3"/>
        <v>27.790878754171302</v>
      </c>
      <c r="BL16">
        <f t="shared" si="15"/>
        <v>4.6999494225743906E-2</v>
      </c>
      <c r="BM16">
        <f t="shared" si="9"/>
        <v>1174.2353637359856</v>
      </c>
      <c r="BN16">
        <f t="shared" si="5"/>
        <v>1.306157245535023</v>
      </c>
      <c r="BO16">
        <f t="shared" si="16"/>
        <v>3.4501390879204251E-2</v>
      </c>
      <c r="BP16">
        <f t="shared" si="10"/>
        <v>861.98274972603906</v>
      </c>
      <c r="BQ16">
        <f t="shared" si="7"/>
        <v>0.95882397077423698</v>
      </c>
      <c r="BS16">
        <f t="shared" si="11"/>
        <v>32.579338526936702</v>
      </c>
      <c r="BT16" s="4">
        <f t="shared" si="8"/>
        <v>29288.825335716094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30396</v>
      </c>
      <c r="D17" s="14">
        <v>1364.79</v>
      </c>
      <c r="E17" s="14">
        <v>1082.1099999999999</v>
      </c>
      <c r="F17" s="14">
        <v>1723.45</v>
      </c>
      <c r="G17" s="15">
        <v>267000</v>
      </c>
      <c r="H17" s="14">
        <v>11.3</v>
      </c>
      <c r="I17" s="14">
        <v>13</v>
      </c>
      <c r="J17" s="14">
        <v>9.5</v>
      </c>
      <c r="K17" s="14">
        <v>14.3</v>
      </c>
      <c r="L17" s="14">
        <v>11.8</v>
      </c>
      <c r="M17" s="15">
        <v>1800</v>
      </c>
      <c r="N17" s="11">
        <v>42</v>
      </c>
      <c r="O17" s="11">
        <v>28</v>
      </c>
      <c r="P17" s="11">
        <v>0</v>
      </c>
      <c r="Q17" s="11">
        <v>9</v>
      </c>
      <c r="R17" s="11">
        <v>9</v>
      </c>
      <c r="S17" s="11">
        <v>7</v>
      </c>
      <c r="T17" s="11">
        <f t="shared" si="0"/>
        <v>88</v>
      </c>
      <c r="U17" s="3">
        <v>0</v>
      </c>
      <c r="W17" s="3">
        <v>0</v>
      </c>
      <c r="Y17" s="3">
        <v>0</v>
      </c>
      <c r="AA17" s="3">
        <v>0</v>
      </c>
      <c r="AC17" s="3">
        <v>0</v>
      </c>
      <c r="AE17" s="5">
        <v>200</v>
      </c>
      <c r="AG17" s="3">
        <v>0</v>
      </c>
      <c r="AI17" s="3">
        <v>0</v>
      </c>
      <c r="BA17" s="11">
        <v>95</v>
      </c>
      <c r="BB17">
        <v>90</v>
      </c>
      <c r="BC17">
        <v>26</v>
      </c>
      <c r="BD17">
        <v>60</v>
      </c>
      <c r="BE17">
        <v>0</v>
      </c>
      <c r="BF17">
        <v>82</v>
      </c>
      <c r="BG17">
        <v>36</v>
      </c>
      <c r="BI17">
        <f t="shared" si="14"/>
        <v>34356</v>
      </c>
      <c r="BJ17">
        <f t="shared" si="2"/>
        <v>35</v>
      </c>
      <c r="BK17">
        <f t="shared" si="3"/>
        <v>32.72</v>
      </c>
      <c r="BL17">
        <f t="shared" si="15"/>
        <v>4.49003158310304E-2</v>
      </c>
      <c r="BM17">
        <f t="shared" si="9"/>
        <v>1542.5952506908804</v>
      </c>
      <c r="BN17">
        <f t="shared" si="5"/>
        <v>1.4691383339913147</v>
      </c>
      <c r="BO17">
        <f t="shared" si="16"/>
        <v>3.5600407948414264E-2</v>
      </c>
      <c r="BP17">
        <f t="shared" si="10"/>
        <v>1223.0876154757204</v>
      </c>
      <c r="BQ17">
        <f t="shared" si="7"/>
        <v>1.1648453480721146</v>
      </c>
      <c r="BS17">
        <f t="shared" si="11"/>
        <v>37.727630225555991</v>
      </c>
      <c r="BT17" s="4">
        <f t="shared" si="8"/>
        <v>39614.011736833789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48073</v>
      </c>
      <c r="D18" s="14">
        <v>2043.13</v>
      </c>
      <c r="E18" s="14">
        <v>1600.83</v>
      </c>
      <c r="F18" s="14">
        <v>2754.57</v>
      </c>
      <c r="G18" s="15">
        <v>236000</v>
      </c>
      <c r="H18" s="14">
        <v>11.3</v>
      </c>
      <c r="I18" s="14">
        <v>5.7</v>
      </c>
      <c r="J18" s="14">
        <v>8.6</v>
      </c>
      <c r="K18" s="14">
        <v>8.1999999999999993</v>
      </c>
      <c r="L18" s="14">
        <v>11.2</v>
      </c>
      <c r="M18" s="15">
        <v>2800</v>
      </c>
      <c r="N18" s="11">
        <v>54</v>
      </c>
      <c r="O18" s="11">
        <v>18</v>
      </c>
      <c r="P18" s="11">
        <v>0</v>
      </c>
      <c r="Q18" s="11">
        <v>8</v>
      </c>
      <c r="R18" s="11">
        <v>9</v>
      </c>
      <c r="S18" s="11">
        <v>7</v>
      </c>
      <c r="T18" s="11">
        <f t="shared" si="0"/>
        <v>89</v>
      </c>
      <c r="U18" s="3">
        <v>0</v>
      </c>
      <c r="W18" s="3">
        <v>0</v>
      </c>
      <c r="Y18" s="3">
        <v>0</v>
      </c>
      <c r="AA18" s="3">
        <v>0</v>
      </c>
      <c r="AC18" s="3">
        <v>0</v>
      </c>
      <c r="AE18" s="5">
        <v>300</v>
      </c>
      <c r="AG18" s="3">
        <v>0</v>
      </c>
      <c r="AI18" s="3">
        <v>0</v>
      </c>
      <c r="BA18">
        <v>99</v>
      </c>
      <c r="BB18">
        <v>100</v>
      </c>
      <c r="BC18">
        <v>45</v>
      </c>
      <c r="BD18">
        <v>261</v>
      </c>
      <c r="BE18">
        <v>0</v>
      </c>
      <c r="BF18">
        <v>56</v>
      </c>
      <c r="BG18">
        <v>75</v>
      </c>
      <c r="BI18">
        <f t="shared" si="14"/>
        <v>53779</v>
      </c>
      <c r="BJ18">
        <f t="shared" si="2"/>
        <v>42</v>
      </c>
      <c r="BK18">
        <f t="shared" si="3"/>
        <v>41.304915514592935</v>
      </c>
      <c r="BL18">
        <f t="shared" si="15"/>
        <v>4.2500572046679008E-2</v>
      </c>
      <c r="BM18">
        <f t="shared" si="9"/>
        <v>2285.6382640983502</v>
      </c>
      <c r="BN18">
        <f t="shared" si="5"/>
        <v>1.7554825377099463</v>
      </c>
      <c r="BO18">
        <f t="shared" si="16"/>
        <v>3.3299981278472321E-2</v>
      </c>
      <c r="BP18">
        <f t="shared" si="10"/>
        <v>1790.839693174963</v>
      </c>
      <c r="BQ18">
        <f t="shared" si="7"/>
        <v>1.3754529133448257</v>
      </c>
      <c r="BS18">
        <f t="shared" si="11"/>
        <v>45.682791487140193</v>
      </c>
      <c r="BT18" s="4">
        <f t="shared" si="8"/>
        <v>59478.994516256527</v>
      </c>
      <c r="BU18" s="4">
        <f t="shared" si="12"/>
        <v>56505.044790443695</v>
      </c>
      <c r="BV18" s="4">
        <f t="shared" si="13"/>
        <v>660.87771684729478</v>
      </c>
    </row>
    <row r="19" spans="1:74" x14ac:dyDescent="0.25">
      <c r="A19" s="28">
        <v>30</v>
      </c>
      <c r="B19" t="s">
        <v>36</v>
      </c>
      <c r="C19" s="14">
        <v>49632</v>
      </c>
      <c r="D19" s="14">
        <v>2089.5300000000002</v>
      </c>
      <c r="E19" s="14">
        <v>1593.21</v>
      </c>
      <c r="F19" s="14">
        <v>2858.81</v>
      </c>
      <c r="G19" s="15">
        <v>236000</v>
      </c>
      <c r="H19" s="14">
        <v>10.6</v>
      </c>
      <c r="I19" s="14">
        <v>14.2</v>
      </c>
      <c r="J19" s="14">
        <v>12.6</v>
      </c>
      <c r="K19" s="14">
        <v>13.2</v>
      </c>
      <c r="L19" s="14">
        <v>11.2</v>
      </c>
      <c r="M19" s="15">
        <v>2300</v>
      </c>
      <c r="N19" s="11">
        <v>59</v>
      </c>
      <c r="O19" s="11">
        <v>13</v>
      </c>
      <c r="P19" s="11">
        <v>0</v>
      </c>
      <c r="Q19" s="11">
        <v>8</v>
      </c>
      <c r="R19" s="11">
        <v>9</v>
      </c>
      <c r="S19" s="11">
        <v>8</v>
      </c>
      <c r="T19" s="11">
        <f t="shared" si="0"/>
        <v>89</v>
      </c>
      <c r="U19" s="3">
        <v>0</v>
      </c>
      <c r="W19" s="3" t="s">
        <v>116</v>
      </c>
      <c r="Y19" s="3">
        <v>0</v>
      </c>
      <c r="AA19" s="3">
        <v>0</v>
      </c>
      <c r="AC19" s="3">
        <v>0</v>
      </c>
      <c r="AE19" s="5">
        <v>400</v>
      </c>
      <c r="AG19" s="3">
        <v>0</v>
      </c>
      <c r="AI19" s="3">
        <v>0</v>
      </c>
      <c r="BA19">
        <v>99</v>
      </c>
      <c r="BB19">
        <v>135</v>
      </c>
      <c r="BC19">
        <v>45</v>
      </c>
      <c r="BD19">
        <v>0</v>
      </c>
      <c r="BE19">
        <v>0</v>
      </c>
      <c r="BF19">
        <v>113</v>
      </c>
      <c r="BG19">
        <v>0</v>
      </c>
      <c r="BI19">
        <f t="shared" si="14"/>
        <v>56212</v>
      </c>
      <c r="BJ19">
        <f t="shared" si="2"/>
        <v>54</v>
      </c>
      <c r="BK19">
        <f t="shared" si="3"/>
        <v>34.698765432098767</v>
      </c>
      <c r="BL19">
        <f t="shared" si="15"/>
        <v>4.2100459381044494E-2</v>
      </c>
      <c r="BM19">
        <f t="shared" si="9"/>
        <v>2366.551022727273</v>
      </c>
      <c r="BN19">
        <f t="shared" si="5"/>
        <v>1.4608339646464648</v>
      </c>
      <c r="BO19">
        <f t="shared" si="16"/>
        <v>3.2100459381044485E-2</v>
      </c>
      <c r="BP19">
        <f t="shared" si="10"/>
        <v>1804.4310227272726</v>
      </c>
      <c r="BQ19">
        <f t="shared" si="7"/>
        <v>1.113846310325477</v>
      </c>
      <c r="BS19">
        <f t="shared" si="11"/>
        <v>37.904901575476991</v>
      </c>
      <c r="BT19" s="4">
        <f t="shared" si="8"/>
        <v>61405.940552272725</v>
      </c>
      <c r="BU19" s="4">
        <f t="shared" si="12"/>
        <v>60791.881146749998</v>
      </c>
      <c r="BV19" s="4">
        <f t="shared" si="13"/>
        <v>614.05940552272727</v>
      </c>
    </row>
    <row r="20" spans="1:74" x14ac:dyDescent="0.25">
      <c r="A20" s="28">
        <v>31</v>
      </c>
      <c r="B20" t="s">
        <v>37</v>
      </c>
      <c r="C20" s="14">
        <v>48041</v>
      </c>
      <c r="D20" s="14">
        <v>1979.31</v>
      </c>
      <c r="E20" s="14">
        <v>1489.29</v>
      </c>
      <c r="F20" s="14">
        <v>2752.74</v>
      </c>
      <c r="G20" s="15">
        <v>308000</v>
      </c>
      <c r="H20" s="14">
        <v>12.1</v>
      </c>
      <c r="I20" s="14">
        <v>10.7</v>
      </c>
      <c r="J20" s="14">
        <v>9.9</v>
      </c>
      <c r="K20" s="14">
        <v>13.6</v>
      </c>
      <c r="L20" s="14">
        <v>16.5</v>
      </c>
      <c r="M20" s="15">
        <v>1900</v>
      </c>
      <c r="N20" s="11">
        <v>66</v>
      </c>
      <c r="O20" s="11">
        <v>10</v>
      </c>
      <c r="P20" s="11">
        <v>0</v>
      </c>
      <c r="Q20" s="11">
        <v>0</v>
      </c>
      <c r="R20" s="11">
        <v>9</v>
      </c>
      <c r="S20" s="11">
        <v>11</v>
      </c>
      <c r="T20" s="11">
        <f t="shared" si="0"/>
        <v>85</v>
      </c>
      <c r="U20" s="3">
        <v>0</v>
      </c>
      <c r="W20" s="3" t="s">
        <v>116</v>
      </c>
      <c r="Y20" s="3">
        <v>0</v>
      </c>
      <c r="AA20" s="3">
        <v>0</v>
      </c>
      <c r="AC20" s="3">
        <v>0</v>
      </c>
      <c r="AE20" s="5">
        <v>300</v>
      </c>
      <c r="AG20" s="3">
        <v>0</v>
      </c>
      <c r="AI20" s="3">
        <v>0</v>
      </c>
      <c r="BA20">
        <v>99</v>
      </c>
      <c r="BB20">
        <v>135</v>
      </c>
      <c r="BC20">
        <v>35</v>
      </c>
      <c r="BD20">
        <v>195</v>
      </c>
      <c r="BE20">
        <v>0</v>
      </c>
      <c r="BF20">
        <v>149</v>
      </c>
      <c r="BG20">
        <v>45</v>
      </c>
      <c r="BI20">
        <f t="shared" si="14"/>
        <v>54805</v>
      </c>
      <c r="BJ20">
        <f t="shared" si="2"/>
        <v>59</v>
      </c>
      <c r="BK20">
        <f t="shared" si="3"/>
        <v>29.964461454346637</v>
      </c>
      <c r="BL20">
        <f t="shared" si="15"/>
        <v>4.1200432963510336E-2</v>
      </c>
      <c r="BM20">
        <f t="shared" si="9"/>
        <v>2257.9897285651841</v>
      </c>
      <c r="BN20">
        <f t="shared" si="5"/>
        <v>1.2345487854374981</v>
      </c>
      <c r="BO20">
        <f t="shared" si="16"/>
        <v>3.1000395495514248E-2</v>
      </c>
      <c r="BP20">
        <f t="shared" si="10"/>
        <v>1698.9766751316583</v>
      </c>
      <c r="BQ20">
        <f t="shared" si="7"/>
        <v>0.92891015589483772</v>
      </c>
      <c r="BS20">
        <f t="shared" si="11"/>
        <v>32.154274850888541</v>
      </c>
      <c r="BT20" s="4">
        <f t="shared" si="8"/>
        <v>58810.168702275143</v>
      </c>
      <c r="BU20" s="4">
        <f t="shared" si="12"/>
        <v>58222.067015252389</v>
      </c>
      <c r="BV20" s="4">
        <f t="shared" si="13"/>
        <v>435.63087927611218</v>
      </c>
    </row>
    <row r="21" spans="1:74" x14ac:dyDescent="0.25">
      <c r="A21" s="28">
        <v>31</v>
      </c>
      <c r="B21" t="s">
        <v>38</v>
      </c>
      <c r="C21" s="14">
        <v>46607</v>
      </c>
      <c r="D21" s="14">
        <v>1934.22</v>
      </c>
      <c r="E21" s="14">
        <v>1449.49</v>
      </c>
      <c r="F21" s="14">
        <v>2647.26</v>
      </c>
      <c r="G21" s="15">
        <v>317000</v>
      </c>
      <c r="H21" s="14">
        <v>16.899999999999999</v>
      </c>
      <c r="I21" s="14">
        <v>13.2</v>
      </c>
      <c r="J21" s="14">
        <v>12.1</v>
      </c>
      <c r="K21" s="14">
        <v>14</v>
      </c>
      <c r="L21" s="14">
        <v>15.2</v>
      </c>
      <c r="M21" s="15">
        <v>1200</v>
      </c>
      <c r="N21" s="11">
        <v>65</v>
      </c>
      <c r="O21" s="11">
        <v>8</v>
      </c>
      <c r="P21" s="11">
        <v>0</v>
      </c>
      <c r="Q21" s="11">
        <v>9</v>
      </c>
      <c r="R21" s="11">
        <v>5</v>
      </c>
      <c r="S21" s="11">
        <v>6</v>
      </c>
      <c r="T21" s="11">
        <f t="shared" si="0"/>
        <v>87</v>
      </c>
      <c r="U21" s="3">
        <v>0</v>
      </c>
      <c r="W21" s="3" t="s">
        <v>116</v>
      </c>
      <c r="Y21" s="3" t="s">
        <v>119</v>
      </c>
      <c r="AA21" s="3">
        <v>0</v>
      </c>
      <c r="AC21" s="3">
        <v>0</v>
      </c>
      <c r="AE21" s="5">
        <v>450</v>
      </c>
      <c r="AG21" s="3">
        <v>0</v>
      </c>
      <c r="AI21" s="3">
        <v>0</v>
      </c>
      <c r="BA21">
        <v>90</v>
      </c>
      <c r="BB21">
        <v>140</v>
      </c>
      <c r="BC21">
        <v>40</v>
      </c>
      <c r="BD21">
        <v>0</v>
      </c>
      <c r="BE21">
        <v>0</v>
      </c>
      <c r="BF21">
        <v>128</v>
      </c>
      <c r="BG21">
        <v>0</v>
      </c>
      <c r="BI21">
        <f t="shared" si="14"/>
        <v>54645</v>
      </c>
      <c r="BJ21">
        <f t="shared" si="2"/>
        <v>66</v>
      </c>
      <c r="BK21">
        <f t="shared" si="3"/>
        <v>26.708211143695017</v>
      </c>
      <c r="BL21">
        <f t="shared" si="15"/>
        <v>4.1500632952131654E-2</v>
      </c>
      <c r="BM21">
        <f t="shared" si="9"/>
        <v>2267.8020876692344</v>
      </c>
      <c r="BN21">
        <f t="shared" si="5"/>
        <v>1.1084076674825192</v>
      </c>
      <c r="BO21">
        <f t="shared" si="16"/>
        <v>3.1100263908854894E-2</v>
      </c>
      <c r="BP21">
        <f t="shared" si="10"/>
        <v>1699.4739212993757</v>
      </c>
      <c r="BQ21">
        <f t="shared" si="7"/>
        <v>0.8306324151023341</v>
      </c>
      <c r="BS21">
        <f t="shared" si="11"/>
        <v>28.78194342784651</v>
      </c>
      <c r="BT21" s="4">
        <f t="shared" si="8"/>
        <v>58887.85625337396</v>
      </c>
      <c r="BU21" s="4">
        <f t="shared" si="12"/>
        <v>58298.97769084022</v>
      </c>
      <c r="BV21" s="4">
        <f t="shared" si="13"/>
        <v>436.20634261758488</v>
      </c>
    </row>
    <row r="22" spans="1:74" x14ac:dyDescent="0.25">
      <c r="A22" s="28">
        <v>30</v>
      </c>
      <c r="B22" t="s">
        <v>39</v>
      </c>
      <c r="C22" s="14">
        <v>54438</v>
      </c>
      <c r="D22" s="14">
        <v>2286.39</v>
      </c>
      <c r="E22" s="14">
        <v>1774.68</v>
      </c>
      <c r="F22" s="14">
        <v>3059.43</v>
      </c>
      <c r="G22" s="15">
        <v>290000</v>
      </c>
      <c r="H22" s="14">
        <v>16.600000000000001</v>
      </c>
      <c r="I22" s="14">
        <v>13.2</v>
      </c>
      <c r="J22" s="14">
        <v>12.1</v>
      </c>
      <c r="K22" s="14">
        <v>16.8</v>
      </c>
      <c r="L22" s="14">
        <v>15.2</v>
      </c>
      <c r="M22" s="15">
        <v>1000</v>
      </c>
      <c r="N22" s="11">
        <v>65</v>
      </c>
      <c r="O22" s="11">
        <v>3</v>
      </c>
      <c r="P22" s="11">
        <v>0</v>
      </c>
      <c r="Q22" s="11">
        <v>8</v>
      </c>
      <c r="R22" s="11">
        <v>5</v>
      </c>
      <c r="S22" s="11">
        <v>6</v>
      </c>
      <c r="T22" s="11">
        <f t="shared" si="0"/>
        <v>81</v>
      </c>
      <c r="U22" s="3">
        <v>0</v>
      </c>
      <c r="W22" s="3">
        <v>0</v>
      </c>
      <c r="Y22" s="3">
        <v>1</v>
      </c>
      <c r="AA22" s="3">
        <v>0</v>
      </c>
      <c r="AC22" s="3">
        <v>0</v>
      </c>
      <c r="AE22" s="5">
        <v>500</v>
      </c>
      <c r="AG22" s="3">
        <v>0</v>
      </c>
      <c r="AI22" s="3">
        <v>0</v>
      </c>
      <c r="BA22">
        <v>70</v>
      </c>
      <c r="BB22">
        <v>140</v>
      </c>
      <c r="BC22">
        <v>0</v>
      </c>
      <c r="BD22">
        <v>0</v>
      </c>
      <c r="BE22">
        <v>0</v>
      </c>
      <c r="BF22">
        <v>64</v>
      </c>
      <c r="BG22">
        <v>0</v>
      </c>
      <c r="BI22">
        <f t="shared" si="14"/>
        <v>58878</v>
      </c>
      <c r="BJ22">
        <f t="shared" si="2"/>
        <v>65</v>
      </c>
      <c r="BK22">
        <f t="shared" si="3"/>
        <v>30.193846153846152</v>
      </c>
      <c r="BL22">
        <f t="shared" si="15"/>
        <v>4.1999889782872259E-2</v>
      </c>
      <c r="BM22">
        <f t="shared" si="9"/>
        <v>2472.8695106359528</v>
      </c>
      <c r="BN22">
        <f t="shared" si="5"/>
        <v>1.2681382105825398</v>
      </c>
      <c r="BO22">
        <f t="shared" si="16"/>
        <v>3.2600022043425547E-2</v>
      </c>
      <c r="BP22">
        <f t="shared" si="10"/>
        <v>1919.4240978728094</v>
      </c>
      <c r="BQ22">
        <f t="shared" si="7"/>
        <v>0.98432005019118429</v>
      </c>
      <c r="BS22">
        <f t="shared" si="11"/>
        <v>33.050870541437405</v>
      </c>
      <c r="BT22" s="4">
        <f t="shared" si="8"/>
        <v>64449.197555802937</v>
      </c>
      <c r="BU22" s="4">
        <f t="shared" si="12"/>
        <v>58004.277800222648</v>
      </c>
      <c r="BV22" s="4">
        <f t="shared" si="13"/>
        <v>460.35141111287811</v>
      </c>
    </row>
    <row r="23" spans="1:74" x14ac:dyDescent="0.25">
      <c r="A23" s="28">
        <v>31</v>
      </c>
      <c r="B23" t="s">
        <v>40</v>
      </c>
      <c r="C23" s="14">
        <v>59164</v>
      </c>
      <c r="D23" s="14">
        <v>2762.96</v>
      </c>
      <c r="E23" s="14">
        <v>2088.4699999999998</v>
      </c>
      <c r="F23" s="14">
        <v>3325.03</v>
      </c>
      <c r="G23" s="15">
        <v>232000</v>
      </c>
      <c r="H23" s="14">
        <v>15.4</v>
      </c>
      <c r="I23" s="14">
        <v>12.2</v>
      </c>
      <c r="J23" s="14">
        <v>13.9</v>
      </c>
      <c r="K23" s="14">
        <v>10.8</v>
      </c>
      <c r="L23" s="14">
        <v>12.5</v>
      </c>
      <c r="M23" s="15">
        <v>3000</v>
      </c>
      <c r="N23" s="11">
        <v>57</v>
      </c>
      <c r="O23" s="11">
        <v>9</v>
      </c>
      <c r="P23" s="11">
        <v>0</v>
      </c>
      <c r="Q23" s="11">
        <v>8</v>
      </c>
      <c r="R23" s="11">
        <v>5</v>
      </c>
      <c r="S23" s="11">
        <v>6</v>
      </c>
      <c r="T23" s="11">
        <f t="shared" si="0"/>
        <v>79</v>
      </c>
      <c r="U23" s="3">
        <v>0</v>
      </c>
      <c r="W23" s="3">
        <v>0</v>
      </c>
      <c r="Y23" s="3">
        <v>4</v>
      </c>
      <c r="Z23" s="2">
        <v>0.5</v>
      </c>
      <c r="AA23" s="3">
        <v>0</v>
      </c>
      <c r="AC23" s="3">
        <v>0</v>
      </c>
      <c r="AE23" s="5">
        <v>420</v>
      </c>
      <c r="AG23" s="3">
        <v>0</v>
      </c>
      <c r="AI23" s="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I23">
        <f t="shared" si="14"/>
        <v>63512</v>
      </c>
      <c r="BJ23">
        <f t="shared" si="2"/>
        <v>65</v>
      </c>
      <c r="BK23">
        <f t="shared" si="3"/>
        <v>31.519602977667496</v>
      </c>
      <c r="BL23">
        <f t="shared" si="15"/>
        <v>4.6700020282604289E-2</v>
      </c>
      <c r="BM23">
        <f t="shared" si="9"/>
        <v>2966.0116881887634</v>
      </c>
      <c r="BN23">
        <f t="shared" si="5"/>
        <v>1.4719660983567064</v>
      </c>
      <c r="BO23">
        <f t="shared" si="16"/>
        <v>3.5299675478331412E-2</v>
      </c>
      <c r="BP23">
        <f t="shared" si="10"/>
        <v>2241.9529889797845</v>
      </c>
      <c r="BQ23">
        <f t="shared" si="7"/>
        <v>1.112631756317511</v>
      </c>
      <c r="BS23">
        <f t="shared" si="11"/>
        <v>37.006282557084454</v>
      </c>
      <c r="BT23" s="4">
        <f t="shared" si="8"/>
        <v>74567.659352525166</v>
      </c>
      <c r="BU23" s="4">
        <f t="shared" si="12"/>
        <v>52197.361546767614</v>
      </c>
      <c r="BV23" s="4">
        <f t="shared" si="13"/>
        <v>532.62613823232266</v>
      </c>
    </row>
    <row r="24" spans="1:74" x14ac:dyDescent="0.25">
      <c r="A24" s="28">
        <v>30</v>
      </c>
      <c r="B24" t="s">
        <v>41</v>
      </c>
      <c r="C24" s="14">
        <v>42291</v>
      </c>
      <c r="D24" s="14">
        <v>2080.7199999999998</v>
      </c>
      <c r="E24" s="14">
        <v>1501.34</v>
      </c>
      <c r="F24" s="14">
        <v>2351.36</v>
      </c>
      <c r="G24" s="15">
        <v>253000</v>
      </c>
      <c r="H24" s="14">
        <v>10.9</v>
      </c>
      <c r="I24" s="14">
        <v>8.5</v>
      </c>
      <c r="J24" s="14">
        <v>12.4</v>
      </c>
      <c r="K24" s="14">
        <v>11.3</v>
      </c>
      <c r="L24" s="14">
        <v>10.199999999999999</v>
      </c>
      <c r="M24" s="15">
        <v>800</v>
      </c>
      <c r="N24" s="11">
        <v>62</v>
      </c>
      <c r="O24" s="11">
        <v>6</v>
      </c>
      <c r="P24" s="11">
        <v>0</v>
      </c>
      <c r="Q24" s="11">
        <v>9</v>
      </c>
      <c r="R24" s="11">
        <v>5</v>
      </c>
      <c r="S24" s="11">
        <v>6</v>
      </c>
      <c r="T24" s="11">
        <f t="shared" si="0"/>
        <v>82</v>
      </c>
      <c r="U24" s="3">
        <v>0</v>
      </c>
      <c r="W24" s="3">
        <v>0</v>
      </c>
      <c r="Y24" s="3">
        <v>4</v>
      </c>
      <c r="Z24" s="2">
        <v>0.5</v>
      </c>
      <c r="AA24" s="3">
        <v>0</v>
      </c>
      <c r="AC24" s="3">
        <v>0</v>
      </c>
      <c r="AE24" s="5">
        <v>300</v>
      </c>
      <c r="AG24" s="3">
        <v>0</v>
      </c>
      <c r="AI24" s="3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I24">
        <f t="shared" si="14"/>
        <v>48531</v>
      </c>
      <c r="BJ24">
        <f t="shared" si="2"/>
        <v>57</v>
      </c>
      <c r="BK24">
        <f t="shared" si="3"/>
        <v>28.380701754385964</v>
      </c>
      <c r="BL24">
        <f t="shared" si="15"/>
        <v>4.9200066207940221E-2</v>
      </c>
      <c r="BM24">
        <f t="shared" si="9"/>
        <v>2387.7284131375468</v>
      </c>
      <c r="BN24">
        <f t="shared" si="5"/>
        <v>1.3963324053435948</v>
      </c>
      <c r="BO24">
        <f t="shared" si="16"/>
        <v>3.5500224634082901E-2</v>
      </c>
      <c r="BP24">
        <f t="shared" si="10"/>
        <v>1722.8614017166772</v>
      </c>
      <c r="BQ24">
        <f t="shared" si="7"/>
        <v>1.0075212875536124</v>
      </c>
      <c r="BS24">
        <f t="shared" si="11"/>
        <v>34.273512667271497</v>
      </c>
      <c r="BT24" s="4">
        <f t="shared" si="8"/>
        <v>58607.706661034259</v>
      </c>
      <c r="BU24" s="4">
        <f t="shared" si="12"/>
        <v>0</v>
      </c>
      <c r="BV24" s="4" t="e">
        <f t="shared" si="13"/>
        <v>#DIV/0!</v>
      </c>
    </row>
    <row r="25" spans="1:74" x14ac:dyDescent="0.25">
      <c r="A25" s="28">
        <v>31</v>
      </c>
      <c r="B25" t="s">
        <v>42</v>
      </c>
      <c r="C25" s="14">
        <v>39781</v>
      </c>
      <c r="D25" s="14">
        <v>1929.4</v>
      </c>
      <c r="E25" s="14">
        <v>1388.36</v>
      </c>
      <c r="F25" s="14">
        <v>2195.92</v>
      </c>
      <c r="G25" s="15">
        <v>223000</v>
      </c>
      <c r="H25" s="14">
        <v>10</v>
      </c>
      <c r="I25" s="14">
        <v>7.4</v>
      </c>
      <c r="J25" s="14">
        <v>10.1</v>
      </c>
      <c r="K25" s="14">
        <v>7.6</v>
      </c>
      <c r="L25" s="14">
        <v>9.5</v>
      </c>
      <c r="M25" s="15">
        <v>800</v>
      </c>
      <c r="N25" s="11">
        <v>48</v>
      </c>
      <c r="O25" s="11">
        <v>20</v>
      </c>
      <c r="P25" s="11">
        <v>0</v>
      </c>
      <c r="Q25" s="11">
        <v>9</v>
      </c>
      <c r="R25" s="11">
        <v>11</v>
      </c>
      <c r="S25" s="11">
        <v>0</v>
      </c>
      <c r="T25" s="11">
        <f t="shared" si="0"/>
        <v>88</v>
      </c>
      <c r="U25" s="3">
        <v>0</v>
      </c>
      <c r="W25" s="3">
        <v>0</v>
      </c>
      <c r="Y25" s="3">
        <v>3</v>
      </c>
      <c r="Z25" s="2">
        <v>0.25</v>
      </c>
      <c r="AA25" s="3">
        <v>0</v>
      </c>
      <c r="AC25" s="3">
        <v>0</v>
      </c>
      <c r="AE25" s="5">
        <v>200</v>
      </c>
      <c r="AG25" s="3">
        <v>0</v>
      </c>
      <c r="AI25" s="3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I25">
        <f t="shared" si="14"/>
        <v>43929</v>
      </c>
      <c r="BJ25">
        <f t="shared" si="2"/>
        <v>62</v>
      </c>
      <c r="BK25">
        <f t="shared" si="3"/>
        <v>22.855879292403745</v>
      </c>
      <c r="BL25">
        <f t="shared" si="15"/>
        <v>4.85005404590131E-2</v>
      </c>
      <c r="BM25">
        <f t="shared" si="9"/>
        <v>2130.5802418239864</v>
      </c>
      <c r="BN25">
        <f t="shared" si="5"/>
        <v>1.1085224983475475</v>
      </c>
      <c r="BO25">
        <f t="shared" si="16"/>
        <v>3.4900077926648398E-2</v>
      </c>
      <c r="BP25">
        <f t="shared" si="10"/>
        <v>1533.1255232397375</v>
      </c>
      <c r="BQ25">
        <f t="shared" si="7"/>
        <v>0.7976719683869602</v>
      </c>
      <c r="BS25">
        <f t="shared" si="11"/>
        <v>27.299370756224878</v>
      </c>
      <c r="BT25" s="4">
        <f t="shared" si="8"/>
        <v>52469.390593464217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C26" s="14">
        <v>41764</v>
      </c>
      <c r="D26" s="14">
        <v>2008.86</v>
      </c>
      <c r="E26" s="14">
        <v>1495.15</v>
      </c>
      <c r="F26" s="14">
        <v>3342.95</v>
      </c>
      <c r="G26" s="15">
        <v>231000</v>
      </c>
      <c r="H26" s="14">
        <v>7.5</v>
      </c>
      <c r="I26" s="14">
        <v>9.4</v>
      </c>
      <c r="J26" s="14">
        <v>10.5</v>
      </c>
      <c r="K26" s="14">
        <v>7.3</v>
      </c>
      <c r="L26" s="14">
        <v>9.8000000000000007</v>
      </c>
      <c r="M26" s="15">
        <v>800</v>
      </c>
      <c r="N26" s="11">
        <v>48</v>
      </c>
      <c r="O26" s="11">
        <v>19</v>
      </c>
      <c r="P26" s="11">
        <v>0</v>
      </c>
      <c r="Q26" s="11">
        <v>9</v>
      </c>
      <c r="R26" s="11">
        <v>11</v>
      </c>
      <c r="S26" s="11">
        <v>0</v>
      </c>
      <c r="T26" s="11">
        <f t="shared" si="0"/>
        <v>87</v>
      </c>
      <c r="U26" s="3">
        <v>0</v>
      </c>
      <c r="W26" s="3">
        <v>0</v>
      </c>
      <c r="Y26" s="3">
        <v>3</v>
      </c>
      <c r="Z26" s="2">
        <v>0.25</v>
      </c>
      <c r="AA26" s="3">
        <v>0</v>
      </c>
      <c r="AC26" s="3">
        <v>0</v>
      </c>
      <c r="AE26" s="5">
        <v>200</v>
      </c>
      <c r="AG26" s="3">
        <v>0</v>
      </c>
      <c r="AI26" s="3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I26">
        <f t="shared" si="14"/>
        <v>42564</v>
      </c>
      <c r="BJ26">
        <f t="shared" si="2"/>
        <v>48</v>
      </c>
      <c r="BK26">
        <f t="shared" si="3"/>
        <v>28.60483870967742</v>
      </c>
      <c r="BL26">
        <f t="shared" si="15"/>
        <v>4.8100277751173259E-2</v>
      </c>
      <c r="BM26">
        <f t="shared" si="9"/>
        <v>2047.3402222009386</v>
      </c>
      <c r="BN26">
        <f t="shared" si="5"/>
        <v>1.3759006869629962</v>
      </c>
      <c r="BO26">
        <f t="shared" si="16"/>
        <v>3.5799971267120007E-2</v>
      </c>
      <c r="BP26">
        <f t="shared" si="10"/>
        <v>1523.789977013696</v>
      </c>
      <c r="BQ26">
        <f t="shared" si="7"/>
        <v>1.0240524039070538</v>
      </c>
      <c r="BS26">
        <f>(0.325*BK26)+(12.86*BN26)+(7.04*BQ26)</f>
        <v>34.19998433849495</v>
      </c>
      <c r="BT26" s="4">
        <f t="shared" si="8"/>
        <v>50889.576695680487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C27" s="14">
        <v>27407</v>
      </c>
      <c r="D27" s="14">
        <v>1362.12</v>
      </c>
      <c r="E27" s="14">
        <v>972.97</v>
      </c>
      <c r="F27" s="14">
        <v>1545.77</v>
      </c>
      <c r="G27" s="15">
        <v>183000</v>
      </c>
      <c r="H27" s="14">
        <v>8.5</v>
      </c>
      <c r="I27" s="14">
        <v>9.1999999999999993</v>
      </c>
      <c r="J27" s="14">
        <v>10.7</v>
      </c>
      <c r="K27" s="14">
        <v>9.1999999999999993</v>
      </c>
      <c r="L27" s="14">
        <v>8.9</v>
      </c>
      <c r="M27" s="15">
        <v>1000</v>
      </c>
      <c r="N27" s="11">
        <v>34</v>
      </c>
      <c r="O27" s="11">
        <v>33</v>
      </c>
      <c r="P27" s="11">
        <v>0</v>
      </c>
      <c r="Q27" s="11">
        <v>9</v>
      </c>
      <c r="R27" s="11">
        <v>11</v>
      </c>
      <c r="S27" s="11">
        <v>0</v>
      </c>
      <c r="T27" s="11">
        <f t="shared" si="0"/>
        <v>87</v>
      </c>
      <c r="U27" s="3">
        <v>0</v>
      </c>
      <c r="W27" s="3">
        <v>0</v>
      </c>
      <c r="Y27" s="3">
        <v>2</v>
      </c>
      <c r="Z27" s="2">
        <v>0.25</v>
      </c>
      <c r="AA27" s="3">
        <v>0</v>
      </c>
      <c r="AC27" s="3">
        <v>0</v>
      </c>
      <c r="AE27" s="5">
        <v>250</v>
      </c>
      <c r="AG27" s="3">
        <v>0</v>
      </c>
      <c r="AI27" s="3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I27">
        <f t="shared" si="14"/>
        <v>28207</v>
      </c>
      <c r="BJ27">
        <f t="shared" si="2"/>
        <v>48</v>
      </c>
      <c r="BK27">
        <f t="shared" si="3"/>
        <v>20.987351190476193</v>
      </c>
      <c r="BL27">
        <f t="shared" si="15"/>
        <v>4.9699711752471995E-2</v>
      </c>
      <c r="BM27">
        <f t="shared" si="9"/>
        <v>1401.8797694019775</v>
      </c>
      <c r="BN27">
        <f t="shared" si="5"/>
        <v>1.0430653046145666</v>
      </c>
      <c r="BO27">
        <f t="shared" si="16"/>
        <v>3.5500784471120518E-2</v>
      </c>
      <c r="BP27">
        <f t="shared" si="10"/>
        <v>1001.3706275768965</v>
      </c>
      <c r="BQ27">
        <f t="shared" si="7"/>
        <v>0.74506743123280994</v>
      </c>
      <c r="BS27">
        <f>(0.325*BK27)+(12.86*BN27)+(7.04*BQ27)</f>
        <v>25.479983670127069</v>
      </c>
      <c r="BT27" s="4">
        <f t="shared" si="8"/>
        <v>34245.098052650777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zoomScaleNormal="100" workbookViewId="0">
      <selection activeCell="G5" sqref="G5:G15"/>
    </sheetView>
  </sheetViews>
  <sheetFormatPr defaultRowHeight="15" x14ac:dyDescent="0.25"/>
  <cols>
    <col min="1" max="1" width="4.5703125" style="63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64"/>
      <c r="V2" s="64" t="s">
        <v>67</v>
      </c>
      <c r="W2" s="64"/>
      <c r="X2" s="64"/>
      <c r="Y2" s="64" t="s">
        <v>68</v>
      </c>
      <c r="Z2" s="64" t="s">
        <v>67</v>
      </c>
      <c r="AA2" s="64"/>
      <c r="AB2" s="64"/>
      <c r="AC2" s="64" t="s">
        <v>68</v>
      </c>
      <c r="AD2" s="64"/>
      <c r="AE2" s="64" t="s">
        <v>67</v>
      </c>
      <c r="AF2" s="64"/>
      <c r="AG2" s="64" t="s">
        <v>67</v>
      </c>
      <c r="AH2" s="64"/>
      <c r="AI2" s="64" t="s">
        <v>67</v>
      </c>
      <c r="AJ2" s="64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C2" t="s">
        <v>69</v>
      </c>
      <c r="BD2" t="s">
        <v>68</v>
      </c>
      <c r="BE2" t="s">
        <v>68</v>
      </c>
      <c r="BF2" t="s">
        <v>68</v>
      </c>
      <c r="BK2" s="63" t="s">
        <v>32</v>
      </c>
      <c r="BN2" s="63" t="s">
        <v>64</v>
      </c>
      <c r="BQ2" s="63" t="s">
        <v>65</v>
      </c>
    </row>
    <row r="3" spans="1:88" s="1" customFormat="1" ht="75.75" thickBot="1" x14ac:dyDescent="0.3">
      <c r="A3" s="85" t="s">
        <v>27</v>
      </c>
      <c r="B3" s="85"/>
      <c r="C3" s="67" t="s">
        <v>28</v>
      </c>
      <c r="D3" s="67" t="s">
        <v>29</v>
      </c>
      <c r="E3" s="67" t="s">
        <v>30</v>
      </c>
      <c r="F3" s="67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66" t="s">
        <v>20</v>
      </c>
      <c r="BB3" s="66" t="s">
        <v>21</v>
      </c>
      <c r="BC3" s="66" t="s">
        <v>22</v>
      </c>
      <c r="BD3" s="66" t="s">
        <v>23</v>
      </c>
      <c r="BE3" s="66" t="s">
        <v>24</v>
      </c>
      <c r="BF3" s="66" t="s">
        <v>25</v>
      </c>
      <c r="BG3" s="66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63">
        <v>31</v>
      </c>
      <c r="B4" t="s">
        <v>33</v>
      </c>
      <c r="H4" s="25"/>
      <c r="I4" s="25"/>
      <c r="J4" s="25"/>
      <c r="K4" s="25"/>
      <c r="L4" s="25"/>
      <c r="M4" s="26"/>
      <c r="N4" s="27"/>
      <c r="O4" s="27"/>
      <c r="P4" s="27"/>
      <c r="Q4" s="27"/>
      <c r="R4" s="27"/>
      <c r="S4" s="27"/>
      <c r="T4" s="27">
        <f>N4+O4+P4+Q4+R4</f>
        <v>0</v>
      </c>
      <c r="BA4" s="24"/>
      <c r="BB4" s="24"/>
      <c r="BC4" s="24"/>
      <c r="BD4" s="24"/>
      <c r="BE4" s="24"/>
      <c r="BF4" s="24"/>
      <c r="BG4" s="24"/>
      <c r="BT4" s="4"/>
      <c r="BU4" s="4"/>
      <c r="BV4" s="4"/>
    </row>
    <row r="5" spans="1:88" x14ac:dyDescent="0.25">
      <c r="A5" s="23">
        <v>30</v>
      </c>
      <c r="B5" s="24" t="s">
        <v>34</v>
      </c>
      <c r="C5" s="25">
        <v>20140</v>
      </c>
      <c r="D5" s="25">
        <v>1109</v>
      </c>
      <c r="E5" s="25">
        <v>723</v>
      </c>
      <c r="F5" s="25">
        <v>1119</v>
      </c>
      <c r="G5" s="26">
        <v>150000</v>
      </c>
      <c r="H5" s="14">
        <v>4.9000000000000004</v>
      </c>
      <c r="I5" s="14">
        <v>11.3</v>
      </c>
      <c r="J5" s="14">
        <v>9.5</v>
      </c>
      <c r="K5" s="14">
        <v>14.66</v>
      </c>
      <c r="M5" s="15">
        <v>332</v>
      </c>
      <c r="N5" s="11">
        <v>28</v>
      </c>
      <c r="O5" s="11">
        <v>5</v>
      </c>
      <c r="P5" s="11">
        <v>2</v>
      </c>
      <c r="Q5" s="11">
        <v>3</v>
      </c>
      <c r="R5" s="11">
        <v>13</v>
      </c>
      <c r="S5" s="11">
        <v>4</v>
      </c>
      <c r="T5" s="11">
        <f t="shared" ref="T5:T27" si="0">N5+O5+P5+Q5+R5</f>
        <v>51</v>
      </c>
      <c r="U5" s="3">
        <v>0</v>
      </c>
      <c r="W5" s="3">
        <v>0</v>
      </c>
      <c r="Y5" s="3">
        <v>0</v>
      </c>
      <c r="AA5" s="3">
        <v>0</v>
      </c>
      <c r="AC5" s="3">
        <v>0</v>
      </c>
      <c r="AE5" s="5">
        <v>370</v>
      </c>
      <c r="AG5" s="3">
        <v>60</v>
      </c>
      <c r="BA5">
        <v>100</v>
      </c>
      <c r="BB5">
        <v>26</v>
      </c>
      <c r="BC5">
        <v>30</v>
      </c>
      <c r="BD5">
        <v>60</v>
      </c>
      <c r="BE5">
        <v>0</v>
      </c>
      <c r="BF5">
        <v>0</v>
      </c>
      <c r="BG5">
        <v>14</v>
      </c>
      <c r="BI5" s="24">
        <f>C5+M4+S4*18*A5</f>
        <v>20140</v>
      </c>
      <c r="BJ5" s="27">
        <f>N4+P4</f>
        <v>0</v>
      </c>
      <c r="BK5" s="24" t="e">
        <f>BI5/BJ5/A5</f>
        <v>#DIV/0!</v>
      </c>
      <c r="BL5" s="24">
        <f>D5/C5</f>
        <v>5.506454816285998E-2</v>
      </c>
      <c r="BM5" s="24">
        <f>BL5*BI5</f>
        <v>1109</v>
      </c>
      <c r="BN5" s="24" t="e">
        <f>BM5/BJ5/A5</f>
        <v>#DIV/0!</v>
      </c>
      <c r="BO5" s="24">
        <f>E5/C5</f>
        <v>3.5898709036742797E-2</v>
      </c>
      <c r="BP5" s="24">
        <f>BO5*BI5</f>
        <v>722.99999999999989</v>
      </c>
      <c r="BQ5" s="24" t="e">
        <f>BP5/BJ5/A5</f>
        <v>#DIV/0!</v>
      </c>
      <c r="BR5" s="24"/>
      <c r="BS5" s="24" t="e">
        <f>(0.325*BK5)+(12.86*BN5)+(7.04*BQ5)</f>
        <v>#DIV/0!</v>
      </c>
      <c r="BT5" s="24" t="e">
        <f>BS5*BJ5*A5</f>
        <v>#DIV/0!</v>
      </c>
      <c r="BU5" s="24" t="e">
        <f>BT5*(BA4/100)</f>
        <v>#DIV/0!</v>
      </c>
      <c r="BV5" s="24" t="e">
        <f>BT5/BB4</f>
        <v>#DIV/0!</v>
      </c>
      <c r="BW5" s="24"/>
      <c r="BX5" s="24"/>
      <c r="BY5" s="24"/>
    </row>
    <row r="6" spans="1:88" x14ac:dyDescent="0.25">
      <c r="A6" s="63">
        <v>31</v>
      </c>
      <c r="B6" t="s">
        <v>35</v>
      </c>
      <c r="C6" s="14">
        <v>17078</v>
      </c>
      <c r="D6" s="14">
        <v>944</v>
      </c>
      <c r="E6" s="14">
        <v>695</v>
      </c>
      <c r="F6" s="14">
        <v>966</v>
      </c>
      <c r="G6" s="15">
        <v>150000</v>
      </c>
      <c r="H6" s="14">
        <v>12.4</v>
      </c>
      <c r="I6" s="14">
        <v>12</v>
      </c>
      <c r="J6" s="14">
        <v>14</v>
      </c>
      <c r="M6" s="15">
        <v>600</v>
      </c>
      <c r="N6" s="11">
        <v>27</v>
      </c>
      <c r="O6" s="11">
        <v>7</v>
      </c>
      <c r="P6" s="11">
        <v>1</v>
      </c>
      <c r="Q6" s="11">
        <v>2</v>
      </c>
      <c r="R6" s="11">
        <v>14</v>
      </c>
      <c r="S6" s="11">
        <v>2.5</v>
      </c>
      <c r="T6" s="11">
        <f t="shared" si="0"/>
        <v>51</v>
      </c>
      <c r="U6" s="3">
        <v>0</v>
      </c>
      <c r="W6" s="3">
        <v>0</v>
      </c>
      <c r="Y6" s="3">
        <v>0</v>
      </c>
      <c r="AA6" s="3">
        <v>0</v>
      </c>
      <c r="AC6" s="3">
        <v>0</v>
      </c>
      <c r="AI6" s="3">
        <v>0</v>
      </c>
      <c r="BA6">
        <v>100</v>
      </c>
      <c r="BB6">
        <v>28.25</v>
      </c>
      <c r="BC6">
        <v>35</v>
      </c>
      <c r="BD6">
        <v>43</v>
      </c>
      <c r="BE6">
        <v>0</v>
      </c>
      <c r="BF6">
        <v>0</v>
      </c>
      <c r="BG6">
        <v>12</v>
      </c>
      <c r="BI6">
        <f t="shared" ref="BI6:BI27" si="1">C6+M5+S5*18*A6</f>
        <v>19642</v>
      </c>
      <c r="BJ6">
        <f t="shared" ref="BJ6:BJ27" si="2">N5+P5</f>
        <v>30</v>
      </c>
      <c r="BK6">
        <f t="shared" ref="BK6:BK27" si="3">BI6/BJ6/A6</f>
        <v>21.120430107526882</v>
      </c>
      <c r="BL6">
        <f t="shared" ref="BL6:BL27" si="4">D6/C6</f>
        <v>5.527579341843307E-2</v>
      </c>
      <c r="BM6">
        <f t="shared" ref="BM6:BM27" si="5">BL6*BI6</f>
        <v>1085.7271343248624</v>
      </c>
      <c r="BN6">
        <f t="shared" ref="BN6:BN27" si="6">BM6/BJ6/A6</f>
        <v>1.1674485315321101</v>
      </c>
      <c r="BO6">
        <f t="shared" ref="BO6:BO27" si="7">E6/C6</f>
        <v>4.0695631807003162E-2</v>
      </c>
      <c r="BP6">
        <f t="shared" ref="BP6:BP27" si="8">BO6*BI6</f>
        <v>799.34359995315606</v>
      </c>
      <c r="BQ6">
        <f t="shared" ref="BQ6:BQ27" si="9">BP6/BJ6/A6</f>
        <v>0.85950924726145805</v>
      </c>
      <c r="BS6">
        <f t="shared" ref="BS6:BS25" si="10">(0.325*BK6)+(12.86*BN6)+(7.04*BQ6)</f>
        <v>27.928473001169838</v>
      </c>
      <c r="BT6" s="4">
        <f t="shared" ref="BT6:BT27" si="11">BS6*BJ6*A6</f>
        <v>25973.479891087951</v>
      </c>
      <c r="BU6" s="4">
        <f t="shared" ref="BU6:BU27" si="12">BT6*(BA5/100)</f>
        <v>25973.479891087951</v>
      </c>
      <c r="BV6" s="4">
        <f t="shared" ref="BV6:BV27" si="13">BT6/BB5</f>
        <v>998.97999581107501</v>
      </c>
    </row>
    <row r="7" spans="1:88" x14ac:dyDescent="0.25">
      <c r="A7" s="63">
        <v>30</v>
      </c>
      <c r="B7" t="s">
        <v>36</v>
      </c>
      <c r="C7" s="14">
        <v>18316</v>
      </c>
      <c r="D7" s="14">
        <v>916</v>
      </c>
      <c r="E7" s="14">
        <v>667</v>
      </c>
      <c r="F7" s="14">
        <v>1037</v>
      </c>
      <c r="G7" s="15">
        <v>110000</v>
      </c>
      <c r="H7" s="14">
        <v>12.4</v>
      </c>
      <c r="I7" s="14">
        <v>12</v>
      </c>
      <c r="M7" s="15">
        <v>1500</v>
      </c>
      <c r="N7" s="11">
        <v>25</v>
      </c>
      <c r="O7" s="11">
        <v>7</v>
      </c>
      <c r="P7" s="11">
        <v>1</v>
      </c>
      <c r="Q7" s="11">
        <v>2</v>
      </c>
      <c r="R7" s="11">
        <v>16</v>
      </c>
      <c r="S7" s="11">
        <v>2</v>
      </c>
      <c r="T7" s="11">
        <f t="shared" si="0"/>
        <v>51</v>
      </c>
      <c r="U7" s="3">
        <v>0</v>
      </c>
      <c r="W7" s="3">
        <v>0</v>
      </c>
      <c r="Y7" s="3">
        <v>0</v>
      </c>
      <c r="AA7" s="3">
        <v>0</v>
      </c>
      <c r="AC7" s="3">
        <v>0</v>
      </c>
      <c r="AE7" s="5">
        <v>320</v>
      </c>
      <c r="AG7" s="3">
        <v>60</v>
      </c>
      <c r="AI7" s="3">
        <v>0</v>
      </c>
      <c r="BA7">
        <v>100</v>
      </c>
      <c r="BB7">
        <v>25</v>
      </c>
      <c r="BC7">
        <v>35</v>
      </c>
      <c r="BD7">
        <v>0</v>
      </c>
      <c r="BE7">
        <v>0</v>
      </c>
      <c r="BF7">
        <v>0</v>
      </c>
      <c r="BG7">
        <v>0</v>
      </c>
      <c r="BI7">
        <f t="shared" si="1"/>
        <v>20266</v>
      </c>
      <c r="BJ7">
        <f t="shared" si="2"/>
        <v>28</v>
      </c>
      <c r="BK7">
        <f t="shared" si="3"/>
        <v>24.126190476190477</v>
      </c>
      <c r="BL7">
        <f t="shared" si="4"/>
        <v>5.0010919414719371E-2</v>
      </c>
      <c r="BM7">
        <f t="shared" si="5"/>
        <v>1013.5212928587027</v>
      </c>
      <c r="BN7">
        <f t="shared" si="6"/>
        <v>1.2065729676889319</v>
      </c>
      <c r="BO7">
        <f t="shared" si="7"/>
        <v>3.6416248089102425E-2</v>
      </c>
      <c r="BP7">
        <f t="shared" si="8"/>
        <v>738.01168377374972</v>
      </c>
      <c r="BQ7">
        <f t="shared" si="9"/>
        <v>0.87858533782589254</v>
      </c>
      <c r="BS7">
        <f t="shared" si="10"/>
        <v>29.542781047535851</v>
      </c>
      <c r="BT7" s="4">
        <f t="shared" si="11"/>
        <v>24815.936079930114</v>
      </c>
      <c r="BU7" s="4">
        <f t="shared" si="12"/>
        <v>24815.936079930114</v>
      </c>
      <c r="BV7" s="4">
        <f t="shared" si="13"/>
        <v>878.44021521876505</v>
      </c>
    </row>
    <row r="8" spans="1:88" x14ac:dyDescent="0.25">
      <c r="A8" s="63">
        <v>31</v>
      </c>
      <c r="B8" t="s">
        <v>37</v>
      </c>
      <c r="C8" s="14">
        <v>15769.6</v>
      </c>
      <c r="D8" s="14">
        <v>749.06</v>
      </c>
      <c r="E8" s="14">
        <v>557</v>
      </c>
      <c r="F8" s="14">
        <v>883.1</v>
      </c>
      <c r="G8" s="15">
        <v>150000</v>
      </c>
      <c r="H8" s="14">
        <v>14</v>
      </c>
      <c r="M8" s="15">
        <v>168</v>
      </c>
      <c r="N8" s="11">
        <v>26</v>
      </c>
      <c r="O8" s="11">
        <v>4</v>
      </c>
      <c r="P8" s="11">
        <v>2.5</v>
      </c>
      <c r="Q8" s="11">
        <v>4</v>
      </c>
      <c r="R8" s="11">
        <v>15</v>
      </c>
      <c r="S8" s="11">
        <v>4</v>
      </c>
      <c r="T8" s="11">
        <f t="shared" si="0"/>
        <v>51.5</v>
      </c>
      <c r="U8" s="3">
        <v>0</v>
      </c>
      <c r="W8" s="3">
        <v>0</v>
      </c>
      <c r="Y8" s="3">
        <v>0</v>
      </c>
      <c r="AA8" s="3">
        <v>0</v>
      </c>
      <c r="AC8" s="3">
        <v>0</v>
      </c>
      <c r="AE8" s="5">
        <v>320</v>
      </c>
      <c r="AG8" s="3">
        <v>60</v>
      </c>
      <c r="BA8">
        <v>100</v>
      </c>
      <c r="BB8">
        <v>26</v>
      </c>
      <c r="BC8" t="s">
        <v>95</v>
      </c>
      <c r="BD8">
        <v>52</v>
      </c>
      <c r="BE8">
        <v>0</v>
      </c>
      <c r="BF8">
        <v>0</v>
      </c>
      <c r="BG8">
        <v>9.1999999999999993</v>
      </c>
      <c r="BI8">
        <f t="shared" si="1"/>
        <v>18385.599999999999</v>
      </c>
      <c r="BJ8">
        <f t="shared" si="2"/>
        <v>26</v>
      </c>
      <c r="BK8">
        <f t="shared" si="3"/>
        <v>22.810918114143917</v>
      </c>
      <c r="BL8">
        <f t="shared" si="4"/>
        <v>4.7500253652597399E-2</v>
      </c>
      <c r="BM8">
        <f t="shared" si="5"/>
        <v>873.32066355519464</v>
      </c>
      <c r="BN8">
        <f t="shared" si="6"/>
        <v>1.0835243964704648</v>
      </c>
      <c r="BO8">
        <f t="shared" si="7"/>
        <v>3.5321124188311688E-2</v>
      </c>
      <c r="BP8">
        <f t="shared" si="8"/>
        <v>649.40006087662334</v>
      </c>
      <c r="BQ8">
        <f t="shared" si="9"/>
        <v>0.80570727155908606</v>
      </c>
      <c r="BS8">
        <f t="shared" si="10"/>
        <v>27.019851317482917</v>
      </c>
      <c r="BT8" s="4">
        <f t="shared" si="11"/>
        <v>21778.000161891232</v>
      </c>
      <c r="BU8" s="4">
        <f t="shared" si="12"/>
        <v>21778.000161891232</v>
      </c>
      <c r="BV8" s="4">
        <f t="shared" si="13"/>
        <v>871.12000647564923</v>
      </c>
    </row>
    <row r="9" spans="1:88" x14ac:dyDescent="0.25">
      <c r="A9" s="63">
        <v>31</v>
      </c>
      <c r="B9" t="s">
        <v>38</v>
      </c>
      <c r="C9" s="14">
        <v>17929.8</v>
      </c>
      <c r="D9" s="14">
        <v>878.52099999999996</v>
      </c>
      <c r="E9" s="14">
        <v>636.47950000000003</v>
      </c>
      <c r="F9" s="14">
        <v>1000.4382000000001</v>
      </c>
      <c r="G9" s="15">
        <v>140000</v>
      </c>
      <c r="H9" s="14">
        <v>10.5</v>
      </c>
      <c r="I9" s="14">
        <v>11.8</v>
      </c>
      <c r="M9" s="15">
        <v>360</v>
      </c>
      <c r="N9" s="11">
        <v>14</v>
      </c>
      <c r="O9" s="11">
        <v>8</v>
      </c>
      <c r="P9" s="11">
        <v>2</v>
      </c>
      <c r="Q9" s="11">
        <v>3</v>
      </c>
      <c r="R9" s="11">
        <v>19</v>
      </c>
      <c r="S9" s="11">
        <v>3</v>
      </c>
      <c r="T9" s="11">
        <f t="shared" si="0"/>
        <v>46</v>
      </c>
      <c r="U9" s="3">
        <v>0</v>
      </c>
      <c r="W9" s="3">
        <v>0</v>
      </c>
      <c r="Y9" s="3">
        <v>0</v>
      </c>
      <c r="AA9" s="3">
        <v>0</v>
      </c>
      <c r="AC9" s="3">
        <v>0</v>
      </c>
      <c r="AE9" s="5">
        <v>2.5</v>
      </c>
      <c r="AG9" s="3">
        <v>0.5</v>
      </c>
      <c r="AI9" s="3">
        <v>0</v>
      </c>
      <c r="BA9">
        <v>100</v>
      </c>
      <c r="BB9">
        <v>33</v>
      </c>
      <c r="BC9">
        <v>40</v>
      </c>
      <c r="BD9">
        <v>0</v>
      </c>
      <c r="BE9">
        <v>0</v>
      </c>
      <c r="BF9">
        <v>0</v>
      </c>
      <c r="BG9">
        <v>0</v>
      </c>
      <c r="BI9">
        <f t="shared" si="1"/>
        <v>20329.8</v>
      </c>
      <c r="BJ9">
        <f t="shared" si="2"/>
        <v>28.5</v>
      </c>
      <c r="BK9">
        <f t="shared" si="3"/>
        <v>23.010526315789473</v>
      </c>
      <c r="BL9">
        <f t="shared" si="4"/>
        <v>4.8997813695635196E-2</v>
      </c>
      <c r="BM9">
        <f t="shared" si="5"/>
        <v>996.11575286952439</v>
      </c>
      <c r="BN9">
        <f t="shared" si="6"/>
        <v>1.1274654814595637</v>
      </c>
      <c r="BO9">
        <f t="shared" si="7"/>
        <v>3.5498416044796935E-2</v>
      </c>
      <c r="BP9">
        <f t="shared" si="8"/>
        <v>721.67569850751272</v>
      </c>
      <c r="BQ9">
        <f t="shared" si="9"/>
        <v>0.81683723656764318</v>
      </c>
      <c r="BS9">
        <f t="shared" si="10"/>
        <v>27.728161289637775</v>
      </c>
      <c r="BT9" s="4">
        <f t="shared" si="11"/>
        <v>24497.830499394975</v>
      </c>
      <c r="BU9" s="4">
        <f t="shared" si="12"/>
        <v>24497.830499394975</v>
      </c>
      <c r="BV9" s="4">
        <f t="shared" si="13"/>
        <v>942.22424997672977</v>
      </c>
    </row>
    <row r="10" spans="1:88" x14ac:dyDescent="0.25">
      <c r="A10" s="63">
        <v>30</v>
      </c>
      <c r="B10" t="s">
        <v>39</v>
      </c>
      <c r="C10" s="14">
        <v>9183</v>
      </c>
      <c r="D10" s="14">
        <v>459.18</v>
      </c>
      <c r="E10" s="14">
        <v>335.2</v>
      </c>
      <c r="F10" s="14">
        <v>521.63</v>
      </c>
      <c r="G10" s="15">
        <v>84000</v>
      </c>
      <c r="H10" s="14">
        <v>10.5</v>
      </c>
      <c r="I10" s="14">
        <v>11.7</v>
      </c>
      <c r="J10" s="14">
        <v>11.7</v>
      </c>
      <c r="K10" s="14">
        <v>11.7</v>
      </c>
      <c r="L10" s="14">
        <v>15.7</v>
      </c>
      <c r="N10" s="11">
        <v>16</v>
      </c>
      <c r="O10" s="11">
        <v>6</v>
      </c>
      <c r="P10" s="11">
        <v>2.6</v>
      </c>
      <c r="Q10" s="11">
        <v>4</v>
      </c>
      <c r="R10" s="11">
        <v>15</v>
      </c>
      <c r="S10" s="11">
        <v>4</v>
      </c>
      <c r="T10" s="11">
        <f t="shared" si="0"/>
        <v>43.6</v>
      </c>
      <c r="U10" s="3">
        <v>0.4</v>
      </c>
      <c r="V10" s="2">
        <v>0.5</v>
      </c>
      <c r="W10" s="3">
        <v>0</v>
      </c>
      <c r="Y10" s="3">
        <v>0</v>
      </c>
      <c r="AA10" s="3">
        <v>0</v>
      </c>
      <c r="AC10" s="3">
        <v>0</v>
      </c>
      <c r="AE10" s="5">
        <v>300</v>
      </c>
      <c r="AG10" s="3">
        <v>30</v>
      </c>
      <c r="AI10" s="3">
        <v>0</v>
      </c>
      <c r="BA10">
        <v>85</v>
      </c>
      <c r="BB10">
        <v>27.5</v>
      </c>
      <c r="BC10">
        <v>40</v>
      </c>
      <c r="BD10">
        <v>0</v>
      </c>
      <c r="BE10">
        <v>0</v>
      </c>
      <c r="BF10">
        <v>38</v>
      </c>
      <c r="BG10">
        <v>0</v>
      </c>
      <c r="BI10">
        <f t="shared" si="1"/>
        <v>11163</v>
      </c>
      <c r="BJ10">
        <f t="shared" si="2"/>
        <v>16</v>
      </c>
      <c r="BK10">
        <f t="shared" si="3"/>
        <v>23.256250000000001</v>
      </c>
      <c r="BL10">
        <f t="shared" si="4"/>
        <v>5.0003266906239789E-2</v>
      </c>
      <c r="BM10">
        <f t="shared" si="5"/>
        <v>558.1864684743548</v>
      </c>
      <c r="BN10">
        <f t="shared" si="6"/>
        <v>1.1628884759882392</v>
      </c>
      <c r="BO10">
        <f t="shared" si="7"/>
        <v>3.6502232385930519E-2</v>
      </c>
      <c r="BP10">
        <f t="shared" si="8"/>
        <v>407.4744201241424</v>
      </c>
      <c r="BQ10">
        <f t="shared" si="9"/>
        <v>0.8489050419252967</v>
      </c>
      <c r="BS10">
        <f t="shared" si="10"/>
        <v>28.489318546362846</v>
      </c>
      <c r="BT10" s="4">
        <f t="shared" si="11"/>
        <v>13674.872902254167</v>
      </c>
      <c r="BU10" s="4">
        <f t="shared" si="12"/>
        <v>13674.872902254167</v>
      </c>
      <c r="BV10" s="4">
        <f t="shared" si="13"/>
        <v>414.39008794709594</v>
      </c>
    </row>
    <row r="11" spans="1:88" x14ac:dyDescent="0.25">
      <c r="A11" s="63">
        <v>31</v>
      </c>
      <c r="B11" t="s">
        <v>40</v>
      </c>
      <c r="C11" s="14">
        <v>9986.9</v>
      </c>
      <c r="D11" s="14">
        <v>507.33</v>
      </c>
      <c r="E11" s="14">
        <v>373.51</v>
      </c>
      <c r="F11" s="14">
        <v>564.26</v>
      </c>
      <c r="G11" s="15">
        <v>120000</v>
      </c>
      <c r="H11" s="14">
        <v>11</v>
      </c>
      <c r="I11" s="14">
        <v>17</v>
      </c>
      <c r="J11" s="14">
        <v>15</v>
      </c>
      <c r="M11" s="15">
        <v>43</v>
      </c>
      <c r="N11" s="11">
        <v>17.5</v>
      </c>
      <c r="O11" s="11">
        <v>3</v>
      </c>
      <c r="P11" s="11">
        <v>2</v>
      </c>
      <c r="Q11" s="11">
        <v>4</v>
      </c>
      <c r="R11" s="11">
        <v>15</v>
      </c>
      <c r="S11" s="11">
        <v>4</v>
      </c>
      <c r="T11" s="11">
        <f t="shared" si="0"/>
        <v>41.5</v>
      </c>
      <c r="U11" s="3">
        <v>1.75</v>
      </c>
      <c r="V11" s="2">
        <v>20</v>
      </c>
      <c r="W11" s="3">
        <v>0</v>
      </c>
      <c r="Y11" s="3">
        <v>3</v>
      </c>
      <c r="AA11" s="3">
        <v>0</v>
      </c>
      <c r="AC11" s="3">
        <v>0</v>
      </c>
      <c r="AE11" s="5">
        <v>310</v>
      </c>
      <c r="AG11" s="3">
        <v>35</v>
      </c>
      <c r="AI11" s="3">
        <v>0</v>
      </c>
      <c r="BA11">
        <v>20</v>
      </c>
      <c r="BB11">
        <v>18</v>
      </c>
      <c r="BC11">
        <v>47</v>
      </c>
      <c r="BD11">
        <v>0</v>
      </c>
      <c r="BE11">
        <v>0</v>
      </c>
      <c r="BF11">
        <v>0</v>
      </c>
      <c r="BG11">
        <v>0</v>
      </c>
      <c r="BI11">
        <f t="shared" si="1"/>
        <v>12218.9</v>
      </c>
      <c r="BJ11">
        <f t="shared" si="2"/>
        <v>18.600000000000001</v>
      </c>
      <c r="BK11">
        <f t="shared" si="3"/>
        <v>21.191293791189732</v>
      </c>
      <c r="BL11">
        <f t="shared" si="4"/>
        <v>5.0799547407103303E-2</v>
      </c>
      <c r="BM11">
        <f t="shared" si="5"/>
        <v>620.71458981265448</v>
      </c>
      <c r="BN11">
        <f t="shared" si="6"/>
        <v>1.0765081335633964</v>
      </c>
      <c r="BO11">
        <f t="shared" si="7"/>
        <v>3.739999399212969E-2</v>
      </c>
      <c r="BP11">
        <f t="shared" si="8"/>
        <v>456.98678659043344</v>
      </c>
      <c r="BQ11">
        <f t="shared" si="9"/>
        <v>0.79255426047595112</v>
      </c>
      <c r="BS11">
        <f t="shared" si="10"/>
        <v>26.310647073512637</v>
      </c>
      <c r="BT11" s="4">
        <f t="shared" si="11"/>
        <v>15170.719102587387</v>
      </c>
      <c r="BU11" s="4">
        <f t="shared" si="12"/>
        <v>12895.111237199279</v>
      </c>
      <c r="BV11" s="4">
        <f t="shared" si="13"/>
        <v>551.66251282135954</v>
      </c>
    </row>
    <row r="12" spans="1:88" x14ac:dyDescent="0.25">
      <c r="A12" s="63">
        <v>30</v>
      </c>
      <c r="B12" t="s">
        <v>41</v>
      </c>
      <c r="C12" s="14">
        <v>10908.7</v>
      </c>
      <c r="D12" s="14">
        <v>580.34</v>
      </c>
      <c r="E12" s="14">
        <v>433.08</v>
      </c>
      <c r="F12" s="14">
        <v>614.16</v>
      </c>
      <c r="G12" s="15">
        <v>115000</v>
      </c>
      <c r="H12" s="14">
        <v>15.1</v>
      </c>
      <c r="I12" s="14">
        <v>13.3</v>
      </c>
      <c r="N12" s="11">
        <v>16.149999999999999</v>
      </c>
      <c r="O12" s="11">
        <v>4.0999999999999996</v>
      </c>
      <c r="P12" s="11">
        <v>3.65</v>
      </c>
      <c r="Q12" s="11">
        <v>4</v>
      </c>
      <c r="R12" s="11">
        <v>13</v>
      </c>
      <c r="S12" s="11">
        <v>5.5</v>
      </c>
      <c r="T12" s="11">
        <f t="shared" si="0"/>
        <v>40.9</v>
      </c>
      <c r="U12" s="3">
        <v>2</v>
      </c>
      <c r="V12" s="2" t="s">
        <v>108</v>
      </c>
      <c r="AE12" s="5">
        <v>10.5</v>
      </c>
      <c r="AG12" s="3" t="s">
        <v>109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34</v>
      </c>
      <c r="BG12">
        <v>0</v>
      </c>
      <c r="BI12">
        <f t="shared" si="1"/>
        <v>13111.7</v>
      </c>
      <c r="BJ12">
        <f t="shared" si="2"/>
        <v>19.5</v>
      </c>
      <c r="BK12">
        <f t="shared" si="3"/>
        <v>22.413162393162395</v>
      </c>
      <c r="BL12">
        <f t="shared" si="4"/>
        <v>5.3199739657337722E-2</v>
      </c>
      <c r="BM12">
        <f t="shared" si="5"/>
        <v>697.53902646511506</v>
      </c>
      <c r="BN12">
        <f t="shared" si="6"/>
        <v>1.192374404213872</v>
      </c>
      <c r="BO12">
        <f t="shared" si="7"/>
        <v>3.9700422598476441E-2</v>
      </c>
      <c r="BP12">
        <f t="shared" si="8"/>
        <v>520.54003098444355</v>
      </c>
      <c r="BQ12">
        <f t="shared" si="9"/>
        <v>0.88981201877682659</v>
      </c>
      <c r="BS12">
        <f t="shared" si="10"/>
        <v>28.882489228157031</v>
      </c>
      <c r="BT12" s="4">
        <f t="shared" si="11"/>
        <v>16896.256198471863</v>
      </c>
      <c r="BU12" s="4">
        <f t="shared" si="12"/>
        <v>3379.251239694373</v>
      </c>
      <c r="BV12" s="4">
        <f t="shared" si="13"/>
        <v>938.68089991510351</v>
      </c>
    </row>
    <row r="13" spans="1:88" x14ac:dyDescent="0.25">
      <c r="A13" s="63">
        <v>31</v>
      </c>
      <c r="B13" t="s">
        <v>42</v>
      </c>
      <c r="C13" s="14">
        <v>14576.66</v>
      </c>
      <c r="D13" s="14">
        <v>747.74879999999996</v>
      </c>
      <c r="E13" s="14">
        <v>556.80319999999995</v>
      </c>
      <c r="F13" s="14">
        <v>822.52359999999999</v>
      </c>
      <c r="G13" s="15">
        <v>114000</v>
      </c>
      <c r="H13" s="14">
        <v>15.1</v>
      </c>
      <c r="I13" s="14">
        <v>11.3</v>
      </c>
      <c r="N13" s="11">
        <v>16.16</v>
      </c>
      <c r="O13" s="11">
        <v>1</v>
      </c>
      <c r="P13" s="11">
        <v>2.75</v>
      </c>
      <c r="Q13" s="11">
        <v>4.5</v>
      </c>
      <c r="R13" s="11">
        <v>13</v>
      </c>
      <c r="S13" s="11">
        <v>6.16</v>
      </c>
      <c r="T13" s="11">
        <f t="shared" si="0"/>
        <v>37.409999999999997</v>
      </c>
      <c r="U13" s="3">
        <v>0.13</v>
      </c>
      <c r="V13" s="2">
        <v>1.9</v>
      </c>
      <c r="W13" s="3">
        <v>0</v>
      </c>
      <c r="Y13" s="3">
        <v>1.75</v>
      </c>
      <c r="Z13" s="2">
        <v>40</v>
      </c>
      <c r="AA13" s="3">
        <v>0</v>
      </c>
      <c r="AC13" s="3">
        <v>0</v>
      </c>
      <c r="AE13" s="5">
        <v>8.8699999999999992</v>
      </c>
      <c r="AG13" s="3">
        <v>1</v>
      </c>
      <c r="AI13" s="3">
        <v>1.6129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34</v>
      </c>
      <c r="BG13">
        <v>0</v>
      </c>
      <c r="BI13">
        <f t="shared" si="1"/>
        <v>17645.66</v>
      </c>
      <c r="BJ13">
        <f t="shared" si="2"/>
        <v>19.799999999999997</v>
      </c>
      <c r="BK13">
        <f t="shared" si="3"/>
        <v>28.748224177256439</v>
      </c>
      <c r="BL13">
        <f t="shared" si="4"/>
        <v>5.1297677245679046E-2</v>
      </c>
      <c r="BM13">
        <f t="shared" si="5"/>
        <v>905.18137146698894</v>
      </c>
      <c r="BN13">
        <f t="shared" si="6"/>
        <v>1.474717125231328</v>
      </c>
      <c r="BO13">
        <f t="shared" si="7"/>
        <v>3.8198270385671335E-2</v>
      </c>
      <c r="BP13">
        <f t="shared" si="8"/>
        <v>674.03369181362518</v>
      </c>
      <c r="BQ13">
        <f t="shared" si="9"/>
        <v>1.0981324402307353</v>
      </c>
      <c r="BS13">
        <f t="shared" si="10"/>
        <v>36.038887467307603</v>
      </c>
      <c r="BT13" s="4">
        <f t="shared" si="11"/>
        <v>22120.669127433401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63">
        <v>31</v>
      </c>
      <c r="B14" t="s">
        <v>43</v>
      </c>
      <c r="C14" s="14">
        <v>10408</v>
      </c>
      <c r="D14" s="14">
        <v>593</v>
      </c>
      <c r="E14" s="14">
        <v>375</v>
      </c>
      <c r="F14" s="14">
        <v>585</v>
      </c>
      <c r="G14" s="15">
        <v>61000</v>
      </c>
      <c r="H14" s="14">
        <v>11.3</v>
      </c>
      <c r="I14" s="14">
        <v>7.9</v>
      </c>
      <c r="J14" s="14">
        <v>11</v>
      </c>
      <c r="M14" s="15">
        <v>54</v>
      </c>
      <c r="N14" s="11">
        <v>13.5</v>
      </c>
      <c r="O14" s="11">
        <v>3.5</v>
      </c>
      <c r="P14" s="11">
        <v>1.5</v>
      </c>
      <c r="Q14" s="11">
        <v>5</v>
      </c>
      <c r="R14" s="11">
        <v>12</v>
      </c>
      <c r="S14" s="11">
        <v>6</v>
      </c>
      <c r="T14" s="11">
        <f t="shared" si="0"/>
        <v>35.5</v>
      </c>
      <c r="U14" s="3">
        <v>0</v>
      </c>
      <c r="W14" s="3">
        <v>0</v>
      </c>
      <c r="Y14" s="3">
        <v>2</v>
      </c>
      <c r="Z14" s="68">
        <v>0.12</v>
      </c>
      <c r="AA14" s="3">
        <v>0</v>
      </c>
      <c r="AC14" s="3">
        <v>0</v>
      </c>
      <c r="AE14" s="5">
        <v>10</v>
      </c>
      <c r="AG14" s="3">
        <v>1.25</v>
      </c>
      <c r="AY14" s="4">
        <v>2.7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I14">
        <f t="shared" si="1"/>
        <v>13845.279999999999</v>
      </c>
      <c r="BJ14">
        <f t="shared" si="2"/>
        <v>18.91</v>
      </c>
      <c r="BK14">
        <f t="shared" si="3"/>
        <v>23.618293785503486</v>
      </c>
      <c r="BL14">
        <f t="shared" si="4"/>
        <v>5.6975403535741737E-2</v>
      </c>
      <c r="BM14">
        <f t="shared" si="5"/>
        <v>788.84041506533424</v>
      </c>
      <c r="BN14">
        <f t="shared" si="6"/>
        <v>1.3456618192547625</v>
      </c>
      <c r="BO14">
        <f t="shared" si="7"/>
        <v>3.6029976940814758E-2</v>
      </c>
      <c r="BP14">
        <f t="shared" si="8"/>
        <v>498.84511913912371</v>
      </c>
      <c r="BQ14">
        <f t="shared" si="9"/>
        <v>0.85096658047307916</v>
      </c>
      <c r="BS14">
        <f t="shared" si="10"/>
        <v>30.971961202435356</v>
      </c>
      <c r="BT14" s="4">
        <f t="shared" si="11"/>
        <v>18156.073376479631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63">
        <v>28</v>
      </c>
      <c r="B15" t="s">
        <v>44</v>
      </c>
      <c r="C15" s="14">
        <v>10620</v>
      </c>
      <c r="D15" s="14">
        <v>515.07000000000005</v>
      </c>
      <c r="E15" s="14">
        <v>390.81</v>
      </c>
      <c r="F15" s="14">
        <v>598.96799999999996</v>
      </c>
      <c r="G15" s="15">
        <v>150000</v>
      </c>
      <c r="H15" s="14">
        <v>11.3</v>
      </c>
      <c r="I15" s="14">
        <v>7.9</v>
      </c>
      <c r="N15" s="11">
        <v>14</v>
      </c>
      <c r="O15" s="11">
        <v>4</v>
      </c>
      <c r="P15" s="11">
        <v>3</v>
      </c>
      <c r="Q15" s="11">
        <v>11</v>
      </c>
      <c r="R15" s="11">
        <v>8</v>
      </c>
      <c r="S15" s="11">
        <v>6.5</v>
      </c>
      <c r="T15" s="11">
        <f t="shared" si="0"/>
        <v>40</v>
      </c>
      <c r="U15" s="3">
        <v>0</v>
      </c>
      <c r="W15" s="3">
        <v>0</v>
      </c>
      <c r="Y15" s="3">
        <v>2</v>
      </c>
      <c r="Z15" s="2">
        <v>40</v>
      </c>
      <c r="AA15" s="3">
        <v>0</v>
      </c>
      <c r="AC15" s="3">
        <v>0</v>
      </c>
      <c r="AE15" s="5">
        <v>8.9</v>
      </c>
      <c r="AG15" s="3">
        <v>1</v>
      </c>
      <c r="AI15" s="3">
        <v>4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39</v>
      </c>
      <c r="BG15">
        <v>0</v>
      </c>
      <c r="BI15">
        <f t="shared" si="1"/>
        <v>13698</v>
      </c>
      <c r="BJ15">
        <f t="shared" si="2"/>
        <v>15</v>
      </c>
      <c r="BK15">
        <f t="shared" si="3"/>
        <v>32.614285714285714</v>
      </c>
      <c r="BL15">
        <f t="shared" si="4"/>
        <v>4.8500000000000001E-2</v>
      </c>
      <c r="BM15">
        <f t="shared" si="5"/>
        <v>664.35300000000007</v>
      </c>
      <c r="BN15">
        <f t="shared" si="6"/>
        <v>1.5817928571428574</v>
      </c>
      <c r="BO15">
        <f t="shared" si="7"/>
        <v>3.6799435028248589E-2</v>
      </c>
      <c r="BP15">
        <f t="shared" si="8"/>
        <v>504.07866101694918</v>
      </c>
      <c r="BQ15">
        <f t="shared" si="9"/>
        <v>1.2001872881355933</v>
      </c>
      <c r="BS15">
        <f t="shared" si="10"/>
        <v>39.390817508474584</v>
      </c>
      <c r="BT15" s="4">
        <f t="shared" si="11"/>
        <v>16544.143353559324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63">
        <v>31</v>
      </c>
      <c r="B16" t="s">
        <v>33</v>
      </c>
      <c r="T16" s="11">
        <f t="shared" si="0"/>
        <v>0</v>
      </c>
      <c r="BI16">
        <f t="shared" si="1"/>
        <v>3627</v>
      </c>
      <c r="BJ16">
        <f t="shared" si="2"/>
        <v>17</v>
      </c>
      <c r="BK16">
        <f t="shared" si="3"/>
        <v>6.8823529411764701</v>
      </c>
      <c r="BL16" t="e">
        <f t="shared" si="4"/>
        <v>#DIV/0!</v>
      </c>
      <c r="BM16" t="e">
        <f t="shared" si="5"/>
        <v>#DIV/0!</v>
      </c>
      <c r="BN16" t="e">
        <f t="shared" si="6"/>
        <v>#DIV/0!</v>
      </c>
      <c r="BO16" t="e">
        <f t="shared" si="7"/>
        <v>#DIV/0!</v>
      </c>
      <c r="BP16" t="e">
        <f t="shared" si="8"/>
        <v>#DIV/0!</v>
      </c>
      <c r="BQ16" t="e">
        <f t="shared" si="9"/>
        <v>#DIV/0!</v>
      </c>
      <c r="BS16" t="e">
        <f t="shared" si="10"/>
        <v>#DIV/0!</v>
      </c>
      <c r="BT16" s="4" t="e">
        <f t="shared" si="11"/>
        <v>#DIV/0!</v>
      </c>
      <c r="BU16" s="4" t="e">
        <f t="shared" si="12"/>
        <v>#DIV/0!</v>
      </c>
      <c r="BV16" s="4" t="e">
        <f t="shared" si="13"/>
        <v>#DIV/0!</v>
      </c>
    </row>
    <row r="17" spans="1:74" x14ac:dyDescent="0.25">
      <c r="A17" s="63">
        <v>30</v>
      </c>
      <c r="B17" t="s">
        <v>34</v>
      </c>
      <c r="T17" s="11">
        <f t="shared" si="0"/>
        <v>0</v>
      </c>
      <c r="BI17">
        <f t="shared" si="1"/>
        <v>0</v>
      </c>
      <c r="BJ17">
        <f t="shared" si="2"/>
        <v>0</v>
      </c>
      <c r="BK17" t="e">
        <f t="shared" si="3"/>
        <v>#DIV/0!</v>
      </c>
      <c r="BL17" t="e">
        <f t="shared" si="4"/>
        <v>#DIV/0!</v>
      </c>
      <c r="BM17" t="e">
        <f t="shared" si="5"/>
        <v>#DIV/0!</v>
      </c>
      <c r="BN17" t="e">
        <f t="shared" si="6"/>
        <v>#DIV/0!</v>
      </c>
      <c r="BO17" t="e">
        <f t="shared" si="7"/>
        <v>#DIV/0!</v>
      </c>
      <c r="BP17" t="e">
        <f t="shared" si="8"/>
        <v>#DIV/0!</v>
      </c>
      <c r="BQ17" t="e">
        <f t="shared" si="9"/>
        <v>#DIV/0!</v>
      </c>
      <c r="BS17" t="e">
        <f t="shared" si="10"/>
        <v>#DIV/0!</v>
      </c>
      <c r="BT17" s="4" t="e">
        <f t="shared" si="11"/>
        <v>#DIV/0!</v>
      </c>
      <c r="BU17" s="4" t="e">
        <f t="shared" si="12"/>
        <v>#DIV/0!</v>
      </c>
      <c r="BV17" s="4" t="e">
        <f t="shared" si="13"/>
        <v>#DIV/0!</v>
      </c>
    </row>
    <row r="18" spans="1:74" x14ac:dyDescent="0.25">
      <c r="A18" s="63">
        <v>31</v>
      </c>
      <c r="B18" t="s">
        <v>35</v>
      </c>
      <c r="T18" s="11">
        <f t="shared" si="0"/>
        <v>0</v>
      </c>
      <c r="BI18">
        <f t="shared" si="1"/>
        <v>0</v>
      </c>
      <c r="BJ18">
        <f t="shared" si="2"/>
        <v>0</v>
      </c>
      <c r="BK18" t="e">
        <f t="shared" si="3"/>
        <v>#DIV/0!</v>
      </c>
      <c r="BL18" t="e">
        <f t="shared" si="4"/>
        <v>#DIV/0!</v>
      </c>
      <c r="BM18" t="e">
        <f t="shared" si="5"/>
        <v>#DIV/0!</v>
      </c>
      <c r="BN18" t="e">
        <f t="shared" si="6"/>
        <v>#DIV/0!</v>
      </c>
      <c r="BO18" t="e">
        <f t="shared" si="7"/>
        <v>#DIV/0!</v>
      </c>
      <c r="BP18" t="e">
        <f t="shared" si="8"/>
        <v>#DIV/0!</v>
      </c>
      <c r="BQ18" t="e">
        <f t="shared" si="9"/>
        <v>#DIV/0!</v>
      </c>
      <c r="BS18" t="e">
        <f t="shared" si="10"/>
        <v>#DIV/0!</v>
      </c>
      <c r="BT18" s="4" t="e">
        <f t="shared" si="11"/>
        <v>#DIV/0!</v>
      </c>
      <c r="BU18" s="4" t="e">
        <f t="shared" si="12"/>
        <v>#DIV/0!</v>
      </c>
      <c r="BV18" s="4" t="e">
        <f t="shared" si="13"/>
        <v>#DIV/0!</v>
      </c>
    </row>
    <row r="19" spans="1:74" x14ac:dyDescent="0.25">
      <c r="A19" s="63">
        <v>30</v>
      </c>
      <c r="B19" t="s">
        <v>36</v>
      </c>
      <c r="T19" s="11">
        <f t="shared" si="0"/>
        <v>0</v>
      </c>
      <c r="BI19">
        <f t="shared" si="1"/>
        <v>0</v>
      </c>
      <c r="BJ19">
        <f t="shared" si="2"/>
        <v>0</v>
      </c>
      <c r="BK19" t="e">
        <f t="shared" si="3"/>
        <v>#DIV/0!</v>
      </c>
      <c r="BL19" t="e">
        <f t="shared" si="4"/>
        <v>#DIV/0!</v>
      </c>
      <c r="BM19" t="e">
        <f t="shared" si="5"/>
        <v>#DIV/0!</v>
      </c>
      <c r="BN19" t="e">
        <f t="shared" si="6"/>
        <v>#DIV/0!</v>
      </c>
      <c r="BO19" t="e">
        <f t="shared" si="7"/>
        <v>#DIV/0!</v>
      </c>
      <c r="BP19" t="e">
        <f t="shared" si="8"/>
        <v>#DIV/0!</v>
      </c>
      <c r="BQ19" t="e">
        <f t="shared" si="9"/>
        <v>#DIV/0!</v>
      </c>
      <c r="BS19" t="e">
        <f t="shared" si="10"/>
        <v>#DIV/0!</v>
      </c>
      <c r="BT19" s="4" t="e">
        <f t="shared" si="11"/>
        <v>#DIV/0!</v>
      </c>
      <c r="BU19" s="4" t="e">
        <f t="shared" si="12"/>
        <v>#DIV/0!</v>
      </c>
      <c r="BV19" s="4" t="e">
        <f t="shared" si="13"/>
        <v>#DIV/0!</v>
      </c>
    </row>
    <row r="20" spans="1:74" x14ac:dyDescent="0.25">
      <c r="A20" s="63">
        <v>31</v>
      </c>
      <c r="B20" t="s">
        <v>37</v>
      </c>
      <c r="T20" s="11">
        <f t="shared" si="0"/>
        <v>0</v>
      </c>
      <c r="BI20">
        <f t="shared" si="1"/>
        <v>0</v>
      </c>
      <c r="BJ20">
        <f t="shared" si="2"/>
        <v>0</v>
      </c>
      <c r="BK20" t="e">
        <f t="shared" si="3"/>
        <v>#DIV/0!</v>
      </c>
      <c r="BL20" t="e">
        <f t="shared" si="4"/>
        <v>#DIV/0!</v>
      </c>
      <c r="BM20" t="e">
        <f t="shared" si="5"/>
        <v>#DIV/0!</v>
      </c>
      <c r="BN20" t="e">
        <f t="shared" si="6"/>
        <v>#DIV/0!</v>
      </c>
      <c r="BO20" t="e">
        <f t="shared" si="7"/>
        <v>#DIV/0!</v>
      </c>
      <c r="BP20" t="e">
        <f t="shared" si="8"/>
        <v>#DIV/0!</v>
      </c>
      <c r="BQ20" t="e">
        <f t="shared" si="9"/>
        <v>#DIV/0!</v>
      </c>
      <c r="BS20" t="e">
        <f t="shared" si="10"/>
        <v>#DIV/0!</v>
      </c>
      <c r="BT20" s="4" t="e">
        <f t="shared" si="11"/>
        <v>#DIV/0!</v>
      </c>
      <c r="BU20" s="4" t="e">
        <f t="shared" si="12"/>
        <v>#DIV/0!</v>
      </c>
      <c r="BV20" s="4" t="e">
        <f t="shared" si="13"/>
        <v>#DIV/0!</v>
      </c>
    </row>
    <row r="21" spans="1:74" x14ac:dyDescent="0.25">
      <c r="A21" s="63">
        <v>31</v>
      </c>
      <c r="B21" t="s">
        <v>38</v>
      </c>
      <c r="T21" s="11">
        <f t="shared" si="0"/>
        <v>0</v>
      </c>
      <c r="BI21">
        <f t="shared" si="1"/>
        <v>0</v>
      </c>
      <c r="BJ21">
        <f t="shared" si="2"/>
        <v>0</v>
      </c>
      <c r="BK21" t="e">
        <f t="shared" si="3"/>
        <v>#DIV/0!</v>
      </c>
      <c r="BL21" t="e">
        <f t="shared" si="4"/>
        <v>#DIV/0!</v>
      </c>
      <c r="BM21" t="e">
        <f t="shared" si="5"/>
        <v>#DIV/0!</v>
      </c>
      <c r="BN21" t="e">
        <f t="shared" si="6"/>
        <v>#DIV/0!</v>
      </c>
      <c r="BO21" t="e">
        <f t="shared" si="7"/>
        <v>#DIV/0!</v>
      </c>
      <c r="BP21" t="e">
        <f t="shared" si="8"/>
        <v>#DIV/0!</v>
      </c>
      <c r="BQ21" t="e">
        <f t="shared" si="9"/>
        <v>#DIV/0!</v>
      </c>
      <c r="BS21" t="e">
        <f t="shared" si="10"/>
        <v>#DIV/0!</v>
      </c>
      <c r="BT21" s="4" t="e">
        <f t="shared" si="11"/>
        <v>#DIV/0!</v>
      </c>
      <c r="BU21" s="4" t="e">
        <f t="shared" si="12"/>
        <v>#DIV/0!</v>
      </c>
      <c r="BV21" s="4" t="e">
        <f t="shared" si="13"/>
        <v>#DIV/0!</v>
      </c>
    </row>
    <row r="22" spans="1:74" x14ac:dyDescent="0.25">
      <c r="A22" s="63">
        <v>30</v>
      </c>
      <c r="B22" t="s">
        <v>39</v>
      </c>
      <c r="T22" s="11">
        <f t="shared" si="0"/>
        <v>0</v>
      </c>
      <c r="BI22">
        <f t="shared" si="1"/>
        <v>0</v>
      </c>
      <c r="BJ22">
        <f t="shared" si="2"/>
        <v>0</v>
      </c>
      <c r="BK22" t="e">
        <f t="shared" si="3"/>
        <v>#DIV/0!</v>
      </c>
      <c r="BL22" t="e">
        <f t="shared" si="4"/>
        <v>#DIV/0!</v>
      </c>
      <c r="BM22" t="e">
        <f t="shared" si="5"/>
        <v>#DIV/0!</v>
      </c>
      <c r="BN22" t="e">
        <f t="shared" si="6"/>
        <v>#DIV/0!</v>
      </c>
      <c r="BO22" t="e">
        <f t="shared" si="7"/>
        <v>#DIV/0!</v>
      </c>
      <c r="BP22" t="e">
        <f t="shared" si="8"/>
        <v>#DIV/0!</v>
      </c>
      <c r="BQ22" t="e">
        <f t="shared" si="9"/>
        <v>#DIV/0!</v>
      </c>
      <c r="BS22" t="e">
        <f t="shared" si="10"/>
        <v>#DIV/0!</v>
      </c>
      <c r="BT22" s="4" t="e">
        <f t="shared" si="11"/>
        <v>#DIV/0!</v>
      </c>
      <c r="BU22" s="4" t="e">
        <f t="shared" si="12"/>
        <v>#DIV/0!</v>
      </c>
      <c r="BV22" s="4" t="e">
        <f t="shared" si="13"/>
        <v>#DIV/0!</v>
      </c>
    </row>
    <row r="23" spans="1:74" x14ac:dyDescent="0.25">
      <c r="A23" s="63">
        <v>31</v>
      </c>
      <c r="B23" t="s">
        <v>40</v>
      </c>
      <c r="T23" s="11">
        <f t="shared" si="0"/>
        <v>0</v>
      </c>
      <c r="BI23">
        <f t="shared" si="1"/>
        <v>0</v>
      </c>
      <c r="BJ23">
        <f t="shared" si="2"/>
        <v>0</v>
      </c>
      <c r="BK23" t="e">
        <f t="shared" si="3"/>
        <v>#DIV/0!</v>
      </c>
      <c r="BL23" t="e">
        <f t="shared" si="4"/>
        <v>#DIV/0!</v>
      </c>
      <c r="BM23" t="e">
        <f t="shared" si="5"/>
        <v>#DIV/0!</v>
      </c>
      <c r="BN23" t="e">
        <f t="shared" si="6"/>
        <v>#DIV/0!</v>
      </c>
      <c r="BO23" t="e">
        <f t="shared" si="7"/>
        <v>#DIV/0!</v>
      </c>
      <c r="BP23" t="e">
        <f t="shared" si="8"/>
        <v>#DIV/0!</v>
      </c>
      <c r="BQ23" t="e">
        <f t="shared" si="9"/>
        <v>#DIV/0!</v>
      </c>
      <c r="BS23" t="e">
        <f t="shared" si="10"/>
        <v>#DIV/0!</v>
      </c>
      <c r="BT23" s="4" t="e">
        <f t="shared" si="11"/>
        <v>#DIV/0!</v>
      </c>
      <c r="BU23" s="4" t="e">
        <f t="shared" si="12"/>
        <v>#DIV/0!</v>
      </c>
      <c r="BV23" s="4" t="e">
        <f t="shared" si="13"/>
        <v>#DIV/0!</v>
      </c>
    </row>
    <row r="24" spans="1:74" x14ac:dyDescent="0.25">
      <c r="A24" s="63">
        <v>30</v>
      </c>
      <c r="B24" t="s">
        <v>41</v>
      </c>
      <c r="T24" s="11">
        <f t="shared" si="0"/>
        <v>0</v>
      </c>
      <c r="BI24">
        <f t="shared" si="1"/>
        <v>0</v>
      </c>
      <c r="BJ24">
        <f t="shared" si="2"/>
        <v>0</v>
      </c>
      <c r="BK24" t="e">
        <f t="shared" si="3"/>
        <v>#DIV/0!</v>
      </c>
      <c r="BL24" t="e">
        <f t="shared" si="4"/>
        <v>#DIV/0!</v>
      </c>
      <c r="BM24" t="e">
        <f t="shared" si="5"/>
        <v>#DIV/0!</v>
      </c>
      <c r="BN24" t="e">
        <f t="shared" si="6"/>
        <v>#DIV/0!</v>
      </c>
      <c r="BO24" t="e">
        <f t="shared" si="7"/>
        <v>#DIV/0!</v>
      </c>
      <c r="BP24" t="e">
        <f t="shared" si="8"/>
        <v>#DIV/0!</v>
      </c>
      <c r="BQ24" t="e">
        <f t="shared" si="9"/>
        <v>#DIV/0!</v>
      </c>
      <c r="BS24" t="e">
        <f t="shared" si="10"/>
        <v>#DIV/0!</v>
      </c>
      <c r="BT24" s="4" t="e">
        <f t="shared" si="11"/>
        <v>#DIV/0!</v>
      </c>
      <c r="BU24" s="4" t="e">
        <f t="shared" si="12"/>
        <v>#DIV/0!</v>
      </c>
      <c r="BV24" s="4" t="e">
        <f t="shared" si="13"/>
        <v>#DIV/0!</v>
      </c>
    </row>
    <row r="25" spans="1:74" x14ac:dyDescent="0.25">
      <c r="A25" s="63">
        <v>31</v>
      </c>
      <c r="B25" t="s">
        <v>42</v>
      </c>
      <c r="T25" s="11">
        <f t="shared" si="0"/>
        <v>0</v>
      </c>
      <c r="BI25">
        <f t="shared" si="1"/>
        <v>0</v>
      </c>
      <c r="BJ25">
        <f t="shared" si="2"/>
        <v>0</v>
      </c>
      <c r="BK25" t="e">
        <f t="shared" si="3"/>
        <v>#DIV/0!</v>
      </c>
      <c r="BL25" t="e">
        <f t="shared" si="4"/>
        <v>#DIV/0!</v>
      </c>
      <c r="BM25" t="e">
        <f t="shared" si="5"/>
        <v>#DIV/0!</v>
      </c>
      <c r="BN25" t="e">
        <f t="shared" si="6"/>
        <v>#DIV/0!</v>
      </c>
      <c r="BO25" t="e">
        <f t="shared" si="7"/>
        <v>#DIV/0!</v>
      </c>
      <c r="BP25" t="e">
        <f t="shared" si="8"/>
        <v>#DIV/0!</v>
      </c>
      <c r="BQ25" t="e">
        <f t="shared" si="9"/>
        <v>#DIV/0!</v>
      </c>
      <c r="BS25" t="e">
        <f t="shared" si="10"/>
        <v>#DIV/0!</v>
      </c>
      <c r="BT25" s="4" t="e">
        <f t="shared" si="11"/>
        <v>#DIV/0!</v>
      </c>
      <c r="BU25" s="4" t="e">
        <f t="shared" si="12"/>
        <v>#DIV/0!</v>
      </c>
      <c r="BV25" s="4" t="e">
        <f t="shared" si="13"/>
        <v>#DIV/0!</v>
      </c>
    </row>
    <row r="26" spans="1:74" x14ac:dyDescent="0.25">
      <c r="A26" s="63">
        <v>31</v>
      </c>
      <c r="B26" t="s">
        <v>43</v>
      </c>
      <c r="T26" s="11">
        <f t="shared" si="0"/>
        <v>0</v>
      </c>
      <c r="BI26">
        <f t="shared" si="1"/>
        <v>0</v>
      </c>
      <c r="BJ26">
        <f t="shared" si="2"/>
        <v>0</v>
      </c>
      <c r="BK26" t="e">
        <f t="shared" si="3"/>
        <v>#DIV/0!</v>
      </c>
      <c r="BL26" t="e">
        <f t="shared" si="4"/>
        <v>#DIV/0!</v>
      </c>
      <c r="BM26" t="e">
        <f t="shared" si="5"/>
        <v>#DIV/0!</v>
      </c>
      <c r="BN26" t="e">
        <f t="shared" si="6"/>
        <v>#DIV/0!</v>
      </c>
      <c r="BO26" t="e">
        <f t="shared" si="7"/>
        <v>#DIV/0!</v>
      </c>
      <c r="BP26" t="e">
        <f t="shared" si="8"/>
        <v>#DIV/0!</v>
      </c>
      <c r="BQ26" t="e">
        <f t="shared" si="9"/>
        <v>#DIV/0!</v>
      </c>
      <c r="BS26" t="e">
        <f>(0.325*BK26)+(12.86*BN26)+(7.04*BQ26)</f>
        <v>#DIV/0!</v>
      </c>
      <c r="BT26" s="4" t="e">
        <f t="shared" si="11"/>
        <v>#DIV/0!</v>
      </c>
      <c r="BU26" s="4" t="e">
        <f t="shared" si="12"/>
        <v>#DIV/0!</v>
      </c>
      <c r="BV26" s="4" t="e">
        <f t="shared" si="13"/>
        <v>#DIV/0!</v>
      </c>
    </row>
    <row r="27" spans="1:74" x14ac:dyDescent="0.25">
      <c r="A27" s="63">
        <v>28</v>
      </c>
      <c r="B27" t="s">
        <v>44</v>
      </c>
      <c r="T27" s="11">
        <f t="shared" si="0"/>
        <v>0</v>
      </c>
      <c r="BI27">
        <f t="shared" si="1"/>
        <v>0</v>
      </c>
      <c r="BJ27">
        <f t="shared" si="2"/>
        <v>0</v>
      </c>
      <c r="BK27" t="e">
        <f t="shared" si="3"/>
        <v>#DIV/0!</v>
      </c>
      <c r="BL27" t="e">
        <f t="shared" si="4"/>
        <v>#DIV/0!</v>
      </c>
      <c r="BM27" t="e">
        <f t="shared" si="5"/>
        <v>#DIV/0!</v>
      </c>
      <c r="BN27" t="e">
        <f t="shared" si="6"/>
        <v>#DIV/0!</v>
      </c>
      <c r="BO27" t="e">
        <f t="shared" si="7"/>
        <v>#DIV/0!</v>
      </c>
      <c r="BP27" t="e">
        <f t="shared" si="8"/>
        <v>#DIV/0!</v>
      </c>
      <c r="BQ27" t="e">
        <f t="shared" si="9"/>
        <v>#DIV/0!</v>
      </c>
      <c r="BS27" t="e">
        <f>(0.325*BK27)+(12.86*BN27)+(7.04*BQ27)</f>
        <v>#DIV/0!</v>
      </c>
      <c r="BT27" s="4" t="e">
        <f t="shared" si="11"/>
        <v>#DIV/0!</v>
      </c>
      <c r="BU27" s="4" t="e">
        <f t="shared" si="12"/>
        <v>#DIV/0!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9"/>
  <sheetViews>
    <sheetView topLeftCell="BH22" zoomScaleNormal="100" workbookViewId="0">
      <selection activeCell="BI27" sqref="BI27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/>
      <c r="W2" s="29"/>
      <c r="X2" s="29"/>
      <c r="Y2" s="29" t="s">
        <v>68</v>
      </c>
      <c r="Z2" s="29"/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 t="s">
        <v>67</v>
      </c>
      <c r="AN2" s="30" t="s">
        <v>78</v>
      </c>
      <c r="AO2" s="30" t="s">
        <v>67</v>
      </c>
      <c r="AP2" s="30" t="s">
        <v>78</v>
      </c>
      <c r="AQ2" s="30"/>
      <c r="AR2" s="30" t="s">
        <v>67</v>
      </c>
      <c r="AS2" s="30"/>
      <c r="AT2" s="30"/>
      <c r="AU2" s="30"/>
      <c r="AV2" s="30"/>
      <c r="AW2" s="30"/>
      <c r="AX2" s="30"/>
      <c r="AY2" s="30" t="s">
        <v>67</v>
      </c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35025</v>
      </c>
      <c r="D4" s="14">
        <v>1426</v>
      </c>
      <c r="E4" s="14">
        <v>1096</v>
      </c>
      <c r="F4" s="14">
        <v>1965</v>
      </c>
      <c r="G4" s="15">
        <v>165000</v>
      </c>
      <c r="H4" s="25">
        <v>13</v>
      </c>
      <c r="I4" s="25">
        <v>14</v>
      </c>
      <c r="J4" s="25">
        <v>10</v>
      </c>
      <c r="K4" s="25">
        <v>12</v>
      </c>
      <c r="L4" s="25">
        <v>11</v>
      </c>
      <c r="M4" s="26">
        <v>1200</v>
      </c>
      <c r="N4" s="27">
        <v>35</v>
      </c>
      <c r="O4" s="27">
        <v>3</v>
      </c>
      <c r="P4" s="27">
        <v>1</v>
      </c>
      <c r="Q4" s="27">
        <v>4</v>
      </c>
      <c r="R4" s="27">
        <v>7</v>
      </c>
      <c r="S4" s="27">
        <v>4</v>
      </c>
      <c r="T4" s="27">
        <f>N4+O4+P4+Q4+R4</f>
        <v>50</v>
      </c>
      <c r="AE4" s="5">
        <v>270</v>
      </c>
      <c r="AG4" s="3">
        <v>100</v>
      </c>
      <c r="AI4" s="3">
        <v>1200</v>
      </c>
      <c r="AM4" s="4">
        <v>14</v>
      </c>
      <c r="AN4" s="6">
        <v>1.1000000000000001</v>
      </c>
      <c r="AO4" s="4">
        <v>7</v>
      </c>
      <c r="AP4" s="6">
        <v>0.5</v>
      </c>
      <c r="AQ4" s="4">
        <v>25</v>
      </c>
      <c r="AR4" s="6">
        <v>0.5</v>
      </c>
      <c r="AY4" s="4">
        <v>1.6</v>
      </c>
      <c r="BA4" s="24">
        <v>30</v>
      </c>
      <c r="BB4" s="24">
        <v>10</v>
      </c>
      <c r="BC4" s="24" t="s">
        <v>73</v>
      </c>
      <c r="BD4" s="24">
        <v>0</v>
      </c>
      <c r="BE4" s="24">
        <v>0</v>
      </c>
      <c r="BF4" s="24">
        <v>0</v>
      </c>
      <c r="BG4" s="24">
        <v>0</v>
      </c>
      <c r="BT4" s="4"/>
      <c r="BU4" s="4"/>
      <c r="BV4" s="4"/>
      <c r="CF4">
        <v>200</v>
      </c>
      <c r="CG4">
        <v>60</v>
      </c>
      <c r="CH4">
        <v>55</v>
      </c>
      <c r="CI4">
        <v>70</v>
      </c>
      <c r="CJ4">
        <v>15</v>
      </c>
    </row>
    <row r="5" spans="1:88" x14ac:dyDescent="0.25">
      <c r="A5" s="23">
        <v>30</v>
      </c>
      <c r="B5" s="24" t="s">
        <v>34</v>
      </c>
      <c r="C5" s="25">
        <v>38850</v>
      </c>
      <c r="D5" s="25">
        <v>1581</v>
      </c>
      <c r="E5" s="25">
        <v>1169</v>
      </c>
      <c r="F5" s="25">
        <v>2195</v>
      </c>
      <c r="G5" s="26">
        <v>148000</v>
      </c>
      <c r="H5" s="14">
        <v>8.8000000000000007</v>
      </c>
      <c r="I5" s="14">
        <v>11</v>
      </c>
      <c r="J5" s="14">
        <v>12</v>
      </c>
      <c r="K5" s="14">
        <v>14</v>
      </c>
      <c r="L5" s="14">
        <v>10</v>
      </c>
      <c r="M5" s="15">
        <v>1200</v>
      </c>
      <c r="N5" s="11">
        <v>34</v>
      </c>
      <c r="O5" s="11">
        <v>7</v>
      </c>
      <c r="P5" s="11">
        <v>5</v>
      </c>
      <c r="Q5" s="11">
        <v>4</v>
      </c>
      <c r="R5" s="11">
        <v>7</v>
      </c>
      <c r="S5" s="11">
        <v>6</v>
      </c>
      <c r="T5" s="11">
        <f t="shared" ref="T5:T27" si="0">N5+O5+P5+Q5+R5</f>
        <v>57</v>
      </c>
      <c r="AE5" s="5">
        <v>250</v>
      </c>
      <c r="AG5" s="3">
        <v>100</v>
      </c>
      <c r="AI5" s="3">
        <v>58</v>
      </c>
      <c r="AM5" s="4">
        <v>0.5</v>
      </c>
      <c r="AO5" s="4">
        <v>0.5</v>
      </c>
      <c r="BA5">
        <v>99</v>
      </c>
      <c r="BB5" s="73">
        <v>55</v>
      </c>
      <c r="BC5">
        <v>28</v>
      </c>
      <c r="BD5">
        <v>1400</v>
      </c>
      <c r="BE5">
        <v>0</v>
      </c>
      <c r="BF5">
        <v>0</v>
      </c>
      <c r="BG5">
        <v>13</v>
      </c>
      <c r="BI5" s="24">
        <f>C5+M4+S4*18*A5</f>
        <v>42210</v>
      </c>
      <c r="BJ5" s="27">
        <f>N4+P4</f>
        <v>36</v>
      </c>
      <c r="BK5" s="24">
        <f>BI5/BJ5/A5</f>
        <v>39.083333333333336</v>
      </c>
      <c r="BL5" s="24">
        <f>D5/C5</f>
        <v>4.0694980694980697E-2</v>
      </c>
      <c r="BM5" s="24">
        <f>BL5*BI5</f>
        <v>1717.7351351351351</v>
      </c>
      <c r="BN5" s="24">
        <f>BM5/BJ5/A5</f>
        <v>1.5904954954954955</v>
      </c>
      <c r="BO5" s="24">
        <f>E5/C5</f>
        <v>3.0090090090090092E-2</v>
      </c>
      <c r="BP5" s="24">
        <f>BO5*BI5</f>
        <v>1270.1027027027028</v>
      </c>
      <c r="BQ5" s="24">
        <f>BP5/BJ5/A5</f>
        <v>1.1760210210210211</v>
      </c>
      <c r="BR5" s="24"/>
      <c r="BS5" s="24">
        <f>(0.325*BK5)+(12.86*BN5)+(7.04*BQ5)</f>
        <v>41.435043393393393</v>
      </c>
      <c r="BT5" s="24">
        <f>BS5*BJ5*A5</f>
        <v>44749.84686486487</v>
      </c>
      <c r="BU5" s="24">
        <f>BT5*(BA4/100)</f>
        <v>13424.95405945946</v>
      </c>
      <c r="BV5" s="24">
        <f>BT5/BB4</f>
        <v>4474.9846864864867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50407</v>
      </c>
      <c r="D6" s="14">
        <v>2021</v>
      </c>
      <c r="E6" s="14">
        <v>1472</v>
      </c>
      <c r="F6" s="14">
        <v>2873</v>
      </c>
      <c r="G6" s="15">
        <v>124000</v>
      </c>
      <c r="H6" s="14">
        <v>9.5500000000000007</v>
      </c>
      <c r="M6" s="15">
        <v>400</v>
      </c>
      <c r="N6" s="11">
        <v>33</v>
      </c>
      <c r="O6" s="11">
        <v>6</v>
      </c>
      <c r="P6" s="11">
        <v>0</v>
      </c>
      <c r="Q6" s="11">
        <v>8</v>
      </c>
      <c r="R6" s="11">
        <v>4</v>
      </c>
      <c r="S6" s="11">
        <v>7</v>
      </c>
      <c r="T6" s="11">
        <f t="shared" si="0"/>
        <v>51</v>
      </c>
      <c r="U6" s="3" t="s">
        <v>87</v>
      </c>
      <c r="BA6" t="s">
        <v>88</v>
      </c>
      <c r="BB6" s="73">
        <v>55</v>
      </c>
      <c r="BC6">
        <v>30</v>
      </c>
      <c r="BD6">
        <v>6000</v>
      </c>
      <c r="BE6">
        <v>0</v>
      </c>
      <c r="BF6">
        <v>0</v>
      </c>
      <c r="BG6">
        <v>68</v>
      </c>
      <c r="BI6">
        <f t="shared" ref="BI6:BI27" si="1">C6+M5+S5*18*A6</f>
        <v>54955</v>
      </c>
      <c r="BJ6">
        <f t="shared" ref="BJ6:BJ27" si="2">N5+P5</f>
        <v>39</v>
      </c>
      <c r="BK6">
        <f t="shared" ref="BK6:BK27" si="3">BI6/BJ6/A6</f>
        <v>45.454921422663361</v>
      </c>
      <c r="BL6">
        <f t="shared" ref="BL6:BL27" si="4">D6/C6</f>
        <v>4.0093637788402407E-2</v>
      </c>
      <c r="BM6">
        <f t="shared" ref="BM6:BM27" si="5">BL6*BI6</f>
        <v>2203.3458646616541</v>
      </c>
      <c r="BN6">
        <f t="shared" ref="BN6:BN27" si="6">BM6/BJ6/A6</f>
        <v>1.8224531552205576</v>
      </c>
      <c r="BO6">
        <f t="shared" ref="BO6:BO27" si="7">E6/C6</f>
        <v>2.9202293332275281E-2</v>
      </c>
      <c r="BP6">
        <f t="shared" ref="BP6:BP27" si="8">BO6*BI6</f>
        <v>1604.812030075188</v>
      </c>
      <c r="BQ6">
        <f t="shared" ref="BQ6:BQ27" si="9">BP6/BJ6/A6</f>
        <v>1.327387948780139</v>
      </c>
      <c r="BS6">
        <f t="shared" ref="BS6:BS25" si="10">(0.325*BK6)+(12.86*BN6)+(7.04*BQ6)</f>
        <v>47.554408197914142</v>
      </c>
      <c r="BT6" s="4">
        <f t="shared" ref="BT6:BT27" si="11">BS6*BJ6*A6</f>
        <v>57493.279511278197</v>
      </c>
      <c r="BU6" s="4">
        <f t="shared" ref="BU6:BU27" si="12">BT6*(BA5/100)</f>
        <v>56918.346716165412</v>
      </c>
      <c r="BV6" s="4">
        <f t="shared" ref="BV6:BV27" si="13">BT6/BB5</f>
        <v>1045.3323547505126</v>
      </c>
    </row>
    <row r="7" spans="1:88" x14ac:dyDescent="0.25">
      <c r="A7" s="28">
        <v>30</v>
      </c>
      <c r="B7" t="s">
        <v>36</v>
      </c>
      <c r="C7" s="14">
        <v>39605</v>
      </c>
      <c r="D7" s="14">
        <v>1517</v>
      </c>
      <c r="E7" s="14">
        <v>1121</v>
      </c>
      <c r="F7" s="14">
        <v>2226</v>
      </c>
      <c r="G7" s="15">
        <v>161000</v>
      </c>
      <c r="H7" s="14">
        <v>8</v>
      </c>
      <c r="I7" s="14">
        <v>5.9</v>
      </c>
      <c r="J7" s="14">
        <v>12.2</v>
      </c>
      <c r="K7" s="14">
        <v>11.5</v>
      </c>
      <c r="L7" s="14">
        <v>8.6</v>
      </c>
      <c r="M7" s="15">
        <v>400</v>
      </c>
      <c r="N7" s="11">
        <v>33</v>
      </c>
      <c r="O7" s="11">
        <v>6</v>
      </c>
      <c r="P7" s="11">
        <v>0</v>
      </c>
      <c r="Q7" s="11">
        <v>28</v>
      </c>
      <c r="R7" s="11">
        <v>7</v>
      </c>
      <c r="S7" s="11">
        <v>6</v>
      </c>
      <c r="T7" s="11">
        <f t="shared" si="0"/>
        <v>74</v>
      </c>
      <c r="U7" s="3" t="s">
        <v>87</v>
      </c>
      <c r="BA7">
        <v>90</v>
      </c>
      <c r="BB7" s="73">
        <v>55</v>
      </c>
      <c r="BC7">
        <v>35</v>
      </c>
      <c r="BD7">
        <v>1800</v>
      </c>
      <c r="BE7">
        <v>0</v>
      </c>
      <c r="BF7">
        <v>19</v>
      </c>
      <c r="BG7">
        <v>30</v>
      </c>
      <c r="BI7">
        <f t="shared" si="1"/>
        <v>43785</v>
      </c>
      <c r="BJ7">
        <f t="shared" si="2"/>
        <v>33</v>
      </c>
      <c r="BK7">
        <f t="shared" si="3"/>
        <v>44.227272727272727</v>
      </c>
      <c r="BL7">
        <f t="shared" si="4"/>
        <v>3.8303244539830826E-2</v>
      </c>
      <c r="BM7">
        <f t="shared" si="5"/>
        <v>1677.1075621764928</v>
      </c>
      <c r="BN7">
        <f t="shared" si="6"/>
        <v>1.694048042602518</v>
      </c>
      <c r="BO7">
        <f t="shared" si="7"/>
        <v>2.8304507006691074E-2</v>
      </c>
      <c r="BP7">
        <f t="shared" si="8"/>
        <v>1239.3128392879687</v>
      </c>
      <c r="BQ7">
        <f t="shared" si="9"/>
        <v>1.2518311507959281</v>
      </c>
      <c r="BS7">
        <f t="shared" si="10"/>
        <v>44.972212765835359</v>
      </c>
      <c r="BT7" s="4">
        <f t="shared" si="11"/>
        <v>44522.490638177005</v>
      </c>
      <c r="BU7" s="4" t="e">
        <f t="shared" si="12"/>
        <v>#VALUE!</v>
      </c>
      <c r="BV7" s="4">
        <f t="shared" si="13"/>
        <v>809.49982978503647</v>
      </c>
    </row>
    <row r="8" spans="1:88" x14ac:dyDescent="0.25">
      <c r="A8" s="28">
        <v>31</v>
      </c>
      <c r="B8" t="s">
        <v>37</v>
      </c>
      <c r="C8" s="14">
        <v>31430</v>
      </c>
      <c r="D8" s="14">
        <v>1185</v>
      </c>
      <c r="E8" s="14">
        <v>858</v>
      </c>
      <c r="F8" s="14">
        <v>1744</v>
      </c>
      <c r="G8" s="15">
        <v>245000</v>
      </c>
      <c r="H8" s="14">
        <v>9.1</v>
      </c>
      <c r="I8" s="14">
        <v>10.7</v>
      </c>
      <c r="J8" s="14">
        <v>10.5</v>
      </c>
      <c r="K8" s="14">
        <v>11.8</v>
      </c>
      <c r="L8" s="14">
        <v>12.3</v>
      </c>
      <c r="M8" s="15">
        <v>400</v>
      </c>
      <c r="N8" s="11">
        <v>37</v>
      </c>
      <c r="O8" s="11">
        <v>2</v>
      </c>
      <c r="P8" s="11">
        <v>6</v>
      </c>
      <c r="Q8" s="11">
        <v>28</v>
      </c>
      <c r="R8" s="11">
        <v>7</v>
      </c>
      <c r="S8" s="11">
        <v>6</v>
      </c>
      <c r="T8" s="11">
        <f t="shared" si="0"/>
        <v>80</v>
      </c>
      <c r="U8" s="3" t="s">
        <v>87</v>
      </c>
      <c r="BA8">
        <v>85</v>
      </c>
      <c r="BB8">
        <v>55</v>
      </c>
      <c r="BC8">
        <v>40</v>
      </c>
      <c r="BD8">
        <v>1900</v>
      </c>
      <c r="BE8">
        <v>0</v>
      </c>
      <c r="BF8">
        <v>0</v>
      </c>
      <c r="BG8">
        <v>27</v>
      </c>
      <c r="BI8">
        <f t="shared" si="1"/>
        <v>35178</v>
      </c>
      <c r="BJ8">
        <f t="shared" si="2"/>
        <v>33</v>
      </c>
      <c r="BK8">
        <f t="shared" si="3"/>
        <v>34.387096774193552</v>
      </c>
      <c r="BL8">
        <f t="shared" si="4"/>
        <v>3.7702831689468662E-2</v>
      </c>
      <c r="BM8">
        <f t="shared" si="5"/>
        <v>1326.3102131721287</v>
      </c>
      <c r="BN8">
        <f t="shared" si="6"/>
        <v>1.2964909219668903</v>
      </c>
      <c r="BO8">
        <f t="shared" si="7"/>
        <v>2.7298759147311485E-2</v>
      </c>
      <c r="BP8">
        <f t="shared" si="8"/>
        <v>960.3157492841234</v>
      </c>
      <c r="BQ8">
        <f t="shared" si="9"/>
        <v>0.9387250726140014</v>
      </c>
      <c r="BS8">
        <f t="shared" si="10"/>
        <v>34.457304219309684</v>
      </c>
      <c r="BT8" s="4">
        <f t="shared" si="11"/>
        <v>35249.822216353808</v>
      </c>
      <c r="BU8" s="4">
        <f t="shared" si="12"/>
        <v>31724.83999471843</v>
      </c>
      <c r="BV8" s="4">
        <f t="shared" si="13"/>
        <v>640.9058584791602</v>
      </c>
    </row>
    <row r="9" spans="1:88" x14ac:dyDescent="0.25">
      <c r="A9" s="28">
        <v>31</v>
      </c>
      <c r="B9" t="s">
        <v>38</v>
      </c>
      <c r="C9" s="14">
        <v>34378</v>
      </c>
      <c r="D9" s="14">
        <v>1310</v>
      </c>
      <c r="E9" s="14">
        <v>997</v>
      </c>
      <c r="F9" s="14">
        <v>1901</v>
      </c>
      <c r="G9" s="15">
        <v>392000</v>
      </c>
      <c r="H9" s="14">
        <v>12.7</v>
      </c>
      <c r="I9" s="14">
        <v>12.3</v>
      </c>
      <c r="J9" s="14">
        <v>14.2</v>
      </c>
      <c r="K9" s="14">
        <v>15.7</v>
      </c>
      <c r="L9" s="14">
        <v>10.9</v>
      </c>
      <c r="M9" s="15">
        <v>2000</v>
      </c>
      <c r="N9" s="11">
        <v>40</v>
      </c>
      <c r="O9" s="11">
        <v>5</v>
      </c>
      <c r="P9" s="11">
        <v>6</v>
      </c>
      <c r="Q9" s="11">
        <v>17</v>
      </c>
      <c r="R9" s="11">
        <v>6</v>
      </c>
      <c r="S9" s="11">
        <v>6</v>
      </c>
      <c r="T9" s="11">
        <f t="shared" si="0"/>
        <v>74</v>
      </c>
      <c r="U9" s="3" t="s">
        <v>87</v>
      </c>
      <c r="BA9">
        <v>70</v>
      </c>
      <c r="BB9">
        <v>55</v>
      </c>
      <c r="BC9">
        <v>40</v>
      </c>
      <c r="BD9">
        <v>0</v>
      </c>
      <c r="BE9">
        <v>0</v>
      </c>
      <c r="BF9">
        <v>0</v>
      </c>
      <c r="BG9">
        <v>0</v>
      </c>
      <c r="BI9">
        <f t="shared" si="1"/>
        <v>38126</v>
      </c>
      <c r="BJ9">
        <f t="shared" si="2"/>
        <v>43</v>
      </c>
      <c r="BK9">
        <f t="shared" si="3"/>
        <v>28.601650412603149</v>
      </c>
      <c r="BL9">
        <f t="shared" si="4"/>
        <v>3.8105765315027053E-2</v>
      </c>
      <c r="BM9">
        <f t="shared" si="5"/>
        <v>1452.8204084007214</v>
      </c>
      <c r="BN9">
        <f t="shared" si="6"/>
        <v>1.0898877782451022</v>
      </c>
      <c r="BO9">
        <f t="shared" si="7"/>
        <v>2.9001105358077841E-2</v>
      </c>
      <c r="BP9">
        <f t="shared" si="8"/>
        <v>1105.6961428820757</v>
      </c>
      <c r="BQ9">
        <f t="shared" si="9"/>
        <v>0.82947947703081448</v>
      </c>
      <c r="BS9">
        <f t="shared" si="10"/>
        <v>29.151028730624972</v>
      </c>
      <c r="BT9" s="4">
        <f t="shared" si="11"/>
        <v>38858.321297923088</v>
      </c>
      <c r="BU9" s="4">
        <f t="shared" si="12"/>
        <v>33029.573103234623</v>
      </c>
      <c r="BV9" s="4">
        <f t="shared" si="13"/>
        <v>706.51493268951072</v>
      </c>
    </row>
    <row r="10" spans="1:88" x14ac:dyDescent="0.25">
      <c r="A10" s="28">
        <v>30</v>
      </c>
      <c r="B10" t="s">
        <v>39</v>
      </c>
      <c r="C10" s="14">
        <v>28592</v>
      </c>
      <c r="D10" s="14">
        <v>1106.5</v>
      </c>
      <c r="E10" s="14">
        <v>803.43</v>
      </c>
      <c r="F10" s="14">
        <v>1566.85</v>
      </c>
      <c r="G10" s="15">
        <v>284000</v>
      </c>
      <c r="H10" s="14">
        <v>12</v>
      </c>
      <c r="I10" s="14">
        <v>12</v>
      </c>
      <c r="J10" s="14">
        <v>15.6</v>
      </c>
      <c r="K10" s="14">
        <v>15.2</v>
      </c>
      <c r="L10" s="14">
        <v>15.4</v>
      </c>
      <c r="M10" s="15">
        <v>750</v>
      </c>
      <c r="N10" s="11">
        <v>45</v>
      </c>
      <c r="O10" s="11">
        <v>2</v>
      </c>
      <c r="P10" s="76">
        <v>0</v>
      </c>
      <c r="Q10" s="11">
        <v>16</v>
      </c>
      <c r="R10" s="11">
        <v>9</v>
      </c>
      <c r="S10" s="11">
        <v>6</v>
      </c>
      <c r="T10" s="11">
        <f t="shared" si="0"/>
        <v>72</v>
      </c>
      <c r="U10" s="3">
        <v>0</v>
      </c>
      <c r="W10" s="3">
        <v>0</v>
      </c>
      <c r="Y10" s="3">
        <v>0.25</v>
      </c>
      <c r="AA10" s="3">
        <v>18</v>
      </c>
      <c r="AC10" s="3">
        <v>0</v>
      </c>
      <c r="AE10" s="5">
        <v>3.7</v>
      </c>
      <c r="AG10" s="3">
        <v>6</v>
      </c>
      <c r="AI10" s="3">
        <v>0</v>
      </c>
      <c r="BA10">
        <v>62</v>
      </c>
      <c r="BB10">
        <v>55</v>
      </c>
      <c r="BC10">
        <v>60</v>
      </c>
      <c r="BD10">
        <v>400</v>
      </c>
      <c r="BE10">
        <v>0</v>
      </c>
      <c r="BF10">
        <v>0</v>
      </c>
      <c r="BG10">
        <v>20</v>
      </c>
      <c r="BI10">
        <f t="shared" si="1"/>
        <v>33832</v>
      </c>
      <c r="BJ10">
        <f t="shared" si="2"/>
        <v>46</v>
      </c>
      <c r="BK10">
        <f t="shared" si="3"/>
        <v>24.51594202898551</v>
      </c>
      <c r="BL10">
        <f t="shared" si="4"/>
        <v>3.8699636261891442E-2</v>
      </c>
      <c r="BM10">
        <f t="shared" si="5"/>
        <v>1309.2860940123112</v>
      </c>
      <c r="BN10">
        <f t="shared" si="6"/>
        <v>0.94875803913935597</v>
      </c>
      <c r="BO10">
        <f t="shared" si="7"/>
        <v>2.8099818130945718E-2</v>
      </c>
      <c r="BP10">
        <f t="shared" si="8"/>
        <v>950.67304700615557</v>
      </c>
      <c r="BQ10">
        <f t="shared" si="9"/>
        <v>0.68889351232330109</v>
      </c>
      <c r="BS10">
        <f t="shared" si="10"/>
        <v>25.018519869508449</v>
      </c>
      <c r="BT10" s="4">
        <f t="shared" si="11"/>
        <v>34525.557419921664</v>
      </c>
      <c r="BU10" s="4">
        <f t="shared" si="12"/>
        <v>24167.890193945164</v>
      </c>
      <c r="BV10" s="4">
        <f t="shared" si="13"/>
        <v>627.73740763493936</v>
      </c>
    </row>
    <row r="11" spans="1:88" x14ac:dyDescent="0.25">
      <c r="A11" s="28">
        <v>31</v>
      </c>
      <c r="B11" t="s">
        <v>40</v>
      </c>
      <c r="C11" s="14">
        <v>30516</v>
      </c>
      <c r="D11" s="14">
        <v>1223.69</v>
      </c>
      <c r="E11" s="14">
        <v>933.78</v>
      </c>
      <c r="F11" s="14">
        <v>1693.65</v>
      </c>
      <c r="G11" s="15">
        <v>179000</v>
      </c>
      <c r="H11" s="14">
        <v>10.8</v>
      </c>
      <c r="I11" s="14">
        <v>16.399999999999999</v>
      </c>
      <c r="J11" s="14">
        <v>13.1</v>
      </c>
      <c r="K11" s="14">
        <v>14.5</v>
      </c>
      <c r="L11" s="14">
        <v>12.5</v>
      </c>
      <c r="M11" s="15">
        <v>750</v>
      </c>
      <c r="N11" s="11">
        <v>46</v>
      </c>
      <c r="O11" s="11">
        <v>5</v>
      </c>
      <c r="P11" s="11">
        <v>0</v>
      </c>
      <c r="Q11" s="11">
        <v>7</v>
      </c>
      <c r="R11" s="11">
        <v>9</v>
      </c>
      <c r="S11" s="11">
        <v>4</v>
      </c>
      <c r="T11" s="11">
        <f t="shared" si="0"/>
        <v>67</v>
      </c>
      <c r="U11" s="3">
        <v>0</v>
      </c>
      <c r="W11" s="3">
        <v>7</v>
      </c>
      <c r="Y11" s="3">
        <v>0</v>
      </c>
      <c r="AA11" s="3">
        <v>18</v>
      </c>
      <c r="AC11" s="3">
        <v>6</v>
      </c>
      <c r="AE11" s="5">
        <v>3</v>
      </c>
      <c r="AG11" s="3">
        <v>4</v>
      </c>
      <c r="AI11" s="3">
        <v>0</v>
      </c>
      <c r="BA11">
        <v>25</v>
      </c>
      <c r="BB11">
        <v>40</v>
      </c>
      <c r="BC11">
        <v>0</v>
      </c>
      <c r="BD11">
        <v>0</v>
      </c>
      <c r="BE11">
        <v>0</v>
      </c>
      <c r="BF11">
        <v>0</v>
      </c>
      <c r="BG11">
        <v>0</v>
      </c>
      <c r="BI11">
        <f t="shared" si="1"/>
        <v>34614</v>
      </c>
      <c r="BJ11">
        <f t="shared" si="2"/>
        <v>45</v>
      </c>
      <c r="BK11">
        <f t="shared" si="3"/>
        <v>24.812903225806455</v>
      </c>
      <c r="BL11">
        <f t="shared" si="4"/>
        <v>4.0099947568488663E-2</v>
      </c>
      <c r="BM11">
        <f t="shared" si="5"/>
        <v>1388.0195851356666</v>
      </c>
      <c r="BN11">
        <f t="shared" si="6"/>
        <v>0.99499611837682189</v>
      </c>
      <c r="BO11">
        <f t="shared" si="7"/>
        <v>3.059968541093197E-2</v>
      </c>
      <c r="BP11">
        <f t="shared" si="8"/>
        <v>1059.1775108139993</v>
      </c>
      <c r="BQ11">
        <f t="shared" si="9"/>
        <v>0.75926703284157659</v>
      </c>
      <c r="BS11">
        <f t="shared" si="10"/>
        <v>26.20508354191773</v>
      </c>
      <c r="BT11" s="4">
        <f t="shared" si="11"/>
        <v>36556.091540975234</v>
      </c>
      <c r="BU11" s="4">
        <f t="shared" si="12"/>
        <v>22664.776755404644</v>
      </c>
      <c r="BV11" s="4">
        <f t="shared" si="13"/>
        <v>664.65620983591339</v>
      </c>
    </row>
    <row r="12" spans="1:88" x14ac:dyDescent="0.25">
      <c r="A12" s="28">
        <v>30</v>
      </c>
      <c r="B12" t="s">
        <v>41</v>
      </c>
      <c r="C12" s="14">
        <v>32793</v>
      </c>
      <c r="D12" s="14">
        <v>1416.66</v>
      </c>
      <c r="E12" s="14">
        <v>1029.71</v>
      </c>
      <c r="F12" s="14">
        <v>1833.14</v>
      </c>
      <c r="G12" s="15">
        <v>164000</v>
      </c>
      <c r="H12" s="14">
        <v>10.9</v>
      </c>
      <c r="I12" s="14">
        <v>13.7</v>
      </c>
      <c r="J12" s="14">
        <v>13.7</v>
      </c>
      <c r="K12" s="14">
        <v>11</v>
      </c>
      <c r="L12" s="14">
        <v>12.7</v>
      </c>
      <c r="M12" s="15">
        <v>600</v>
      </c>
      <c r="N12" s="11">
        <v>41</v>
      </c>
      <c r="O12" s="11">
        <v>7</v>
      </c>
      <c r="P12" s="11">
        <v>0</v>
      </c>
      <c r="Q12" s="11">
        <v>7</v>
      </c>
      <c r="R12" s="11">
        <v>9</v>
      </c>
      <c r="S12" s="11">
        <v>5</v>
      </c>
      <c r="T12" s="11">
        <f t="shared" si="0"/>
        <v>64</v>
      </c>
      <c r="U12" s="3">
        <v>0</v>
      </c>
      <c r="W12" s="3">
        <v>10</v>
      </c>
      <c r="Y12" s="3">
        <v>0.25</v>
      </c>
      <c r="AA12" s="3">
        <v>30</v>
      </c>
      <c r="AC12" s="3">
        <v>0</v>
      </c>
      <c r="AE12" s="5">
        <v>3</v>
      </c>
      <c r="AG12" s="3">
        <v>3</v>
      </c>
      <c r="AI12" s="3">
        <v>0.05</v>
      </c>
      <c r="BA12">
        <v>2</v>
      </c>
      <c r="BB12">
        <v>10</v>
      </c>
      <c r="BC12">
        <v>0</v>
      </c>
      <c r="BD12">
        <v>0</v>
      </c>
      <c r="BE12">
        <v>0</v>
      </c>
      <c r="BF12">
        <v>0</v>
      </c>
      <c r="BG12">
        <v>0</v>
      </c>
      <c r="BI12">
        <f t="shared" si="1"/>
        <v>35703</v>
      </c>
      <c r="BJ12">
        <f t="shared" si="2"/>
        <v>46</v>
      </c>
      <c r="BK12">
        <f t="shared" si="3"/>
        <v>25.871739130434783</v>
      </c>
      <c r="BL12">
        <f t="shared" si="4"/>
        <v>4.3200073186350746E-2</v>
      </c>
      <c r="BM12">
        <f t="shared" si="5"/>
        <v>1542.3722129722807</v>
      </c>
      <c r="BN12">
        <f t="shared" si="6"/>
        <v>1.117661023892957</v>
      </c>
      <c r="BO12">
        <f t="shared" si="7"/>
        <v>3.1400298844265546E-2</v>
      </c>
      <c r="BP12">
        <f t="shared" si="8"/>
        <v>1121.0848696368128</v>
      </c>
      <c r="BQ12">
        <f t="shared" si="9"/>
        <v>0.81238034031653106</v>
      </c>
      <c r="BS12">
        <f t="shared" si="10"/>
        <v>28.500593580483109</v>
      </c>
      <c r="BT12" s="4">
        <f t="shared" si="11"/>
        <v>39330.819141066691</v>
      </c>
      <c r="BU12" s="4">
        <f t="shared" si="12"/>
        <v>9832.7047852666728</v>
      </c>
      <c r="BV12" s="4">
        <f t="shared" si="13"/>
        <v>983.27047852666726</v>
      </c>
    </row>
    <row r="13" spans="1:88" x14ac:dyDescent="0.25">
      <c r="A13" s="28">
        <v>31</v>
      </c>
      <c r="B13" t="s">
        <v>42</v>
      </c>
      <c r="C13" s="14">
        <v>31109</v>
      </c>
      <c r="D13" s="14">
        <v>1319</v>
      </c>
      <c r="E13" s="14">
        <v>946</v>
      </c>
      <c r="F13" s="14">
        <v>1745</v>
      </c>
      <c r="G13" s="15">
        <v>159000</v>
      </c>
      <c r="H13" s="14">
        <v>12.9</v>
      </c>
      <c r="I13" s="14">
        <v>14.9</v>
      </c>
      <c r="J13" s="14">
        <v>15.7</v>
      </c>
      <c r="K13" s="14">
        <v>11.9</v>
      </c>
      <c r="L13" s="14">
        <v>12.4</v>
      </c>
      <c r="M13" s="15">
        <v>600</v>
      </c>
      <c r="N13" s="11">
        <v>37</v>
      </c>
      <c r="O13" s="11">
        <v>11</v>
      </c>
      <c r="P13" s="11">
        <v>0</v>
      </c>
      <c r="Q13" s="11">
        <v>6</v>
      </c>
      <c r="R13" s="11">
        <v>9</v>
      </c>
      <c r="S13" s="11">
        <v>7</v>
      </c>
      <c r="T13" s="11">
        <f t="shared" si="0"/>
        <v>63</v>
      </c>
      <c r="U13" s="3" t="s">
        <v>87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44</v>
      </c>
      <c r="BG13">
        <v>0</v>
      </c>
      <c r="BI13">
        <f t="shared" si="1"/>
        <v>34499</v>
      </c>
      <c r="BJ13">
        <f t="shared" si="2"/>
        <v>41</v>
      </c>
      <c r="BK13">
        <f t="shared" si="3"/>
        <v>27.143194335169159</v>
      </c>
      <c r="BL13">
        <f t="shared" si="4"/>
        <v>4.2399305667170276E-2</v>
      </c>
      <c r="BM13">
        <f t="shared" si="5"/>
        <v>1462.7336462117073</v>
      </c>
      <c r="BN13">
        <f t="shared" si="6"/>
        <v>1.1508525934002418</v>
      </c>
      <c r="BO13">
        <f t="shared" si="7"/>
        <v>3.0409206339001574E-2</v>
      </c>
      <c r="BP13">
        <f t="shared" si="8"/>
        <v>1049.0872094892154</v>
      </c>
      <c r="BQ13">
        <f t="shared" si="9"/>
        <v>0.82540299723777766</v>
      </c>
      <c r="BS13">
        <f t="shared" si="10"/>
        <v>29.432339610611038</v>
      </c>
      <c r="BT13" s="4">
        <f t="shared" si="11"/>
        <v>37408.503645086625</v>
      </c>
      <c r="BU13" s="4">
        <f t="shared" si="12"/>
        <v>748.17007290173251</v>
      </c>
      <c r="BV13" s="4">
        <f t="shared" si="13"/>
        <v>3740.8503645086626</v>
      </c>
    </row>
    <row r="14" spans="1:88" x14ac:dyDescent="0.25">
      <c r="A14" s="28">
        <v>31</v>
      </c>
      <c r="B14" t="s">
        <v>43</v>
      </c>
      <c r="C14" s="14">
        <v>29972</v>
      </c>
      <c r="D14" s="14">
        <v>1273</v>
      </c>
      <c r="E14" s="14">
        <v>878</v>
      </c>
      <c r="F14" s="14">
        <v>1678</v>
      </c>
      <c r="G14" s="15">
        <v>143000</v>
      </c>
      <c r="H14" s="14">
        <v>12.3</v>
      </c>
      <c r="I14" s="14">
        <v>10.9</v>
      </c>
      <c r="J14" s="14">
        <v>10.1</v>
      </c>
      <c r="K14" s="14">
        <v>11</v>
      </c>
      <c r="L14" s="14">
        <v>10.4</v>
      </c>
      <c r="N14" s="11">
        <v>37</v>
      </c>
      <c r="O14" s="11">
        <v>11</v>
      </c>
      <c r="P14" s="11">
        <v>0</v>
      </c>
      <c r="Q14" s="11">
        <v>3</v>
      </c>
      <c r="R14" s="11">
        <v>8</v>
      </c>
      <c r="S14" s="11">
        <v>8</v>
      </c>
      <c r="T14" s="11">
        <f t="shared" si="0"/>
        <v>59</v>
      </c>
      <c r="U14" s="3">
        <v>0</v>
      </c>
      <c r="W14" s="3">
        <v>14</v>
      </c>
      <c r="Y14" s="3" t="s">
        <v>110</v>
      </c>
      <c r="AA14" s="3">
        <v>12</v>
      </c>
      <c r="AC14" s="3">
        <v>0</v>
      </c>
      <c r="AE14" s="5">
        <v>3</v>
      </c>
      <c r="AG14" s="3">
        <v>15</v>
      </c>
      <c r="AI14" s="3">
        <v>38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44</v>
      </c>
      <c r="BG14">
        <v>0</v>
      </c>
      <c r="BI14">
        <f t="shared" si="1"/>
        <v>34478</v>
      </c>
      <c r="BJ14">
        <f t="shared" si="2"/>
        <v>37</v>
      </c>
      <c r="BK14">
        <f t="shared" si="3"/>
        <v>30.059285091543156</v>
      </c>
      <c r="BL14">
        <f t="shared" si="4"/>
        <v>4.2472974776458026E-2</v>
      </c>
      <c r="BM14">
        <f t="shared" si="5"/>
        <v>1464.3832243427198</v>
      </c>
      <c r="BN14">
        <f t="shared" si="6"/>
        <v>1.2767072574914733</v>
      </c>
      <c r="BO14">
        <f t="shared" si="7"/>
        <v>2.9294007740557855E-2</v>
      </c>
      <c r="BP14">
        <f t="shared" si="8"/>
        <v>1009.9987988789537</v>
      </c>
      <c r="BQ14">
        <f t="shared" si="9"/>
        <v>0.88055693014730052</v>
      </c>
      <c r="BS14">
        <f t="shared" si="10"/>
        <v>32.386843774328867</v>
      </c>
      <c r="BT14" s="4">
        <f t="shared" si="11"/>
        <v>37147.709809155211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33079</v>
      </c>
      <c r="D15" s="14">
        <v>1382.69</v>
      </c>
      <c r="E15" s="14">
        <v>969.21</v>
      </c>
      <c r="F15" s="14">
        <v>1882.2</v>
      </c>
      <c r="G15" s="15">
        <v>137000</v>
      </c>
      <c r="H15" s="14">
        <v>9.6</v>
      </c>
      <c r="I15" s="14">
        <v>11.3</v>
      </c>
      <c r="J15" s="14">
        <v>9.6</v>
      </c>
      <c r="K15" s="14">
        <v>8.6</v>
      </c>
      <c r="L15" s="14">
        <v>8.6</v>
      </c>
      <c r="M15" s="15">
        <v>750</v>
      </c>
      <c r="N15" s="11">
        <v>42</v>
      </c>
      <c r="O15" s="11">
        <v>8</v>
      </c>
      <c r="P15" s="11">
        <v>0</v>
      </c>
      <c r="Q15" s="11">
        <v>1</v>
      </c>
      <c r="R15" s="11">
        <v>14</v>
      </c>
      <c r="S15" s="11">
        <v>4</v>
      </c>
      <c r="T15" s="11">
        <f t="shared" si="0"/>
        <v>65</v>
      </c>
      <c r="U15" s="3">
        <v>0</v>
      </c>
      <c r="W15" s="3">
        <v>28</v>
      </c>
      <c r="Y15" s="3">
        <v>1.5</v>
      </c>
      <c r="AA15" s="3">
        <v>0</v>
      </c>
      <c r="AC15" s="3">
        <v>0</v>
      </c>
      <c r="AE15" s="5">
        <v>2</v>
      </c>
      <c r="AG15" s="3">
        <v>4</v>
      </c>
      <c r="AI15" s="3">
        <v>36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44</v>
      </c>
      <c r="BG15">
        <v>0</v>
      </c>
      <c r="BI15">
        <f t="shared" si="1"/>
        <v>37111</v>
      </c>
      <c r="BJ15">
        <f t="shared" si="2"/>
        <v>37</v>
      </c>
      <c r="BK15">
        <f t="shared" si="3"/>
        <v>35.821428571428569</v>
      </c>
      <c r="BL15">
        <f t="shared" si="4"/>
        <v>4.1799631185948788E-2</v>
      </c>
      <c r="BM15">
        <f t="shared" si="5"/>
        <v>1551.2261129417454</v>
      </c>
      <c r="BN15">
        <f t="shared" si="6"/>
        <v>1.4973225028395227</v>
      </c>
      <c r="BO15">
        <f t="shared" si="7"/>
        <v>2.9299857915898304E-2</v>
      </c>
      <c r="BP15">
        <f t="shared" si="8"/>
        <v>1087.3470271169019</v>
      </c>
      <c r="BQ15">
        <f t="shared" si="9"/>
        <v>1.0495627674873571</v>
      </c>
      <c r="BS15">
        <f t="shared" si="10"/>
        <v>38.286453555341545</v>
      </c>
      <c r="BT15" s="4">
        <f t="shared" si="11"/>
        <v>39664.765883333843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43224</v>
      </c>
      <c r="D16" s="14">
        <v>1819.74</v>
      </c>
      <c r="E16" s="14">
        <v>1240.53</v>
      </c>
      <c r="F16" s="14">
        <v>2459.44</v>
      </c>
      <c r="G16" s="15">
        <v>148000</v>
      </c>
      <c r="H16" s="14">
        <v>8.6999999999999993</v>
      </c>
      <c r="I16" s="14">
        <v>9.4</v>
      </c>
      <c r="J16" s="14">
        <v>9.8000000000000007</v>
      </c>
      <c r="K16" s="14">
        <v>8.9</v>
      </c>
      <c r="L16" s="14">
        <v>7.7</v>
      </c>
      <c r="N16" s="11">
        <v>42</v>
      </c>
      <c r="O16" s="11">
        <v>8</v>
      </c>
      <c r="P16" s="11">
        <v>0</v>
      </c>
      <c r="Q16" s="11">
        <v>1</v>
      </c>
      <c r="R16" s="11">
        <v>14</v>
      </c>
      <c r="S16" s="11">
        <v>4</v>
      </c>
      <c r="T16" s="11">
        <f t="shared" si="0"/>
        <v>65</v>
      </c>
      <c r="W16" s="3">
        <v>14</v>
      </c>
      <c r="Y16" s="3">
        <v>1.5</v>
      </c>
      <c r="AE16" s="5">
        <v>3</v>
      </c>
      <c r="AG16" s="3">
        <v>3</v>
      </c>
      <c r="AI16" s="3">
        <v>45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60</v>
      </c>
      <c r="BG16">
        <v>0</v>
      </c>
      <c r="BI16">
        <f t="shared" si="1"/>
        <v>46206</v>
      </c>
      <c r="BJ16">
        <f t="shared" si="2"/>
        <v>42</v>
      </c>
      <c r="BK16">
        <f t="shared" si="3"/>
        <v>35.488479262672811</v>
      </c>
      <c r="BL16">
        <f t="shared" si="4"/>
        <v>4.2100222098833982E-2</v>
      </c>
      <c r="BM16">
        <f t="shared" si="5"/>
        <v>1945.2828622987229</v>
      </c>
      <c r="BN16">
        <f t="shared" si="6"/>
        <v>1.4940728589083894</v>
      </c>
      <c r="BO16">
        <f t="shared" si="7"/>
        <v>2.8700027762354249E-2</v>
      </c>
      <c r="BP16">
        <f t="shared" si="8"/>
        <v>1326.1134827873404</v>
      </c>
      <c r="BQ16">
        <f t="shared" si="9"/>
        <v>1.0185203400824427</v>
      </c>
      <c r="BS16">
        <f t="shared" si="10"/>
        <v>37.91791592011095</v>
      </c>
      <c r="BT16" s="4">
        <f t="shared" si="11"/>
        <v>49369.126527984459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38402</v>
      </c>
      <c r="D17" s="14">
        <v>1524.56</v>
      </c>
      <c r="E17" s="14">
        <v>1021.49</v>
      </c>
      <c r="F17" s="14">
        <v>2196.59</v>
      </c>
      <c r="G17" s="15">
        <v>117000</v>
      </c>
      <c r="H17" s="14">
        <v>12.9</v>
      </c>
      <c r="I17" s="14">
        <v>15</v>
      </c>
      <c r="J17" s="14">
        <v>12.5</v>
      </c>
      <c r="K17" s="14">
        <v>14.6</v>
      </c>
      <c r="L17" s="14">
        <v>8.5</v>
      </c>
      <c r="M17" s="15">
        <v>700</v>
      </c>
      <c r="N17" s="11">
        <v>40</v>
      </c>
      <c r="O17" s="11">
        <v>9</v>
      </c>
      <c r="P17" s="11">
        <v>0</v>
      </c>
      <c r="Q17" s="11">
        <v>2</v>
      </c>
      <c r="R17" s="11">
        <v>16</v>
      </c>
      <c r="S17" s="11">
        <v>0</v>
      </c>
      <c r="T17" s="11">
        <f t="shared" si="0"/>
        <v>67</v>
      </c>
      <c r="U17" s="3" t="s">
        <v>87</v>
      </c>
      <c r="BA17">
        <v>70</v>
      </c>
      <c r="BB17">
        <v>38</v>
      </c>
      <c r="BD17">
        <v>0</v>
      </c>
      <c r="BE17">
        <v>0</v>
      </c>
      <c r="BF17">
        <v>6</v>
      </c>
      <c r="BG17">
        <v>0</v>
      </c>
      <c r="BI17">
        <f t="shared" si="1"/>
        <v>40562</v>
      </c>
      <c r="BJ17">
        <f t="shared" si="2"/>
        <v>42</v>
      </c>
      <c r="BK17">
        <f t="shared" si="3"/>
        <v>32.192063492063497</v>
      </c>
      <c r="BL17">
        <f t="shared" si="4"/>
        <v>3.9700015624186236E-2</v>
      </c>
      <c r="BM17">
        <f t="shared" si="5"/>
        <v>1610.3120337482421</v>
      </c>
      <c r="BN17">
        <f t="shared" si="6"/>
        <v>1.2780254236097159</v>
      </c>
      <c r="BO17">
        <f t="shared" si="7"/>
        <v>2.659991667100672E-2</v>
      </c>
      <c r="BP17">
        <f t="shared" si="8"/>
        <v>1078.9458200093745</v>
      </c>
      <c r="BQ17">
        <f t="shared" si="9"/>
        <v>0.85630620635664656</v>
      </c>
      <c r="BS17">
        <f t="shared" si="10"/>
        <v>32.926223275292372</v>
      </c>
      <c r="BT17" s="4">
        <f t="shared" si="11"/>
        <v>41487.041326868384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37199</v>
      </c>
      <c r="D18" s="14">
        <v>1554.92</v>
      </c>
      <c r="E18" s="14">
        <v>1052.74</v>
      </c>
      <c r="F18" s="14">
        <v>2116.63</v>
      </c>
      <c r="G18" s="15">
        <v>112000</v>
      </c>
      <c r="H18" s="14">
        <v>12.9</v>
      </c>
      <c r="I18" s="14">
        <v>12.5</v>
      </c>
      <c r="J18" s="14">
        <v>14.6</v>
      </c>
      <c r="K18" s="14">
        <v>10.5</v>
      </c>
      <c r="L18" s="14">
        <v>8.5</v>
      </c>
      <c r="M18" s="15">
        <v>500</v>
      </c>
      <c r="N18" s="11">
        <v>35</v>
      </c>
      <c r="O18" s="11">
        <v>9</v>
      </c>
      <c r="P18" s="11">
        <v>0</v>
      </c>
      <c r="Q18" s="11">
        <v>3</v>
      </c>
      <c r="R18" s="11">
        <v>14</v>
      </c>
      <c r="S18" s="11">
        <v>0</v>
      </c>
      <c r="T18" s="11">
        <f t="shared" si="0"/>
        <v>61</v>
      </c>
      <c r="U18" s="3" t="s">
        <v>87</v>
      </c>
      <c r="BA18">
        <v>60</v>
      </c>
      <c r="BB18">
        <v>25</v>
      </c>
      <c r="BC18">
        <v>31</v>
      </c>
      <c r="BD18">
        <v>3200</v>
      </c>
      <c r="BE18">
        <v>0</v>
      </c>
      <c r="BF18">
        <v>6</v>
      </c>
      <c r="BG18">
        <v>50</v>
      </c>
      <c r="BI18">
        <f t="shared" si="1"/>
        <v>37899</v>
      </c>
      <c r="BJ18">
        <f t="shared" si="2"/>
        <v>40</v>
      </c>
      <c r="BK18">
        <f t="shared" si="3"/>
        <v>30.563709677419357</v>
      </c>
      <c r="BL18">
        <f t="shared" si="4"/>
        <v>4.1800048388397543E-2</v>
      </c>
      <c r="BM18">
        <f t="shared" si="5"/>
        <v>1584.1800338718785</v>
      </c>
      <c r="BN18">
        <f t="shared" si="6"/>
        <v>1.2775645434450635</v>
      </c>
      <c r="BO18">
        <f t="shared" si="7"/>
        <v>2.8300223124277536E-2</v>
      </c>
      <c r="BP18">
        <f t="shared" si="8"/>
        <v>1072.5501561869944</v>
      </c>
      <c r="BQ18">
        <f t="shared" si="9"/>
        <v>0.86495980337660838</v>
      </c>
      <c r="BS18">
        <f t="shared" si="10"/>
        <v>32.452002689636132</v>
      </c>
      <c r="BT18" s="4">
        <f t="shared" si="11"/>
        <v>40240.483335148798</v>
      </c>
      <c r="BU18" s="4">
        <f t="shared" si="12"/>
        <v>28168.338334604156</v>
      </c>
      <c r="BV18" s="4">
        <f t="shared" si="13"/>
        <v>1058.9600877670737</v>
      </c>
    </row>
    <row r="19" spans="1:74" x14ac:dyDescent="0.25">
      <c r="A19" s="28">
        <v>30</v>
      </c>
      <c r="B19" t="s">
        <v>36</v>
      </c>
      <c r="C19" s="14">
        <v>31561</v>
      </c>
      <c r="D19" s="14">
        <v>1256</v>
      </c>
      <c r="E19" s="14">
        <v>887</v>
      </c>
      <c r="F19" s="14">
        <v>1805</v>
      </c>
      <c r="G19" s="15">
        <v>158000</v>
      </c>
      <c r="H19" s="14">
        <v>8.4</v>
      </c>
      <c r="I19" s="14">
        <v>5.2</v>
      </c>
      <c r="J19" s="14">
        <v>5.8</v>
      </c>
      <c r="K19" s="14">
        <v>9.6999999999999993</v>
      </c>
      <c r="L19" s="14">
        <v>8</v>
      </c>
      <c r="M19" s="15">
        <v>700</v>
      </c>
      <c r="N19" s="11">
        <v>37</v>
      </c>
      <c r="O19" s="11">
        <v>9</v>
      </c>
      <c r="P19" s="11">
        <v>0</v>
      </c>
      <c r="Q19" s="11">
        <v>0</v>
      </c>
      <c r="R19" s="11">
        <v>14</v>
      </c>
      <c r="S19" s="11">
        <v>0</v>
      </c>
      <c r="T19" s="11">
        <f t="shared" si="0"/>
        <v>60</v>
      </c>
      <c r="U19" s="3">
        <v>0</v>
      </c>
      <c r="W19" s="3">
        <v>100</v>
      </c>
      <c r="Y19" s="3">
        <v>0</v>
      </c>
      <c r="AA19" s="3">
        <v>0</v>
      </c>
      <c r="AC19" s="3">
        <v>0</v>
      </c>
      <c r="AE19" s="5">
        <v>5</v>
      </c>
      <c r="AG19" s="3">
        <v>2</v>
      </c>
      <c r="AI19" s="3">
        <v>0</v>
      </c>
      <c r="BA19">
        <v>96</v>
      </c>
      <c r="BB19">
        <v>35</v>
      </c>
      <c r="BC19">
        <v>42</v>
      </c>
      <c r="BD19">
        <v>0</v>
      </c>
      <c r="BE19">
        <v>0</v>
      </c>
      <c r="BF19">
        <v>10</v>
      </c>
      <c r="BG19">
        <v>0</v>
      </c>
      <c r="BI19">
        <f t="shared" si="1"/>
        <v>32061</v>
      </c>
      <c r="BJ19">
        <f t="shared" si="2"/>
        <v>35</v>
      </c>
      <c r="BK19">
        <f t="shared" si="3"/>
        <v>30.534285714285716</v>
      </c>
      <c r="BL19">
        <f t="shared" si="4"/>
        <v>3.9795950698647067E-2</v>
      </c>
      <c r="BM19">
        <f t="shared" si="5"/>
        <v>1275.8979753493236</v>
      </c>
      <c r="BN19">
        <f t="shared" si="6"/>
        <v>1.2151409289041175</v>
      </c>
      <c r="BO19">
        <f t="shared" si="7"/>
        <v>2.8104305947213332E-2</v>
      </c>
      <c r="BP19">
        <f t="shared" si="8"/>
        <v>901.05215297360667</v>
      </c>
      <c r="BQ19">
        <f t="shared" si="9"/>
        <v>0.85814490759391104</v>
      </c>
      <c r="BS19">
        <f t="shared" si="10"/>
        <v>31.591695352310943</v>
      </c>
      <c r="BT19" s="4">
        <f t="shared" si="11"/>
        <v>33171.280119926494</v>
      </c>
      <c r="BU19" s="4">
        <f t="shared" si="12"/>
        <v>19902.768071955896</v>
      </c>
      <c r="BV19" s="4">
        <f t="shared" si="13"/>
        <v>1326.8512047970598</v>
      </c>
    </row>
    <row r="20" spans="1:74" x14ac:dyDescent="0.25">
      <c r="A20" s="28">
        <v>31</v>
      </c>
      <c r="B20" t="s">
        <v>37</v>
      </c>
      <c r="C20" s="14">
        <v>31192</v>
      </c>
      <c r="D20" s="14">
        <v>1226</v>
      </c>
      <c r="E20" s="14">
        <v>845</v>
      </c>
      <c r="F20" s="14">
        <v>1762</v>
      </c>
      <c r="G20" s="15">
        <v>186000</v>
      </c>
      <c r="H20" s="14">
        <v>15</v>
      </c>
      <c r="I20" s="14">
        <v>15.3</v>
      </c>
      <c r="J20" s="14">
        <v>11.5</v>
      </c>
      <c r="K20" s="14">
        <v>10.5</v>
      </c>
      <c r="L20" s="14">
        <v>14.4</v>
      </c>
      <c r="M20" s="15">
        <v>1000</v>
      </c>
      <c r="N20" s="11">
        <v>35</v>
      </c>
      <c r="O20" s="11">
        <v>11</v>
      </c>
      <c r="P20" s="11">
        <v>0</v>
      </c>
      <c r="Q20" s="11">
        <v>0</v>
      </c>
      <c r="R20" s="11">
        <v>14</v>
      </c>
      <c r="S20" s="11">
        <v>1</v>
      </c>
      <c r="T20" s="11">
        <f t="shared" si="0"/>
        <v>60</v>
      </c>
      <c r="U20" s="3" t="s">
        <v>87</v>
      </c>
      <c r="BA20">
        <v>90</v>
      </c>
      <c r="BB20">
        <v>40</v>
      </c>
      <c r="BC20">
        <v>40</v>
      </c>
      <c r="BD20">
        <v>516</v>
      </c>
      <c r="BE20">
        <v>0</v>
      </c>
      <c r="BF20">
        <v>12</v>
      </c>
      <c r="BG20">
        <v>14</v>
      </c>
      <c r="BI20">
        <f t="shared" si="1"/>
        <v>31892</v>
      </c>
      <c r="BJ20">
        <f t="shared" si="2"/>
        <v>37</v>
      </c>
      <c r="BK20">
        <f t="shared" si="3"/>
        <v>27.804707933740193</v>
      </c>
      <c r="BL20">
        <f t="shared" si="4"/>
        <v>3.9304949987176201E-2</v>
      </c>
      <c r="BM20">
        <f t="shared" si="5"/>
        <v>1253.5134649910233</v>
      </c>
      <c r="BN20">
        <f t="shared" si="6"/>
        <v>1.0928626547436995</v>
      </c>
      <c r="BO20">
        <f t="shared" si="7"/>
        <v>2.7090279558861247E-2</v>
      </c>
      <c r="BP20">
        <f t="shared" si="8"/>
        <v>863.96319569120294</v>
      </c>
      <c r="BQ20">
        <f t="shared" si="9"/>
        <v>0.75323731097750912</v>
      </c>
      <c r="BS20">
        <f t="shared" si="10"/>
        <v>28.393534487751204</v>
      </c>
      <c r="BT20" s="4">
        <f t="shared" si="11"/>
        <v>32567.384057450628</v>
      </c>
      <c r="BU20" s="4">
        <f t="shared" si="12"/>
        <v>31264.688695152603</v>
      </c>
      <c r="BV20" s="4">
        <f t="shared" si="13"/>
        <v>930.49668735573221</v>
      </c>
    </row>
    <row r="21" spans="1:74" x14ac:dyDescent="0.25">
      <c r="A21" s="28">
        <v>31</v>
      </c>
      <c r="B21" t="s">
        <v>38</v>
      </c>
      <c r="C21" s="14">
        <v>29513</v>
      </c>
      <c r="D21" s="14">
        <v>1175</v>
      </c>
      <c r="E21" s="14">
        <v>829</v>
      </c>
      <c r="F21" s="14">
        <v>1653</v>
      </c>
      <c r="G21" s="15">
        <v>264000</v>
      </c>
      <c r="H21" s="14">
        <v>15.6</v>
      </c>
      <c r="I21" s="14">
        <v>16</v>
      </c>
      <c r="J21" s="14">
        <v>10.5</v>
      </c>
      <c r="K21" s="14">
        <v>13.8</v>
      </c>
      <c r="L21" s="14">
        <v>16.7</v>
      </c>
      <c r="M21" s="15">
        <v>600</v>
      </c>
      <c r="N21" s="11">
        <v>35</v>
      </c>
      <c r="O21" s="11">
        <v>11</v>
      </c>
      <c r="P21" s="11">
        <v>0</v>
      </c>
      <c r="Q21" s="11">
        <v>5</v>
      </c>
      <c r="R21" s="11">
        <v>9</v>
      </c>
      <c r="S21" s="11">
        <v>2</v>
      </c>
      <c r="T21" s="11">
        <f t="shared" si="0"/>
        <v>60</v>
      </c>
      <c r="U21" s="3">
        <v>0</v>
      </c>
      <c r="W21" s="3">
        <v>110</v>
      </c>
      <c r="Y21" s="3">
        <v>210</v>
      </c>
      <c r="AA21" s="3">
        <v>0</v>
      </c>
      <c r="AC21" s="3">
        <v>0</v>
      </c>
      <c r="AE21" s="5">
        <v>5</v>
      </c>
      <c r="AG21" s="3">
        <v>5</v>
      </c>
      <c r="AI21" s="3">
        <v>0</v>
      </c>
      <c r="BA21">
        <v>90</v>
      </c>
      <c r="BB21">
        <v>45</v>
      </c>
      <c r="BC21">
        <v>40</v>
      </c>
      <c r="BD21">
        <v>0</v>
      </c>
      <c r="BE21">
        <v>0</v>
      </c>
      <c r="BF21">
        <v>0</v>
      </c>
      <c r="BG21">
        <v>0</v>
      </c>
      <c r="BI21">
        <f t="shared" si="1"/>
        <v>31071</v>
      </c>
      <c r="BJ21">
        <f t="shared" si="2"/>
        <v>35</v>
      </c>
      <c r="BK21">
        <f t="shared" si="3"/>
        <v>28.636866359447005</v>
      </c>
      <c r="BL21">
        <f t="shared" si="4"/>
        <v>3.9812963778673806E-2</v>
      </c>
      <c r="BM21">
        <f t="shared" si="5"/>
        <v>1237.0285975671738</v>
      </c>
      <c r="BN21">
        <f t="shared" si="6"/>
        <v>1.1401185231033861</v>
      </c>
      <c r="BO21">
        <f t="shared" si="7"/>
        <v>2.8089316572357945E-2</v>
      </c>
      <c r="BP21">
        <f t="shared" si="8"/>
        <v>872.76315521973368</v>
      </c>
      <c r="BQ21">
        <f t="shared" si="9"/>
        <v>0.80439000481081435</v>
      </c>
      <c r="BS21">
        <f t="shared" si="10"/>
        <v>29.631811407797954</v>
      </c>
      <c r="BT21" s="4">
        <f t="shared" si="11"/>
        <v>32150.515377460775</v>
      </c>
      <c r="BU21" s="4">
        <f t="shared" si="12"/>
        <v>28935.463839714699</v>
      </c>
      <c r="BV21" s="4">
        <f t="shared" si="13"/>
        <v>803.76288443651936</v>
      </c>
    </row>
    <row r="22" spans="1:74" x14ac:dyDescent="0.25">
      <c r="A22" s="28">
        <v>30</v>
      </c>
      <c r="B22" t="s">
        <v>39</v>
      </c>
      <c r="C22" s="14">
        <v>30058</v>
      </c>
      <c r="D22" s="14">
        <v>1214</v>
      </c>
      <c r="E22" s="14">
        <v>890</v>
      </c>
      <c r="F22" s="14">
        <v>1674</v>
      </c>
      <c r="G22" s="15">
        <v>204000</v>
      </c>
      <c r="H22" s="14">
        <v>12.4</v>
      </c>
      <c r="I22" s="14">
        <v>10.4</v>
      </c>
      <c r="J22" s="14">
        <v>13.6</v>
      </c>
      <c r="K22" s="14">
        <v>10.8</v>
      </c>
      <c r="L22" s="14">
        <v>11.1</v>
      </c>
      <c r="M22" s="15">
        <v>1400</v>
      </c>
      <c r="N22" s="11">
        <v>32</v>
      </c>
      <c r="O22" s="11">
        <v>12</v>
      </c>
      <c r="P22" s="11">
        <v>0</v>
      </c>
      <c r="Q22" s="11">
        <v>6</v>
      </c>
      <c r="R22" s="11">
        <v>10</v>
      </c>
      <c r="S22" s="11">
        <v>3</v>
      </c>
      <c r="T22" s="11">
        <f t="shared" si="0"/>
        <v>60</v>
      </c>
      <c r="U22" s="3">
        <v>0.25</v>
      </c>
      <c r="W22" s="3">
        <v>4.5</v>
      </c>
      <c r="Y22" s="3">
        <v>0.5</v>
      </c>
      <c r="AA22" s="3">
        <v>6</v>
      </c>
      <c r="AC22" s="3">
        <v>0</v>
      </c>
      <c r="AE22" s="5">
        <v>5</v>
      </c>
      <c r="AG22" s="3">
        <v>5</v>
      </c>
      <c r="AI22" s="3">
        <v>0</v>
      </c>
      <c r="BA22">
        <v>35</v>
      </c>
      <c r="BB22">
        <v>20</v>
      </c>
      <c r="BC22">
        <v>55</v>
      </c>
      <c r="BD22">
        <v>0</v>
      </c>
      <c r="BE22">
        <v>0</v>
      </c>
      <c r="BF22">
        <v>49</v>
      </c>
      <c r="BG22">
        <v>0</v>
      </c>
      <c r="BI22">
        <f t="shared" si="1"/>
        <v>31738</v>
      </c>
      <c r="BJ22">
        <f t="shared" si="2"/>
        <v>35</v>
      </c>
      <c r="BK22">
        <f t="shared" si="3"/>
        <v>30.226666666666667</v>
      </c>
      <c r="BL22">
        <f t="shared" si="4"/>
        <v>4.0388582074655663E-2</v>
      </c>
      <c r="BM22">
        <f t="shared" si="5"/>
        <v>1281.8528178854215</v>
      </c>
      <c r="BN22">
        <f t="shared" si="6"/>
        <v>1.2208122075099253</v>
      </c>
      <c r="BO22">
        <f t="shared" si="7"/>
        <v>2.960942178454987E-2</v>
      </c>
      <c r="BP22">
        <f t="shared" si="8"/>
        <v>939.74382859804382</v>
      </c>
      <c r="BQ22">
        <f t="shared" si="9"/>
        <v>0.89499412247432752</v>
      </c>
      <c r="BS22">
        <f t="shared" si="10"/>
        <v>31.824070277463573</v>
      </c>
      <c r="BT22" s="4">
        <f t="shared" si="11"/>
        <v>33415.273791336753</v>
      </c>
      <c r="BU22" s="4">
        <f t="shared" si="12"/>
        <v>30073.74641220308</v>
      </c>
      <c r="BV22" s="4">
        <f t="shared" si="13"/>
        <v>742.5616398074834</v>
      </c>
    </row>
    <row r="23" spans="1:74" x14ac:dyDescent="0.25">
      <c r="A23" s="28">
        <v>31</v>
      </c>
      <c r="B23" t="s">
        <v>40</v>
      </c>
      <c r="C23" s="14">
        <v>29005</v>
      </c>
      <c r="D23" s="14">
        <v>1239</v>
      </c>
      <c r="E23" s="14">
        <v>925</v>
      </c>
      <c r="F23" s="14">
        <v>1618</v>
      </c>
      <c r="G23" s="15">
        <v>133000</v>
      </c>
      <c r="H23" s="14">
        <v>9.1</v>
      </c>
      <c r="I23" s="14">
        <v>11.7</v>
      </c>
      <c r="J23" s="14">
        <v>8.6</v>
      </c>
      <c r="K23" s="14">
        <v>10.199999999999999</v>
      </c>
      <c r="L23" s="14">
        <v>9.3000000000000007</v>
      </c>
      <c r="M23" s="15">
        <v>750</v>
      </c>
      <c r="N23" s="11">
        <v>34</v>
      </c>
      <c r="O23" s="11">
        <v>6</v>
      </c>
      <c r="P23" s="11">
        <v>0</v>
      </c>
      <c r="Q23" s="11">
        <v>9</v>
      </c>
      <c r="R23" s="11">
        <v>9</v>
      </c>
      <c r="S23" s="11">
        <v>5</v>
      </c>
      <c r="T23" s="11">
        <f t="shared" si="0"/>
        <v>58</v>
      </c>
      <c r="U23" s="3" t="s">
        <v>87</v>
      </c>
      <c r="BA23">
        <v>20</v>
      </c>
      <c r="BB23">
        <v>10</v>
      </c>
      <c r="BC23">
        <v>0</v>
      </c>
      <c r="BD23">
        <v>0</v>
      </c>
      <c r="BE23">
        <v>0</v>
      </c>
      <c r="BF23">
        <v>42</v>
      </c>
      <c r="BG23">
        <v>0</v>
      </c>
      <c r="BI23">
        <f t="shared" si="1"/>
        <v>32079</v>
      </c>
      <c r="BJ23">
        <f t="shared" si="2"/>
        <v>32</v>
      </c>
      <c r="BK23">
        <f t="shared" si="3"/>
        <v>32.337701612903224</v>
      </c>
      <c r="BL23">
        <f t="shared" si="4"/>
        <v>4.2716772970177556E-2</v>
      </c>
      <c r="BM23">
        <f t="shared" si="5"/>
        <v>1370.3113601103257</v>
      </c>
      <c r="BN23">
        <f t="shared" si="6"/>
        <v>1.3813622581757317</v>
      </c>
      <c r="BO23">
        <f t="shared" si="7"/>
        <v>3.1891053266678161E-2</v>
      </c>
      <c r="BP23">
        <f t="shared" si="8"/>
        <v>1023.0330977417688</v>
      </c>
      <c r="BQ23">
        <f t="shared" si="9"/>
        <v>1.0312833646590411</v>
      </c>
      <c r="BS23">
        <f t="shared" si="10"/>
        <v>35.534306551533106</v>
      </c>
      <c r="BT23" s="4">
        <f t="shared" si="11"/>
        <v>35250.032099120843</v>
      </c>
      <c r="BU23" s="4">
        <f t="shared" si="12"/>
        <v>12337.511234692294</v>
      </c>
      <c r="BV23" s="4">
        <f t="shared" si="13"/>
        <v>1762.5016049560422</v>
      </c>
    </row>
    <row r="24" spans="1:74" x14ac:dyDescent="0.25">
      <c r="A24" s="28">
        <v>30</v>
      </c>
      <c r="B24" t="s">
        <v>41</v>
      </c>
      <c r="C24" s="14">
        <v>25993</v>
      </c>
      <c r="D24" s="14">
        <v>1164</v>
      </c>
      <c r="E24" s="14">
        <v>842</v>
      </c>
      <c r="F24" s="14">
        <v>1448</v>
      </c>
      <c r="G24" s="15">
        <v>173000</v>
      </c>
      <c r="H24" s="14">
        <v>11.4</v>
      </c>
      <c r="I24" s="14">
        <v>10.199999999999999</v>
      </c>
      <c r="J24" s="14">
        <v>10.9</v>
      </c>
      <c r="K24" s="14">
        <v>11</v>
      </c>
      <c r="L24" s="14">
        <v>9.5</v>
      </c>
      <c r="M24" s="15">
        <v>800</v>
      </c>
      <c r="N24" s="11">
        <v>34</v>
      </c>
      <c r="O24" s="11">
        <v>3</v>
      </c>
      <c r="P24" s="11">
        <v>0</v>
      </c>
      <c r="Q24" s="11">
        <v>8</v>
      </c>
      <c r="R24" s="11">
        <v>10</v>
      </c>
      <c r="S24" s="11">
        <v>3</v>
      </c>
      <c r="T24" s="11">
        <f t="shared" si="0"/>
        <v>55</v>
      </c>
      <c r="U24" s="3" t="s">
        <v>87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124</v>
      </c>
      <c r="BG24">
        <v>0</v>
      </c>
      <c r="BI24">
        <f t="shared" si="1"/>
        <v>29443</v>
      </c>
      <c r="BJ24">
        <f t="shared" si="2"/>
        <v>34</v>
      </c>
      <c r="BK24">
        <f t="shared" si="3"/>
        <v>28.865686274509805</v>
      </c>
      <c r="BL24">
        <f t="shared" si="4"/>
        <v>4.4781287269649521E-2</v>
      </c>
      <c r="BM24">
        <f t="shared" si="5"/>
        <v>1318.4954410802909</v>
      </c>
      <c r="BN24">
        <f t="shared" si="6"/>
        <v>1.2926425892944029</v>
      </c>
      <c r="BO24">
        <f t="shared" si="7"/>
        <v>3.2393336667564346E-2</v>
      </c>
      <c r="BP24">
        <f t="shared" si="8"/>
        <v>953.75701150309703</v>
      </c>
      <c r="BQ24">
        <f t="shared" si="9"/>
        <v>0.93505589363048724</v>
      </c>
      <c r="BS24">
        <f t="shared" si="10"/>
        <v>32.587525228700336</v>
      </c>
      <c r="BT24" s="4">
        <f t="shared" si="11"/>
        <v>33239.275733274342</v>
      </c>
      <c r="BU24" s="4">
        <f t="shared" si="12"/>
        <v>6647.8551466548688</v>
      </c>
      <c r="BV24" s="4">
        <f t="shared" si="13"/>
        <v>3323.9275733274344</v>
      </c>
    </row>
    <row r="25" spans="1:74" x14ac:dyDescent="0.25">
      <c r="A25" s="28">
        <v>31</v>
      </c>
      <c r="B25" t="s">
        <v>42</v>
      </c>
      <c r="C25" s="14">
        <v>30026</v>
      </c>
      <c r="D25" s="14">
        <v>1327</v>
      </c>
      <c r="E25" s="14">
        <v>934</v>
      </c>
      <c r="F25" s="14">
        <v>1670</v>
      </c>
      <c r="G25" s="15">
        <v>180000</v>
      </c>
      <c r="H25" s="14">
        <v>9.6999999999999993</v>
      </c>
      <c r="I25" s="14">
        <v>8</v>
      </c>
      <c r="J25" s="14">
        <v>12</v>
      </c>
      <c r="K25" s="14">
        <v>10.4</v>
      </c>
      <c r="L25" s="14">
        <v>10.3</v>
      </c>
      <c r="M25" s="15">
        <v>800</v>
      </c>
      <c r="N25" s="11">
        <v>24</v>
      </c>
      <c r="O25" s="11">
        <v>12</v>
      </c>
      <c r="P25" s="11">
        <v>0</v>
      </c>
      <c r="Q25" s="11">
        <v>10</v>
      </c>
      <c r="R25" s="11">
        <v>8</v>
      </c>
      <c r="S25" s="11">
        <v>3</v>
      </c>
      <c r="T25" s="11">
        <f t="shared" si="0"/>
        <v>54</v>
      </c>
      <c r="U25" s="3" t="s">
        <v>87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84</v>
      </c>
      <c r="BG25">
        <v>0</v>
      </c>
      <c r="BI25">
        <f t="shared" si="1"/>
        <v>32500</v>
      </c>
      <c r="BJ25">
        <f t="shared" si="2"/>
        <v>34</v>
      </c>
      <c r="BK25">
        <f t="shared" si="3"/>
        <v>30.834914611005694</v>
      </c>
      <c r="BL25">
        <f t="shared" si="4"/>
        <v>4.41950309731566E-2</v>
      </c>
      <c r="BM25">
        <f t="shared" si="5"/>
        <v>1436.3385066275896</v>
      </c>
      <c r="BN25">
        <f t="shared" si="6"/>
        <v>1.3627500062880358</v>
      </c>
      <c r="BO25">
        <f t="shared" si="7"/>
        <v>3.1106374475454605E-2</v>
      </c>
      <c r="BP25">
        <f t="shared" si="8"/>
        <v>1010.9571704522747</v>
      </c>
      <c r="BQ25">
        <f t="shared" si="9"/>
        <v>0.95916240080860971</v>
      </c>
      <c r="BS25">
        <f t="shared" si="10"/>
        <v>34.2988156311336</v>
      </c>
      <c r="BT25" s="4">
        <f t="shared" si="11"/>
        <v>36150.951675214812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C26" s="14">
        <v>22372</v>
      </c>
      <c r="D26" s="14">
        <v>975</v>
      </c>
      <c r="E26" s="14">
        <v>662</v>
      </c>
      <c r="F26" s="14">
        <v>1262</v>
      </c>
      <c r="G26" s="15">
        <v>153000</v>
      </c>
      <c r="H26" s="14">
        <v>8.5</v>
      </c>
      <c r="I26" s="14">
        <v>9.1</v>
      </c>
      <c r="J26" s="14">
        <v>7.7</v>
      </c>
      <c r="K26" s="14">
        <v>8.8000000000000007</v>
      </c>
      <c r="L26" s="14">
        <v>9.6</v>
      </c>
      <c r="M26" s="15">
        <v>400</v>
      </c>
      <c r="N26" s="11">
        <v>27</v>
      </c>
      <c r="O26" s="11">
        <v>9</v>
      </c>
      <c r="P26" s="11">
        <v>0</v>
      </c>
      <c r="Q26" s="11">
        <v>11</v>
      </c>
      <c r="R26" s="11">
        <v>7</v>
      </c>
      <c r="S26" s="11">
        <v>4</v>
      </c>
      <c r="T26" s="11">
        <f t="shared" si="0"/>
        <v>54</v>
      </c>
      <c r="U26" s="3">
        <v>0.53</v>
      </c>
      <c r="W26" s="3">
        <v>5.75</v>
      </c>
      <c r="Y26" s="3">
        <v>0.82</v>
      </c>
      <c r="AA26" s="3">
        <v>2.6</v>
      </c>
      <c r="AC26" s="3">
        <v>0</v>
      </c>
      <c r="AE26" s="5">
        <v>10.71</v>
      </c>
      <c r="AG26" s="3">
        <v>5.35</v>
      </c>
      <c r="AI26" s="3">
        <v>11.79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I26">
        <f t="shared" si="1"/>
        <v>24846</v>
      </c>
      <c r="BJ26">
        <f t="shared" si="2"/>
        <v>24</v>
      </c>
      <c r="BK26">
        <f t="shared" si="3"/>
        <v>33.395161290322584</v>
      </c>
      <c r="BL26">
        <f t="shared" si="4"/>
        <v>4.3581262292150903E-2</v>
      </c>
      <c r="BM26">
        <f t="shared" si="5"/>
        <v>1082.8200429107812</v>
      </c>
      <c r="BN26">
        <f t="shared" si="6"/>
        <v>1.4554032834822328</v>
      </c>
      <c r="BO26">
        <f t="shared" si="7"/>
        <v>2.9590559628106562E-2</v>
      </c>
      <c r="BP26">
        <f t="shared" si="8"/>
        <v>735.20704451993561</v>
      </c>
      <c r="BQ26">
        <f t="shared" si="9"/>
        <v>0.98818151145152633</v>
      </c>
      <c r="BS26">
        <f>(0.325*BK26)+(12.86*BN26)+(7.04*BQ26)</f>
        <v>36.526711485555097</v>
      </c>
      <c r="BT26" s="4">
        <f t="shared" si="11"/>
        <v>27175.873345252992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C27" s="14">
        <v>20471</v>
      </c>
      <c r="D27" s="14">
        <v>903</v>
      </c>
      <c r="E27" s="14">
        <v>635</v>
      </c>
      <c r="F27" s="14">
        <v>1144</v>
      </c>
      <c r="G27" s="15">
        <v>78000</v>
      </c>
      <c r="H27" s="14">
        <v>10.3</v>
      </c>
      <c r="I27" s="14">
        <v>8.4</v>
      </c>
      <c r="J27" s="14">
        <v>7.2</v>
      </c>
      <c r="K27" s="14">
        <v>9</v>
      </c>
      <c r="L27" s="14">
        <v>8.3000000000000007</v>
      </c>
      <c r="M27" s="15">
        <v>400</v>
      </c>
      <c r="N27" s="11">
        <v>25</v>
      </c>
      <c r="O27" s="11">
        <v>6</v>
      </c>
      <c r="P27" s="11">
        <v>2</v>
      </c>
      <c r="Q27" s="11">
        <v>11</v>
      </c>
      <c r="R27" s="11">
        <v>9</v>
      </c>
      <c r="S27" s="11">
        <v>2</v>
      </c>
      <c r="T27" s="11">
        <f t="shared" si="0"/>
        <v>53</v>
      </c>
      <c r="U27" s="3" t="s">
        <v>127</v>
      </c>
      <c r="V27" s="68">
        <v>0.01</v>
      </c>
      <c r="W27" s="3">
        <v>7.19</v>
      </c>
      <c r="X27" s="68">
        <v>0.01</v>
      </c>
      <c r="Y27" s="3">
        <v>0.57999999999999996</v>
      </c>
      <c r="Z27" s="68">
        <v>0.01</v>
      </c>
      <c r="AA27" s="3">
        <v>5.74</v>
      </c>
      <c r="AB27" s="68">
        <v>0.01</v>
      </c>
      <c r="AC27" s="3">
        <v>0</v>
      </c>
      <c r="AE27" s="5">
        <v>8.06</v>
      </c>
      <c r="AF27" s="68"/>
      <c r="AG27" s="3">
        <v>4.8449999999999998</v>
      </c>
      <c r="AH27" s="68"/>
      <c r="AI27" s="3">
        <v>5.2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61</v>
      </c>
      <c r="BG27">
        <v>0</v>
      </c>
      <c r="BI27">
        <f t="shared" si="1"/>
        <v>22887</v>
      </c>
      <c r="BJ27">
        <f t="shared" si="2"/>
        <v>27</v>
      </c>
      <c r="BK27">
        <f t="shared" si="3"/>
        <v>30.273809523809522</v>
      </c>
      <c r="BL27">
        <f t="shared" si="4"/>
        <v>4.411118167163304E-2</v>
      </c>
      <c r="BM27">
        <f t="shared" si="5"/>
        <v>1009.5726149186654</v>
      </c>
      <c r="BN27">
        <f t="shared" si="6"/>
        <v>1.3354135117971764</v>
      </c>
      <c r="BO27">
        <f t="shared" si="7"/>
        <v>3.1019490987250257E-2</v>
      </c>
      <c r="BP27">
        <f t="shared" si="8"/>
        <v>709.94309022519667</v>
      </c>
      <c r="BQ27">
        <f t="shared" si="9"/>
        <v>0.93907816167354052</v>
      </c>
      <c r="BS27">
        <f>(0.325*BK27)+(12.86*BN27)+(7.04*BQ27)</f>
        <v>33.623516115131508</v>
      </c>
      <c r="BT27" s="4">
        <f t="shared" si="11"/>
        <v>25419.378183039422</v>
      </c>
      <c r="BU27" s="4">
        <f t="shared" si="12"/>
        <v>0</v>
      </c>
      <c r="BV27" s="4" t="e">
        <f t="shared" si="13"/>
        <v>#DIV/0!</v>
      </c>
    </row>
    <row r="29" spans="1:74" x14ac:dyDescent="0.25">
      <c r="M29" s="14"/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opLeftCell="AP18" zoomScaleNormal="100" workbookViewId="0">
      <selection activeCell="BH27" sqref="BH27"/>
    </sheetView>
  </sheetViews>
  <sheetFormatPr defaultRowHeight="15" x14ac:dyDescent="0.25"/>
  <cols>
    <col min="1" max="1" width="4.5703125" style="28" customWidth="1"/>
    <col min="2" max="2" width="10.85546875" bestFit="1" customWidth="1"/>
    <col min="3" max="3" width="13.85546875" style="14" bestFit="1" customWidth="1"/>
    <col min="4" max="6" width="9.140625" style="14" customWidth="1"/>
    <col min="7" max="7" width="11.85546875" style="15" customWidth="1"/>
    <col min="8" max="12" width="6.42578125" style="14" bestFit="1" customWidth="1"/>
    <col min="13" max="13" width="9.140625" style="15" customWidth="1"/>
    <col min="14" max="14" width="9.5703125" style="11" customWidth="1"/>
    <col min="15" max="18" width="9.140625" style="11" customWidth="1"/>
    <col min="19" max="20" width="9.140625" style="11"/>
    <col min="21" max="21" width="9.140625" style="3"/>
    <col min="22" max="22" width="9.140625" style="2"/>
    <col min="23" max="23" width="9.140625" style="3"/>
    <col min="24" max="24" width="9.140625" style="2"/>
    <col min="25" max="25" width="10" style="3" bestFit="1" customWidth="1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  <col min="31" max="31" width="9.140625" style="5"/>
    <col min="32" max="32" width="9.140625" style="2"/>
    <col min="33" max="33" width="9.140625" style="3"/>
    <col min="34" max="34" width="9.140625" style="2"/>
    <col min="35" max="35" width="10.140625" style="3" bestFit="1" customWidth="1"/>
    <col min="36" max="36" width="9.140625" style="2"/>
    <col min="37" max="37" width="9.140625" style="4"/>
    <col min="38" max="38" width="9.140625" style="6"/>
    <col min="39" max="39" width="9.140625" style="4"/>
    <col min="40" max="40" width="9.140625" style="6"/>
    <col min="41" max="41" width="10" style="4" bestFit="1" customWidth="1"/>
    <col min="42" max="42" width="9.140625" style="6"/>
    <col min="43" max="43" width="9.140625" style="4"/>
    <col min="44" max="44" width="9.140625" style="6"/>
    <col min="45" max="45" width="9.140625" style="4"/>
    <col min="46" max="46" width="9.140625" style="6"/>
    <col min="47" max="47" width="9.140625" style="4"/>
    <col min="48" max="48" width="9.140625" style="6"/>
    <col min="49" max="49" width="9.140625" style="4"/>
    <col min="50" max="50" width="9.140625" style="6"/>
    <col min="51" max="51" width="10.140625" style="4" bestFit="1" customWidth="1"/>
    <col min="52" max="52" width="9.140625" style="6"/>
    <col min="55" max="55" width="10.28515625" bestFit="1" customWidth="1"/>
    <col min="56" max="56" width="11" bestFit="1" customWidth="1"/>
    <col min="58" max="58" width="11.7109375" bestFit="1" customWidth="1"/>
    <col min="59" max="59" width="11" bestFit="1" customWidth="1"/>
    <col min="60" max="60" width="9.7109375" customWidth="1"/>
    <col min="61" max="68" width="13.7109375" customWidth="1"/>
    <col min="69" max="69" width="22.5703125" bestFit="1" customWidth="1"/>
    <col min="71" max="71" width="14.85546875" bestFit="1" customWidth="1"/>
    <col min="72" max="73" width="10.28515625" customWidth="1"/>
    <col min="84" max="90" width="13.7109375" customWidth="1"/>
  </cols>
  <sheetData>
    <row r="1" spans="1:88" x14ac:dyDescent="0.25">
      <c r="A1" s="82"/>
      <c r="B1" s="82"/>
      <c r="U1" s="83" t="s">
        <v>9</v>
      </c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19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1:88" x14ac:dyDescent="0.25">
      <c r="A2" s="83" t="s">
        <v>51</v>
      </c>
      <c r="B2" s="83"/>
      <c r="M2" s="15" t="s">
        <v>67</v>
      </c>
      <c r="U2" s="29"/>
      <c r="V2" s="29"/>
      <c r="W2" s="29"/>
      <c r="X2" s="29"/>
      <c r="Y2" s="29" t="s">
        <v>68</v>
      </c>
      <c r="Z2" s="29" t="s">
        <v>78</v>
      </c>
      <c r="AA2" s="29"/>
      <c r="AB2" s="29"/>
      <c r="AC2" s="29" t="s">
        <v>68</v>
      </c>
      <c r="AD2" s="29"/>
      <c r="AE2" s="29" t="s">
        <v>67</v>
      </c>
      <c r="AF2" s="29"/>
      <c r="AG2" s="29" t="s">
        <v>67</v>
      </c>
      <c r="AH2" s="29"/>
      <c r="AI2" s="29" t="s">
        <v>67</v>
      </c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C2" t="s">
        <v>69</v>
      </c>
      <c r="BD2" t="s">
        <v>68</v>
      </c>
      <c r="BE2" t="s">
        <v>68</v>
      </c>
      <c r="BF2" t="s">
        <v>68</v>
      </c>
      <c r="BK2" s="28" t="s">
        <v>32</v>
      </c>
      <c r="BN2" s="28" t="s">
        <v>64</v>
      </c>
      <c r="BQ2" s="28" t="s">
        <v>65</v>
      </c>
    </row>
    <row r="3" spans="1:88" s="1" customFormat="1" ht="75.75" thickBot="1" x14ac:dyDescent="0.3">
      <c r="A3" s="85" t="s">
        <v>27</v>
      </c>
      <c r="B3" s="85"/>
      <c r="C3" s="32" t="s">
        <v>28</v>
      </c>
      <c r="D3" s="32" t="s">
        <v>29</v>
      </c>
      <c r="E3" s="32" t="s">
        <v>30</v>
      </c>
      <c r="F3" s="32" t="s">
        <v>31</v>
      </c>
      <c r="G3" s="16" t="s">
        <v>0</v>
      </c>
      <c r="H3" s="86" t="s">
        <v>1</v>
      </c>
      <c r="I3" s="86"/>
      <c r="J3" s="86"/>
      <c r="K3" s="86"/>
      <c r="L3" s="86"/>
      <c r="M3" s="16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50</v>
      </c>
      <c r="U3" s="7" t="s">
        <v>10</v>
      </c>
      <c r="V3" s="8" t="s">
        <v>11</v>
      </c>
      <c r="W3" s="7" t="s">
        <v>12</v>
      </c>
      <c r="X3" s="8" t="s">
        <v>11</v>
      </c>
      <c r="Y3" s="7" t="s">
        <v>13</v>
      </c>
      <c r="Z3" s="8" t="s">
        <v>11</v>
      </c>
      <c r="AA3" s="7" t="s">
        <v>14</v>
      </c>
      <c r="AB3" s="8" t="s">
        <v>11</v>
      </c>
      <c r="AC3" s="7" t="s">
        <v>15</v>
      </c>
      <c r="AD3" s="8" t="s">
        <v>11</v>
      </c>
      <c r="AE3" s="7" t="s">
        <v>16</v>
      </c>
      <c r="AF3" s="8" t="s">
        <v>11</v>
      </c>
      <c r="AG3" s="7" t="s">
        <v>17</v>
      </c>
      <c r="AH3" s="8" t="s">
        <v>11</v>
      </c>
      <c r="AI3" s="7" t="s">
        <v>18</v>
      </c>
      <c r="AJ3" s="8" t="s">
        <v>11</v>
      </c>
      <c r="AK3" s="9" t="s">
        <v>10</v>
      </c>
      <c r="AL3" s="10" t="s">
        <v>11</v>
      </c>
      <c r="AM3" s="9" t="s">
        <v>12</v>
      </c>
      <c r="AN3" s="10" t="s">
        <v>11</v>
      </c>
      <c r="AO3" s="9" t="s">
        <v>13</v>
      </c>
      <c r="AP3" s="10" t="s">
        <v>11</v>
      </c>
      <c r="AQ3" s="9" t="s">
        <v>14</v>
      </c>
      <c r="AR3" s="10" t="s">
        <v>11</v>
      </c>
      <c r="AS3" s="9" t="s">
        <v>15</v>
      </c>
      <c r="AT3" s="10" t="s">
        <v>11</v>
      </c>
      <c r="AU3" s="9" t="s">
        <v>16</v>
      </c>
      <c r="AV3" s="10" t="s">
        <v>11</v>
      </c>
      <c r="AW3" s="9" t="s">
        <v>17</v>
      </c>
      <c r="AX3" s="10" t="s">
        <v>11</v>
      </c>
      <c r="AY3" s="9" t="s">
        <v>18</v>
      </c>
      <c r="AZ3" s="10" t="s">
        <v>11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13"/>
      <c r="BI3" s="13" t="s">
        <v>55</v>
      </c>
      <c r="BJ3" s="13" t="s">
        <v>60</v>
      </c>
      <c r="BK3" s="13" t="s">
        <v>62</v>
      </c>
      <c r="BL3" s="13" t="s">
        <v>56</v>
      </c>
      <c r="BM3" s="13" t="s">
        <v>58</v>
      </c>
      <c r="BN3" s="13" t="s">
        <v>61</v>
      </c>
      <c r="BO3" s="13" t="s">
        <v>57</v>
      </c>
      <c r="BP3" s="1" t="s">
        <v>59</v>
      </c>
      <c r="BQ3" s="1" t="s">
        <v>63</v>
      </c>
      <c r="BS3" s="1" t="s">
        <v>54</v>
      </c>
      <c r="BT3" s="17" t="s">
        <v>66</v>
      </c>
      <c r="BU3" s="17" t="s">
        <v>70</v>
      </c>
      <c r="BV3" s="17" t="s">
        <v>71</v>
      </c>
      <c r="BW3" s="1" t="s">
        <v>52</v>
      </c>
      <c r="BX3" s="1" t="s">
        <v>72</v>
      </c>
      <c r="BY3" s="1" t="s">
        <v>53</v>
      </c>
      <c r="CF3" s="1" t="s">
        <v>45</v>
      </c>
      <c r="CG3" s="1" t="s">
        <v>46</v>
      </c>
      <c r="CH3" s="1" t="s">
        <v>47</v>
      </c>
      <c r="CI3" s="1" t="s">
        <v>48</v>
      </c>
      <c r="CJ3" s="1" t="s">
        <v>49</v>
      </c>
    </row>
    <row r="4" spans="1:88" ht="15.75" thickTop="1" x14ac:dyDescent="0.25">
      <c r="A4" s="28">
        <v>31</v>
      </c>
      <c r="B4" t="s">
        <v>33</v>
      </c>
      <c r="C4" s="14">
        <v>24475</v>
      </c>
      <c r="D4" s="14">
        <v>1072.01</v>
      </c>
      <c r="E4" s="14">
        <v>739.15</v>
      </c>
      <c r="F4" s="14">
        <v>1387.73</v>
      </c>
      <c r="G4" s="15">
        <v>192000</v>
      </c>
      <c r="H4" s="25">
        <v>17.5</v>
      </c>
      <c r="I4" s="25">
        <v>15</v>
      </c>
      <c r="J4" s="25">
        <v>12.7</v>
      </c>
      <c r="K4" s="25">
        <v>22.6</v>
      </c>
      <c r="L4" s="25">
        <v>15.1</v>
      </c>
      <c r="M4" s="26">
        <v>150</v>
      </c>
      <c r="N4" s="27">
        <v>26</v>
      </c>
      <c r="O4" s="27">
        <v>8</v>
      </c>
      <c r="P4" s="27">
        <v>3</v>
      </c>
      <c r="Q4" s="27">
        <v>6</v>
      </c>
      <c r="R4" s="27">
        <v>7</v>
      </c>
      <c r="S4" s="27">
        <v>6</v>
      </c>
      <c r="T4" s="27">
        <f>N4+O4+P4+Q4+R4</f>
        <v>50</v>
      </c>
      <c r="U4" s="3">
        <v>0.25</v>
      </c>
      <c r="Y4" s="3">
        <v>2.5</v>
      </c>
      <c r="Z4" s="2">
        <v>10</v>
      </c>
      <c r="AE4" s="5">
        <v>10</v>
      </c>
      <c r="AG4" s="3">
        <v>5</v>
      </c>
      <c r="AI4" s="3">
        <v>0</v>
      </c>
      <c r="BA4" s="24">
        <v>0</v>
      </c>
      <c r="BB4" s="24">
        <v>0</v>
      </c>
      <c r="BC4" s="24">
        <v>0</v>
      </c>
      <c r="BD4" s="24">
        <v>0</v>
      </c>
      <c r="BE4" s="24">
        <v>0</v>
      </c>
      <c r="BF4" s="24">
        <v>34</v>
      </c>
      <c r="BG4" s="24">
        <v>0</v>
      </c>
      <c r="BT4" s="4"/>
      <c r="BU4" s="4"/>
      <c r="BV4" s="4"/>
      <c r="CF4">
        <v>160</v>
      </c>
      <c r="CG4">
        <v>45</v>
      </c>
      <c r="CH4">
        <v>0</v>
      </c>
      <c r="CI4">
        <v>80</v>
      </c>
      <c r="CJ4">
        <v>10</v>
      </c>
    </row>
    <row r="5" spans="1:88" x14ac:dyDescent="0.25">
      <c r="A5" s="23">
        <v>30</v>
      </c>
      <c r="B5" s="24" t="s">
        <v>34</v>
      </c>
      <c r="C5" s="25">
        <v>18854</v>
      </c>
      <c r="D5" s="25">
        <v>771.13</v>
      </c>
      <c r="E5" s="25">
        <v>541.11</v>
      </c>
      <c r="F5" s="25">
        <v>1070.9100000000001</v>
      </c>
      <c r="G5" s="26">
        <v>223000</v>
      </c>
      <c r="H5" s="14">
        <v>8.4</v>
      </c>
      <c r="I5" s="14">
        <v>8.5</v>
      </c>
      <c r="J5" s="14">
        <v>5.5</v>
      </c>
      <c r="K5" s="14">
        <v>12.1</v>
      </c>
      <c r="L5" s="14">
        <v>19.600000000000001</v>
      </c>
      <c r="M5" s="15">
        <v>1000</v>
      </c>
      <c r="N5" s="11">
        <v>28</v>
      </c>
      <c r="O5" s="11">
        <v>6</v>
      </c>
      <c r="P5" s="11">
        <v>3</v>
      </c>
      <c r="Q5" s="11">
        <v>3</v>
      </c>
      <c r="R5" s="11">
        <v>7</v>
      </c>
      <c r="S5" s="11">
        <v>8</v>
      </c>
      <c r="T5" s="11">
        <f t="shared" ref="T5:T27" si="0">N5+O5+P5+Q5+R5</f>
        <v>47</v>
      </c>
      <c r="U5" s="3">
        <v>0.5</v>
      </c>
      <c r="W5" s="3">
        <v>0</v>
      </c>
      <c r="Y5" s="3">
        <v>1</v>
      </c>
      <c r="AA5" s="3">
        <v>0</v>
      </c>
      <c r="AC5" s="3">
        <v>0</v>
      </c>
      <c r="AE5" s="5">
        <v>10</v>
      </c>
      <c r="AG5" s="3">
        <v>2</v>
      </c>
      <c r="AI5" s="3">
        <v>40</v>
      </c>
      <c r="BA5">
        <v>50</v>
      </c>
      <c r="BB5">
        <v>50</v>
      </c>
      <c r="BC5">
        <v>25</v>
      </c>
      <c r="BD5">
        <v>0</v>
      </c>
      <c r="BE5">
        <v>0</v>
      </c>
      <c r="BF5">
        <v>0</v>
      </c>
      <c r="BG5">
        <v>0</v>
      </c>
      <c r="BI5" s="24">
        <f>C5+M4+S4*18*A5</f>
        <v>22244</v>
      </c>
      <c r="BJ5" s="27">
        <f>N4+P4</f>
        <v>29</v>
      </c>
      <c r="BK5" s="24">
        <f>BI5/BJ5/A5</f>
        <v>25.567816091954022</v>
      </c>
      <c r="BL5" s="24">
        <f>D5/C5</f>
        <v>4.0900074254800044E-2</v>
      </c>
      <c r="BM5" s="24">
        <f>BL5*BI5</f>
        <v>909.78125172377213</v>
      </c>
      <c r="BN5" s="24">
        <f>BM5/BJ5/A5</f>
        <v>1.045725576693991</v>
      </c>
      <c r="BO5" s="24">
        <f>E5/C5</f>
        <v>2.8700010607828577E-2</v>
      </c>
      <c r="BP5" s="24">
        <f>BO5*BI5</f>
        <v>638.40303596053889</v>
      </c>
      <c r="BQ5" s="24">
        <f>BP5/BJ5/A5</f>
        <v>0.73379659305809075</v>
      </c>
      <c r="BR5" s="24"/>
      <c r="BS5" s="24">
        <f>(0.325*BK5)+(12.86*BN5)+(7.04*BQ5)</f>
        <v>26.923499161298739</v>
      </c>
      <c r="BT5" s="24">
        <f>BS5*BJ5*A5</f>
        <v>23423.444270329903</v>
      </c>
      <c r="BU5" s="24">
        <f>BT5*(BA4/100)</f>
        <v>0</v>
      </c>
      <c r="BV5" s="24" t="e">
        <f>BT5/BB4</f>
        <v>#DIV/0!</v>
      </c>
      <c r="BW5" s="24"/>
      <c r="BX5" s="24"/>
      <c r="BY5" s="24"/>
    </row>
    <row r="6" spans="1:88" x14ac:dyDescent="0.25">
      <c r="A6" s="28">
        <v>31</v>
      </c>
      <c r="B6" t="s">
        <v>35</v>
      </c>
      <c r="C6" s="14">
        <v>28590</v>
      </c>
      <c r="D6" s="14">
        <v>1257.96</v>
      </c>
      <c r="E6" s="14">
        <v>909.17</v>
      </c>
      <c r="F6" s="14">
        <v>1618.18</v>
      </c>
      <c r="G6" s="15">
        <v>186000</v>
      </c>
      <c r="H6" s="14">
        <v>9</v>
      </c>
      <c r="I6" s="14">
        <v>7</v>
      </c>
      <c r="J6" s="14">
        <v>9.8000000000000007</v>
      </c>
      <c r="K6" s="14">
        <v>14.3</v>
      </c>
      <c r="L6" s="14">
        <v>9.5</v>
      </c>
      <c r="M6" s="15">
        <v>250</v>
      </c>
      <c r="N6" s="11">
        <v>25</v>
      </c>
      <c r="O6" s="11">
        <v>4</v>
      </c>
      <c r="P6" s="11">
        <v>8</v>
      </c>
      <c r="Q6" s="11">
        <v>8</v>
      </c>
      <c r="R6" s="11">
        <v>3</v>
      </c>
      <c r="S6" s="11">
        <v>10</v>
      </c>
      <c r="T6" s="11">
        <f t="shared" si="0"/>
        <v>48</v>
      </c>
      <c r="U6" s="3">
        <v>0</v>
      </c>
      <c r="W6" s="3">
        <v>0</v>
      </c>
      <c r="Y6" s="3">
        <v>0</v>
      </c>
      <c r="AA6" s="3">
        <v>0</v>
      </c>
      <c r="AC6" s="3">
        <v>0</v>
      </c>
      <c r="AE6" s="5">
        <v>50</v>
      </c>
      <c r="AG6" s="3">
        <v>10</v>
      </c>
      <c r="AI6" s="3">
        <v>0</v>
      </c>
      <c r="BA6">
        <v>100</v>
      </c>
      <c r="BB6">
        <v>55</v>
      </c>
      <c r="BC6">
        <v>37</v>
      </c>
      <c r="BD6">
        <v>67</v>
      </c>
      <c r="BE6">
        <v>0</v>
      </c>
      <c r="BF6">
        <v>103</v>
      </c>
      <c r="BG6">
        <v>14</v>
      </c>
      <c r="BI6">
        <f t="shared" ref="BI6:BI27" si="1">C6+M5+S5*18*A6</f>
        <v>34054</v>
      </c>
      <c r="BJ6">
        <f t="shared" ref="BJ6:BJ27" si="2">N5+P5</f>
        <v>31</v>
      </c>
      <c r="BK6">
        <f t="shared" ref="BK6:BK27" si="3">BI6/BJ6/A6</f>
        <v>35.436004162330903</v>
      </c>
      <c r="BL6">
        <f t="shared" ref="BL6:BL27" si="4">D6/C6</f>
        <v>4.4000000000000004E-2</v>
      </c>
      <c r="BM6">
        <f t="shared" ref="BM6:BM27" si="5">BL6*BI6</f>
        <v>1498.3760000000002</v>
      </c>
      <c r="BN6">
        <f t="shared" ref="BN6:BN27" si="6">BM6/BJ6/A6</f>
        <v>1.5591841831425601</v>
      </c>
      <c r="BO6">
        <f t="shared" ref="BO6:BO27" si="7">E6/C6</f>
        <v>3.180027981811822E-2</v>
      </c>
      <c r="BP6">
        <f t="shared" ref="BP6:BP27" si="8">BO6*BI6</f>
        <v>1082.9267289261979</v>
      </c>
      <c r="BQ6">
        <f t="shared" ref="BQ6:BQ27" si="9">BP6/BJ6/A6</f>
        <v>1.1268748479981248</v>
      </c>
      <c r="BS6">
        <f t="shared" ref="BS6:BS25" si="10">(0.325*BK6)+(12.86*BN6)+(7.04*BQ6)</f>
        <v>39.501008877877666</v>
      </c>
      <c r="BT6" s="4">
        <f t="shared" ref="BT6:BT27" si="11">BS6*BJ6*A6</f>
        <v>37960.46953164044</v>
      </c>
      <c r="BU6" s="4">
        <f t="shared" ref="BU6:BU27" si="12">BT6*(BA5/100)</f>
        <v>18980.23476582022</v>
      </c>
      <c r="BV6" s="4">
        <f t="shared" ref="BV6:BV27" si="13">BT6/BB5</f>
        <v>759.20939063280878</v>
      </c>
    </row>
    <row r="7" spans="1:88" x14ac:dyDescent="0.25">
      <c r="A7" s="28">
        <v>30</v>
      </c>
      <c r="B7" t="s">
        <v>36</v>
      </c>
      <c r="C7" s="14">
        <v>23005</v>
      </c>
      <c r="D7" s="14">
        <v>993.82</v>
      </c>
      <c r="E7" s="14">
        <v>717.76</v>
      </c>
      <c r="F7" s="14">
        <v>1295.17</v>
      </c>
      <c r="G7" s="15">
        <v>276000</v>
      </c>
      <c r="H7" s="14">
        <v>6.2</v>
      </c>
      <c r="I7" s="14">
        <v>8.4</v>
      </c>
      <c r="J7" s="14">
        <v>10.8</v>
      </c>
      <c r="K7" s="14">
        <v>13.5</v>
      </c>
      <c r="L7" s="14">
        <v>12</v>
      </c>
      <c r="M7" s="15">
        <v>300</v>
      </c>
      <c r="N7" s="11">
        <v>27</v>
      </c>
      <c r="O7" s="11">
        <v>2</v>
      </c>
      <c r="P7" s="11">
        <v>9</v>
      </c>
      <c r="Q7" s="11">
        <v>8</v>
      </c>
      <c r="R7" s="11">
        <v>3</v>
      </c>
      <c r="S7" s="11">
        <v>11</v>
      </c>
      <c r="T7" s="11">
        <f t="shared" si="0"/>
        <v>49</v>
      </c>
      <c r="U7" s="3">
        <v>0.33</v>
      </c>
      <c r="W7" s="3">
        <v>0</v>
      </c>
      <c r="Y7" s="3">
        <v>0</v>
      </c>
      <c r="AA7" s="3">
        <v>0</v>
      </c>
      <c r="AC7" s="3">
        <v>0</v>
      </c>
      <c r="AE7" s="5">
        <v>50</v>
      </c>
      <c r="AG7" s="3">
        <v>10</v>
      </c>
      <c r="AI7" s="3">
        <v>0</v>
      </c>
      <c r="BA7">
        <v>90</v>
      </c>
      <c r="BB7">
        <v>60</v>
      </c>
      <c r="BC7">
        <v>37</v>
      </c>
      <c r="BD7">
        <v>1243</v>
      </c>
      <c r="BE7">
        <v>0</v>
      </c>
      <c r="BF7">
        <v>0</v>
      </c>
      <c r="BG7">
        <v>14</v>
      </c>
      <c r="BI7">
        <f t="shared" si="1"/>
        <v>28655</v>
      </c>
      <c r="BJ7">
        <f t="shared" si="2"/>
        <v>33</v>
      </c>
      <c r="BK7">
        <f t="shared" si="3"/>
        <v>28.944444444444446</v>
      </c>
      <c r="BL7">
        <f t="shared" si="4"/>
        <v>4.3200173875244517E-2</v>
      </c>
      <c r="BM7">
        <f t="shared" si="5"/>
        <v>1237.9009823951317</v>
      </c>
      <c r="BN7">
        <f t="shared" si="6"/>
        <v>1.2504050327223553</v>
      </c>
      <c r="BO7">
        <f t="shared" si="7"/>
        <v>3.120017387524451E-2</v>
      </c>
      <c r="BP7">
        <f t="shared" si="8"/>
        <v>894.04098239513144</v>
      </c>
      <c r="BQ7">
        <f t="shared" si="9"/>
        <v>0.90307169938902165</v>
      </c>
      <c r="BS7">
        <f t="shared" si="10"/>
        <v>31.844777928952645</v>
      </c>
      <c r="BT7" s="4">
        <f t="shared" si="11"/>
        <v>31526.330149663121</v>
      </c>
      <c r="BU7" s="4">
        <f t="shared" si="12"/>
        <v>31526.330149663121</v>
      </c>
      <c r="BV7" s="4">
        <f t="shared" si="13"/>
        <v>573.20600272114768</v>
      </c>
    </row>
    <row r="8" spans="1:88" x14ac:dyDescent="0.25">
      <c r="A8" s="28">
        <v>31</v>
      </c>
      <c r="B8" t="s">
        <v>37</v>
      </c>
      <c r="C8" s="14">
        <v>20210</v>
      </c>
      <c r="D8" s="14">
        <v>873.07</v>
      </c>
      <c r="E8" s="14">
        <v>608.30999999999995</v>
      </c>
      <c r="F8" s="14">
        <v>1139.8599999999999</v>
      </c>
      <c r="G8" s="15">
        <v>329000</v>
      </c>
      <c r="H8" s="14">
        <v>11.9</v>
      </c>
      <c r="I8" s="14">
        <v>8.6</v>
      </c>
      <c r="J8" s="14">
        <v>8.4</v>
      </c>
      <c r="K8" s="14">
        <v>7.9</v>
      </c>
      <c r="L8" s="14">
        <v>11.1</v>
      </c>
      <c r="M8" s="15">
        <v>250</v>
      </c>
      <c r="N8" s="11">
        <v>28</v>
      </c>
      <c r="O8" s="11">
        <v>1</v>
      </c>
      <c r="P8" s="11">
        <v>9</v>
      </c>
      <c r="Q8" s="11">
        <v>8</v>
      </c>
      <c r="R8" s="11">
        <v>3</v>
      </c>
      <c r="S8" s="11">
        <v>11</v>
      </c>
      <c r="T8" s="11">
        <f t="shared" si="0"/>
        <v>49</v>
      </c>
      <c r="U8" s="3">
        <v>0</v>
      </c>
      <c r="W8" s="3">
        <v>12</v>
      </c>
      <c r="Y8" s="3">
        <v>0</v>
      </c>
      <c r="AA8" s="3">
        <v>0</v>
      </c>
      <c r="AC8" s="3">
        <v>0</v>
      </c>
      <c r="AE8" s="5">
        <v>50</v>
      </c>
      <c r="AG8" s="3">
        <v>10</v>
      </c>
      <c r="AI8" s="3">
        <v>0</v>
      </c>
      <c r="BA8">
        <v>80</v>
      </c>
      <c r="BB8">
        <v>52</v>
      </c>
      <c r="BC8">
        <v>35</v>
      </c>
      <c r="BD8">
        <v>1244</v>
      </c>
      <c r="BE8">
        <v>0</v>
      </c>
      <c r="BG8">
        <v>12</v>
      </c>
      <c r="BI8">
        <f t="shared" si="1"/>
        <v>26648</v>
      </c>
      <c r="BJ8">
        <f t="shared" si="2"/>
        <v>36</v>
      </c>
      <c r="BK8">
        <f t="shared" si="3"/>
        <v>23.878136200716845</v>
      </c>
      <c r="BL8">
        <f t="shared" si="4"/>
        <v>4.3199901039089564E-2</v>
      </c>
      <c r="BM8">
        <f t="shared" si="5"/>
        <v>1151.1909628896587</v>
      </c>
      <c r="BN8">
        <f t="shared" si="6"/>
        <v>1.0315331208688698</v>
      </c>
      <c r="BO8">
        <f t="shared" si="7"/>
        <v>3.0099455714992576E-2</v>
      </c>
      <c r="BP8">
        <f t="shared" si="8"/>
        <v>802.09029589312217</v>
      </c>
      <c r="BQ8">
        <f t="shared" si="9"/>
        <v>0.71871890313003783</v>
      </c>
      <c r="BS8">
        <f t="shared" si="10"/>
        <v>26.085691277642109</v>
      </c>
      <c r="BT8" s="4">
        <f t="shared" si="11"/>
        <v>29111.631465848594</v>
      </c>
      <c r="BU8" s="4">
        <f t="shared" si="12"/>
        <v>26200.468319263735</v>
      </c>
      <c r="BV8" s="4">
        <f t="shared" si="13"/>
        <v>485.19385776414322</v>
      </c>
    </row>
    <row r="9" spans="1:88" x14ac:dyDescent="0.25">
      <c r="A9" s="28">
        <v>31</v>
      </c>
      <c r="B9" t="s">
        <v>38</v>
      </c>
      <c r="C9" s="14">
        <v>18063</v>
      </c>
      <c r="D9" s="14">
        <v>778.53</v>
      </c>
      <c r="E9" s="14">
        <v>556.34</v>
      </c>
      <c r="F9" s="14">
        <v>998.9</v>
      </c>
      <c r="G9" s="15">
        <v>246000</v>
      </c>
      <c r="H9" s="14">
        <v>15</v>
      </c>
      <c r="I9" s="14">
        <v>10.08</v>
      </c>
      <c r="J9" s="14">
        <v>10.039999999999999</v>
      </c>
      <c r="K9" s="14">
        <v>10.039999999999999</v>
      </c>
      <c r="L9" s="14">
        <v>7.05</v>
      </c>
      <c r="M9" s="15">
        <v>250</v>
      </c>
      <c r="N9" s="11">
        <v>30</v>
      </c>
      <c r="O9" s="11">
        <v>2</v>
      </c>
      <c r="P9" s="11">
        <v>6</v>
      </c>
      <c r="Q9" s="11">
        <v>9</v>
      </c>
      <c r="R9" s="11">
        <v>5</v>
      </c>
      <c r="S9" s="11">
        <v>8</v>
      </c>
      <c r="T9" s="11">
        <f t="shared" si="0"/>
        <v>52</v>
      </c>
      <c r="U9" s="3">
        <v>0.5</v>
      </c>
      <c r="AE9" s="5">
        <v>50</v>
      </c>
      <c r="AG9" s="3">
        <v>10</v>
      </c>
      <c r="AI9" s="3">
        <v>0</v>
      </c>
      <c r="BA9">
        <v>80</v>
      </c>
      <c r="BB9">
        <v>48</v>
      </c>
      <c r="BC9">
        <v>38</v>
      </c>
      <c r="BD9">
        <v>61</v>
      </c>
      <c r="BE9">
        <v>0</v>
      </c>
      <c r="BF9">
        <v>0</v>
      </c>
      <c r="BG9">
        <v>28</v>
      </c>
      <c r="BI9">
        <f t="shared" si="1"/>
        <v>24451</v>
      </c>
      <c r="BJ9">
        <f t="shared" si="2"/>
        <v>37</v>
      </c>
      <c r="BK9">
        <f t="shared" si="3"/>
        <v>21.317349607672188</v>
      </c>
      <c r="BL9">
        <f t="shared" si="4"/>
        <v>4.3100813818302608E-2</v>
      </c>
      <c r="BM9">
        <f t="shared" si="5"/>
        <v>1053.8579986713171</v>
      </c>
      <c r="BN9">
        <f t="shared" si="6"/>
        <v>0.91879511653994517</v>
      </c>
      <c r="BO9">
        <f t="shared" si="7"/>
        <v>3.0799977855284284E-2</v>
      </c>
      <c r="BP9">
        <f t="shared" si="8"/>
        <v>753.09025853955598</v>
      </c>
      <c r="BQ9">
        <f t="shared" si="9"/>
        <v>0.65657389584965653</v>
      </c>
      <c r="BS9">
        <f t="shared" si="10"/>
        <v>23.366124047978737</v>
      </c>
      <c r="BT9" s="4">
        <f t="shared" si="11"/>
        <v>26800.944283031611</v>
      </c>
      <c r="BU9" s="4">
        <f t="shared" si="12"/>
        <v>21440.75542642529</v>
      </c>
      <c r="BV9" s="4">
        <f t="shared" si="13"/>
        <v>515.4027746736848</v>
      </c>
    </row>
    <row r="10" spans="1:88" x14ac:dyDescent="0.25">
      <c r="A10" s="28">
        <v>30</v>
      </c>
      <c r="B10" t="s">
        <v>39</v>
      </c>
      <c r="C10" s="14">
        <v>14868</v>
      </c>
      <c r="D10" s="14">
        <v>657.17</v>
      </c>
      <c r="E10" s="14">
        <v>481.74</v>
      </c>
      <c r="F10" s="14">
        <v>816.24</v>
      </c>
      <c r="G10" s="15">
        <v>278000</v>
      </c>
      <c r="H10" s="14">
        <v>14.7</v>
      </c>
      <c r="I10" s="14">
        <v>11.3</v>
      </c>
      <c r="J10" s="14">
        <v>10.199999999999999</v>
      </c>
      <c r="K10" s="14">
        <v>10.8</v>
      </c>
      <c r="L10" s="14">
        <v>9.9</v>
      </c>
      <c r="M10" s="15">
        <v>300</v>
      </c>
      <c r="N10" s="11">
        <v>28</v>
      </c>
      <c r="O10" s="11">
        <v>8</v>
      </c>
      <c r="P10" s="11">
        <v>6</v>
      </c>
      <c r="Q10" s="11">
        <v>11</v>
      </c>
      <c r="R10" s="11">
        <v>7</v>
      </c>
      <c r="S10" s="11">
        <v>6</v>
      </c>
      <c r="T10" s="11">
        <f t="shared" si="0"/>
        <v>60</v>
      </c>
      <c r="Y10" s="3">
        <v>1.5</v>
      </c>
      <c r="AE10" s="5">
        <v>50</v>
      </c>
      <c r="AG10" s="3">
        <v>20</v>
      </c>
      <c r="AI10" s="3">
        <v>0</v>
      </c>
      <c r="BA10">
        <v>40</v>
      </c>
      <c r="BB10">
        <v>45</v>
      </c>
      <c r="BC10">
        <v>47</v>
      </c>
      <c r="BD10">
        <v>0</v>
      </c>
      <c r="BE10">
        <v>0</v>
      </c>
      <c r="BF10">
        <v>0</v>
      </c>
      <c r="BG10">
        <v>0</v>
      </c>
      <c r="BI10">
        <f t="shared" si="1"/>
        <v>19438</v>
      </c>
      <c r="BJ10">
        <f t="shared" si="2"/>
        <v>36</v>
      </c>
      <c r="BK10">
        <f t="shared" si="3"/>
        <v>17.99814814814815</v>
      </c>
      <c r="BL10">
        <f t="shared" si="4"/>
        <v>4.4200295937584073E-2</v>
      </c>
      <c r="BM10">
        <f t="shared" si="5"/>
        <v>859.16535243475926</v>
      </c>
      <c r="BN10">
        <f t="shared" si="6"/>
        <v>0.79552347447662897</v>
      </c>
      <c r="BO10">
        <f t="shared" si="7"/>
        <v>3.2401129943502825E-2</v>
      </c>
      <c r="BP10">
        <f t="shared" si="8"/>
        <v>629.81316384180786</v>
      </c>
      <c r="BQ10">
        <f t="shared" si="9"/>
        <v>0.58316033689056279</v>
      </c>
      <c r="BS10">
        <f t="shared" si="10"/>
        <v>20.185278801627156</v>
      </c>
      <c r="BT10" s="4">
        <f t="shared" si="11"/>
        <v>21800.101105757331</v>
      </c>
      <c r="BU10" s="4">
        <f t="shared" si="12"/>
        <v>17440.080884605864</v>
      </c>
      <c r="BV10" s="4">
        <f t="shared" si="13"/>
        <v>454.16877303661107</v>
      </c>
    </row>
    <row r="11" spans="1:88" x14ac:dyDescent="0.25">
      <c r="A11" s="28">
        <v>31</v>
      </c>
      <c r="B11" t="s">
        <v>40</v>
      </c>
      <c r="C11" s="14">
        <v>16321</v>
      </c>
      <c r="D11" s="14">
        <v>714.84</v>
      </c>
      <c r="E11" s="14">
        <v>538.59</v>
      </c>
      <c r="F11" s="14">
        <v>896.02</v>
      </c>
      <c r="G11" s="15">
        <v>312000</v>
      </c>
      <c r="H11" s="14">
        <v>13.3</v>
      </c>
      <c r="I11" s="14">
        <v>12.715</v>
      </c>
      <c r="J11" s="14">
        <v>10</v>
      </c>
      <c r="K11" s="14">
        <v>16.600000000000001</v>
      </c>
      <c r="L11" s="14">
        <v>15</v>
      </c>
      <c r="M11" s="15">
        <v>550</v>
      </c>
      <c r="N11" s="11">
        <v>34</v>
      </c>
      <c r="O11" s="11">
        <v>5</v>
      </c>
      <c r="P11" s="11">
        <v>2</v>
      </c>
      <c r="Q11" s="11">
        <v>0</v>
      </c>
      <c r="R11" s="11">
        <v>2</v>
      </c>
      <c r="S11" s="11">
        <v>8</v>
      </c>
      <c r="T11" s="11">
        <f t="shared" si="0"/>
        <v>43</v>
      </c>
      <c r="U11" s="3">
        <v>0.5</v>
      </c>
      <c r="W11" s="3">
        <v>1.5</v>
      </c>
      <c r="AE11" s="5">
        <v>50</v>
      </c>
      <c r="AG11" s="3">
        <v>25</v>
      </c>
      <c r="AI11" s="3">
        <v>0</v>
      </c>
      <c r="BA11">
        <v>20</v>
      </c>
      <c r="BB11">
        <v>11</v>
      </c>
      <c r="BD11">
        <v>0</v>
      </c>
      <c r="BE11">
        <v>0</v>
      </c>
      <c r="BF11">
        <v>26</v>
      </c>
      <c r="BG11">
        <v>0</v>
      </c>
      <c r="BI11">
        <f t="shared" si="1"/>
        <v>19969</v>
      </c>
      <c r="BJ11">
        <f t="shared" si="2"/>
        <v>34</v>
      </c>
      <c r="BK11">
        <f t="shared" si="3"/>
        <v>18.945920303605316</v>
      </c>
      <c r="BL11">
        <f t="shared" si="4"/>
        <v>4.3798786839041724E-2</v>
      </c>
      <c r="BM11">
        <f t="shared" si="5"/>
        <v>874.61797438882422</v>
      </c>
      <c r="BN11">
        <f t="shared" si="6"/>
        <v>0.82980832484708178</v>
      </c>
      <c r="BO11">
        <f t="shared" si="7"/>
        <v>3.2999816187733594E-2</v>
      </c>
      <c r="BP11">
        <f t="shared" si="8"/>
        <v>658.97332945285211</v>
      </c>
      <c r="BQ11">
        <f t="shared" si="9"/>
        <v>0.6252118875264252</v>
      </c>
      <c r="BS11">
        <f t="shared" si="10"/>
        <v>21.230250844391232</v>
      </c>
      <c r="BT11" s="4">
        <f t="shared" si="11"/>
        <v>22376.684389988357</v>
      </c>
      <c r="BU11" s="4">
        <f t="shared" si="12"/>
        <v>8950.6737559953435</v>
      </c>
      <c r="BV11" s="4">
        <f t="shared" si="13"/>
        <v>497.25965311085235</v>
      </c>
    </row>
    <row r="12" spans="1:88" x14ac:dyDescent="0.25">
      <c r="A12" s="28">
        <v>30</v>
      </c>
      <c r="B12" t="s">
        <v>41</v>
      </c>
      <c r="C12" s="14">
        <v>22328</v>
      </c>
      <c r="D12" s="14">
        <v>971.26</v>
      </c>
      <c r="E12" s="14">
        <v>763.61</v>
      </c>
      <c r="F12" s="14">
        <v>1241.44</v>
      </c>
      <c r="G12" s="15">
        <v>319000</v>
      </c>
      <c r="H12" s="14">
        <v>11.3</v>
      </c>
      <c r="I12" s="14">
        <v>14.7</v>
      </c>
      <c r="J12" s="14">
        <v>14.7</v>
      </c>
      <c r="K12" s="14">
        <v>16.600000000000001</v>
      </c>
      <c r="L12" s="14">
        <v>10</v>
      </c>
      <c r="M12" s="15">
        <v>800</v>
      </c>
      <c r="N12" s="11">
        <v>37</v>
      </c>
      <c r="O12" s="11">
        <v>4</v>
      </c>
      <c r="P12" s="11">
        <v>1</v>
      </c>
      <c r="Q12" s="11">
        <v>0</v>
      </c>
      <c r="R12" s="11">
        <v>0</v>
      </c>
      <c r="S12" s="11">
        <v>4</v>
      </c>
      <c r="T12" s="11">
        <f t="shared" si="0"/>
        <v>42</v>
      </c>
      <c r="U12" s="3">
        <v>0</v>
      </c>
      <c r="W12" s="3">
        <v>0</v>
      </c>
      <c r="Y12" s="3">
        <v>2.5</v>
      </c>
      <c r="AA12" s="3">
        <v>0</v>
      </c>
      <c r="AC12" s="3">
        <v>0</v>
      </c>
      <c r="AE12" s="5">
        <v>50</v>
      </c>
      <c r="AG12" s="3">
        <v>10</v>
      </c>
      <c r="AI12" s="3">
        <v>1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52</v>
      </c>
      <c r="BG12">
        <v>0</v>
      </c>
      <c r="BI12">
        <f t="shared" si="1"/>
        <v>27198</v>
      </c>
      <c r="BJ12">
        <f t="shared" si="2"/>
        <v>36</v>
      </c>
      <c r="BK12">
        <f t="shared" si="3"/>
        <v>25.183333333333334</v>
      </c>
      <c r="BL12">
        <f t="shared" si="4"/>
        <v>4.3499641705481908E-2</v>
      </c>
      <c r="BM12">
        <f t="shared" si="5"/>
        <v>1183.1032551056969</v>
      </c>
      <c r="BN12">
        <f t="shared" si="6"/>
        <v>1.0954659769497193</v>
      </c>
      <c r="BO12">
        <f t="shared" si="7"/>
        <v>3.4199659620207809E-2</v>
      </c>
      <c r="BP12">
        <f t="shared" si="8"/>
        <v>930.16234235041202</v>
      </c>
      <c r="BQ12">
        <f t="shared" si="9"/>
        <v>0.86126142810223338</v>
      </c>
      <c r="BS12">
        <f t="shared" si="10"/>
        <v>28.335556250746446</v>
      </c>
      <c r="BT12" s="4">
        <f t="shared" si="11"/>
        <v>30602.400750806162</v>
      </c>
      <c r="BU12" s="4">
        <f t="shared" si="12"/>
        <v>6120.4801501612328</v>
      </c>
      <c r="BV12" s="4">
        <f t="shared" si="13"/>
        <v>2782.0364318914694</v>
      </c>
    </row>
    <row r="13" spans="1:88" x14ac:dyDescent="0.25">
      <c r="A13" s="28">
        <v>31</v>
      </c>
      <c r="B13" t="s">
        <v>42</v>
      </c>
      <c r="C13" s="14">
        <v>30062</v>
      </c>
      <c r="D13" s="14">
        <v>1322.76</v>
      </c>
      <c r="E13" s="14">
        <v>1013.08</v>
      </c>
      <c r="F13" s="14">
        <v>1689.48</v>
      </c>
      <c r="G13" s="15">
        <v>254000</v>
      </c>
      <c r="H13" s="14">
        <v>12.7</v>
      </c>
      <c r="I13" s="14">
        <v>13.1</v>
      </c>
      <c r="J13" s="14">
        <v>13.6</v>
      </c>
      <c r="K13" s="14">
        <v>14.1</v>
      </c>
      <c r="L13" s="14">
        <v>9.4</v>
      </c>
      <c r="M13" s="15">
        <v>450</v>
      </c>
      <c r="N13" s="11">
        <v>36</v>
      </c>
      <c r="O13" s="11">
        <v>2</v>
      </c>
      <c r="P13" s="11">
        <v>1</v>
      </c>
      <c r="Q13" s="11">
        <v>0</v>
      </c>
      <c r="R13" s="11">
        <v>1</v>
      </c>
      <c r="S13" s="11">
        <v>5</v>
      </c>
      <c r="T13" s="11">
        <f t="shared" si="0"/>
        <v>40</v>
      </c>
      <c r="U13" s="3">
        <v>0.75</v>
      </c>
      <c r="W13" s="3">
        <v>0</v>
      </c>
      <c r="Y13" s="3">
        <v>2.25</v>
      </c>
      <c r="AA13" s="3">
        <v>0</v>
      </c>
      <c r="AC13" s="3">
        <v>0</v>
      </c>
      <c r="AE13" s="5">
        <v>40</v>
      </c>
      <c r="AG13" s="3">
        <v>15</v>
      </c>
      <c r="AI13" s="3">
        <v>2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60</v>
      </c>
      <c r="BG13">
        <v>0</v>
      </c>
      <c r="BI13">
        <f t="shared" si="1"/>
        <v>33094</v>
      </c>
      <c r="BJ13">
        <f t="shared" si="2"/>
        <v>38</v>
      </c>
      <c r="BK13">
        <f t="shared" si="3"/>
        <v>28.09337860780985</v>
      </c>
      <c r="BL13">
        <f t="shared" si="4"/>
        <v>4.4001064466768679E-2</v>
      </c>
      <c r="BM13">
        <f t="shared" si="5"/>
        <v>1456.1712274632428</v>
      </c>
      <c r="BN13">
        <f t="shared" si="6"/>
        <v>1.2361385632115813</v>
      </c>
      <c r="BO13">
        <f t="shared" si="7"/>
        <v>3.3699687312886702E-2</v>
      </c>
      <c r="BP13">
        <f t="shared" si="8"/>
        <v>1115.2574519326724</v>
      </c>
      <c r="BQ13">
        <f t="shared" si="9"/>
        <v>0.94673807464573212</v>
      </c>
      <c r="BS13">
        <f t="shared" si="10"/>
        <v>31.692126015945089</v>
      </c>
      <c r="BT13" s="4">
        <f t="shared" si="11"/>
        <v>37333.324446783314</v>
      </c>
      <c r="BU13" s="4">
        <f t="shared" si="12"/>
        <v>0</v>
      </c>
      <c r="BV13" s="4" t="e">
        <f t="shared" si="13"/>
        <v>#DIV/0!</v>
      </c>
    </row>
    <row r="14" spans="1:88" x14ac:dyDescent="0.25">
      <c r="A14" s="28">
        <v>31</v>
      </c>
      <c r="B14" t="s">
        <v>43</v>
      </c>
      <c r="C14" s="14">
        <v>33086</v>
      </c>
      <c r="D14" s="14">
        <v>1495.49</v>
      </c>
      <c r="E14" s="14">
        <v>1114.98</v>
      </c>
      <c r="F14" s="14">
        <v>1869.37</v>
      </c>
      <c r="G14" s="15">
        <v>175000</v>
      </c>
      <c r="H14" s="14">
        <v>10.199999999999999</v>
      </c>
      <c r="I14" s="14">
        <v>14</v>
      </c>
      <c r="J14" s="14">
        <v>9.9</v>
      </c>
      <c r="K14" s="14">
        <v>12.4</v>
      </c>
      <c r="L14" s="14">
        <v>12.9</v>
      </c>
      <c r="M14" s="15">
        <v>450</v>
      </c>
      <c r="N14" s="11">
        <v>39</v>
      </c>
      <c r="O14" s="11">
        <v>2</v>
      </c>
      <c r="P14" s="11">
        <v>1</v>
      </c>
      <c r="Q14" s="11">
        <v>0</v>
      </c>
      <c r="R14" s="11">
        <v>1</v>
      </c>
      <c r="S14" s="11">
        <v>5</v>
      </c>
      <c r="T14" s="11">
        <f t="shared" si="0"/>
        <v>43</v>
      </c>
      <c r="U14" s="3">
        <v>0.75</v>
      </c>
      <c r="W14" s="3">
        <v>0</v>
      </c>
      <c r="Y14" s="3">
        <v>2.25</v>
      </c>
      <c r="Z14" s="2">
        <v>5</v>
      </c>
      <c r="AA14" s="3">
        <v>0</v>
      </c>
      <c r="AC14" s="3">
        <v>0</v>
      </c>
      <c r="AE14" s="5">
        <v>50</v>
      </c>
      <c r="AG14" s="3">
        <v>12</v>
      </c>
      <c r="AI14" s="3">
        <v>0.5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84</v>
      </c>
      <c r="BG14">
        <v>0</v>
      </c>
      <c r="BI14">
        <f t="shared" si="1"/>
        <v>36326</v>
      </c>
      <c r="BJ14">
        <f t="shared" si="2"/>
        <v>37</v>
      </c>
      <c r="BK14">
        <f t="shared" si="3"/>
        <v>31.670444638186574</v>
      </c>
      <c r="BL14">
        <f t="shared" si="4"/>
        <v>4.5200084627939313E-2</v>
      </c>
      <c r="BM14">
        <f t="shared" si="5"/>
        <v>1641.9382741945235</v>
      </c>
      <c r="BN14">
        <f t="shared" si="6"/>
        <v>1.4315067778505</v>
      </c>
      <c r="BO14">
        <f t="shared" si="7"/>
        <v>3.3699449918394485E-2</v>
      </c>
      <c r="BP14">
        <f t="shared" si="8"/>
        <v>1224.1662177355981</v>
      </c>
      <c r="BQ14">
        <f t="shared" si="9"/>
        <v>1.0672765629778536</v>
      </c>
      <c r="BS14">
        <f t="shared" si="10"/>
        <v>36.215698673932152</v>
      </c>
      <c r="BT14" s="4">
        <f t="shared" si="11"/>
        <v>41539.406379000175</v>
      </c>
      <c r="BU14" s="4">
        <f t="shared" si="12"/>
        <v>0</v>
      </c>
      <c r="BV14" s="4" t="e">
        <f t="shared" si="13"/>
        <v>#DIV/0!</v>
      </c>
    </row>
    <row r="15" spans="1:88" x14ac:dyDescent="0.25">
      <c r="A15" s="28">
        <v>28</v>
      </c>
      <c r="B15" t="s">
        <v>44</v>
      </c>
      <c r="C15" s="14">
        <v>33494</v>
      </c>
      <c r="D15" s="14">
        <v>1467.05</v>
      </c>
      <c r="E15" s="14">
        <v>1108.67</v>
      </c>
      <c r="F15" s="14">
        <v>1899.1</v>
      </c>
      <c r="G15" s="15">
        <v>158000</v>
      </c>
      <c r="H15" s="14">
        <v>13.2</v>
      </c>
      <c r="I15" s="14">
        <v>12.2</v>
      </c>
      <c r="J15" s="14">
        <v>11.6</v>
      </c>
      <c r="K15" s="14">
        <v>10.9</v>
      </c>
      <c r="L15" s="14">
        <v>9.4</v>
      </c>
      <c r="M15" s="15">
        <v>600</v>
      </c>
      <c r="N15" s="11">
        <v>43</v>
      </c>
      <c r="O15" s="11">
        <v>2</v>
      </c>
      <c r="P15" s="11">
        <v>2</v>
      </c>
      <c r="Q15" s="11">
        <v>0</v>
      </c>
      <c r="R15" s="11">
        <v>0</v>
      </c>
      <c r="S15" s="11">
        <v>6</v>
      </c>
      <c r="T15" s="11">
        <f t="shared" si="0"/>
        <v>47</v>
      </c>
      <c r="U15" s="3">
        <v>1</v>
      </c>
      <c r="W15" s="3">
        <v>0</v>
      </c>
      <c r="Y15" s="3">
        <v>2</v>
      </c>
      <c r="AA15" s="3">
        <v>0</v>
      </c>
      <c r="AC15" s="3">
        <v>0</v>
      </c>
      <c r="AE15" s="5">
        <v>60</v>
      </c>
      <c r="AG15" s="3">
        <v>12</v>
      </c>
      <c r="AI15" s="3">
        <v>0.5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74</v>
      </c>
      <c r="BG15">
        <v>0</v>
      </c>
      <c r="BI15">
        <f t="shared" si="1"/>
        <v>36464</v>
      </c>
      <c r="BJ15">
        <f t="shared" si="2"/>
        <v>40</v>
      </c>
      <c r="BK15">
        <f t="shared" si="3"/>
        <v>32.557142857142857</v>
      </c>
      <c r="BL15">
        <f t="shared" si="4"/>
        <v>4.3800382157998446E-2</v>
      </c>
      <c r="BM15">
        <f t="shared" si="5"/>
        <v>1597.1371350092554</v>
      </c>
      <c r="BN15">
        <f t="shared" si="6"/>
        <v>1.4260152991154065</v>
      </c>
      <c r="BO15">
        <f t="shared" si="7"/>
        <v>3.3100555323341496E-2</v>
      </c>
      <c r="BP15">
        <f t="shared" si="8"/>
        <v>1206.9786493103243</v>
      </c>
      <c r="BQ15">
        <f t="shared" si="9"/>
        <v>1.0776595083127896</v>
      </c>
      <c r="BS15">
        <f t="shared" si="10"/>
        <v>36.506351113717592</v>
      </c>
      <c r="BT15" s="4">
        <f t="shared" si="11"/>
        <v>40887.113247363704</v>
      </c>
      <c r="BU15" s="4">
        <f t="shared" si="12"/>
        <v>0</v>
      </c>
      <c r="BV15" s="4" t="e">
        <f t="shared" si="13"/>
        <v>#DIV/0!</v>
      </c>
    </row>
    <row r="16" spans="1:88" x14ac:dyDescent="0.25">
      <c r="A16" s="28">
        <v>31</v>
      </c>
      <c r="B16" t="s">
        <v>33</v>
      </c>
      <c r="C16" s="14">
        <v>41429</v>
      </c>
      <c r="D16" s="14">
        <v>1806.32</v>
      </c>
      <c r="E16" s="14">
        <v>1342.3</v>
      </c>
      <c r="F16" s="14">
        <v>2336.58</v>
      </c>
      <c r="G16" s="15">
        <v>130000</v>
      </c>
      <c r="H16" s="14">
        <v>7.9</v>
      </c>
      <c r="I16" s="14">
        <v>12</v>
      </c>
      <c r="J16" s="14">
        <v>16.7</v>
      </c>
      <c r="K16" s="14">
        <v>10.1</v>
      </c>
      <c r="L16" s="14">
        <v>9.8000000000000007</v>
      </c>
      <c r="M16" s="15">
        <v>400</v>
      </c>
      <c r="N16" s="11">
        <v>40</v>
      </c>
      <c r="O16" s="11">
        <v>4</v>
      </c>
      <c r="P16" s="11">
        <v>3</v>
      </c>
      <c r="Q16" s="11">
        <v>0</v>
      </c>
      <c r="R16" s="11">
        <v>2</v>
      </c>
      <c r="S16" s="11">
        <v>4</v>
      </c>
      <c r="T16" s="11">
        <f t="shared" si="0"/>
        <v>49</v>
      </c>
      <c r="U16" s="3">
        <v>1</v>
      </c>
      <c r="W16" s="3">
        <v>0</v>
      </c>
      <c r="Y16" s="3">
        <v>2</v>
      </c>
      <c r="AA16" s="3">
        <v>0</v>
      </c>
      <c r="AC16" s="3">
        <v>0</v>
      </c>
      <c r="AE16" s="5">
        <v>50</v>
      </c>
      <c r="AG16" s="3">
        <v>10</v>
      </c>
      <c r="AI16" s="3">
        <v>0.5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98</v>
      </c>
      <c r="BG16">
        <v>0</v>
      </c>
      <c r="BI16">
        <f t="shared" si="1"/>
        <v>45377</v>
      </c>
      <c r="BJ16">
        <f t="shared" si="2"/>
        <v>45</v>
      </c>
      <c r="BK16">
        <f t="shared" si="3"/>
        <v>32.52831541218638</v>
      </c>
      <c r="BL16">
        <f t="shared" si="4"/>
        <v>4.3600376547828813E-2</v>
      </c>
      <c r="BM16">
        <f t="shared" si="5"/>
        <v>1978.4542866108281</v>
      </c>
      <c r="BN16">
        <f t="shared" si="6"/>
        <v>1.4182468004378697</v>
      </c>
      <c r="BO16">
        <f t="shared" si="7"/>
        <v>3.2400009655072531E-2</v>
      </c>
      <c r="BP16">
        <f t="shared" si="8"/>
        <v>1470.2152381182264</v>
      </c>
      <c r="BQ16">
        <f t="shared" si="9"/>
        <v>1.0539177334180834</v>
      </c>
      <c r="BS16">
        <f t="shared" si="10"/>
        <v>36.229937205854881</v>
      </c>
      <c r="BT16" s="4">
        <f t="shared" si="11"/>
        <v>50540.762402167558</v>
      </c>
      <c r="BU16" s="4">
        <f t="shared" si="12"/>
        <v>0</v>
      </c>
      <c r="BV16" s="4" t="e">
        <f t="shared" si="13"/>
        <v>#DIV/0!</v>
      </c>
    </row>
    <row r="17" spans="1:74" x14ac:dyDescent="0.25">
      <c r="A17" s="28">
        <v>30</v>
      </c>
      <c r="B17" t="s">
        <v>34</v>
      </c>
      <c r="C17" s="14">
        <v>35366</v>
      </c>
      <c r="D17" s="14">
        <v>1503.08</v>
      </c>
      <c r="E17" s="14">
        <v>1131.72</v>
      </c>
      <c r="F17" s="14">
        <v>2012.31</v>
      </c>
      <c r="G17" s="15">
        <v>151000</v>
      </c>
      <c r="H17" s="14">
        <v>12.7</v>
      </c>
      <c r="I17" s="14">
        <v>14</v>
      </c>
      <c r="J17" s="14">
        <v>10.7</v>
      </c>
      <c r="K17" s="14">
        <v>11.6</v>
      </c>
      <c r="L17" s="14">
        <v>9.8000000000000007</v>
      </c>
      <c r="M17" s="15">
        <v>400</v>
      </c>
      <c r="N17" s="11">
        <v>39</v>
      </c>
      <c r="O17" s="11">
        <v>3</v>
      </c>
      <c r="P17" s="11">
        <v>2</v>
      </c>
      <c r="Q17" s="11">
        <v>0</v>
      </c>
      <c r="R17" s="11">
        <v>0</v>
      </c>
      <c r="S17" s="11">
        <v>2</v>
      </c>
      <c r="T17" s="11">
        <f t="shared" si="0"/>
        <v>44</v>
      </c>
      <c r="U17" s="3">
        <v>0.5</v>
      </c>
      <c r="W17" s="3">
        <v>0</v>
      </c>
      <c r="Y17" s="3">
        <v>0.5</v>
      </c>
      <c r="AA17" s="3">
        <v>0</v>
      </c>
      <c r="AC17" s="3">
        <v>0</v>
      </c>
      <c r="AE17" s="5">
        <v>40</v>
      </c>
      <c r="AG17" s="3">
        <v>5</v>
      </c>
      <c r="AI17" s="3">
        <v>0.5</v>
      </c>
      <c r="BA17">
        <v>50</v>
      </c>
      <c r="BB17">
        <v>43</v>
      </c>
      <c r="BC17">
        <v>30</v>
      </c>
      <c r="BD17">
        <v>76</v>
      </c>
      <c r="BE17">
        <v>0</v>
      </c>
      <c r="BF17">
        <v>52</v>
      </c>
      <c r="BG17">
        <v>26</v>
      </c>
      <c r="BI17">
        <f t="shared" si="1"/>
        <v>37926</v>
      </c>
      <c r="BJ17">
        <f t="shared" si="2"/>
        <v>43</v>
      </c>
      <c r="BK17">
        <f t="shared" si="3"/>
        <v>29.4</v>
      </c>
      <c r="BL17">
        <f t="shared" si="4"/>
        <v>4.2500706893626644E-2</v>
      </c>
      <c r="BM17">
        <f t="shared" si="5"/>
        <v>1611.8818096476841</v>
      </c>
      <c r="BN17">
        <f t="shared" si="6"/>
        <v>1.2495207826726233</v>
      </c>
      <c r="BO17">
        <f t="shared" si="7"/>
        <v>3.2000226205960526E-2</v>
      </c>
      <c r="BP17">
        <f t="shared" si="8"/>
        <v>1213.6405790872589</v>
      </c>
      <c r="BQ17">
        <f t="shared" si="9"/>
        <v>0.94080665045523948</v>
      </c>
      <c r="BS17">
        <f t="shared" si="10"/>
        <v>32.247116084374824</v>
      </c>
      <c r="BT17" s="4">
        <f t="shared" si="11"/>
        <v>41598.779748843524</v>
      </c>
      <c r="BU17" s="4">
        <f t="shared" si="12"/>
        <v>0</v>
      </c>
      <c r="BV17" s="4" t="e">
        <f t="shared" si="13"/>
        <v>#DIV/0!</v>
      </c>
    </row>
    <row r="18" spans="1:74" x14ac:dyDescent="0.25">
      <c r="A18" s="28">
        <v>31</v>
      </c>
      <c r="B18" t="s">
        <v>35</v>
      </c>
      <c r="C18" s="14">
        <v>37434</v>
      </c>
      <c r="D18" s="14">
        <v>1628.4</v>
      </c>
      <c r="E18" s="14">
        <v>1209.1099999999999</v>
      </c>
      <c r="F18" s="14">
        <v>2115.02</v>
      </c>
      <c r="G18" s="15">
        <v>179000</v>
      </c>
      <c r="H18" s="14">
        <v>7.7</v>
      </c>
      <c r="I18" s="14">
        <v>10.5</v>
      </c>
      <c r="J18" s="14">
        <v>10.8</v>
      </c>
      <c r="K18" s="14">
        <v>4.5</v>
      </c>
      <c r="L18" s="14">
        <v>7.8</v>
      </c>
      <c r="M18" s="15">
        <v>450</v>
      </c>
      <c r="N18" s="11">
        <v>35</v>
      </c>
      <c r="O18" s="11">
        <v>5</v>
      </c>
      <c r="P18" s="11">
        <v>2</v>
      </c>
      <c r="Q18" s="11">
        <v>0</v>
      </c>
      <c r="R18" s="11">
        <v>0</v>
      </c>
      <c r="S18" s="11">
        <v>3</v>
      </c>
      <c r="T18" s="11">
        <f t="shared" si="0"/>
        <v>42</v>
      </c>
      <c r="U18" s="3">
        <v>0.5</v>
      </c>
      <c r="W18" s="3">
        <v>0</v>
      </c>
      <c r="Y18" s="3">
        <v>0</v>
      </c>
      <c r="AA18" s="3">
        <v>0</v>
      </c>
      <c r="AC18" s="3">
        <v>0</v>
      </c>
      <c r="AE18" s="5">
        <v>40</v>
      </c>
      <c r="AG18" s="3">
        <v>0</v>
      </c>
      <c r="AI18" s="3">
        <v>0</v>
      </c>
      <c r="BA18">
        <v>90</v>
      </c>
      <c r="BB18">
        <v>43</v>
      </c>
      <c r="BC18">
        <v>30</v>
      </c>
      <c r="BD18">
        <v>40</v>
      </c>
      <c r="BE18">
        <v>0</v>
      </c>
      <c r="BF18">
        <v>85</v>
      </c>
      <c r="BG18">
        <v>12</v>
      </c>
      <c r="BI18">
        <f t="shared" si="1"/>
        <v>38950</v>
      </c>
      <c r="BJ18">
        <f t="shared" si="2"/>
        <v>41</v>
      </c>
      <c r="BK18">
        <f t="shared" si="3"/>
        <v>30.64516129032258</v>
      </c>
      <c r="BL18">
        <f t="shared" si="4"/>
        <v>4.3500560987337719E-2</v>
      </c>
      <c r="BM18">
        <f t="shared" si="5"/>
        <v>1694.3468504568041</v>
      </c>
      <c r="BN18">
        <f t="shared" si="6"/>
        <v>1.3330817076764785</v>
      </c>
      <c r="BO18">
        <f t="shared" si="7"/>
        <v>3.2299780947801462E-2</v>
      </c>
      <c r="BP18">
        <f t="shared" si="8"/>
        <v>1258.0764679168669</v>
      </c>
      <c r="BQ18">
        <f t="shared" si="9"/>
        <v>0.98983199678746414</v>
      </c>
      <c r="BS18">
        <f t="shared" si="10"/>
        <v>34.071525437458099</v>
      </c>
      <c r="BT18" s="4">
        <f t="shared" si="11"/>
        <v>43304.908831009241</v>
      </c>
      <c r="BU18" s="4">
        <f t="shared" si="12"/>
        <v>21652.454415504621</v>
      </c>
      <c r="BV18" s="4">
        <f t="shared" si="13"/>
        <v>1007.0909030467266</v>
      </c>
    </row>
    <row r="19" spans="1:74" x14ac:dyDescent="0.25">
      <c r="A19" s="28">
        <v>30</v>
      </c>
      <c r="B19" t="s">
        <v>36</v>
      </c>
      <c r="C19" s="14">
        <v>33880</v>
      </c>
      <c r="D19" s="14">
        <v>1453.45</v>
      </c>
      <c r="E19" s="14">
        <v>1063.82</v>
      </c>
      <c r="F19" s="14">
        <v>1927.77</v>
      </c>
      <c r="G19" s="15">
        <v>167000</v>
      </c>
      <c r="H19" s="14">
        <v>8.6999999999999993</v>
      </c>
      <c r="I19" s="14">
        <v>13.7</v>
      </c>
      <c r="J19" s="14">
        <v>5.6</v>
      </c>
      <c r="K19" s="14">
        <v>8.1</v>
      </c>
      <c r="L19" s="14">
        <v>6.8</v>
      </c>
      <c r="M19" s="15">
        <v>400</v>
      </c>
      <c r="N19" s="11">
        <v>35</v>
      </c>
      <c r="O19" s="11">
        <v>6</v>
      </c>
      <c r="P19" s="11">
        <v>1</v>
      </c>
      <c r="Q19" s="11">
        <v>0</v>
      </c>
      <c r="R19" s="11">
        <v>0</v>
      </c>
      <c r="S19" s="11">
        <v>5</v>
      </c>
      <c r="T19" s="11">
        <f t="shared" si="0"/>
        <v>42</v>
      </c>
      <c r="U19" s="3">
        <v>0.5</v>
      </c>
      <c r="W19" s="3">
        <v>0</v>
      </c>
      <c r="Y19" s="3">
        <v>1</v>
      </c>
      <c r="AA19" s="3">
        <v>0</v>
      </c>
      <c r="AC19" s="3">
        <v>0</v>
      </c>
      <c r="AE19" s="5">
        <v>40</v>
      </c>
      <c r="AG19" s="3">
        <v>0</v>
      </c>
      <c r="AI19" s="3">
        <v>0</v>
      </c>
      <c r="BA19">
        <v>60</v>
      </c>
      <c r="BB19">
        <v>36</v>
      </c>
      <c r="BC19">
        <v>45</v>
      </c>
      <c r="BD19">
        <v>28</v>
      </c>
      <c r="BE19">
        <v>0</v>
      </c>
      <c r="BF19">
        <v>0</v>
      </c>
      <c r="BG19">
        <v>15</v>
      </c>
      <c r="BI19">
        <f t="shared" si="1"/>
        <v>35950</v>
      </c>
      <c r="BJ19">
        <f t="shared" si="2"/>
        <v>37</v>
      </c>
      <c r="BK19">
        <f t="shared" si="3"/>
        <v>32.387387387387392</v>
      </c>
      <c r="BL19">
        <f t="shared" si="4"/>
        <v>4.2899940968122788E-2</v>
      </c>
      <c r="BM19">
        <f t="shared" si="5"/>
        <v>1542.2528778040141</v>
      </c>
      <c r="BN19">
        <f t="shared" si="6"/>
        <v>1.3894170070306435</v>
      </c>
      <c r="BO19">
        <f t="shared" si="7"/>
        <v>3.1399645808736713E-2</v>
      </c>
      <c r="BP19">
        <f t="shared" si="8"/>
        <v>1128.8172668240848</v>
      </c>
      <c r="BQ19">
        <f t="shared" si="9"/>
        <v>1.0169524926343105</v>
      </c>
      <c r="BS19">
        <f t="shared" si="10"/>
        <v>35.553149159460524</v>
      </c>
      <c r="BT19" s="4">
        <f t="shared" si="11"/>
        <v>39463.995567001177</v>
      </c>
      <c r="BU19" s="4">
        <f t="shared" si="12"/>
        <v>35517.596010301058</v>
      </c>
      <c r="BV19" s="4">
        <f t="shared" si="13"/>
        <v>917.76733876746925</v>
      </c>
    </row>
    <row r="20" spans="1:74" x14ac:dyDescent="0.25">
      <c r="A20" s="28">
        <v>31</v>
      </c>
      <c r="B20" t="s">
        <v>37</v>
      </c>
      <c r="C20" s="14">
        <v>30622</v>
      </c>
      <c r="D20" s="14">
        <v>1283.05</v>
      </c>
      <c r="E20" s="14">
        <v>946.22</v>
      </c>
      <c r="F20" s="14">
        <v>1730.15</v>
      </c>
      <c r="G20" s="15">
        <v>210000</v>
      </c>
      <c r="H20" s="14">
        <v>10.6</v>
      </c>
      <c r="I20" s="14">
        <v>9.1</v>
      </c>
      <c r="J20" s="14">
        <v>12.1</v>
      </c>
      <c r="K20" s="14">
        <v>6.4</v>
      </c>
      <c r="L20" s="14">
        <v>13</v>
      </c>
      <c r="M20" s="15">
        <v>400</v>
      </c>
      <c r="N20" s="11">
        <v>35</v>
      </c>
      <c r="O20" s="11">
        <v>5</v>
      </c>
      <c r="P20" s="11">
        <v>1</v>
      </c>
      <c r="Q20" s="11">
        <v>0</v>
      </c>
      <c r="R20" s="11">
        <v>0</v>
      </c>
      <c r="S20" s="11">
        <v>6</v>
      </c>
      <c r="T20" s="11">
        <f t="shared" si="0"/>
        <v>41</v>
      </c>
      <c r="U20" s="3">
        <v>0</v>
      </c>
      <c r="W20" s="3">
        <v>0</v>
      </c>
      <c r="Y20" s="3">
        <v>0</v>
      </c>
      <c r="AA20" s="3">
        <v>0</v>
      </c>
      <c r="AC20" s="3">
        <v>0</v>
      </c>
      <c r="AE20" s="5">
        <v>40</v>
      </c>
      <c r="AG20" s="3">
        <v>0</v>
      </c>
      <c r="AI20" s="3">
        <v>0</v>
      </c>
      <c r="BA20">
        <v>100</v>
      </c>
      <c r="BB20">
        <v>38</v>
      </c>
      <c r="BC20">
        <v>47</v>
      </c>
      <c r="BD20">
        <v>38</v>
      </c>
      <c r="BE20">
        <v>0</v>
      </c>
      <c r="BF20">
        <v>113</v>
      </c>
      <c r="BG20">
        <v>23</v>
      </c>
      <c r="BI20">
        <f t="shared" si="1"/>
        <v>33812</v>
      </c>
      <c r="BJ20">
        <f t="shared" si="2"/>
        <v>36</v>
      </c>
      <c r="BK20">
        <f t="shared" si="3"/>
        <v>30.297491039426522</v>
      </c>
      <c r="BL20">
        <f t="shared" si="4"/>
        <v>4.1899614656129576E-2</v>
      </c>
      <c r="BM20">
        <f t="shared" si="5"/>
        <v>1416.7097707530531</v>
      </c>
      <c r="BN20">
        <f t="shared" si="6"/>
        <v>1.26945319959951</v>
      </c>
      <c r="BO20">
        <f t="shared" si="7"/>
        <v>3.0900006531252043E-2</v>
      </c>
      <c r="BP20">
        <f t="shared" si="8"/>
        <v>1044.7910208346941</v>
      </c>
      <c r="BQ20">
        <f t="shared" si="9"/>
        <v>0.93619267099882975</v>
      </c>
      <c r="BS20">
        <f t="shared" si="10"/>
        <v>32.762649138495078</v>
      </c>
      <c r="BT20" s="4">
        <f t="shared" si="11"/>
        <v>36563.116438560508</v>
      </c>
      <c r="BU20" s="4">
        <f t="shared" si="12"/>
        <v>21937.869863136304</v>
      </c>
      <c r="BV20" s="4">
        <f t="shared" si="13"/>
        <v>1015.6421232933475</v>
      </c>
    </row>
    <row r="21" spans="1:74" x14ac:dyDescent="0.25">
      <c r="A21" s="28">
        <v>31</v>
      </c>
      <c r="B21" t="s">
        <v>38</v>
      </c>
      <c r="C21" s="14">
        <v>28860</v>
      </c>
      <c r="D21" s="14">
        <v>1200.57</v>
      </c>
      <c r="E21" s="14">
        <v>917.74</v>
      </c>
      <c r="F21" s="14">
        <v>1619.05</v>
      </c>
      <c r="G21" s="15">
        <v>261000</v>
      </c>
      <c r="H21" s="14">
        <v>12.3</v>
      </c>
      <c r="I21" s="14">
        <v>10.4</v>
      </c>
      <c r="J21" s="14">
        <v>14.6</v>
      </c>
      <c r="K21" s="14">
        <v>6.4</v>
      </c>
      <c r="L21" s="14">
        <v>13.4</v>
      </c>
      <c r="M21" s="15">
        <v>400</v>
      </c>
      <c r="N21" s="11">
        <v>34</v>
      </c>
      <c r="O21" s="11">
        <v>5</v>
      </c>
      <c r="P21" s="11">
        <v>1</v>
      </c>
      <c r="Q21" s="11">
        <v>0</v>
      </c>
      <c r="R21" s="11">
        <v>0</v>
      </c>
      <c r="S21" s="11">
        <v>6</v>
      </c>
      <c r="T21" s="11">
        <f t="shared" si="0"/>
        <v>40</v>
      </c>
      <c r="U21" s="3">
        <v>0.75</v>
      </c>
      <c r="W21" s="3">
        <v>0</v>
      </c>
      <c r="Y21" s="3">
        <v>0</v>
      </c>
      <c r="AA21" s="3">
        <v>0</v>
      </c>
      <c r="AC21" s="3">
        <v>0</v>
      </c>
      <c r="AE21" s="5">
        <v>40</v>
      </c>
      <c r="AG21" s="3">
        <v>0</v>
      </c>
      <c r="AI21" s="3">
        <v>0</v>
      </c>
      <c r="BA21">
        <v>80</v>
      </c>
      <c r="BB21">
        <v>38</v>
      </c>
      <c r="BC21">
        <v>43</v>
      </c>
      <c r="BD21">
        <v>54</v>
      </c>
      <c r="BE21">
        <v>0</v>
      </c>
      <c r="BF21">
        <v>127</v>
      </c>
      <c r="BG21">
        <v>20</v>
      </c>
      <c r="BI21">
        <f t="shared" si="1"/>
        <v>32608</v>
      </c>
      <c r="BJ21">
        <f t="shared" si="2"/>
        <v>36</v>
      </c>
      <c r="BK21">
        <f t="shared" si="3"/>
        <v>29.218637992831543</v>
      </c>
      <c r="BL21">
        <f t="shared" si="4"/>
        <v>4.1599792099792095E-2</v>
      </c>
      <c r="BM21">
        <f t="shared" si="5"/>
        <v>1356.4860207900206</v>
      </c>
      <c r="BN21">
        <f t="shared" si="6"/>
        <v>1.2154892659408787</v>
      </c>
      <c r="BO21">
        <f t="shared" si="7"/>
        <v>3.1799722799722797E-2</v>
      </c>
      <c r="BP21">
        <f t="shared" si="8"/>
        <v>1036.925361053361</v>
      </c>
      <c r="BQ21">
        <f t="shared" si="9"/>
        <v>0.92914458875749195</v>
      </c>
      <c r="BS21">
        <f t="shared" si="10"/>
        <v>31.668427212522694</v>
      </c>
      <c r="BT21" s="4">
        <f t="shared" si="11"/>
        <v>35341.964769175327</v>
      </c>
      <c r="BU21" s="4">
        <f t="shared" si="12"/>
        <v>35341.964769175327</v>
      </c>
      <c r="BV21" s="4">
        <f t="shared" si="13"/>
        <v>930.05170445198235</v>
      </c>
    </row>
    <row r="22" spans="1:74" x14ac:dyDescent="0.25">
      <c r="A22" s="28">
        <v>30</v>
      </c>
      <c r="B22" t="s">
        <v>39</v>
      </c>
      <c r="C22" s="14">
        <v>29704</v>
      </c>
      <c r="D22" s="14">
        <v>1262.44</v>
      </c>
      <c r="E22" s="14">
        <v>941.6</v>
      </c>
      <c r="F22" s="14">
        <v>1654.51</v>
      </c>
      <c r="G22" s="15">
        <v>175000</v>
      </c>
      <c r="H22" s="14">
        <v>12.6</v>
      </c>
      <c r="I22" s="14">
        <v>10.1</v>
      </c>
      <c r="J22" s="14">
        <v>14.5</v>
      </c>
      <c r="K22" s="14">
        <v>13.4</v>
      </c>
      <c r="L22" s="14">
        <v>11</v>
      </c>
      <c r="M22" s="15">
        <v>350</v>
      </c>
      <c r="N22" s="11">
        <v>31</v>
      </c>
      <c r="O22" s="11">
        <v>7</v>
      </c>
      <c r="P22" s="11">
        <v>1</v>
      </c>
      <c r="Q22" s="11">
        <v>0</v>
      </c>
      <c r="R22" s="11">
        <v>0</v>
      </c>
      <c r="S22" s="11">
        <v>4</v>
      </c>
      <c r="T22" s="11">
        <f t="shared" si="0"/>
        <v>39</v>
      </c>
      <c r="U22" s="3">
        <v>0.25</v>
      </c>
      <c r="W22" s="3">
        <v>0</v>
      </c>
      <c r="Y22" s="3">
        <v>1</v>
      </c>
      <c r="AA22" s="3">
        <v>0</v>
      </c>
      <c r="AC22" s="3">
        <v>0</v>
      </c>
      <c r="AE22" s="5">
        <v>30</v>
      </c>
      <c r="AG22" s="3">
        <v>0</v>
      </c>
      <c r="AI22" s="3">
        <v>0</v>
      </c>
      <c r="BA22">
        <v>60</v>
      </c>
      <c r="BB22">
        <v>38</v>
      </c>
      <c r="BC22">
        <v>43</v>
      </c>
      <c r="BD22">
        <v>0</v>
      </c>
      <c r="BE22">
        <v>0</v>
      </c>
      <c r="BF22">
        <v>0</v>
      </c>
      <c r="BG22">
        <v>0</v>
      </c>
      <c r="BI22">
        <f t="shared" si="1"/>
        <v>33344</v>
      </c>
      <c r="BJ22">
        <f t="shared" si="2"/>
        <v>35</v>
      </c>
      <c r="BK22">
        <f t="shared" si="3"/>
        <v>31.756190476190476</v>
      </c>
      <c r="BL22">
        <f t="shared" si="4"/>
        <v>4.2500673309991924E-2</v>
      </c>
      <c r="BM22">
        <f t="shared" si="5"/>
        <v>1417.1424508483708</v>
      </c>
      <c r="BN22">
        <f t="shared" si="6"/>
        <v>1.3496594769984482</v>
      </c>
      <c r="BO22">
        <f t="shared" si="7"/>
        <v>3.1699434419606785E-2</v>
      </c>
      <c r="BP22">
        <f t="shared" si="8"/>
        <v>1056.9859412873686</v>
      </c>
      <c r="BQ22">
        <f t="shared" si="9"/>
        <v>1.0066532774165415</v>
      </c>
      <c r="BS22">
        <f t="shared" si="10"/>
        <v>34.764221851974398</v>
      </c>
      <c r="BT22" s="4">
        <f t="shared" si="11"/>
        <v>36502.432944573113</v>
      </c>
      <c r="BU22" s="4">
        <f t="shared" si="12"/>
        <v>29201.946355658492</v>
      </c>
      <c r="BV22" s="4">
        <f t="shared" si="13"/>
        <v>960.59034064666082</v>
      </c>
    </row>
    <row r="23" spans="1:74" x14ac:dyDescent="0.25">
      <c r="A23" s="28">
        <v>31</v>
      </c>
      <c r="B23" t="s">
        <v>40</v>
      </c>
      <c r="C23" s="14">
        <v>28053</v>
      </c>
      <c r="D23" s="14">
        <v>1189.45</v>
      </c>
      <c r="E23" s="14">
        <v>936.98</v>
      </c>
      <c r="F23" s="14">
        <v>1559.76</v>
      </c>
      <c r="G23" s="15">
        <v>192000</v>
      </c>
      <c r="H23" s="14">
        <v>16.7</v>
      </c>
      <c r="I23" s="14">
        <v>19.600000000000001</v>
      </c>
      <c r="J23" s="14">
        <v>10.6</v>
      </c>
      <c r="K23" s="14">
        <v>5.9</v>
      </c>
      <c r="L23" s="14">
        <v>11.4</v>
      </c>
      <c r="M23" s="15">
        <v>400</v>
      </c>
      <c r="N23" s="11">
        <v>28</v>
      </c>
      <c r="O23" s="11">
        <v>10</v>
      </c>
      <c r="P23" s="11">
        <v>1</v>
      </c>
      <c r="Q23" s="11">
        <v>0</v>
      </c>
      <c r="R23" s="11">
        <v>0</v>
      </c>
      <c r="S23" s="11">
        <v>5</v>
      </c>
      <c r="T23" s="11">
        <f t="shared" si="0"/>
        <v>39</v>
      </c>
      <c r="U23" s="3">
        <v>0.5</v>
      </c>
      <c r="W23" s="3">
        <v>0</v>
      </c>
      <c r="Y23" s="3">
        <v>2</v>
      </c>
      <c r="AA23" s="3">
        <v>0</v>
      </c>
      <c r="AC23" s="3">
        <v>0</v>
      </c>
      <c r="AE23" s="5">
        <v>40</v>
      </c>
      <c r="AF23" s="2" t="s">
        <v>124</v>
      </c>
      <c r="AG23" s="3">
        <v>0</v>
      </c>
      <c r="AI23" s="3">
        <v>0</v>
      </c>
      <c r="BA23">
        <v>10</v>
      </c>
      <c r="BB23">
        <v>10</v>
      </c>
      <c r="BC23">
        <v>0</v>
      </c>
      <c r="BD23">
        <v>0</v>
      </c>
      <c r="BE23">
        <v>0</v>
      </c>
      <c r="BF23">
        <v>14</v>
      </c>
      <c r="BG23">
        <v>0</v>
      </c>
      <c r="BI23">
        <f t="shared" si="1"/>
        <v>30635</v>
      </c>
      <c r="BJ23">
        <f t="shared" si="2"/>
        <v>32</v>
      </c>
      <c r="BK23">
        <f t="shared" si="3"/>
        <v>30.882056451612904</v>
      </c>
      <c r="BL23">
        <f t="shared" si="4"/>
        <v>4.2400099811071901E-2</v>
      </c>
      <c r="BM23">
        <f t="shared" si="5"/>
        <v>1298.9270577121877</v>
      </c>
      <c r="BN23">
        <f t="shared" si="6"/>
        <v>1.3094022759195441</v>
      </c>
      <c r="BO23">
        <f t="shared" si="7"/>
        <v>3.3400349338751648E-2</v>
      </c>
      <c r="BP23">
        <f t="shared" si="8"/>
        <v>1023.2197019926567</v>
      </c>
      <c r="BQ23">
        <f t="shared" si="9"/>
        <v>1.03147147378292</v>
      </c>
      <c r="BS23">
        <f t="shared" si="10"/>
        <v>34.137140790531284</v>
      </c>
      <c r="BT23" s="4">
        <f t="shared" si="11"/>
        <v>33864.043664207034</v>
      </c>
      <c r="BU23" s="4">
        <f t="shared" si="12"/>
        <v>20318.426198524219</v>
      </c>
      <c r="BV23" s="4">
        <f t="shared" si="13"/>
        <v>891.15904379492201</v>
      </c>
    </row>
    <row r="24" spans="1:74" x14ac:dyDescent="0.25">
      <c r="A24" s="28">
        <v>30</v>
      </c>
      <c r="B24" t="s">
        <v>41</v>
      </c>
      <c r="C24" s="14">
        <v>22703</v>
      </c>
      <c r="D24" s="14">
        <v>1042.05</v>
      </c>
      <c r="E24" s="14">
        <v>785.52</v>
      </c>
      <c r="F24" s="14">
        <v>1253.21</v>
      </c>
      <c r="G24" s="15">
        <v>268000</v>
      </c>
      <c r="H24" s="14">
        <v>12.8</v>
      </c>
      <c r="I24" s="14">
        <v>15.3</v>
      </c>
      <c r="J24" s="14">
        <v>16.899999999999999</v>
      </c>
      <c r="K24" s="14">
        <v>13.6</v>
      </c>
      <c r="L24" s="14">
        <v>12.2</v>
      </c>
      <c r="M24" s="15">
        <v>400</v>
      </c>
      <c r="N24" s="11">
        <v>25</v>
      </c>
      <c r="O24" s="11">
        <v>12</v>
      </c>
      <c r="P24" s="11">
        <v>1</v>
      </c>
      <c r="Q24" s="11">
        <v>0</v>
      </c>
      <c r="R24" s="11">
        <v>0</v>
      </c>
      <c r="S24" s="11">
        <v>1</v>
      </c>
      <c r="T24" s="11">
        <f t="shared" si="0"/>
        <v>38</v>
      </c>
      <c r="U24" s="3">
        <v>0.5</v>
      </c>
      <c r="W24" s="3">
        <v>0</v>
      </c>
      <c r="Y24" s="3">
        <v>2</v>
      </c>
      <c r="AA24" s="3">
        <v>0</v>
      </c>
      <c r="AC24" s="3">
        <v>0</v>
      </c>
      <c r="AE24" s="5">
        <v>40</v>
      </c>
      <c r="AF24" s="2" t="s">
        <v>124</v>
      </c>
      <c r="AG24" s="3">
        <v>0</v>
      </c>
      <c r="AI24" s="3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14</v>
      </c>
      <c r="BG24">
        <v>0</v>
      </c>
      <c r="BI24">
        <f t="shared" si="1"/>
        <v>25803</v>
      </c>
      <c r="BJ24">
        <f t="shared" si="2"/>
        <v>29</v>
      </c>
      <c r="BK24">
        <f t="shared" si="3"/>
        <v>29.658620689655169</v>
      </c>
      <c r="BL24">
        <f t="shared" si="4"/>
        <v>4.5899220367352334E-2</v>
      </c>
      <c r="BM24">
        <f t="shared" si="5"/>
        <v>1184.3375831387923</v>
      </c>
      <c r="BN24">
        <f t="shared" si="6"/>
        <v>1.361307566826198</v>
      </c>
      <c r="BO24">
        <f t="shared" si="7"/>
        <v>3.4599832621239481E-2</v>
      </c>
      <c r="BP24">
        <f t="shared" si="8"/>
        <v>892.77948112584227</v>
      </c>
      <c r="BQ24">
        <f t="shared" si="9"/>
        <v>1.0261833116388992</v>
      </c>
      <c r="BS24">
        <f t="shared" si="10"/>
        <v>34.369797547460685</v>
      </c>
      <c r="BT24" s="4">
        <f t="shared" si="11"/>
        <v>29901.723866290795</v>
      </c>
      <c r="BU24" s="4">
        <f t="shared" si="12"/>
        <v>2990.1723866290795</v>
      </c>
      <c r="BV24" s="4">
        <f t="shared" si="13"/>
        <v>2990.1723866290795</v>
      </c>
    </row>
    <row r="25" spans="1:74" x14ac:dyDescent="0.25">
      <c r="A25" s="28">
        <v>31</v>
      </c>
      <c r="B25" t="s">
        <v>42</v>
      </c>
      <c r="C25" s="14">
        <v>24866</v>
      </c>
      <c r="D25" s="14">
        <v>1182.0899999999999</v>
      </c>
      <c r="E25" s="14">
        <v>884.61</v>
      </c>
      <c r="F25" s="14">
        <v>1432.99</v>
      </c>
      <c r="G25" s="15">
        <v>414000</v>
      </c>
      <c r="H25" s="14">
        <v>16.2</v>
      </c>
      <c r="I25" s="14">
        <v>21.4</v>
      </c>
      <c r="J25" s="14">
        <v>15.8</v>
      </c>
      <c r="K25" s="14">
        <v>14.6</v>
      </c>
      <c r="L25" s="14">
        <v>12.5</v>
      </c>
      <c r="M25" s="15">
        <v>1000</v>
      </c>
      <c r="N25" s="11">
        <v>31</v>
      </c>
      <c r="O25" s="11">
        <v>6</v>
      </c>
      <c r="P25" s="11">
        <v>1</v>
      </c>
      <c r="Q25" s="11">
        <v>0</v>
      </c>
      <c r="R25" s="11">
        <v>0</v>
      </c>
      <c r="S25" s="11">
        <v>7</v>
      </c>
      <c r="T25" s="11">
        <f t="shared" si="0"/>
        <v>38</v>
      </c>
      <c r="U25" s="3">
        <v>0</v>
      </c>
      <c r="W25" s="3">
        <v>0</v>
      </c>
      <c r="Y25" s="3">
        <v>3</v>
      </c>
      <c r="AA25" s="3">
        <v>0</v>
      </c>
      <c r="AC25" s="3">
        <v>0</v>
      </c>
      <c r="AE25" s="5" t="s">
        <v>126</v>
      </c>
      <c r="AG25" s="3">
        <v>0</v>
      </c>
      <c r="AI25" s="3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50</v>
      </c>
      <c r="BG25">
        <v>0</v>
      </c>
      <c r="BI25">
        <f t="shared" si="1"/>
        <v>25824</v>
      </c>
      <c r="BJ25">
        <f t="shared" si="2"/>
        <v>26</v>
      </c>
      <c r="BK25">
        <f t="shared" si="3"/>
        <v>32.039702233250622</v>
      </c>
      <c r="BL25">
        <f t="shared" si="4"/>
        <v>4.7538405855384859E-2</v>
      </c>
      <c r="BM25">
        <f t="shared" si="5"/>
        <v>1227.6317928094586</v>
      </c>
      <c r="BN25">
        <f t="shared" si="6"/>
        <v>1.5231163682499487</v>
      </c>
      <c r="BO25">
        <f t="shared" si="7"/>
        <v>3.557508244188852E-2</v>
      </c>
      <c r="BP25">
        <f t="shared" si="8"/>
        <v>918.6909289793291</v>
      </c>
      <c r="BQ25">
        <f t="shared" si="9"/>
        <v>1.1398150483614504</v>
      </c>
      <c r="BS25">
        <f t="shared" si="10"/>
        <v>38.024477661965406</v>
      </c>
      <c r="BT25" s="4">
        <f t="shared" si="11"/>
        <v>30647.728995544119</v>
      </c>
      <c r="BU25" s="4">
        <f t="shared" si="12"/>
        <v>0</v>
      </c>
      <c r="BV25" s="4" t="e">
        <f t="shared" si="13"/>
        <v>#DIV/0!</v>
      </c>
    </row>
    <row r="26" spans="1:74" x14ac:dyDescent="0.25">
      <c r="A26" s="28">
        <v>31</v>
      </c>
      <c r="B26" t="s">
        <v>43</v>
      </c>
      <c r="C26" s="14">
        <v>30713</v>
      </c>
      <c r="D26" s="14">
        <v>1363.87</v>
      </c>
      <c r="E26" s="14">
        <v>1038.0999999999999</v>
      </c>
      <c r="F26" s="14">
        <v>1732.21</v>
      </c>
      <c r="G26" s="15">
        <v>190000</v>
      </c>
      <c r="H26" s="14">
        <v>13.1</v>
      </c>
      <c r="I26" s="14">
        <v>10.6</v>
      </c>
      <c r="J26" s="14">
        <v>6.5</v>
      </c>
      <c r="K26" s="14">
        <v>14.3</v>
      </c>
      <c r="L26" s="14">
        <v>7.3</v>
      </c>
      <c r="M26" s="15">
        <v>700</v>
      </c>
      <c r="N26" s="11">
        <v>39</v>
      </c>
      <c r="O26" s="11">
        <v>1</v>
      </c>
      <c r="P26" s="11">
        <v>0</v>
      </c>
      <c r="Q26" s="11">
        <v>0</v>
      </c>
      <c r="R26" s="11">
        <v>0</v>
      </c>
      <c r="S26" s="11">
        <v>8</v>
      </c>
      <c r="T26" s="11">
        <f t="shared" si="0"/>
        <v>40</v>
      </c>
      <c r="U26" s="3">
        <v>0</v>
      </c>
      <c r="W26" s="3">
        <v>0</v>
      </c>
      <c r="Y26" s="3">
        <v>3</v>
      </c>
      <c r="AA26" s="3">
        <v>0</v>
      </c>
      <c r="AC26" s="3">
        <v>0</v>
      </c>
      <c r="AE26" s="5">
        <v>40</v>
      </c>
      <c r="AF26" s="2" t="s">
        <v>124</v>
      </c>
      <c r="AG26" s="3">
        <v>0</v>
      </c>
      <c r="AI26" s="3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50</v>
      </c>
      <c r="BG26">
        <v>0</v>
      </c>
      <c r="BI26">
        <f t="shared" si="1"/>
        <v>35619</v>
      </c>
      <c r="BJ26">
        <f t="shared" si="2"/>
        <v>32</v>
      </c>
      <c r="BK26">
        <f t="shared" si="3"/>
        <v>35.90625</v>
      </c>
      <c r="BL26">
        <f t="shared" si="4"/>
        <v>4.4406928662130037E-2</v>
      </c>
      <c r="BM26">
        <f t="shared" si="5"/>
        <v>1581.7303920164097</v>
      </c>
      <c r="BN26">
        <f t="shared" si="6"/>
        <v>1.5944862822746066</v>
      </c>
      <c r="BO26">
        <f t="shared" si="7"/>
        <v>3.3800019535701491E-2</v>
      </c>
      <c r="BP26">
        <f t="shared" si="8"/>
        <v>1203.9228958421513</v>
      </c>
      <c r="BQ26">
        <f t="shared" si="9"/>
        <v>1.2136319514537817</v>
      </c>
      <c r="BS26">
        <f>(0.325*BK26)+(12.86*BN26)+(7.04*BQ26)</f>
        <v>40.718593778286063</v>
      </c>
      <c r="BT26" s="4">
        <f t="shared" si="11"/>
        <v>40392.845028059775</v>
      </c>
      <c r="BU26" s="4">
        <f t="shared" si="12"/>
        <v>0</v>
      </c>
      <c r="BV26" s="4" t="e">
        <f t="shared" si="13"/>
        <v>#DIV/0!</v>
      </c>
    </row>
    <row r="27" spans="1:74" x14ac:dyDescent="0.25">
      <c r="A27" s="28">
        <v>28</v>
      </c>
      <c r="B27" t="s">
        <v>44</v>
      </c>
      <c r="C27" s="14">
        <v>29428</v>
      </c>
      <c r="D27" s="14">
        <v>1324.28</v>
      </c>
      <c r="E27" s="14">
        <v>968.17</v>
      </c>
      <c r="F27" s="14">
        <v>1662.68</v>
      </c>
      <c r="G27" s="15">
        <v>172000</v>
      </c>
      <c r="H27" s="14">
        <v>7.1</v>
      </c>
      <c r="I27" s="14">
        <v>9</v>
      </c>
      <c r="J27" s="14">
        <v>15.1</v>
      </c>
      <c r="K27" s="14">
        <v>12.9</v>
      </c>
      <c r="L27" s="14">
        <v>10</v>
      </c>
      <c r="N27" s="11">
        <v>35</v>
      </c>
      <c r="O27" s="11">
        <v>4</v>
      </c>
      <c r="P27" s="11">
        <v>0</v>
      </c>
      <c r="Q27" s="11">
        <v>0</v>
      </c>
      <c r="R27" s="11">
        <v>0</v>
      </c>
      <c r="S27" s="11">
        <v>7</v>
      </c>
      <c r="T27" s="11">
        <f t="shared" si="0"/>
        <v>39</v>
      </c>
      <c r="U27" s="3">
        <v>0.5</v>
      </c>
      <c r="W27" s="3">
        <v>0</v>
      </c>
      <c r="Y27" s="3">
        <v>2.5</v>
      </c>
      <c r="AA27" s="3">
        <v>0</v>
      </c>
      <c r="AC27" s="3">
        <v>0</v>
      </c>
      <c r="AE27" s="5">
        <v>40</v>
      </c>
      <c r="AF27" s="2" t="s">
        <v>124</v>
      </c>
      <c r="AG27" s="3">
        <v>0</v>
      </c>
      <c r="AI27" s="3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50</v>
      </c>
      <c r="BG27">
        <v>0</v>
      </c>
      <c r="BI27">
        <f t="shared" si="1"/>
        <v>34160</v>
      </c>
      <c r="BJ27">
        <f t="shared" si="2"/>
        <v>39</v>
      </c>
      <c r="BK27">
        <f t="shared" si="3"/>
        <v>31.282051282051281</v>
      </c>
      <c r="BL27">
        <f t="shared" si="4"/>
        <v>4.5000679624847086E-2</v>
      </c>
      <c r="BM27">
        <f t="shared" si="5"/>
        <v>1537.2232159847765</v>
      </c>
      <c r="BN27">
        <f t="shared" si="6"/>
        <v>1.4077135677516268</v>
      </c>
      <c r="BO27">
        <f t="shared" si="7"/>
        <v>3.289961941008563E-2</v>
      </c>
      <c r="BP27">
        <f t="shared" si="8"/>
        <v>1123.8509990485252</v>
      </c>
      <c r="BQ27">
        <f t="shared" si="9"/>
        <v>1.0291675815462684</v>
      </c>
      <c r="BS27">
        <f>(0.325*BK27)+(12.86*BN27)+(7.04*BQ27)</f>
        <v>35.515202922038313</v>
      </c>
      <c r="BT27" s="4">
        <f t="shared" si="11"/>
        <v>38782.601590865837</v>
      </c>
      <c r="BU27" s="4">
        <f t="shared" si="12"/>
        <v>0</v>
      </c>
      <c r="BV27" s="4" t="e">
        <f t="shared" si="13"/>
        <v>#DIV/0!</v>
      </c>
    </row>
  </sheetData>
  <mergeCells count="6">
    <mergeCell ref="A1:B1"/>
    <mergeCell ref="U1:AJ1"/>
    <mergeCell ref="AK1:AZ1"/>
    <mergeCell ref="A2:B2"/>
    <mergeCell ref="A3:B3"/>
    <mergeCell ref="H3:L3"/>
  </mergeCells>
  <pageMargins left="0.7" right="0.7" top="0.75" bottom="0.75" header="0.3" footer="0.3"/>
  <pageSetup scale="70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1</vt:lpstr>
      <vt:lpstr>3</vt:lpstr>
      <vt:lpstr>7</vt:lpstr>
      <vt:lpstr>8</vt:lpstr>
      <vt:lpstr>10</vt:lpstr>
      <vt:lpstr>11</vt:lpstr>
      <vt:lpstr>12</vt:lpstr>
      <vt:lpstr>14</vt:lpstr>
      <vt:lpstr>15</vt:lpstr>
      <vt:lpstr>16</vt:lpstr>
      <vt:lpstr>21</vt:lpstr>
      <vt:lpstr>25</vt:lpstr>
      <vt:lpstr>27</vt:lpstr>
      <vt:lpstr>32</vt:lpstr>
      <vt:lpstr>36</vt:lpstr>
      <vt:lpstr>48</vt:lpstr>
      <vt:lpstr>56</vt:lpstr>
      <vt:lpstr>58</vt:lpstr>
      <vt:lpstr>66</vt:lpstr>
      <vt:lpstr>69</vt:lpstr>
      <vt:lpstr>Formula</vt:lpstr>
      <vt:lpstr>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J. Teeter</dc:creator>
  <cp:lastModifiedBy>Abigail J. Teeter</cp:lastModifiedBy>
  <cp:lastPrinted>2017-05-12T14:38:26Z</cp:lastPrinted>
  <dcterms:created xsi:type="dcterms:W3CDTF">2017-05-10T13:52:15Z</dcterms:created>
  <dcterms:modified xsi:type="dcterms:W3CDTF">2019-05-10T13:41:25Z</dcterms:modified>
</cp:coreProperties>
</file>