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g12\Documents\Programming\Grant Proposals\SARE grain 2019\One on One programming\FSGSM booklet\previous spreadsheets Storage Cost\"/>
    </mc:Choice>
  </mc:AlternateContent>
  <bookViews>
    <workbookView xWindow="0" yWindow="0" windowWidth="20400" windowHeight="8295" tabRatio="720"/>
  </bookViews>
  <sheets>
    <sheet name="Instructions" sheetId="10" r:id="rId1"/>
    <sheet name="Storages" sheetId="2" r:id="rId2"/>
    <sheet name="Machinery" sheetId="5" r:id="rId3"/>
    <sheet name="Activity Record" sheetId="12" r:id="rId4"/>
    <sheet name="Drying Fuel" sheetId="9" r:id="rId5"/>
    <sheet name="Bin Storage Cost Calc" sheetId="6" r:id="rId6"/>
    <sheet name="non-Bin Storage Cost" sheetId="11" r:id="rId7"/>
    <sheet name="Breakeven Long-term Storage" sheetId="14"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6" i="6" l="1"/>
  <c r="E36" i="6" s="1"/>
  <c r="I36"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7" i="6"/>
  <c r="H36" i="6" l="1"/>
  <c r="G36" i="6"/>
  <c r="F36" i="6"/>
  <c r="J36" i="6" s="1"/>
  <c r="J8" i="12" l="1"/>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48" i="12"/>
  <c r="J49" i="12"/>
  <c r="J50" i="12"/>
  <c r="J51" i="12"/>
  <c r="J52" i="12"/>
  <c r="J53" i="12"/>
  <c r="J54" i="12"/>
  <c r="J55" i="12"/>
  <c r="J56" i="12"/>
  <c r="J57" i="12"/>
  <c r="J58" i="12"/>
  <c r="J59" i="12"/>
  <c r="J60" i="12"/>
  <c r="J6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105" i="12"/>
  <c r="J106" i="12"/>
  <c r="J107" i="12"/>
  <c r="J108" i="12"/>
  <c r="J109" i="12"/>
  <c r="J110" i="12"/>
  <c r="J111" i="12"/>
  <c r="J112" i="12"/>
  <c r="J113" i="12"/>
  <c r="J114" i="12"/>
  <c r="J115" i="12"/>
  <c r="J116" i="12"/>
  <c r="J117" i="12"/>
  <c r="J118" i="12"/>
  <c r="J119" i="12"/>
  <c r="J120" i="12"/>
  <c r="J121" i="12"/>
  <c r="J122" i="12"/>
  <c r="J123" i="12"/>
  <c r="J124" i="12"/>
  <c r="J125" i="12"/>
  <c r="J126" i="12"/>
  <c r="J127" i="12"/>
  <c r="J128" i="12"/>
  <c r="J129" i="12"/>
  <c r="J130" i="12"/>
  <c r="J131" i="12"/>
  <c r="J132" i="12"/>
  <c r="J133" i="12"/>
  <c r="J134" i="12"/>
  <c r="J135" i="12"/>
  <c r="J136" i="12"/>
  <c r="J137" i="12"/>
  <c r="J138" i="12"/>
  <c r="J139" i="12"/>
  <c r="J140" i="12"/>
  <c r="J141" i="12"/>
  <c r="J142" i="12"/>
  <c r="J143" i="12"/>
  <c r="J144" i="12"/>
  <c r="J145" i="12"/>
  <c r="J146" i="12"/>
  <c r="J147" i="12"/>
  <c r="J148" i="12"/>
  <c r="J149" i="12"/>
  <c r="J150" i="12"/>
  <c r="J151" i="12"/>
  <c r="J152" i="12"/>
  <c r="J153" i="12"/>
  <c r="J154" i="12"/>
  <c r="J155" i="12"/>
  <c r="J156" i="12"/>
  <c r="J157" i="12"/>
  <c r="J158" i="12"/>
  <c r="J159" i="12"/>
  <c r="J160" i="12"/>
  <c r="J161" i="12"/>
  <c r="J162" i="12"/>
  <c r="J163" i="12"/>
  <c r="J164" i="12"/>
  <c r="J165" i="12"/>
  <c r="J166" i="12"/>
  <c r="J167" i="12"/>
  <c r="J168" i="12"/>
  <c r="J169" i="12"/>
  <c r="J170" i="12"/>
  <c r="J171" i="12"/>
  <c r="J172" i="12"/>
  <c r="J173" i="12"/>
  <c r="J174" i="12"/>
  <c r="J175" i="12"/>
  <c r="J176" i="12"/>
  <c r="J177" i="12"/>
  <c r="J178" i="12"/>
  <c r="J179" i="12"/>
  <c r="J180" i="12"/>
  <c r="J181" i="12"/>
  <c r="J182" i="12"/>
  <c r="J183" i="12"/>
  <c r="J184" i="12"/>
  <c r="J185" i="12"/>
  <c r="J186" i="12"/>
  <c r="J187" i="12"/>
  <c r="J188" i="12"/>
  <c r="J189" i="12"/>
  <c r="J190" i="12"/>
  <c r="J191" i="12"/>
  <c r="J192" i="12"/>
  <c r="J193" i="12"/>
  <c r="J194" i="12"/>
  <c r="J195" i="12"/>
  <c r="J196" i="12"/>
  <c r="J197" i="12"/>
  <c r="J198" i="12"/>
  <c r="J199" i="12"/>
  <c r="J200" i="12"/>
  <c r="J201" i="12"/>
  <c r="J202" i="12"/>
  <c r="J203" i="12"/>
  <c r="J204" i="12"/>
  <c r="J205" i="12"/>
  <c r="J206" i="12"/>
  <c r="J207" i="12"/>
  <c r="J208" i="12"/>
  <c r="J209" i="12"/>
  <c r="J210" i="12"/>
  <c r="J211" i="12"/>
  <c r="J212" i="12"/>
  <c r="J213" i="12"/>
  <c r="J214" i="12"/>
  <c r="J215" i="12"/>
  <c r="J216" i="12"/>
  <c r="J217" i="12"/>
  <c r="J218" i="12"/>
  <c r="J219" i="12"/>
  <c r="J220" i="12"/>
  <c r="J221" i="12"/>
  <c r="J222" i="12"/>
  <c r="J223" i="12"/>
  <c r="J224" i="12"/>
  <c r="J225" i="12"/>
  <c r="J226" i="12"/>
  <c r="J227" i="12"/>
  <c r="J228" i="12"/>
  <c r="J229" i="12"/>
  <c r="J230" i="12"/>
  <c r="J231" i="12"/>
  <c r="J232" i="12"/>
  <c r="J233" i="12"/>
  <c r="J234" i="12"/>
  <c r="J235" i="12"/>
  <c r="J236" i="12"/>
  <c r="J237" i="12"/>
  <c r="J238" i="12"/>
  <c r="J239" i="12"/>
  <c r="J240" i="12"/>
  <c r="J241" i="12"/>
  <c r="J242" i="12"/>
  <c r="J243" i="12"/>
  <c r="J244" i="12"/>
  <c r="J245" i="12"/>
  <c r="J246" i="12"/>
  <c r="J247" i="12"/>
  <c r="J248" i="12"/>
  <c r="J249" i="12"/>
  <c r="J250" i="12"/>
  <c r="J251" i="12"/>
  <c r="J252" i="12"/>
  <c r="J253" i="12"/>
  <c r="J254" i="12"/>
  <c r="J255" i="12"/>
  <c r="J256" i="12"/>
  <c r="J257" i="12"/>
  <c r="J258" i="12"/>
  <c r="J259" i="12"/>
  <c r="J260" i="12"/>
  <c r="J261" i="12"/>
  <c r="J262" i="12"/>
  <c r="J263" i="12"/>
  <c r="J264" i="12"/>
  <c r="J265" i="12"/>
  <c r="J266" i="12"/>
  <c r="J267" i="12"/>
  <c r="J268" i="12"/>
  <c r="J269" i="12"/>
  <c r="J270" i="12"/>
  <c r="J271" i="12"/>
  <c r="J272" i="12"/>
  <c r="J273" i="12"/>
  <c r="J274" i="12"/>
  <c r="J275" i="12"/>
  <c r="J276" i="12"/>
  <c r="J277" i="12"/>
  <c r="J278" i="12"/>
  <c r="J279" i="12"/>
  <c r="J280" i="12"/>
  <c r="J281" i="12"/>
  <c r="J282" i="12"/>
  <c r="J283" i="12"/>
  <c r="J284" i="12"/>
  <c r="J285" i="12"/>
  <c r="J286" i="12"/>
  <c r="J287" i="12"/>
  <c r="J288" i="12"/>
  <c r="J289" i="12"/>
  <c r="J290" i="12"/>
  <c r="J291" i="12"/>
  <c r="J292" i="12"/>
  <c r="J293" i="12"/>
  <c r="J294" i="12"/>
  <c r="J295" i="12"/>
  <c r="J296" i="12"/>
  <c r="K8" i="11"/>
  <c r="K9" i="11"/>
  <c r="K10" i="11"/>
  <c r="K11" i="11"/>
  <c r="K12" i="11"/>
  <c r="K13" i="11"/>
  <c r="K14" i="11"/>
  <c r="K15" i="11"/>
  <c r="K16" i="11"/>
  <c r="K17" i="11"/>
  <c r="K18" i="11"/>
  <c r="K19" i="11"/>
  <c r="K20" i="11"/>
  <c r="K21" i="11"/>
  <c r="K22" i="11"/>
  <c r="K23" i="11"/>
  <c r="K24" i="11"/>
  <c r="K7" i="11"/>
  <c r="E19" i="14" l="1"/>
  <c r="F17" i="14"/>
  <c r="H14" i="14"/>
  <c r="G11" i="14"/>
  <c r="E20" i="14" l="1"/>
  <c r="E21" i="14" s="1"/>
  <c r="C8" i="6" l="1"/>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C9" i="6"/>
  <c r="H9" i="6" s="1"/>
  <c r="C10" i="6"/>
  <c r="G10" i="6" s="1"/>
  <c r="C11" i="6"/>
  <c r="F11" i="6" s="1"/>
  <c r="C12" i="6"/>
  <c r="C13" i="6"/>
  <c r="C14" i="6"/>
  <c r="H14" i="6" s="1"/>
  <c r="C15" i="6"/>
  <c r="H15" i="6" s="1"/>
  <c r="C16" i="6"/>
  <c r="H16" i="6" s="1"/>
  <c r="C17" i="6"/>
  <c r="H17" i="6" s="1"/>
  <c r="C18" i="6"/>
  <c r="F18" i="6" s="1"/>
  <c r="C19" i="6"/>
  <c r="F19" i="6" s="1"/>
  <c r="C20" i="6"/>
  <c r="F20" i="6" s="1"/>
  <c r="C21" i="6"/>
  <c r="C22" i="6"/>
  <c r="C23" i="6"/>
  <c r="C24" i="6"/>
  <c r="C25" i="6"/>
  <c r="H25" i="6" s="1"/>
  <c r="C26" i="6"/>
  <c r="H26" i="6" s="1"/>
  <c r="C27" i="6"/>
  <c r="H27" i="6" s="1"/>
  <c r="C28" i="6"/>
  <c r="F28" i="6" s="1"/>
  <c r="C29" i="6"/>
  <c r="F29" i="6" s="1"/>
  <c r="C30" i="6"/>
  <c r="F30" i="6" s="1"/>
  <c r="C31" i="6"/>
  <c r="C32" i="6"/>
  <c r="C33" i="6"/>
  <c r="C34" i="6"/>
  <c r="H34" i="6" s="1"/>
  <c r="C35" i="6"/>
  <c r="H35" i="6" s="1"/>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51" i="9"/>
  <c r="R52" i="9"/>
  <c r="R53" i="9"/>
  <c r="R54" i="9"/>
  <c r="R55" i="9"/>
  <c r="R56" i="9"/>
  <c r="R57" i="9"/>
  <c r="R58" i="9"/>
  <c r="R59" i="9"/>
  <c r="R60" i="9"/>
  <c r="R61" i="9"/>
  <c r="R62" i="9"/>
  <c r="R63" i="9"/>
  <c r="R64" i="9"/>
  <c r="R65" i="9"/>
  <c r="R66" i="9"/>
  <c r="R67" i="9"/>
  <c r="R68" i="9"/>
  <c r="R69" i="9"/>
  <c r="R70" i="9"/>
  <c r="R71" i="9"/>
  <c r="R72" i="9"/>
  <c r="R73" i="9"/>
  <c r="R74" i="9"/>
  <c r="R75" i="9"/>
  <c r="R76" i="9"/>
  <c r="R77" i="9"/>
  <c r="R78" i="9"/>
  <c r="R79" i="9"/>
  <c r="R80" i="9"/>
  <c r="R81" i="9"/>
  <c r="R82" i="9"/>
  <c r="R83" i="9"/>
  <c r="R84" i="9"/>
  <c r="R85" i="9"/>
  <c r="R86" i="9"/>
  <c r="R87" i="9"/>
  <c r="R88" i="9"/>
  <c r="R89" i="9"/>
  <c r="R90" i="9"/>
  <c r="R91" i="9"/>
  <c r="R92" i="9"/>
  <c r="R93" i="9"/>
  <c r="R94" i="9"/>
  <c r="R95" i="9"/>
  <c r="R96" i="9"/>
  <c r="R97" i="9"/>
  <c r="R98"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62" i="9"/>
  <c r="M63" i="9"/>
  <c r="M64" i="9"/>
  <c r="M65" i="9"/>
  <c r="M66" i="9"/>
  <c r="M67" i="9"/>
  <c r="M68" i="9"/>
  <c r="M69" i="9"/>
  <c r="M70" i="9"/>
  <c r="M71" i="9"/>
  <c r="M72" i="9"/>
  <c r="M73" i="9"/>
  <c r="M74" i="9"/>
  <c r="M75" i="9"/>
  <c r="M76" i="9"/>
  <c r="M77" i="9"/>
  <c r="M78" i="9"/>
  <c r="M79" i="9"/>
  <c r="M80" i="9"/>
  <c r="M81" i="9"/>
  <c r="M82" i="9"/>
  <c r="M83" i="9"/>
  <c r="M84" i="9"/>
  <c r="M85" i="9"/>
  <c r="M86" i="9"/>
  <c r="M87" i="9"/>
  <c r="M88" i="9"/>
  <c r="M89" i="9"/>
  <c r="M90" i="9"/>
  <c r="M91" i="9"/>
  <c r="M92" i="9"/>
  <c r="M93" i="9"/>
  <c r="M94" i="9"/>
  <c r="M95" i="9"/>
  <c r="M96" i="9"/>
  <c r="M97" i="9"/>
  <c r="M98" i="9"/>
  <c r="R6" i="9"/>
  <c r="M6" i="9"/>
  <c r="Q22" i="12"/>
  <c r="R22" i="12"/>
  <c r="S22" i="12" s="1"/>
  <c r="V22" i="12" s="1"/>
  <c r="T22" i="12"/>
  <c r="U22" i="12"/>
  <c r="Q23" i="12"/>
  <c r="R23" i="12"/>
  <c r="S23" i="12" s="1"/>
  <c r="V23" i="12" s="1"/>
  <c r="T23" i="12"/>
  <c r="U23" i="12"/>
  <c r="Q24" i="12"/>
  <c r="R24" i="12"/>
  <c r="S24" i="12" s="1"/>
  <c r="T24" i="12"/>
  <c r="U24" i="12"/>
  <c r="Q25" i="12"/>
  <c r="R25" i="12"/>
  <c r="S25" i="12" s="1"/>
  <c r="T25" i="12"/>
  <c r="U25" i="12"/>
  <c r="Q26" i="12"/>
  <c r="R26" i="12"/>
  <c r="S26" i="12" s="1"/>
  <c r="T26" i="12"/>
  <c r="U26" i="12"/>
  <c r="Q27" i="12"/>
  <c r="R27" i="12"/>
  <c r="S27" i="12" s="1"/>
  <c r="T27" i="12"/>
  <c r="U27" i="12"/>
  <c r="Q28" i="12"/>
  <c r="R28" i="12"/>
  <c r="S28" i="12" s="1"/>
  <c r="T28" i="12"/>
  <c r="U28" i="12"/>
  <c r="Q29" i="12"/>
  <c r="R29" i="12"/>
  <c r="S29" i="12" s="1"/>
  <c r="T29" i="12"/>
  <c r="U29" i="12"/>
  <c r="Q30" i="12"/>
  <c r="R30" i="12"/>
  <c r="S30" i="12" s="1"/>
  <c r="T30" i="12"/>
  <c r="U30" i="12"/>
  <c r="Q31" i="12"/>
  <c r="R31" i="12"/>
  <c r="S31" i="12" s="1"/>
  <c r="T31" i="12"/>
  <c r="U31" i="12"/>
  <c r="Q32" i="12"/>
  <c r="R32" i="12"/>
  <c r="S32" i="12" s="1"/>
  <c r="T32" i="12"/>
  <c r="U32" i="12"/>
  <c r="Q33" i="12"/>
  <c r="R33" i="12"/>
  <c r="S33" i="12" s="1"/>
  <c r="T33" i="12"/>
  <c r="U33" i="12"/>
  <c r="Q34" i="12"/>
  <c r="R34" i="12"/>
  <c r="S34" i="12" s="1"/>
  <c r="T34" i="12"/>
  <c r="U34" i="12"/>
  <c r="Q35" i="12"/>
  <c r="R35" i="12"/>
  <c r="S35" i="12" s="1"/>
  <c r="T35" i="12"/>
  <c r="U35" i="12"/>
  <c r="Q36" i="12"/>
  <c r="R36" i="12"/>
  <c r="S36" i="12" s="1"/>
  <c r="T36" i="12"/>
  <c r="U36" i="12"/>
  <c r="Q37" i="12"/>
  <c r="R37" i="12"/>
  <c r="S37" i="12" s="1"/>
  <c r="T37" i="12"/>
  <c r="U37" i="12"/>
  <c r="Q38" i="12"/>
  <c r="R38" i="12"/>
  <c r="S38" i="12" s="1"/>
  <c r="T38" i="12"/>
  <c r="U38" i="12"/>
  <c r="Q39" i="12"/>
  <c r="R39" i="12"/>
  <c r="S39" i="12" s="1"/>
  <c r="T39" i="12"/>
  <c r="U39" i="12"/>
  <c r="Q40" i="12"/>
  <c r="R40" i="12"/>
  <c r="S40" i="12" s="1"/>
  <c r="T40" i="12"/>
  <c r="U40" i="12"/>
  <c r="Q41" i="12"/>
  <c r="R41" i="12"/>
  <c r="S41" i="12" s="1"/>
  <c r="T41" i="12"/>
  <c r="U41" i="12"/>
  <c r="Q42" i="12"/>
  <c r="R42" i="12"/>
  <c r="S42" i="12" s="1"/>
  <c r="T42" i="12"/>
  <c r="U42" i="12"/>
  <c r="Q43" i="12"/>
  <c r="R43" i="12"/>
  <c r="S43" i="12" s="1"/>
  <c r="T43" i="12"/>
  <c r="U43" i="12"/>
  <c r="Q44" i="12"/>
  <c r="R44" i="12"/>
  <c r="T44" i="12"/>
  <c r="U44" i="12"/>
  <c r="Q45" i="12"/>
  <c r="R45" i="12"/>
  <c r="S45" i="12" s="1"/>
  <c r="T45" i="12"/>
  <c r="U45" i="12"/>
  <c r="Q46" i="12"/>
  <c r="R46" i="12"/>
  <c r="S46" i="12" s="1"/>
  <c r="T46" i="12"/>
  <c r="U46" i="12"/>
  <c r="Q47" i="12"/>
  <c r="R47" i="12"/>
  <c r="S47" i="12" s="1"/>
  <c r="T47" i="12"/>
  <c r="U47" i="12"/>
  <c r="Q48" i="12"/>
  <c r="R48" i="12"/>
  <c r="S48" i="12" s="1"/>
  <c r="T48" i="12"/>
  <c r="U48" i="12"/>
  <c r="Q49" i="12"/>
  <c r="R49" i="12"/>
  <c r="S49" i="12" s="1"/>
  <c r="T49" i="12"/>
  <c r="U49" i="12"/>
  <c r="Q50" i="12"/>
  <c r="R50" i="12"/>
  <c r="S50" i="12" s="1"/>
  <c r="T50" i="12"/>
  <c r="U50" i="12"/>
  <c r="Q51" i="12"/>
  <c r="R51" i="12"/>
  <c r="S51" i="12" s="1"/>
  <c r="T51" i="12"/>
  <c r="U51" i="12"/>
  <c r="Q52" i="12"/>
  <c r="R52" i="12"/>
  <c r="S52" i="12" s="1"/>
  <c r="T52" i="12"/>
  <c r="U52" i="12"/>
  <c r="Q53" i="12"/>
  <c r="R53" i="12"/>
  <c r="S53" i="12" s="1"/>
  <c r="T53" i="12"/>
  <c r="U53" i="12"/>
  <c r="Q54" i="12"/>
  <c r="R54" i="12"/>
  <c r="S54" i="12" s="1"/>
  <c r="T54" i="12"/>
  <c r="U54" i="12"/>
  <c r="Q55" i="12"/>
  <c r="R55" i="12"/>
  <c r="S55" i="12" s="1"/>
  <c r="T55" i="12"/>
  <c r="U55" i="12"/>
  <c r="Q56" i="12"/>
  <c r="R56" i="12"/>
  <c r="S56" i="12" s="1"/>
  <c r="T56" i="12"/>
  <c r="U56" i="12"/>
  <c r="Q57" i="12"/>
  <c r="R57" i="12"/>
  <c r="S57" i="12" s="1"/>
  <c r="T57" i="12"/>
  <c r="U57" i="12"/>
  <c r="Q58" i="12"/>
  <c r="R58" i="12"/>
  <c r="S58" i="12" s="1"/>
  <c r="T58" i="12"/>
  <c r="U58" i="12"/>
  <c r="Q59" i="12"/>
  <c r="R59" i="12"/>
  <c r="S59" i="12" s="1"/>
  <c r="T59" i="12"/>
  <c r="U59" i="12"/>
  <c r="Q60" i="12"/>
  <c r="R60" i="12"/>
  <c r="T60" i="12"/>
  <c r="U60" i="12"/>
  <c r="Q61" i="12"/>
  <c r="R61" i="12"/>
  <c r="S61" i="12" s="1"/>
  <c r="T61" i="12"/>
  <c r="U61" i="12"/>
  <c r="Q62" i="12"/>
  <c r="R62" i="12"/>
  <c r="S62" i="12" s="1"/>
  <c r="T62" i="12"/>
  <c r="U62" i="12"/>
  <c r="Q63" i="12"/>
  <c r="R63" i="12"/>
  <c r="S63" i="12" s="1"/>
  <c r="T63" i="12"/>
  <c r="U63" i="12"/>
  <c r="Q64" i="12"/>
  <c r="R64" i="12"/>
  <c r="S64" i="12" s="1"/>
  <c r="T64" i="12"/>
  <c r="U64" i="12"/>
  <c r="Q65" i="12"/>
  <c r="R65" i="12"/>
  <c r="S65" i="12" s="1"/>
  <c r="T65" i="12"/>
  <c r="U65" i="12"/>
  <c r="Q66" i="12"/>
  <c r="R66" i="12"/>
  <c r="S66" i="12" s="1"/>
  <c r="T66" i="12"/>
  <c r="U66" i="12"/>
  <c r="Q67" i="12"/>
  <c r="R67" i="12"/>
  <c r="S67" i="12" s="1"/>
  <c r="T67" i="12"/>
  <c r="U67" i="12"/>
  <c r="Q68" i="12"/>
  <c r="R68" i="12"/>
  <c r="S68" i="12" s="1"/>
  <c r="T68" i="12"/>
  <c r="U68" i="12"/>
  <c r="Q69" i="12"/>
  <c r="R69" i="12"/>
  <c r="S69" i="12" s="1"/>
  <c r="T69" i="12"/>
  <c r="U69" i="12"/>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 i="11"/>
  <c r="B3" i="11"/>
  <c r="E2" i="6"/>
  <c r="B2" i="6"/>
  <c r="E4" i="12"/>
  <c r="B4" i="12"/>
  <c r="D3" i="5"/>
  <c r="B3" i="5"/>
  <c r="J34" i="5" l="1"/>
  <c r="W60" i="12"/>
  <c r="J42" i="5"/>
  <c r="W48" i="12"/>
  <c r="W43" i="12"/>
  <c r="V63" i="12"/>
  <c r="V62" i="12"/>
  <c r="V61" i="12"/>
  <c r="J26" i="5"/>
  <c r="W67" i="12"/>
  <c r="W64" i="12"/>
  <c r="W27" i="12"/>
  <c r="W59" i="12"/>
  <c r="W40" i="12"/>
  <c r="W56" i="12"/>
  <c r="W51" i="12"/>
  <c r="V47" i="12"/>
  <c r="V46" i="12"/>
  <c r="V45" i="12"/>
  <c r="W44" i="12"/>
  <c r="W68" i="12"/>
  <c r="J46" i="5"/>
  <c r="J30" i="5"/>
  <c r="V67" i="12"/>
  <c r="V66" i="12"/>
  <c r="V65" i="12"/>
  <c r="W63" i="12"/>
  <c r="S60" i="12"/>
  <c r="V60" i="12" s="1"/>
  <c r="V51" i="12"/>
  <c r="V50" i="12"/>
  <c r="V49" i="12"/>
  <c r="W47" i="12"/>
  <c r="S44" i="12"/>
  <c r="V44" i="12" s="1"/>
  <c r="V39" i="12"/>
  <c r="V38" i="12"/>
  <c r="V37" i="12"/>
  <c r="V36" i="12"/>
  <c r="W23" i="12"/>
  <c r="W52" i="12"/>
  <c r="V55" i="12"/>
  <c r="V53" i="12"/>
  <c r="V35" i="12"/>
  <c r="V31" i="12"/>
  <c r="V29" i="12"/>
  <c r="V28" i="12"/>
  <c r="V69" i="12"/>
  <c r="V54" i="12"/>
  <c r="V30" i="12"/>
  <c r="J38" i="5"/>
  <c r="V59" i="12"/>
  <c r="V58" i="12"/>
  <c r="V57" i="12"/>
  <c r="W55" i="12"/>
  <c r="V43" i="12"/>
  <c r="V42" i="12"/>
  <c r="V41" i="12"/>
  <c r="W35" i="12"/>
  <c r="V27" i="12"/>
  <c r="J37" i="5"/>
  <c r="J25" i="5"/>
  <c r="V68" i="12"/>
  <c r="V64" i="12"/>
  <c r="V56" i="12"/>
  <c r="V52" i="12"/>
  <c r="V48" i="12"/>
  <c r="V40" i="12"/>
  <c r="W39" i="12"/>
  <c r="W31" i="12"/>
  <c r="J45" i="5"/>
  <c r="J33" i="5"/>
  <c r="J44" i="5"/>
  <c r="J40" i="5"/>
  <c r="J36" i="5"/>
  <c r="J32" i="5"/>
  <c r="J28" i="5"/>
  <c r="J24" i="5"/>
  <c r="V34" i="12"/>
  <c r="V33" i="12"/>
  <c r="V32" i="12"/>
  <c r="V26" i="12"/>
  <c r="V25" i="12"/>
  <c r="V24" i="12"/>
  <c r="J41" i="5"/>
  <c r="J29" i="5"/>
  <c r="J47" i="5"/>
  <c r="J43" i="5"/>
  <c r="J39" i="5"/>
  <c r="J35" i="5"/>
  <c r="J31" i="5"/>
  <c r="J27" i="5"/>
  <c r="J23" i="5"/>
  <c r="G15" i="6"/>
  <c r="G20" i="6" s="1"/>
  <c r="G25" i="6" s="1"/>
  <c r="G30" i="6" s="1"/>
  <c r="G35" i="6" s="1"/>
  <c r="H12" i="6"/>
  <c r="F17" i="6"/>
  <c r="H32" i="6"/>
  <c r="F27" i="6"/>
  <c r="H24" i="6"/>
  <c r="F16" i="6"/>
  <c r="H13" i="6"/>
  <c r="H33" i="6"/>
  <c r="H23" i="6"/>
  <c r="F35" i="6"/>
  <c r="F34" i="6"/>
  <c r="F33" i="6"/>
  <c r="H31" i="6"/>
  <c r="H30" i="6"/>
  <c r="F25" i="6"/>
  <c r="F24" i="6"/>
  <c r="F23" i="6"/>
  <c r="H21" i="6"/>
  <c r="H20" i="6"/>
  <c r="F15" i="6"/>
  <c r="F14" i="6"/>
  <c r="F13" i="6"/>
  <c r="H11" i="6"/>
  <c r="F26" i="6"/>
  <c r="H22" i="6"/>
  <c r="F10" i="6"/>
  <c r="F32" i="6"/>
  <c r="F31" i="6"/>
  <c r="H29" i="6"/>
  <c r="H28" i="6"/>
  <c r="F22" i="6"/>
  <c r="F21" i="6"/>
  <c r="H19" i="6"/>
  <c r="H18" i="6"/>
  <c r="F12" i="6"/>
  <c r="G11" i="6"/>
  <c r="G16" i="6" s="1"/>
  <c r="G21" i="6" s="1"/>
  <c r="G26" i="6" s="1"/>
  <c r="G31" i="6" s="1"/>
  <c r="H10" i="6"/>
  <c r="G9" i="6"/>
  <c r="G14" i="6" s="1"/>
  <c r="G19" i="6" s="1"/>
  <c r="G24" i="6" s="1"/>
  <c r="G29" i="6" s="1"/>
  <c r="G34" i="6" s="1"/>
  <c r="F9" i="6"/>
  <c r="H8" i="6"/>
  <c r="G8" i="6"/>
  <c r="F8" i="6"/>
  <c r="W36" i="12"/>
  <c r="W32" i="12"/>
  <c r="W28" i="12"/>
  <c r="W24" i="12"/>
  <c r="W69" i="12"/>
  <c r="W65" i="12"/>
  <c r="W61" i="12"/>
  <c r="W57" i="12"/>
  <c r="W53" i="12"/>
  <c r="W49" i="12"/>
  <c r="W45" i="12"/>
  <c r="W41" i="12"/>
  <c r="W37" i="12"/>
  <c r="W33" i="12"/>
  <c r="W29" i="12"/>
  <c r="W25" i="12"/>
  <c r="W66" i="12"/>
  <c r="W62" i="12"/>
  <c r="W58" i="12"/>
  <c r="W54" i="12"/>
  <c r="W50" i="12"/>
  <c r="W46" i="12"/>
  <c r="W42" i="12"/>
  <c r="W38" i="12"/>
  <c r="W34" i="12"/>
  <c r="W30" i="12"/>
  <c r="W26" i="12"/>
  <c r="W22" i="12"/>
  <c r="E6" i="2"/>
  <c r="F10" i="2" s="1"/>
  <c r="I8" i="11"/>
  <c r="J8" i="11" s="1"/>
  <c r="L8" i="11"/>
  <c r="M8" i="11"/>
  <c r="I9" i="11"/>
  <c r="J9" i="11" s="1"/>
  <c r="L9" i="11"/>
  <c r="M9" i="11"/>
  <c r="I10" i="11"/>
  <c r="J10" i="11" s="1"/>
  <c r="L10" i="11"/>
  <c r="M10" i="11"/>
  <c r="I11" i="11"/>
  <c r="F11" i="11" s="1"/>
  <c r="L11" i="11"/>
  <c r="M11" i="11"/>
  <c r="I12" i="11"/>
  <c r="J12" i="11" s="1"/>
  <c r="L12" i="11"/>
  <c r="M12" i="11"/>
  <c r="I13" i="11"/>
  <c r="J13" i="11" s="1"/>
  <c r="L13" i="11"/>
  <c r="M13" i="11"/>
  <c r="I14" i="11"/>
  <c r="J14" i="11" s="1"/>
  <c r="L14" i="11"/>
  <c r="M14" i="11"/>
  <c r="I15" i="11"/>
  <c r="F15" i="11" s="1"/>
  <c r="L15" i="11"/>
  <c r="M15" i="11"/>
  <c r="I16" i="11"/>
  <c r="J16" i="11" s="1"/>
  <c r="L16" i="11"/>
  <c r="M16" i="11"/>
  <c r="I17" i="11"/>
  <c r="J17" i="11" s="1"/>
  <c r="L17" i="11"/>
  <c r="M17" i="11"/>
  <c r="I18" i="11"/>
  <c r="J18" i="11" s="1"/>
  <c r="L18" i="11"/>
  <c r="M18" i="11"/>
  <c r="I19" i="11"/>
  <c r="F19" i="11" s="1"/>
  <c r="L19" i="11"/>
  <c r="M19" i="11"/>
  <c r="I20" i="11"/>
  <c r="J20" i="11" s="1"/>
  <c r="L20" i="11"/>
  <c r="M20" i="11"/>
  <c r="I21" i="11"/>
  <c r="J21" i="11" s="1"/>
  <c r="L21" i="11"/>
  <c r="M21" i="11"/>
  <c r="I22" i="11"/>
  <c r="J22" i="11" s="1"/>
  <c r="L22" i="11"/>
  <c r="M22" i="11"/>
  <c r="I23" i="11"/>
  <c r="F23" i="11" s="1"/>
  <c r="L23" i="11"/>
  <c r="M23" i="11"/>
  <c r="I24" i="11"/>
  <c r="J24" i="11" s="1"/>
  <c r="L24" i="11"/>
  <c r="M24" i="11"/>
  <c r="F12" i="11"/>
  <c r="C8" i="11"/>
  <c r="C9" i="11"/>
  <c r="C10" i="11"/>
  <c r="C11" i="11"/>
  <c r="C12" i="11"/>
  <c r="C13" i="11"/>
  <c r="C14" i="11"/>
  <c r="C15" i="11"/>
  <c r="C16" i="11"/>
  <c r="C17" i="11"/>
  <c r="C18" i="11"/>
  <c r="C19" i="11"/>
  <c r="C20" i="11"/>
  <c r="C21" i="11"/>
  <c r="C22" i="11"/>
  <c r="C23" i="11"/>
  <c r="C24" i="11"/>
  <c r="J14" i="6" l="1"/>
  <c r="J10" i="6"/>
  <c r="F10" i="11"/>
  <c r="J26" i="6"/>
  <c r="J20" i="6"/>
  <c r="J30" i="6"/>
  <c r="J16" i="6"/>
  <c r="J31" i="6"/>
  <c r="F22" i="2"/>
  <c r="F17" i="2"/>
  <c r="F33" i="2"/>
  <c r="F30" i="2"/>
  <c r="F21" i="2"/>
  <c r="F8" i="2"/>
  <c r="F12" i="2"/>
  <c r="F16" i="2"/>
  <c r="F20" i="2"/>
  <c r="F24" i="2"/>
  <c r="F28" i="2"/>
  <c r="F32" i="2"/>
  <c r="F6" i="2"/>
  <c r="I6" i="2" s="1"/>
  <c r="F11" i="2"/>
  <c r="F15" i="2"/>
  <c r="F23" i="2"/>
  <c r="F31" i="2"/>
  <c r="F7" i="2"/>
  <c r="F19" i="2"/>
  <c r="F27" i="2"/>
  <c r="F35" i="2"/>
  <c r="J34" i="6"/>
  <c r="F13" i="2"/>
  <c r="F34" i="2"/>
  <c r="F25" i="2"/>
  <c r="F18" i="2"/>
  <c r="F18" i="11"/>
  <c r="N18" i="11" s="1"/>
  <c r="J11" i="6"/>
  <c r="F14" i="2"/>
  <c r="F9" i="2"/>
  <c r="F29" i="2"/>
  <c r="F26" i="2"/>
  <c r="J15" i="6"/>
  <c r="J35" i="6"/>
  <c r="J19" i="6"/>
  <c r="J29" i="6"/>
  <c r="J24" i="6"/>
  <c r="J21" i="6"/>
  <c r="J25" i="6"/>
  <c r="J8" i="6"/>
  <c r="G13" i="6"/>
  <c r="F22" i="11"/>
  <c r="N22" i="11" s="1"/>
  <c r="F14" i="11"/>
  <c r="N14" i="11" s="1"/>
  <c r="F16" i="11"/>
  <c r="N16" i="11" s="1"/>
  <c r="F21" i="11"/>
  <c r="N21" i="11" s="1"/>
  <c r="F17" i="11"/>
  <c r="N17" i="11" s="1"/>
  <c r="F13" i="11"/>
  <c r="J23" i="11"/>
  <c r="N23" i="11" s="1"/>
  <c r="J19" i="11"/>
  <c r="N19" i="11" s="1"/>
  <c r="J15" i="11"/>
  <c r="N15" i="11" s="1"/>
  <c r="J11" i="11"/>
  <c r="F24" i="11"/>
  <c r="N24" i="11" s="1"/>
  <c r="F20" i="11"/>
  <c r="N20" i="11" s="1"/>
  <c r="M7" i="11"/>
  <c r="L7" i="11"/>
  <c r="I7" i="11"/>
  <c r="C7" i="6"/>
  <c r="J9" i="6" l="1"/>
  <c r="K6" i="2"/>
  <c r="J6" i="2"/>
  <c r="G18" i="6"/>
  <c r="J13" i="6"/>
  <c r="G7" i="6"/>
  <c r="G12" i="6" s="1"/>
  <c r="H7" i="6"/>
  <c r="G17" i="6" l="1"/>
  <c r="J12" i="6"/>
  <c r="G23" i="6"/>
  <c r="J18" i="6"/>
  <c r="G22" i="6" l="1"/>
  <c r="J17" i="6"/>
  <c r="G28" i="6"/>
  <c r="J23" i="6"/>
  <c r="G27" i="6" l="1"/>
  <c r="J22" i="6"/>
  <c r="G33" i="6"/>
  <c r="J33" i="6" s="1"/>
  <c r="J28" i="6"/>
  <c r="J7" i="12"/>
  <c r="I47" i="5"/>
  <c r="G32" i="6" l="1"/>
  <c r="J32" i="6" s="1"/>
  <c r="J27" i="6"/>
  <c r="P11" i="12"/>
  <c r="P12" i="12"/>
  <c r="P13" i="12"/>
  <c r="P14" i="12"/>
  <c r="P15" i="12"/>
  <c r="P16" i="12"/>
  <c r="P17" i="12"/>
  <c r="P18" i="12"/>
  <c r="P19" i="12"/>
  <c r="P20" i="12"/>
  <c r="P21" i="12"/>
  <c r="P23" i="12"/>
  <c r="P24" i="12"/>
  <c r="P25" i="12"/>
  <c r="P26" i="12"/>
  <c r="P27" i="12"/>
  <c r="P28" i="12"/>
  <c r="P29" i="12"/>
  <c r="P30" i="12"/>
  <c r="P31" i="12"/>
  <c r="P32" i="12"/>
  <c r="P33" i="12"/>
  <c r="P34" i="12"/>
  <c r="P35" i="12"/>
  <c r="P36" i="12"/>
  <c r="P37" i="12"/>
  <c r="P38" i="12"/>
  <c r="P39" i="12"/>
  <c r="P40" i="12"/>
  <c r="P41" i="12"/>
  <c r="P42" i="12"/>
  <c r="P43" i="12"/>
  <c r="P44" i="12"/>
  <c r="P45" i="12"/>
  <c r="P46" i="12"/>
  <c r="P47" i="12"/>
  <c r="P48" i="12"/>
  <c r="P49" i="12"/>
  <c r="P50" i="12"/>
  <c r="P51" i="12"/>
  <c r="P52" i="12"/>
  <c r="P53" i="12"/>
  <c r="P54" i="12"/>
  <c r="P55" i="12"/>
  <c r="P56" i="12"/>
  <c r="P57" i="12"/>
  <c r="P58" i="12"/>
  <c r="P59" i="12"/>
  <c r="P60" i="12"/>
  <c r="P61" i="12"/>
  <c r="P62" i="12"/>
  <c r="P63" i="12"/>
  <c r="P64" i="12"/>
  <c r="P65" i="12"/>
  <c r="P66" i="12"/>
  <c r="P67" i="12"/>
  <c r="P68" i="12"/>
  <c r="P69" i="12"/>
  <c r="P8" i="12"/>
  <c r="P9" i="12"/>
  <c r="P10" i="12"/>
  <c r="P7" i="12"/>
  <c r="O7" i="5"/>
  <c r="Q16" i="12" l="1"/>
  <c r="R16" i="12"/>
  <c r="Q10" i="12"/>
  <c r="R10" i="12"/>
  <c r="Q19" i="12"/>
  <c r="R19" i="12"/>
  <c r="Q11" i="12"/>
  <c r="R11" i="12"/>
  <c r="Q9" i="12"/>
  <c r="R9" i="12"/>
  <c r="Q18" i="12"/>
  <c r="R18" i="12"/>
  <c r="Q14" i="12"/>
  <c r="R14" i="12"/>
  <c r="Q20" i="12"/>
  <c r="R20" i="12"/>
  <c r="Q12" i="12"/>
  <c r="R12" i="12"/>
  <c r="Q15" i="12"/>
  <c r="R15" i="12"/>
  <c r="P19" i="5"/>
  <c r="Q8" i="12"/>
  <c r="P13" i="5"/>
  <c r="R8" i="12"/>
  <c r="P18" i="5"/>
  <c r="P24" i="5"/>
  <c r="P40" i="5"/>
  <c r="P36" i="5"/>
  <c r="P44" i="5"/>
  <c r="P47" i="5"/>
  <c r="P42" i="5"/>
  <c r="P26" i="5"/>
  <c r="P41" i="5"/>
  <c r="P25" i="5"/>
  <c r="P14" i="5"/>
  <c r="P34" i="5"/>
  <c r="P8" i="5"/>
  <c r="P30" i="5"/>
  <c r="P46" i="5"/>
  <c r="P45" i="5"/>
  <c r="P28" i="5"/>
  <c r="P39" i="5"/>
  <c r="P35" i="5"/>
  <c r="P38" i="5"/>
  <c r="P17" i="5"/>
  <c r="P43" i="5"/>
  <c r="P37" i="5"/>
  <c r="P23" i="5"/>
  <c r="P10" i="5"/>
  <c r="P27" i="5"/>
  <c r="P31" i="5"/>
  <c r="P33" i="5"/>
  <c r="P32" i="5"/>
  <c r="P29" i="5"/>
  <c r="Q21" i="12"/>
  <c r="R21" i="12"/>
  <c r="Q17" i="12"/>
  <c r="R17" i="12"/>
  <c r="Q13" i="12"/>
  <c r="R13" i="12"/>
  <c r="Q7" i="12"/>
  <c r="R7" i="12"/>
  <c r="S21" i="12" l="1"/>
  <c r="W21" i="12"/>
  <c r="S15" i="12"/>
  <c r="W15" i="12"/>
  <c r="S18" i="12"/>
  <c r="W18" i="12"/>
  <c r="S10" i="12"/>
  <c r="W10" i="12"/>
  <c r="S17" i="12"/>
  <c r="W17" i="12"/>
  <c r="S12" i="12"/>
  <c r="W12" i="12"/>
  <c r="S14" i="12"/>
  <c r="W14" i="12"/>
  <c r="S9" i="12"/>
  <c r="W9" i="12"/>
  <c r="S19" i="12"/>
  <c r="W19" i="12"/>
  <c r="S16" i="12"/>
  <c r="W16" i="12"/>
  <c r="S13" i="12"/>
  <c r="W13" i="12"/>
  <c r="S8" i="12"/>
  <c r="W8" i="12"/>
  <c r="S20" i="12"/>
  <c r="W20" i="12"/>
  <c r="S11" i="12"/>
  <c r="W11" i="12"/>
  <c r="S7" i="12"/>
  <c r="P11" i="5"/>
  <c r="U11" i="12" s="1"/>
  <c r="P16" i="5"/>
  <c r="U16" i="12" s="1"/>
  <c r="P20" i="5"/>
  <c r="P9" i="5"/>
  <c r="P12" i="5"/>
  <c r="P21" i="5"/>
  <c r="P22" i="5"/>
  <c r="P15" i="5"/>
  <c r="P7" i="5"/>
  <c r="W7" i="12"/>
  <c r="U8" i="12" l="1"/>
  <c r="U13" i="12"/>
  <c r="U17" i="12"/>
  <c r="U9" i="12"/>
  <c r="U14" i="12"/>
  <c r="U19" i="12"/>
  <c r="U10" i="12"/>
  <c r="U18" i="12"/>
  <c r="U12" i="12"/>
  <c r="T19" i="12"/>
  <c r="T8" i="12"/>
  <c r="T12" i="12"/>
  <c r="T9" i="12"/>
  <c r="T14" i="12"/>
  <c r="V14" i="12" s="1"/>
  <c r="T13" i="12"/>
  <c r="T18" i="12"/>
  <c r="V18" i="12" s="1"/>
  <c r="T10" i="12"/>
  <c r="T17" i="12"/>
  <c r="U7" i="12"/>
  <c r="U20" i="12"/>
  <c r="U15" i="12"/>
  <c r="U21" i="12"/>
  <c r="J7" i="9"/>
  <c r="J8" i="9"/>
  <c r="J9" i="9"/>
  <c r="J10" i="9"/>
  <c r="J11" i="9"/>
  <c r="J12"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60" i="9"/>
  <c r="J61" i="9"/>
  <c r="J62" i="9"/>
  <c r="J63" i="9"/>
  <c r="J64" i="9"/>
  <c r="J65" i="9"/>
  <c r="J66" i="9"/>
  <c r="J67" i="9"/>
  <c r="J68" i="9"/>
  <c r="J69" i="9"/>
  <c r="J70" i="9"/>
  <c r="J71" i="9"/>
  <c r="J72" i="9"/>
  <c r="J73" i="9"/>
  <c r="J74" i="9"/>
  <c r="J75" i="9"/>
  <c r="J76" i="9"/>
  <c r="J77" i="9"/>
  <c r="J78" i="9"/>
  <c r="J79" i="9"/>
  <c r="J80" i="9"/>
  <c r="J81" i="9"/>
  <c r="J82" i="9"/>
  <c r="J83" i="9"/>
  <c r="J84" i="9"/>
  <c r="J85" i="9"/>
  <c r="J86" i="9"/>
  <c r="J87" i="9"/>
  <c r="J88" i="9"/>
  <c r="J89" i="9"/>
  <c r="J90" i="9"/>
  <c r="J91" i="9"/>
  <c r="J92" i="9"/>
  <c r="J93" i="9"/>
  <c r="J94" i="9"/>
  <c r="J95" i="9"/>
  <c r="J96" i="9"/>
  <c r="J97" i="9"/>
  <c r="J98" i="9"/>
  <c r="J6" i="9"/>
  <c r="V17" i="12" l="1"/>
  <c r="V10" i="12"/>
  <c r="V13" i="12"/>
  <c r="V8" i="12"/>
  <c r="V19" i="12"/>
  <c r="V9" i="12"/>
  <c r="V12" i="12"/>
  <c r="V7" i="9"/>
  <c r="Z7" i="9" s="1"/>
  <c r="AA7" i="9" s="1"/>
  <c r="V8" i="9"/>
  <c r="Z8" i="9" s="1"/>
  <c r="AA8" i="9" s="1"/>
  <c r="V9" i="9"/>
  <c r="Z9" i="9" s="1"/>
  <c r="AA9" i="9" s="1"/>
  <c r="V10" i="9"/>
  <c r="Z10" i="9" s="1"/>
  <c r="AA10" i="9" s="1"/>
  <c r="V11" i="9"/>
  <c r="Z11" i="9" s="1"/>
  <c r="AA11" i="9" s="1"/>
  <c r="V12" i="9"/>
  <c r="Z12" i="9" s="1"/>
  <c r="AA12" i="9" s="1"/>
  <c r="V13" i="9"/>
  <c r="Z13" i="9" s="1"/>
  <c r="AA13" i="9" s="1"/>
  <c r="V14" i="9"/>
  <c r="Z14" i="9" s="1"/>
  <c r="AA14" i="9" s="1"/>
  <c r="V15" i="9"/>
  <c r="Z15" i="9" s="1"/>
  <c r="AA15" i="9" s="1"/>
  <c r="V16" i="9"/>
  <c r="Z16" i="9" s="1"/>
  <c r="AA16" i="9" s="1"/>
  <c r="V17" i="9"/>
  <c r="Z17" i="9" s="1"/>
  <c r="AA17" i="9" s="1"/>
  <c r="V18" i="9"/>
  <c r="Z18" i="9" s="1"/>
  <c r="AA18" i="9" s="1"/>
  <c r="V19" i="9"/>
  <c r="Z19" i="9" s="1"/>
  <c r="AA19" i="9" s="1"/>
  <c r="V20" i="9"/>
  <c r="Z20" i="9" s="1"/>
  <c r="AA20" i="9" s="1"/>
  <c r="V21" i="9"/>
  <c r="Z21" i="9" s="1"/>
  <c r="AA21" i="9" s="1"/>
  <c r="V22" i="9"/>
  <c r="Z22" i="9" s="1"/>
  <c r="AA22" i="9" s="1"/>
  <c r="V23" i="9"/>
  <c r="Z23" i="9" s="1"/>
  <c r="AA23" i="9" s="1"/>
  <c r="V24" i="9"/>
  <c r="Z24" i="9" s="1"/>
  <c r="AA24" i="9" s="1"/>
  <c r="V25" i="9"/>
  <c r="Z25" i="9" s="1"/>
  <c r="AA25" i="9" s="1"/>
  <c r="V26" i="9"/>
  <c r="Z26" i="9" s="1"/>
  <c r="AA26" i="9" s="1"/>
  <c r="V27" i="9"/>
  <c r="Z27" i="9" s="1"/>
  <c r="AA27" i="9" s="1"/>
  <c r="V28" i="9"/>
  <c r="Z28" i="9" s="1"/>
  <c r="AA28" i="9" s="1"/>
  <c r="V29" i="9"/>
  <c r="Z29" i="9" s="1"/>
  <c r="AA29" i="9" s="1"/>
  <c r="V30" i="9"/>
  <c r="Z30" i="9" s="1"/>
  <c r="AA30" i="9" s="1"/>
  <c r="V31" i="9"/>
  <c r="Z31" i="9" s="1"/>
  <c r="AA31" i="9" s="1"/>
  <c r="V32" i="9"/>
  <c r="Z32" i="9" s="1"/>
  <c r="AA32" i="9" s="1"/>
  <c r="V33" i="9"/>
  <c r="Z33" i="9" s="1"/>
  <c r="AA33" i="9" s="1"/>
  <c r="V34" i="9"/>
  <c r="Z34" i="9" s="1"/>
  <c r="AA34" i="9" s="1"/>
  <c r="V35" i="9"/>
  <c r="Z35" i="9" s="1"/>
  <c r="AA35" i="9" s="1"/>
  <c r="V36" i="9"/>
  <c r="Z36" i="9" s="1"/>
  <c r="AA36" i="9" s="1"/>
  <c r="V37" i="9"/>
  <c r="Z37" i="9" s="1"/>
  <c r="AA37" i="9" s="1"/>
  <c r="V38" i="9"/>
  <c r="Z38" i="9" s="1"/>
  <c r="AA38" i="9" s="1"/>
  <c r="V39" i="9"/>
  <c r="Z39" i="9" s="1"/>
  <c r="AA39" i="9" s="1"/>
  <c r="V40" i="9"/>
  <c r="Z40" i="9" s="1"/>
  <c r="AA40" i="9" s="1"/>
  <c r="V41" i="9"/>
  <c r="Z41" i="9" s="1"/>
  <c r="AA41" i="9" s="1"/>
  <c r="V42" i="9"/>
  <c r="Z42" i="9" s="1"/>
  <c r="AA42" i="9" s="1"/>
  <c r="V43" i="9"/>
  <c r="Z43" i="9" s="1"/>
  <c r="AA43" i="9" s="1"/>
  <c r="V44" i="9"/>
  <c r="Z44" i="9" s="1"/>
  <c r="AA44" i="9" s="1"/>
  <c r="V45" i="9"/>
  <c r="Z45" i="9" s="1"/>
  <c r="AA45" i="9" s="1"/>
  <c r="V46" i="9"/>
  <c r="Z46" i="9" s="1"/>
  <c r="AA46" i="9" s="1"/>
  <c r="V47" i="9"/>
  <c r="Z47" i="9" s="1"/>
  <c r="AA47" i="9" s="1"/>
  <c r="V48" i="9"/>
  <c r="Z48" i="9" s="1"/>
  <c r="AA48" i="9" s="1"/>
  <c r="V49" i="9"/>
  <c r="Z49" i="9" s="1"/>
  <c r="AA49" i="9" s="1"/>
  <c r="V50" i="9"/>
  <c r="Z50" i="9" s="1"/>
  <c r="AA50" i="9" s="1"/>
  <c r="V51" i="9"/>
  <c r="Z51" i="9" s="1"/>
  <c r="AA51" i="9" s="1"/>
  <c r="V52" i="9"/>
  <c r="Z52" i="9" s="1"/>
  <c r="AA52" i="9" s="1"/>
  <c r="V53" i="9"/>
  <c r="Z53" i="9" s="1"/>
  <c r="AA53" i="9" s="1"/>
  <c r="V54" i="9"/>
  <c r="Z54" i="9" s="1"/>
  <c r="AA54" i="9" s="1"/>
  <c r="V55" i="9"/>
  <c r="Z55" i="9" s="1"/>
  <c r="AA55" i="9" s="1"/>
  <c r="V56" i="9"/>
  <c r="Z56" i="9" s="1"/>
  <c r="AA56" i="9" s="1"/>
  <c r="V57" i="9"/>
  <c r="Z57" i="9" s="1"/>
  <c r="AA57" i="9" s="1"/>
  <c r="V58" i="9"/>
  <c r="Z58" i="9" s="1"/>
  <c r="AA58" i="9" s="1"/>
  <c r="V59" i="9"/>
  <c r="Z59" i="9" s="1"/>
  <c r="AA59" i="9" s="1"/>
  <c r="V60" i="9"/>
  <c r="Z60" i="9" s="1"/>
  <c r="AA60" i="9" s="1"/>
  <c r="V61" i="9"/>
  <c r="Z61" i="9" s="1"/>
  <c r="AA61" i="9" s="1"/>
  <c r="V62" i="9"/>
  <c r="Z62" i="9" s="1"/>
  <c r="AA62" i="9" s="1"/>
  <c r="V63" i="9"/>
  <c r="Z63" i="9" s="1"/>
  <c r="AA63" i="9" s="1"/>
  <c r="V64" i="9"/>
  <c r="Z64" i="9" s="1"/>
  <c r="AA64" i="9" s="1"/>
  <c r="V65" i="9"/>
  <c r="Z65" i="9" s="1"/>
  <c r="AA65" i="9" s="1"/>
  <c r="V66" i="9"/>
  <c r="Z66" i="9" s="1"/>
  <c r="AA66" i="9" s="1"/>
  <c r="V67" i="9"/>
  <c r="Z67" i="9" s="1"/>
  <c r="AA67" i="9" s="1"/>
  <c r="V68" i="9"/>
  <c r="Z68" i="9" s="1"/>
  <c r="AA68" i="9" s="1"/>
  <c r="V69" i="9"/>
  <c r="Z69" i="9" s="1"/>
  <c r="AA69" i="9" s="1"/>
  <c r="V70" i="9"/>
  <c r="Z70" i="9" s="1"/>
  <c r="AA70" i="9" s="1"/>
  <c r="V71" i="9"/>
  <c r="Z71" i="9" s="1"/>
  <c r="AA71" i="9" s="1"/>
  <c r="V72" i="9"/>
  <c r="Z72" i="9" s="1"/>
  <c r="AA72" i="9" s="1"/>
  <c r="V73" i="9"/>
  <c r="Z73" i="9" s="1"/>
  <c r="AA73" i="9" s="1"/>
  <c r="V74" i="9"/>
  <c r="Z74" i="9" s="1"/>
  <c r="AA74" i="9" s="1"/>
  <c r="V75" i="9"/>
  <c r="Z75" i="9" s="1"/>
  <c r="AA75" i="9" s="1"/>
  <c r="V76" i="9"/>
  <c r="Z76" i="9" s="1"/>
  <c r="AA76" i="9" s="1"/>
  <c r="V77" i="9"/>
  <c r="Z77" i="9" s="1"/>
  <c r="AA77" i="9" s="1"/>
  <c r="V78" i="9"/>
  <c r="Z78" i="9" s="1"/>
  <c r="AA78" i="9" s="1"/>
  <c r="V79" i="9"/>
  <c r="Z79" i="9" s="1"/>
  <c r="AA79" i="9" s="1"/>
  <c r="V80" i="9"/>
  <c r="Z80" i="9" s="1"/>
  <c r="AA80" i="9" s="1"/>
  <c r="V81" i="9"/>
  <c r="Z81" i="9" s="1"/>
  <c r="AA81" i="9" s="1"/>
  <c r="V82" i="9"/>
  <c r="Z82" i="9" s="1"/>
  <c r="AA82" i="9" s="1"/>
  <c r="V83" i="9"/>
  <c r="Z83" i="9" s="1"/>
  <c r="AA83" i="9" s="1"/>
  <c r="V84" i="9"/>
  <c r="Z84" i="9" s="1"/>
  <c r="AA84" i="9" s="1"/>
  <c r="V85" i="9"/>
  <c r="Z85" i="9" s="1"/>
  <c r="AA85" i="9" s="1"/>
  <c r="V86" i="9"/>
  <c r="Z86" i="9" s="1"/>
  <c r="AA86" i="9" s="1"/>
  <c r="V87" i="9"/>
  <c r="Z87" i="9" s="1"/>
  <c r="AA87" i="9" s="1"/>
  <c r="V88" i="9"/>
  <c r="Z88" i="9" s="1"/>
  <c r="AA88" i="9" s="1"/>
  <c r="V89" i="9"/>
  <c r="Z89" i="9" s="1"/>
  <c r="AA89" i="9" s="1"/>
  <c r="V90" i="9"/>
  <c r="Z90" i="9" s="1"/>
  <c r="AA90" i="9" s="1"/>
  <c r="V91" i="9"/>
  <c r="Z91" i="9" s="1"/>
  <c r="AA91" i="9" s="1"/>
  <c r="V92" i="9"/>
  <c r="Z92" i="9" s="1"/>
  <c r="AA92" i="9" s="1"/>
  <c r="V93" i="9"/>
  <c r="Z93" i="9" s="1"/>
  <c r="AA93" i="9" s="1"/>
  <c r="V94" i="9"/>
  <c r="Z94" i="9" s="1"/>
  <c r="AA94" i="9" s="1"/>
  <c r="V95" i="9"/>
  <c r="Z95" i="9" s="1"/>
  <c r="AA95" i="9" s="1"/>
  <c r="V96" i="9"/>
  <c r="Z96" i="9" s="1"/>
  <c r="AA96" i="9" s="1"/>
  <c r="V97" i="9"/>
  <c r="Z97" i="9" s="1"/>
  <c r="AA97" i="9" s="1"/>
  <c r="V98" i="9"/>
  <c r="Z98" i="9" s="1"/>
  <c r="AA98" i="9" s="1"/>
  <c r="V6" i="9"/>
  <c r="Z6" i="9" s="1"/>
  <c r="AA6" i="9" l="1"/>
  <c r="I7" i="6" s="1"/>
  <c r="I11" i="5" l="1"/>
  <c r="J11" i="5" s="1"/>
  <c r="T11" i="12" s="1"/>
  <c r="V11" i="12" s="1"/>
  <c r="I12" i="5"/>
  <c r="J12" i="5" s="1"/>
  <c r="I13" i="5"/>
  <c r="J13" i="5" s="1"/>
  <c r="I14" i="5"/>
  <c r="J14" i="5" s="1"/>
  <c r="I15" i="5"/>
  <c r="J15" i="5" s="1"/>
  <c r="I16" i="5"/>
  <c r="J16" i="5" s="1"/>
  <c r="T16" i="12" s="1"/>
  <c r="V16" i="12" s="1"/>
  <c r="I17" i="5"/>
  <c r="J17" i="5" s="1"/>
  <c r="I18" i="5"/>
  <c r="J18" i="5" s="1"/>
  <c r="I19" i="5"/>
  <c r="J19" i="5" s="1"/>
  <c r="I20" i="5"/>
  <c r="J20" i="5" s="1"/>
  <c r="I21" i="5"/>
  <c r="J21" i="5" s="1"/>
  <c r="I22" i="5"/>
  <c r="J22" i="5" s="1"/>
  <c r="I23" i="5"/>
  <c r="I24" i="5"/>
  <c r="I25" i="5"/>
  <c r="I26" i="5"/>
  <c r="I27" i="5"/>
  <c r="I28" i="5"/>
  <c r="I29" i="5"/>
  <c r="I30" i="5"/>
  <c r="I31" i="5"/>
  <c r="I32" i="5"/>
  <c r="I33" i="5"/>
  <c r="I34" i="5"/>
  <c r="I35" i="5"/>
  <c r="I36" i="5"/>
  <c r="I37" i="5"/>
  <c r="I38" i="5"/>
  <c r="I39" i="5"/>
  <c r="I40" i="5"/>
  <c r="I41" i="5"/>
  <c r="I42" i="5"/>
  <c r="I43" i="5"/>
  <c r="I44" i="5"/>
  <c r="I45" i="5"/>
  <c r="I46" i="5"/>
  <c r="I8" i="5"/>
  <c r="J8" i="5" s="1"/>
  <c r="I9" i="5"/>
  <c r="J9" i="5" s="1"/>
  <c r="I10" i="5"/>
  <c r="J10" i="5" s="1"/>
  <c r="I7" i="5"/>
  <c r="J7" i="5" s="1"/>
  <c r="I7" i="2"/>
  <c r="I8" i="2"/>
  <c r="I9" i="2"/>
  <c r="K9" i="2" s="1"/>
  <c r="T7" i="12" l="1"/>
  <c r="V7" i="12" s="1"/>
  <c r="L7" i="12" s="1"/>
  <c r="T15" i="12"/>
  <c r="V15" i="12" s="1"/>
  <c r="T21" i="12"/>
  <c r="V21" i="12" s="1"/>
  <c r="T20" i="12"/>
  <c r="V20" i="12" s="1"/>
  <c r="J8" i="2"/>
  <c r="K8" i="2"/>
  <c r="J7" i="2"/>
  <c r="K7" i="2"/>
  <c r="I11" i="2"/>
  <c r="I10" i="2"/>
  <c r="J10" i="2" s="1"/>
  <c r="F9" i="11"/>
  <c r="C7" i="11"/>
  <c r="J9" i="2"/>
  <c r="F7" i="6" l="1"/>
  <c r="J7" i="6" s="1"/>
  <c r="J7" i="11"/>
  <c r="F7" i="11"/>
  <c r="K10" i="2"/>
  <c r="J11" i="2"/>
  <c r="K11" i="2"/>
  <c r="I13" i="2"/>
  <c r="K13" i="2" s="1"/>
  <c r="I14" i="2"/>
  <c r="I12" i="2"/>
  <c r="K12" i="2" s="1"/>
  <c r="N9" i="11"/>
  <c r="N7" i="11" l="1"/>
  <c r="J14" i="2"/>
  <c r="K14" i="2"/>
  <c r="I17" i="2"/>
  <c r="N10" i="11"/>
  <c r="J12" i="2"/>
  <c r="N12" i="11"/>
  <c r="N11" i="11"/>
  <c r="N13" i="11"/>
  <c r="J13" i="2"/>
  <c r="F8" i="11"/>
  <c r="N8" i="11" s="1"/>
  <c r="J17" i="2" l="1"/>
  <c r="K17" i="2"/>
  <c r="I20" i="2"/>
  <c r="I16" i="2"/>
  <c r="I15" i="2"/>
  <c r="J16" i="2" l="1"/>
  <c r="K16" i="2"/>
  <c r="J20" i="2"/>
  <c r="K20" i="2"/>
  <c r="J15" i="2"/>
  <c r="I18" i="2" s="1"/>
  <c r="K15" i="2"/>
  <c r="I19" i="2"/>
  <c r="I23" i="2"/>
  <c r="J19" i="2" l="1"/>
  <c r="K19" i="2"/>
  <c r="J23" i="2"/>
  <c r="K23" i="2"/>
  <c r="J18" i="2"/>
  <c r="I21" i="2" s="1"/>
  <c r="K18" i="2"/>
  <c r="I26" i="2"/>
  <c r="I22" i="2"/>
  <c r="J26" i="2" l="1"/>
  <c r="K26" i="2"/>
  <c r="J22" i="2"/>
  <c r="K22" i="2"/>
  <c r="J21" i="2"/>
  <c r="I24" i="2" s="1"/>
  <c r="K21" i="2"/>
  <c r="I25" i="2"/>
  <c r="I29" i="2"/>
  <c r="J25" i="2" l="1"/>
  <c r="K25" i="2"/>
  <c r="J29" i="2"/>
  <c r="K29" i="2"/>
  <c r="J24" i="2"/>
  <c r="I27" i="2" s="1"/>
  <c r="K24" i="2"/>
  <c r="I32" i="2"/>
  <c r="I28" i="2"/>
  <c r="J28" i="2" l="1"/>
  <c r="K28" i="2"/>
  <c r="J32" i="2"/>
  <c r="I35" i="2" s="1"/>
  <c r="K32" i="2"/>
  <c r="J27" i="2"/>
  <c r="K27" i="2"/>
  <c r="I31" i="2"/>
  <c r="I30" i="2"/>
  <c r="J35" i="2" l="1"/>
  <c r="K35" i="2"/>
  <c r="J31" i="2"/>
  <c r="I34" i="2" s="1"/>
  <c r="K31" i="2"/>
  <c r="J30" i="2"/>
  <c r="I33" i="2" s="1"/>
  <c r="K30" i="2"/>
  <c r="J34" i="2" l="1"/>
  <c r="K34" i="2"/>
  <c r="J33" i="2"/>
  <c r="K33" i="2"/>
</calcChain>
</file>

<file path=xl/comments1.xml><?xml version="1.0" encoding="utf-8"?>
<comments xmlns="http://schemas.openxmlformats.org/spreadsheetml/2006/main">
  <authors>
    <author>Aaron Gabriel</author>
    <author>Aaron D. Gabriel</author>
  </authors>
  <commentList>
    <comment ref="E3" authorId="0" shapeId="0">
      <text>
        <r>
          <rPr>
            <b/>
            <sz val="12"/>
            <color indexed="81"/>
            <rFont val="Tahoma"/>
            <family val="2"/>
          </rPr>
          <t>the proportion of taxes or rent attributed to the grain storage facility</t>
        </r>
        <r>
          <rPr>
            <sz val="9"/>
            <color indexed="81"/>
            <rFont val="Tahoma"/>
            <family val="2"/>
          </rPr>
          <t xml:space="preserve">
</t>
        </r>
      </text>
    </comment>
    <comment ref="I3" authorId="0" shapeId="0">
      <text>
        <r>
          <rPr>
            <b/>
            <sz val="12"/>
            <color indexed="81"/>
            <rFont val="Tahoma"/>
            <family val="2"/>
          </rPr>
          <t xml:space="preserve">the proportion of farm liability insurance attributed to the grain storage facility
</t>
        </r>
      </text>
    </comment>
    <comment ref="A5" authorId="1" shapeId="0">
      <text>
        <r>
          <rPr>
            <b/>
            <sz val="12"/>
            <color indexed="81"/>
            <rFont val="Tahoma"/>
            <family val="2"/>
          </rPr>
          <t>Provid fixed costs for containers that hold grain: regular steel grain bins, as well as grain carts used for storage, pallet bins, 1-ton totes, 50 lb bags (both re-usable and single-use), etc.
Also provide fixed costs for structures that shelter grain containers:  barns, sheds, truck bodies etc. 
Include a line for pallets.</t>
        </r>
      </text>
    </comment>
    <comment ref="F5" authorId="1" shapeId="0">
      <text>
        <r>
          <rPr>
            <b/>
            <sz val="12"/>
            <color indexed="81"/>
            <rFont val="Tahoma"/>
            <family val="2"/>
          </rPr>
          <t>This is calculated as the proportion of bushels stored in this structure times the taxes, rent, and insurance attributed to the grain facility</t>
        </r>
      </text>
    </comment>
    <comment ref="G5" authorId="1" shapeId="0">
      <text>
        <r>
          <rPr>
            <b/>
            <sz val="12"/>
            <color indexed="81"/>
            <rFont val="Tahoma"/>
            <family val="2"/>
          </rPr>
          <t>Cost of ownership, either:
 - annual loan payment
 - initial capital investment divided by the number of years it will be depreciated
If using non-re-usable bags, use total cost of the bags with no depreciation</t>
        </r>
      </text>
    </comment>
  </commentList>
</comments>
</file>

<file path=xl/comments2.xml><?xml version="1.0" encoding="utf-8"?>
<comments xmlns="http://schemas.openxmlformats.org/spreadsheetml/2006/main">
  <authors>
    <author>Aaron D. Gabriel</author>
  </authors>
  <commentList>
    <comment ref="A3" authorId="0" shapeId="0">
      <text>
        <r>
          <rPr>
            <b/>
            <sz val="12"/>
            <color indexed="81"/>
            <rFont val="Tahoma"/>
            <family val="2"/>
          </rPr>
          <t>The Harvest Year is entered in the "Storages" worksheet and auto-fills all other worksheets.</t>
        </r>
      </text>
    </comment>
    <comment ref="G6" authorId="0" shapeId="0">
      <text>
        <r>
          <rPr>
            <b/>
            <sz val="12"/>
            <color indexed="81"/>
            <rFont val="Tahoma"/>
            <family val="2"/>
          </rPr>
          <t>Cost of Ownership, either: 
 - annual loan payment or
 - initial capital cost divided by years of depreciation</t>
        </r>
      </text>
    </comment>
    <comment ref="L6" authorId="0" shapeId="0">
      <text>
        <r>
          <rPr>
            <b/>
            <sz val="12"/>
            <color indexed="81"/>
            <rFont val="Tahoma"/>
            <family val="2"/>
          </rPr>
          <t>Electricity, gas, diesel, tractors.
For power units like tractors, enter "1" under "Energy Use units/hr" and enter the cost per hour (from "Auxillary Machinery $/hr) under "Energy Price/unit ($).</t>
        </r>
      </text>
    </comment>
    <comment ref="M6" authorId="0" shapeId="0">
      <text>
        <r>
          <rPr>
            <b/>
            <sz val="12"/>
            <color indexed="81"/>
            <rFont val="Tahoma"/>
            <family val="2"/>
          </rPr>
          <t>For tractors &amp; auxillary power units, enter "1"</t>
        </r>
      </text>
    </comment>
    <comment ref="N6" authorId="0" shapeId="0">
      <text>
        <r>
          <rPr>
            <b/>
            <sz val="12"/>
            <color indexed="81"/>
            <rFont val="Tahoma"/>
            <family val="2"/>
          </rPr>
          <t>For tractors &amp; auxillary power units, enter the machinery cost per hour.</t>
        </r>
      </text>
    </comment>
  </commentList>
</comments>
</file>

<file path=xl/comments3.xml><?xml version="1.0" encoding="utf-8"?>
<comments xmlns="http://schemas.openxmlformats.org/spreadsheetml/2006/main">
  <authors>
    <author>Aaron D. Gabriel</author>
  </authors>
  <commentList>
    <comment ref="P5" authorId="0" shapeId="0">
      <text>
        <r>
          <rPr>
            <b/>
            <sz val="9"/>
            <color indexed="81"/>
            <rFont val="Tahoma"/>
            <family val="2"/>
          </rPr>
          <t>Does not include drying fuel.</t>
        </r>
      </text>
    </comment>
    <comment ref="C6" authorId="0" shapeId="0">
      <text>
        <r>
          <rPr>
            <b/>
            <sz val="12"/>
            <color indexed="81"/>
            <rFont val="Tahoma"/>
            <family val="2"/>
          </rPr>
          <t>For "Storage ID for non-bin storage, identicate the "Storage structure-grain container".  For example, "barn 1-50 lb bags" or barn 1 - totes"  This will allow for various combinations of bags, totes, pallet bins, housed in the same barn or structure.</t>
        </r>
      </text>
    </comment>
    <comment ref="G6" authorId="0" shapeId="0">
      <text>
        <r>
          <rPr>
            <b/>
            <sz val="9"/>
            <color indexed="81"/>
            <rFont val="Tahoma"/>
            <family val="2"/>
          </rPr>
          <t>If no machinery is used for an activity, like monitoring, cleaning a bin, etc., then you MUST enter "none" in the "Equip ID" column.</t>
        </r>
        <r>
          <rPr>
            <sz val="9"/>
            <color indexed="81"/>
            <rFont val="Tahoma"/>
            <family val="2"/>
          </rPr>
          <t xml:space="preserve">
</t>
        </r>
      </text>
    </comment>
    <comment ref="H6" authorId="0" shapeId="0">
      <text>
        <r>
          <rPr>
            <b/>
            <sz val="9"/>
            <color indexed="81"/>
            <rFont val="Tahoma"/>
            <family val="2"/>
          </rPr>
          <t>You should enter the total cost of labor which is typically 1.5 times the wage (for FICA, unemployment insurance, etc.)</t>
        </r>
      </text>
    </comment>
  </commentList>
</comments>
</file>

<file path=xl/comments4.xml><?xml version="1.0" encoding="utf-8"?>
<comments xmlns="http://schemas.openxmlformats.org/spreadsheetml/2006/main">
  <authors>
    <author>Aaron D. Gabriel</author>
  </authors>
  <commentList>
    <comment ref="D5" authorId="0" shapeId="0">
      <text>
        <r>
          <rPr>
            <b/>
            <sz val="12"/>
            <color indexed="81"/>
            <rFont val="Tahoma"/>
            <family val="2"/>
          </rPr>
          <t>For a continuous dryer, each batch would be the beginning and ending period of the grain going into a specific bin.</t>
        </r>
        <r>
          <rPr>
            <b/>
            <sz val="10"/>
            <color indexed="81"/>
            <rFont val="Tahoma"/>
            <family val="2"/>
          </rPr>
          <t xml:space="preserve">
</t>
        </r>
      </text>
    </comment>
  </commentList>
</comments>
</file>

<file path=xl/comments5.xml><?xml version="1.0" encoding="utf-8"?>
<comments xmlns="http://schemas.openxmlformats.org/spreadsheetml/2006/main">
  <authors>
    <author>Aaron D. Gabriel</author>
  </authors>
  <commentList>
    <comment ref="A6" authorId="0" shapeId="0">
      <text>
        <r>
          <rPr>
            <b/>
            <sz val="13"/>
            <color indexed="81"/>
            <rFont val="Tahoma"/>
            <family val="2"/>
          </rPr>
          <t>Crop ID must be entered exactly as it is in the "Activity Record".</t>
        </r>
      </text>
    </comment>
    <comment ref="F6" authorId="0" shapeId="0">
      <text>
        <r>
          <rPr>
            <b/>
            <sz val="12"/>
            <color indexed="81"/>
            <rFont val="Tahoma"/>
            <family val="2"/>
          </rPr>
          <t>This includes machinery labor, machinery fixed &amp; variable costs.</t>
        </r>
      </text>
    </comment>
  </commentList>
</comments>
</file>

<file path=xl/comments6.xml><?xml version="1.0" encoding="utf-8"?>
<comments xmlns="http://schemas.openxmlformats.org/spreadsheetml/2006/main">
  <authors>
    <author>Aaron D. Gabriel</author>
  </authors>
  <commentList>
    <comment ref="D6" authorId="0" shapeId="0">
      <text>
        <r>
          <rPr>
            <b/>
            <sz val="12"/>
            <color indexed="81"/>
            <rFont val="Tahoma"/>
            <family val="2"/>
          </rPr>
          <t>Since a building may be used for many purposes, consider the space used to store each crop and the months per year is it used for another purpose. Multiply the percent of space used by percent of time this space is used for something else.  Enter this percentage into this column.
Example: 50% of the barn space is used for grain but for 6 months it stores equipment.  So 50% of space X 50% of the year = 25% of the building is used for storing this grain crop (0.50 X 0.50 = 0.25 or 25%)</t>
        </r>
      </text>
    </comment>
  </commentList>
</comments>
</file>

<file path=xl/comments7.xml><?xml version="1.0" encoding="utf-8"?>
<comments xmlns="http://schemas.openxmlformats.org/spreadsheetml/2006/main">
  <authors>
    <author>Aaron Gabriel</author>
    <author>Aaron D. Gabriel</author>
  </authors>
  <commentList>
    <comment ref="E10" authorId="0" shapeId="0">
      <text>
        <r>
          <rPr>
            <b/>
            <sz val="9"/>
            <color indexed="81"/>
            <rFont val="Tahoma"/>
            <family val="2"/>
          </rPr>
          <t>Interest rate for short-term loans.</t>
        </r>
      </text>
    </comment>
    <comment ref="F10" authorId="0" shapeId="0">
      <text>
        <r>
          <rPr>
            <b/>
            <sz val="9"/>
            <color indexed="81"/>
            <rFont val="Tahoma"/>
            <family val="2"/>
          </rPr>
          <t>Months that the grain will be held before selling.</t>
        </r>
      </text>
    </comment>
    <comment ref="D11" authorId="0" shapeId="0">
      <text>
        <r>
          <rPr>
            <b/>
            <sz val="12"/>
            <color indexed="81"/>
            <rFont val="Tahoma"/>
            <family val="2"/>
          </rPr>
          <t>If grain is not sold soon after harvest, loans cannot be re-paid to avoid interest, nor can the money be used to invest and gain interest.</t>
        </r>
      </text>
    </comment>
    <comment ref="F13" authorId="1" shapeId="0">
      <text>
        <r>
          <rPr>
            <b/>
            <sz val="12"/>
            <color indexed="81"/>
            <rFont val="Tahoma"/>
            <family val="2"/>
          </rPr>
          <t>Determine Drying Fuel Cost/point/bushel going to the "Drying Fuel" worksheet and the Fuel / bu ($) and dividing it by the points of moisture removed.  You can average this over a couple of drying batches for the crop of interest.</t>
        </r>
      </text>
    </comment>
    <comment ref="G13" authorId="0" shapeId="0">
      <text>
        <r>
          <rPr>
            <b/>
            <sz val="12"/>
            <color indexed="81"/>
            <rFont val="Tahoma"/>
            <family val="2"/>
          </rPr>
          <t>Drying shrink factor- % loss per point of moisture removed 
corn (15.5% base moisture)- 1.183%
soybean (13% base moisture) - 1.149%
wheat (13.5% base moisture) - 1.156%
An additional 0.5% to 1.0% can be added for  shrink due to handling.</t>
        </r>
      </text>
    </comment>
    <comment ref="D14" authorId="0" shapeId="0">
      <text>
        <r>
          <rPr>
            <b/>
            <sz val="12"/>
            <color indexed="81"/>
            <rFont val="Tahoma"/>
            <family val="2"/>
          </rPr>
          <t>For long term storage grain is dried to 13.5%.  That is 1 1/2 percentage points lower than 15% if it were sold soon after harvest. There is an added drying cost and extra shrink, since you are delivering less weight for the same grain price.
If you provide additonal drying once the crop is stored, you should not only add additional drying fuel cost, but also additional machinery and labor costs.  You can use information on the "Activity Record" to find these costs.</t>
        </r>
      </text>
    </comment>
    <comment ref="D17" authorId="0" shapeId="0">
      <text>
        <r>
          <rPr>
            <b/>
            <sz val="12"/>
            <color indexed="81"/>
            <rFont val="Tahoma"/>
            <family val="2"/>
          </rPr>
          <t>Longer storage results in grain and chaff loss from extra handling as well as potential  deterioration by molds and insects.  This is usually 1 - 2% by weight</t>
        </r>
      </text>
    </comment>
    <comment ref="D19" authorId="0" shapeId="0">
      <text>
        <r>
          <rPr>
            <b/>
            <sz val="12"/>
            <color indexed="81"/>
            <rFont val="Tahoma"/>
            <family val="2"/>
          </rPr>
          <t>Selling price of stored grain minus price at harvest for unstored grain
There should be a higher price for storing the grain longer.  Hopefully this advantage is greater than the extra costs to store the grain longer.</t>
        </r>
      </text>
    </comment>
  </commentList>
</comments>
</file>

<file path=xl/sharedStrings.xml><?xml version="1.0" encoding="utf-8"?>
<sst xmlns="http://schemas.openxmlformats.org/spreadsheetml/2006/main" count="191" uniqueCount="150">
  <si>
    <t>Farm:</t>
  </si>
  <si>
    <t>Date</t>
  </si>
  <si>
    <t>Activity</t>
  </si>
  <si>
    <t>Equipment</t>
  </si>
  <si>
    <t>Comments</t>
  </si>
  <si>
    <t>Grain Storage Management Education for the Hudson Valley</t>
  </si>
  <si>
    <t>Dimensions</t>
  </si>
  <si>
    <t>Capacity</t>
  </si>
  <si>
    <t>Bin 1</t>
  </si>
  <si>
    <t>Bushels</t>
  </si>
  <si>
    <t xml:space="preserve"> Equipment Profiles and Costs</t>
  </si>
  <si>
    <t>Harvest Year:</t>
  </si>
  <si>
    <t>Cost/bu</t>
  </si>
  <si>
    <t>Grain Storage Costs</t>
  </si>
  <si>
    <t>Tangible Direct Costs</t>
  </si>
  <si>
    <t>Storage ID</t>
  </si>
  <si>
    <t>Harvest Year</t>
  </si>
  <si>
    <t>Opportunity Cost</t>
  </si>
  <si>
    <t>% DM Loss</t>
  </si>
  <si>
    <t>Extra Drying Cost</t>
  </si>
  <si>
    <t>Gain/Loss for longer storage</t>
  </si>
  <si>
    <t>FIXED COSTS</t>
  </si>
  <si>
    <t>Property taxes/rent:</t>
  </si>
  <si>
    <t>Farm Liabililty Insurance:</t>
  </si>
  <si>
    <t>Cost of Longer Storage</t>
  </si>
  <si>
    <t>Field Sample</t>
  </si>
  <si>
    <t>Batch Cook Time</t>
  </si>
  <si>
    <t>Mid-Dry Sample</t>
  </si>
  <si>
    <t>Batch Cool Period</t>
  </si>
  <si>
    <t>Dry Grain Sample</t>
  </si>
  <si>
    <t>Start</t>
  </si>
  <si>
    <t>End</t>
  </si>
  <si>
    <t>Fields</t>
  </si>
  <si>
    <t>Batch</t>
  </si>
  <si>
    <t>Grain Drying Record &amp;  Fuel Cost Calculator</t>
  </si>
  <si>
    <t>Fuel Meter Reading</t>
  </si>
  <si>
    <t>This record sheet will calculate the fuel cost for drying grain as well as help you manage the grain drying process.</t>
  </si>
  <si>
    <t>(adpated from Jason Arnold)</t>
  </si>
  <si>
    <t>Seasonal Fuel Cost</t>
  </si>
  <si>
    <t>Storage Unit Profiles and Fixed Costs</t>
  </si>
  <si>
    <t>Running Total</t>
  </si>
  <si>
    <t>10 dia X 21 h</t>
  </si>
  <si>
    <t>bushel</t>
  </si>
  <si>
    <t>Crop ID</t>
  </si>
  <si>
    <t xml:space="preserve"> Total Fuel $</t>
  </si>
  <si>
    <t>Total Used</t>
  </si>
  <si>
    <r>
      <t>% Moist. @100</t>
    </r>
    <r>
      <rPr>
        <vertAlign val="superscript"/>
        <sz val="12"/>
        <color theme="1"/>
        <rFont val="Calibri"/>
        <family val="2"/>
        <scheme val="minor"/>
      </rPr>
      <t>O</t>
    </r>
    <r>
      <rPr>
        <sz val="12"/>
        <color theme="1"/>
        <rFont val="Calibri"/>
        <family val="2"/>
        <scheme val="minor"/>
      </rPr>
      <t>F</t>
    </r>
  </si>
  <si>
    <r>
      <t xml:space="preserve">Shut Off Temp </t>
    </r>
    <r>
      <rPr>
        <vertAlign val="superscript"/>
        <sz val="12"/>
        <color theme="1"/>
        <rFont val="Calibri"/>
        <family val="2"/>
        <scheme val="minor"/>
      </rPr>
      <t>O</t>
    </r>
    <r>
      <rPr>
        <sz val="12"/>
        <color theme="1"/>
        <rFont val="Calibri"/>
        <family val="2"/>
        <scheme val="minor"/>
      </rPr>
      <t>F</t>
    </r>
  </si>
  <si>
    <r>
      <t xml:space="preserve">Cool Grain </t>
    </r>
    <r>
      <rPr>
        <vertAlign val="superscript"/>
        <sz val="12"/>
        <color theme="1"/>
        <rFont val="Calibri"/>
        <family val="2"/>
        <scheme val="minor"/>
      </rPr>
      <t>O</t>
    </r>
    <r>
      <rPr>
        <sz val="12"/>
        <color theme="1"/>
        <rFont val="Calibri"/>
        <family val="2"/>
        <scheme val="minor"/>
      </rPr>
      <t>F</t>
    </r>
  </si>
  <si>
    <t>Final Moisture (%)</t>
  </si>
  <si>
    <t>Fuel Price</t>
  </si>
  <si>
    <t>Fuel Cost</t>
  </si>
  <si>
    <t>Equipment ID</t>
  </si>
  <si>
    <t>Labor              $/bu</t>
  </si>
  <si>
    <t>50 lb bag</t>
  </si>
  <si>
    <t xml:space="preserve">Mobile </t>
  </si>
  <si>
    <t>1300 bu/hr</t>
  </si>
  <si>
    <t>6 " X 20'</t>
  </si>
  <si>
    <t>pallets</t>
  </si>
  <si>
    <t>VARIABLE COSTS</t>
  </si>
  <si>
    <t>Labor Hours</t>
  </si>
  <si>
    <t>Record of Storage Activities &amp; Costs - machinery, materials, labor</t>
  </si>
  <si>
    <t>corn 1</t>
  </si>
  <si>
    <t>Bushels Handled</t>
  </si>
  <si>
    <t>loading</t>
  </si>
  <si>
    <t>auger 1</t>
  </si>
  <si>
    <t>Wage $/hr</t>
  </si>
  <si>
    <t xml:space="preserve"> Bushels Stored</t>
  </si>
  <si>
    <t>Machine Hours</t>
  </si>
  <si>
    <t>Machine Fixed Cost $/bu</t>
  </si>
  <si>
    <t>(energy) Machine Variable Costs  $/bu</t>
  </si>
  <si>
    <t>Field Moisture %</t>
  </si>
  <si>
    <r>
      <t xml:space="preserve">Field Temp </t>
    </r>
    <r>
      <rPr>
        <vertAlign val="superscript"/>
        <sz val="12"/>
        <color theme="1"/>
        <rFont val="Calibri"/>
        <family val="2"/>
        <scheme val="minor"/>
      </rPr>
      <t>O</t>
    </r>
    <r>
      <rPr>
        <sz val="12"/>
        <color theme="1"/>
        <rFont val="Calibri"/>
        <family val="2"/>
        <scheme val="minor"/>
      </rPr>
      <t>F</t>
    </r>
  </si>
  <si>
    <t>Mach. Fixed, Variable, &amp; Labor Total Cost $/bu</t>
  </si>
  <si>
    <t xml:space="preserve"> Fuel/bu ($)</t>
  </si>
  <si>
    <t>In-Tangible Costs - does it pay to store grain long-term?</t>
  </si>
  <si>
    <t>Grain Price</t>
  </si>
  <si>
    <t>Future $/bu</t>
  </si>
  <si>
    <t>Harvest $/bu</t>
  </si>
  <si>
    <t>Storage Dry Matter Loss</t>
  </si>
  <si>
    <t>Opportunity Cost/bu</t>
  </si>
  <si>
    <t>Price Advantage for storing grain</t>
  </si>
  <si>
    <t>Grain Container Fixed $/bu</t>
  </si>
  <si>
    <t># of Pallets Used</t>
  </si>
  <si>
    <t>Stored bushels</t>
  </si>
  <si>
    <t>Materials $/bu</t>
  </si>
  <si>
    <t>Drying Fuel $/bu</t>
  </si>
  <si>
    <t>Total $/bu</t>
  </si>
  <si>
    <t>Structure Fixed Costs proprotion for this grain ($)</t>
  </si>
  <si>
    <t>Grain Container ID</t>
  </si>
  <si>
    <t># of Grain Containers</t>
  </si>
  <si>
    <t>none</t>
  </si>
  <si>
    <t xml:space="preserve"> Total Machine hours </t>
  </si>
  <si>
    <t>Machinery $/bu</t>
  </si>
  <si>
    <t>Non-Machinery Labor $/bu</t>
  </si>
  <si>
    <t>Storage Costs Using Multiple Bags, Totes, Carts, etc. inside a Building</t>
  </si>
  <si>
    <t>Storage Building ID</t>
  </si>
  <si>
    <t>Building Annual Fixed Costs ($)</t>
  </si>
  <si>
    <t>Storage Structures &amp; Containers</t>
  </si>
  <si>
    <t>Capacity or Dimensions</t>
  </si>
  <si>
    <t>Units for Capacity</t>
  </si>
  <si>
    <t>Bushels Stored</t>
  </si>
  <si>
    <t>Property Tax, Rent, Insurance ($)</t>
  </si>
  <si>
    <t>Annual Ownership Cost($)</t>
  </si>
  <si>
    <t>Annual Repairs, Mntnce $</t>
  </si>
  <si>
    <t>Total Annual Fixed Cost</t>
  </si>
  <si>
    <t>Annual Fixed Cost per bu capacity ($)</t>
  </si>
  <si>
    <t>Fixed Cost $/Stored Bu</t>
  </si>
  <si>
    <t>mobile or fixed</t>
  </si>
  <si>
    <t>Annual Insurance $</t>
  </si>
  <si>
    <t>Annual Ownership Cost</t>
  </si>
  <si>
    <t>Annual Repair &amp; Maintenance $</t>
  </si>
  <si>
    <t>Annual Fixed Cost</t>
  </si>
  <si>
    <t>Annual Fixed Cost/bu</t>
  </si>
  <si>
    <t>Energry Use units/hr</t>
  </si>
  <si>
    <t>Energy Price/unit  ($)</t>
  </si>
  <si>
    <t>Energry Cost/hr</t>
  </si>
  <si>
    <t>Energry Costs/bu</t>
  </si>
  <si>
    <t>VARIABLE COST/BU (excluding drying fuel)</t>
  </si>
  <si>
    <t>tractor</t>
  </si>
  <si>
    <t>Power Unit or Energy Type</t>
  </si>
  <si>
    <t>Use this sheet to record loading, moving, drying, monitoring, managing pests, cleaning bins, or any other activity.</t>
  </si>
  <si>
    <t>My Farm</t>
  </si>
  <si>
    <t>Bushels/         Machine hr</t>
  </si>
  <si>
    <t>Total Time (hrs:min)</t>
  </si>
  <si>
    <t>Grain:</t>
  </si>
  <si>
    <t>Total Actual Stored (bu)</t>
  </si>
  <si>
    <t>Storage Structure Fixed $/bu</t>
  </si>
  <si>
    <t>Non-Mach. Labor$/bu</t>
  </si>
  <si>
    <t>YTD Total Cost $/bu</t>
  </si>
  <si>
    <t>(inclusive) Machinery $/bu</t>
  </si>
  <si>
    <r>
      <t xml:space="preserve">Months Used for </t>
    </r>
    <r>
      <rPr>
        <b/>
        <i/>
        <u/>
        <sz val="12"/>
        <color theme="1"/>
        <rFont val="Calibri"/>
        <family val="2"/>
        <scheme val="minor"/>
      </rPr>
      <t>Another</t>
    </r>
    <r>
      <rPr>
        <b/>
        <sz val="12"/>
        <color theme="1"/>
        <rFont val="Calibri"/>
        <family val="2"/>
        <scheme val="minor"/>
      </rPr>
      <t xml:space="preserve"> Crop</t>
    </r>
  </si>
  <si>
    <t>Equipment Use &amp; Equipment Costs Over All Crops</t>
  </si>
  <si>
    <t>Labor Cost($)</t>
  </si>
  <si>
    <t>Machine Cost($)</t>
  </si>
  <si>
    <t>Material Cost($)</t>
  </si>
  <si>
    <t xml:space="preserve">Machinery ID </t>
  </si>
  <si>
    <t>Breakeven for Long-term Storage</t>
  </si>
  <si>
    <t>Use this spreadsheet to determine if long-term storage is worth the extra cost.</t>
  </si>
  <si>
    <t>Storage Capacity</t>
  </si>
  <si>
    <t>Unit for Capacity</t>
  </si>
  <si>
    <t>Developed by Aaron Gabriel, Cornell Cooperative Extension, adg12@cornell.edu, 9/21</t>
  </si>
  <si>
    <t>Grain Storage Cost Calculator - Instructions</t>
  </si>
  <si>
    <t>Please Read</t>
  </si>
  <si>
    <t>Annual Interest Rate %</t>
  </si>
  <si>
    <t>Months Stored</t>
  </si>
  <si>
    <t xml:space="preserve"> Points Moisture Removed</t>
  </si>
  <si>
    <t>Shrink Factor %</t>
  </si>
  <si>
    <t xml:space="preserve"> Drying Fuel      $/Point/Bu</t>
  </si>
  <si>
    <t>corn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</si>
</sst>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quot;$&quot;#,##0.000"/>
    <numFmt numFmtId="165" formatCode="&quot;$&quot;#,##0.00"/>
    <numFmt numFmtId="166" formatCode="[$-409]d\-mmm\-yy;@"/>
    <numFmt numFmtId="167" formatCode="&quot;$&quot;#,##0.0000"/>
    <numFmt numFmtId="168" formatCode="#,##0.0000"/>
    <numFmt numFmtId="169" formatCode="#,##0.000"/>
    <numFmt numFmtId="170" formatCode="&quot;$&quot;#,##0"/>
    <numFmt numFmtId="171" formatCode="h:mm;@"/>
  </numFmts>
  <fonts count="32" x14ac:knownFonts="1">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sz val="18"/>
      <color theme="1"/>
      <name val="Calibri"/>
      <family val="2"/>
      <scheme val="minor"/>
    </font>
    <font>
      <b/>
      <sz val="9"/>
      <color indexed="81"/>
      <name val="Tahoma"/>
      <family val="2"/>
    </font>
    <font>
      <sz val="14"/>
      <color theme="4" tint="-0.249977111117893"/>
      <name val="Calibri"/>
      <family val="2"/>
      <scheme val="minor"/>
    </font>
    <font>
      <sz val="9"/>
      <color indexed="81"/>
      <name val="Tahoma"/>
      <family val="2"/>
    </font>
    <font>
      <sz val="12"/>
      <color theme="1"/>
      <name val="Calibri"/>
      <family val="2"/>
      <scheme val="minor"/>
    </font>
    <font>
      <b/>
      <sz val="12"/>
      <color theme="1"/>
      <name val="Calibri"/>
      <family val="2"/>
      <scheme val="minor"/>
    </font>
    <font>
      <b/>
      <u/>
      <sz val="14"/>
      <color theme="1"/>
      <name val="Calibri"/>
      <family val="2"/>
      <scheme val="minor"/>
    </font>
    <font>
      <vertAlign val="superscript"/>
      <sz val="12"/>
      <color theme="1"/>
      <name val="Calibri"/>
      <family val="2"/>
      <scheme val="minor"/>
    </font>
    <font>
      <b/>
      <sz val="12"/>
      <color indexed="81"/>
      <name val="Tahoma"/>
      <family val="2"/>
    </font>
    <font>
      <b/>
      <sz val="16"/>
      <color theme="1"/>
      <name val="Calibri"/>
      <family val="2"/>
      <scheme val="minor"/>
    </font>
    <font>
      <i/>
      <sz val="16"/>
      <color theme="1"/>
      <name val="Calibri"/>
      <family val="2"/>
      <scheme val="minor"/>
    </font>
    <font>
      <b/>
      <sz val="10"/>
      <color indexed="81"/>
      <name val="Tahoma"/>
      <family val="2"/>
    </font>
    <font>
      <b/>
      <sz val="14"/>
      <name val="Calibri"/>
      <family val="2"/>
      <scheme val="minor"/>
    </font>
    <font>
      <b/>
      <u/>
      <sz val="16"/>
      <color theme="1"/>
      <name val="Calibri"/>
      <family val="2"/>
      <scheme val="minor"/>
    </font>
    <font>
      <b/>
      <i/>
      <sz val="14"/>
      <color theme="1"/>
      <name val="Calibri"/>
      <family val="2"/>
      <scheme val="minor"/>
    </font>
    <font>
      <sz val="12"/>
      <color theme="1"/>
      <name val="Times New Roman"/>
      <family val="1"/>
    </font>
    <font>
      <b/>
      <sz val="11"/>
      <color theme="1"/>
      <name val="Calibri"/>
      <family val="2"/>
      <scheme val="minor"/>
    </font>
    <font>
      <sz val="16"/>
      <color theme="1"/>
      <name val="Calibri"/>
      <family val="2"/>
      <scheme val="minor"/>
    </font>
    <font>
      <b/>
      <sz val="13"/>
      <color indexed="81"/>
      <name val="Tahoma"/>
      <family val="2"/>
    </font>
    <font>
      <b/>
      <u/>
      <sz val="12"/>
      <color theme="1"/>
      <name val="Calibri"/>
      <family val="2"/>
      <scheme val="minor"/>
    </font>
    <font>
      <sz val="12"/>
      <name val="Calibri"/>
      <family val="2"/>
      <scheme val="minor"/>
    </font>
    <font>
      <sz val="12"/>
      <color theme="1"/>
      <name val="Calibri"/>
      <family val="2"/>
    </font>
    <font>
      <u/>
      <sz val="12"/>
      <color theme="1"/>
      <name val="Calibri"/>
      <family val="2"/>
      <scheme val="minor"/>
    </font>
    <font>
      <b/>
      <sz val="10"/>
      <color theme="1"/>
      <name val="Calibri"/>
      <family val="2"/>
      <scheme val="minor"/>
    </font>
    <font>
      <b/>
      <i/>
      <u/>
      <sz val="12"/>
      <color theme="1"/>
      <name val="Calibri"/>
      <family val="2"/>
      <scheme val="minor"/>
    </font>
    <font>
      <sz val="12"/>
      <color rgb="FFFF0000"/>
      <name val="Calibri"/>
      <family val="2"/>
      <scheme val="minor"/>
    </font>
    <font>
      <b/>
      <sz val="12"/>
      <name val="Calibri"/>
      <family val="2"/>
      <scheme val="minor"/>
    </font>
    <font>
      <b/>
      <sz val="16"/>
      <color rgb="FFFF0000"/>
      <name val="Calibri"/>
      <family val="2"/>
      <scheme val="minor"/>
    </font>
  </fonts>
  <fills count="3">
    <fill>
      <patternFill patternType="none"/>
    </fill>
    <fill>
      <patternFill patternType="gray125"/>
    </fill>
    <fill>
      <patternFill patternType="solid">
        <fgColor theme="7" tint="0.39997558519241921"/>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s>
  <cellStyleXfs count="1">
    <xf numFmtId="0" fontId="0" fillId="0" borderId="0"/>
  </cellStyleXfs>
  <cellXfs count="271">
    <xf numFmtId="0" fontId="0" fillId="0" borderId="0" xfId="0"/>
    <xf numFmtId="0" fontId="1" fillId="0" borderId="0" xfId="0" applyFont="1"/>
    <xf numFmtId="0" fontId="2" fillId="0" borderId="0" xfId="0" applyFont="1" applyAlignment="1">
      <alignment horizontal="left"/>
    </xf>
    <xf numFmtId="0" fontId="2" fillId="0" borderId="0" xfId="0" applyFont="1"/>
    <xf numFmtId="0" fontId="1" fillId="0" borderId="0" xfId="0" applyFont="1" applyAlignment="1">
      <alignment horizontal="right"/>
    </xf>
    <xf numFmtId="0" fontId="2" fillId="0" borderId="0" xfId="0" applyFont="1" applyAlignment="1">
      <alignment horizontal="right"/>
    </xf>
    <xf numFmtId="0" fontId="2" fillId="0" borderId="0" xfId="0" applyFont="1" applyBorder="1"/>
    <xf numFmtId="0" fontId="3" fillId="0" borderId="0" xfId="0" applyFont="1"/>
    <xf numFmtId="0" fontId="4" fillId="0" borderId="0" xfId="0" applyFont="1"/>
    <xf numFmtId="0" fontId="4" fillId="0" borderId="0" xfId="0" applyFont="1" applyBorder="1"/>
    <xf numFmtId="0" fontId="1" fillId="0" borderId="0" xfId="0" applyFont="1" applyBorder="1"/>
    <xf numFmtId="0" fontId="2" fillId="0" borderId="0" xfId="0" applyFont="1" applyBorder="1" applyAlignment="1">
      <alignment horizontal="right"/>
    </xf>
    <xf numFmtId="0" fontId="3" fillId="0" borderId="0" xfId="0" applyFont="1" applyBorder="1"/>
    <xf numFmtId="0" fontId="1" fillId="0" borderId="0" xfId="0" applyFont="1" applyBorder="1" applyAlignment="1">
      <alignment horizontal="center"/>
    </xf>
    <xf numFmtId="0" fontId="2" fillId="0" borderId="5" xfId="0" applyFont="1" applyBorder="1"/>
    <xf numFmtId="0" fontId="8" fillId="0" borderId="0" xfId="0" applyFont="1" applyBorder="1"/>
    <xf numFmtId="0" fontId="1" fillId="0" borderId="0" xfId="0" applyFont="1" applyBorder="1" applyAlignment="1">
      <alignment horizontal="right"/>
    </xf>
    <xf numFmtId="0" fontId="9" fillId="0" borderId="1" xfId="0" applyFont="1" applyBorder="1"/>
    <xf numFmtId="0" fontId="10" fillId="0" borderId="0" xfId="0" applyFont="1" applyBorder="1"/>
    <xf numFmtId="0" fontId="9" fillId="0" borderId="0" xfId="0" applyFont="1"/>
    <xf numFmtId="0" fontId="8" fillId="0" borderId="0" xfId="0" applyFont="1"/>
    <xf numFmtId="0" fontId="8" fillId="0" borderId="4" xfId="0" applyFont="1" applyBorder="1"/>
    <xf numFmtId="0" fontId="8" fillId="0" borderId="6" xfId="0" applyFont="1" applyBorder="1"/>
    <xf numFmtId="0" fontId="8" fillId="0" borderId="3" xfId="0" applyFont="1" applyBorder="1"/>
    <xf numFmtId="0" fontId="2" fillId="0" borderId="0" xfId="0" applyFont="1" applyBorder="1" applyAlignment="1">
      <alignment horizontal="left"/>
    </xf>
    <xf numFmtId="0" fontId="2" fillId="0" borderId="0" xfId="0" applyFont="1" applyBorder="1" applyAlignment="1">
      <alignment horizontal="center"/>
    </xf>
    <xf numFmtId="164" fontId="2" fillId="0" borderId="5" xfId="0" applyNumberFormat="1" applyFont="1" applyBorder="1"/>
    <xf numFmtId="165" fontId="2" fillId="0" borderId="5" xfId="0" applyNumberFormat="1" applyFont="1" applyBorder="1"/>
    <xf numFmtId="0" fontId="1" fillId="2" borderId="1" xfId="0" applyFont="1" applyFill="1" applyBorder="1" applyAlignment="1">
      <alignment horizontal="center" wrapText="1"/>
    </xf>
    <xf numFmtId="0" fontId="13" fillId="0" borderId="0" xfId="0" applyFont="1"/>
    <xf numFmtId="0" fontId="14" fillId="0" borderId="0" xfId="0" applyFont="1"/>
    <xf numFmtId="0" fontId="8" fillId="0" borderId="15" xfId="0" applyFont="1" applyFill="1" applyBorder="1" applyAlignment="1">
      <alignment wrapText="1"/>
    </xf>
    <xf numFmtId="0" fontId="8" fillId="0" borderId="0" xfId="0" applyFont="1" applyFill="1" applyBorder="1" applyAlignment="1">
      <alignment wrapText="1"/>
    </xf>
    <xf numFmtId="0" fontId="9" fillId="0" borderId="8" xfId="0" applyFont="1" applyFill="1" applyBorder="1" applyAlignment="1">
      <alignment wrapText="1"/>
    </xf>
    <xf numFmtId="0" fontId="8" fillId="0" borderId="10" xfId="0" applyFont="1" applyFill="1" applyBorder="1" applyAlignment="1">
      <alignment wrapText="1"/>
    </xf>
    <xf numFmtId="0" fontId="8" fillId="0" borderId="27" xfId="0" applyFont="1" applyBorder="1"/>
    <xf numFmtId="0" fontId="8" fillId="0" borderId="29" xfId="0" applyFont="1" applyBorder="1"/>
    <xf numFmtId="0" fontId="8" fillId="0" borderId="7" xfId="0" applyFont="1" applyFill="1" applyBorder="1" applyAlignment="1">
      <alignment wrapText="1"/>
    </xf>
    <xf numFmtId="0" fontId="1" fillId="0" borderId="1" xfId="0" applyFont="1" applyBorder="1" applyAlignment="1">
      <alignment wrapText="1"/>
    </xf>
    <xf numFmtId="0" fontId="1" fillId="0" borderId="0" xfId="0" applyFont="1" applyBorder="1" applyAlignment="1">
      <alignment horizontal="left"/>
    </xf>
    <xf numFmtId="20" fontId="8" fillId="0" borderId="29" xfId="0" applyNumberFormat="1" applyFont="1" applyBorder="1"/>
    <xf numFmtId="0" fontId="2" fillId="0" borderId="6" xfId="0" applyFont="1" applyBorder="1"/>
    <xf numFmtId="0" fontId="1" fillId="2" borderId="1" xfId="0" applyFont="1" applyFill="1" applyBorder="1" applyAlignment="1">
      <alignment wrapText="1"/>
    </xf>
    <xf numFmtId="0" fontId="2" fillId="0" borderId="0" xfId="0" applyFont="1" applyFill="1" applyBorder="1"/>
    <xf numFmtId="0" fontId="8" fillId="0" borderId="0" xfId="0" applyFont="1" applyAlignment="1">
      <alignment wrapText="1"/>
    </xf>
    <xf numFmtId="0" fontId="9" fillId="0" borderId="4" xfId="0" applyFont="1" applyBorder="1" applyAlignment="1">
      <alignment wrapText="1"/>
    </xf>
    <xf numFmtId="0" fontId="9" fillId="0" borderId="3" xfId="0" applyFont="1" applyBorder="1" applyAlignment="1">
      <alignment wrapText="1"/>
    </xf>
    <xf numFmtId="0" fontId="17" fillId="0" borderId="0" xfId="0" applyFont="1"/>
    <xf numFmtId="0" fontId="18" fillId="0" borderId="0" xfId="0" applyFont="1"/>
    <xf numFmtId="164" fontId="2" fillId="0" borderId="0" xfId="0" applyNumberFormat="1" applyFont="1" applyBorder="1"/>
    <xf numFmtId="0" fontId="2" fillId="0" borderId="0" xfId="0" applyFont="1" applyBorder="1" applyAlignment="1">
      <alignment horizontal="left" wrapText="1"/>
    </xf>
    <xf numFmtId="0" fontId="2" fillId="0" borderId="0" xfId="0" applyFont="1" applyBorder="1" applyAlignment="1">
      <alignment wrapText="1"/>
    </xf>
    <xf numFmtId="0" fontId="16" fillId="0" borderId="0" xfId="0" applyFont="1" applyFill="1" applyBorder="1"/>
    <xf numFmtId="0" fontId="1" fillId="2" borderId="4" xfId="0" applyFont="1" applyFill="1" applyBorder="1" applyAlignment="1">
      <alignment horizontal="center" wrapText="1"/>
    </xf>
    <xf numFmtId="0" fontId="10" fillId="0" borderId="0" xfId="0" applyFont="1" applyFill="1" applyBorder="1"/>
    <xf numFmtId="164" fontId="2" fillId="0" borderId="0" xfId="0" applyNumberFormat="1" applyFont="1" applyFill="1" applyBorder="1"/>
    <xf numFmtId="0" fontId="1" fillId="0" borderId="0" xfId="0" applyFont="1" applyFill="1" applyBorder="1" applyAlignment="1">
      <alignment horizontal="left"/>
    </xf>
    <xf numFmtId="164" fontId="1" fillId="0" borderId="0" xfId="0" applyNumberFormat="1" applyFont="1" applyFill="1" applyBorder="1" applyAlignment="1">
      <alignment horizontal="left"/>
    </xf>
    <xf numFmtId="165" fontId="8" fillId="0" borderId="13" xfId="0" applyNumberFormat="1" applyFont="1" applyBorder="1" applyAlignment="1">
      <alignment wrapText="1"/>
    </xf>
    <xf numFmtId="164" fontId="8" fillId="0" borderId="27" xfId="0" applyNumberFormat="1" applyFont="1" applyBorder="1" applyAlignment="1">
      <alignment wrapText="1"/>
    </xf>
    <xf numFmtId="165" fontId="2" fillId="0" borderId="5" xfId="0" applyNumberFormat="1" applyFont="1" applyBorder="1" applyAlignment="1">
      <alignment horizontal="right"/>
    </xf>
    <xf numFmtId="0" fontId="2" fillId="0" borderId="0" xfId="0" applyFont="1" applyFill="1"/>
    <xf numFmtId="170" fontId="2" fillId="0" borderId="5" xfId="0" applyNumberFormat="1" applyFont="1" applyBorder="1"/>
    <xf numFmtId="0" fontId="1" fillId="0" borderId="1" xfId="0" applyFont="1" applyBorder="1" applyAlignment="1">
      <alignment horizontal="center" wrapText="1"/>
    </xf>
    <xf numFmtId="0" fontId="1" fillId="0" borderId="6" xfId="0" applyFont="1" applyBorder="1" applyAlignment="1">
      <alignment horizontal="center" wrapText="1"/>
    </xf>
    <xf numFmtId="0" fontId="13" fillId="0" borderId="0" xfId="0" applyFont="1" applyBorder="1"/>
    <xf numFmtId="49" fontId="13" fillId="0" borderId="0" xfId="0" applyNumberFormat="1" applyFont="1" applyBorder="1" applyAlignment="1">
      <alignment horizontal="left"/>
    </xf>
    <xf numFmtId="0" fontId="13" fillId="0" borderId="0" xfId="0" applyFont="1" applyBorder="1" applyAlignment="1">
      <alignment horizontal="left"/>
    </xf>
    <xf numFmtId="164" fontId="13" fillId="0" borderId="0" xfId="0" applyNumberFormat="1" applyFont="1" applyBorder="1" applyAlignment="1">
      <alignment horizontal="left"/>
    </xf>
    <xf numFmtId="0" fontId="2" fillId="0" borderId="4" xfId="0" applyFont="1" applyBorder="1"/>
    <xf numFmtId="0" fontId="6" fillId="0" borderId="3" xfId="0" applyFont="1" applyBorder="1" applyAlignment="1">
      <alignment horizontal="right"/>
    </xf>
    <xf numFmtId="0" fontId="21" fillId="0" borderId="0" xfId="0" applyFont="1"/>
    <xf numFmtId="0" fontId="14" fillId="0" borderId="0" xfId="0" applyFont="1" applyBorder="1"/>
    <xf numFmtId="0" fontId="8" fillId="2" borderId="1" xfId="0" applyFont="1" applyFill="1" applyBorder="1" applyAlignment="1">
      <alignment wrapText="1"/>
    </xf>
    <xf numFmtId="0" fontId="8" fillId="2" borderId="6" xfId="0" applyFont="1" applyFill="1" applyBorder="1" applyAlignment="1">
      <alignment wrapText="1"/>
    </xf>
    <xf numFmtId="0" fontId="8" fillId="2" borderId="7" xfId="0" applyFont="1" applyFill="1" applyBorder="1" applyAlignment="1">
      <alignment wrapText="1"/>
    </xf>
    <xf numFmtId="0" fontId="8" fillId="2" borderId="15" xfId="0" applyFont="1" applyFill="1" applyBorder="1" applyAlignment="1">
      <alignment wrapText="1"/>
    </xf>
    <xf numFmtId="0" fontId="8" fillId="2" borderId="16" xfId="0" applyFont="1" applyFill="1" applyBorder="1" applyAlignment="1">
      <alignment wrapText="1"/>
    </xf>
    <xf numFmtId="0" fontId="8" fillId="2" borderId="12" xfId="0" applyFont="1" applyFill="1" applyBorder="1" applyAlignment="1">
      <alignment wrapText="1"/>
    </xf>
    <xf numFmtId="0" fontId="8" fillId="2" borderId="0" xfId="0" applyFont="1" applyFill="1" applyBorder="1" applyAlignment="1">
      <alignment wrapText="1"/>
    </xf>
    <xf numFmtId="0" fontId="8" fillId="2" borderId="12" xfId="0" quotePrefix="1" applyFont="1" applyFill="1" applyBorder="1" applyAlignment="1">
      <alignment wrapText="1"/>
    </xf>
    <xf numFmtId="0" fontId="8" fillId="2" borderId="10" xfId="0" applyFont="1" applyFill="1" applyBorder="1" applyAlignment="1">
      <alignment wrapText="1"/>
    </xf>
    <xf numFmtId="171" fontId="8" fillId="0" borderId="29" xfId="0" applyNumberFormat="1" applyFont="1" applyBorder="1"/>
    <xf numFmtId="0" fontId="9" fillId="2" borderId="7" xfId="0" applyFont="1" applyFill="1" applyBorder="1" applyAlignment="1">
      <alignment wrapText="1"/>
    </xf>
    <xf numFmtId="0" fontId="9" fillId="2" borderId="8" xfId="0" applyFont="1" applyFill="1" applyBorder="1" applyAlignment="1">
      <alignment wrapText="1"/>
    </xf>
    <xf numFmtId="0" fontId="9" fillId="0" borderId="11" xfId="0" applyFont="1" applyBorder="1" applyAlignment="1">
      <alignment wrapText="1"/>
    </xf>
    <xf numFmtId="0" fontId="9" fillId="0" borderId="15" xfId="0" applyFont="1" applyBorder="1" applyAlignment="1">
      <alignment wrapText="1"/>
    </xf>
    <xf numFmtId="0" fontId="21" fillId="0" borderId="0" xfId="0" applyFont="1" applyBorder="1" applyAlignment="1">
      <alignment wrapText="1"/>
    </xf>
    <xf numFmtId="0" fontId="9" fillId="0" borderId="0" xfId="0" applyFont="1" applyFill="1" applyBorder="1" applyAlignment="1">
      <alignment wrapText="1"/>
    </xf>
    <xf numFmtId="0" fontId="8" fillId="0" borderId="0" xfId="0" applyFont="1" applyBorder="1" applyAlignment="1">
      <alignment wrapText="1"/>
    </xf>
    <xf numFmtId="0" fontId="9" fillId="0" borderId="0" xfId="0" applyFont="1" applyBorder="1" applyAlignment="1">
      <alignment wrapText="1"/>
    </xf>
    <xf numFmtId="0" fontId="9" fillId="0" borderId="1" xfId="0" applyFont="1" applyFill="1" applyBorder="1" applyAlignment="1">
      <alignment wrapText="1"/>
    </xf>
    <xf numFmtId="18" fontId="8" fillId="2" borderId="26" xfId="0" applyNumberFormat="1" applyFont="1" applyFill="1" applyBorder="1" applyProtection="1">
      <protection locked="0"/>
    </xf>
    <xf numFmtId="18" fontId="8" fillId="2" borderId="20" xfId="0" applyNumberFormat="1" applyFont="1" applyFill="1" applyBorder="1" applyProtection="1">
      <protection locked="0"/>
    </xf>
    <xf numFmtId="0" fontId="9" fillId="0" borderId="4" xfId="0" applyFont="1" applyBorder="1"/>
    <xf numFmtId="0" fontId="9" fillId="0" borderId="3" xfId="0" applyFont="1" applyBorder="1"/>
    <xf numFmtId="0" fontId="9" fillId="0" borderId="6" xfId="0" applyFont="1" applyBorder="1"/>
    <xf numFmtId="0" fontId="9" fillId="0" borderId="0" xfId="0" applyFont="1" applyAlignment="1">
      <alignment horizontal="right"/>
    </xf>
    <xf numFmtId="0" fontId="9" fillId="0" borderId="1" xfId="0" applyFont="1" applyBorder="1" applyAlignment="1">
      <alignment horizontal="left" wrapText="1"/>
    </xf>
    <xf numFmtId="0" fontId="8" fillId="0" borderId="0" xfId="0" applyFont="1" applyBorder="1" applyAlignment="1">
      <alignment horizontal="left"/>
    </xf>
    <xf numFmtId="0" fontId="9" fillId="0" borderId="0" xfId="0" applyFont="1" applyFill="1" applyBorder="1" applyAlignment="1">
      <alignment horizontal="center" wrapText="1"/>
    </xf>
    <xf numFmtId="0" fontId="23" fillId="0" borderId="0" xfId="0" applyFont="1"/>
    <xf numFmtId="0" fontId="24" fillId="0" borderId="0" xfId="0" applyFont="1"/>
    <xf numFmtId="0" fontId="23" fillId="0" borderId="0" xfId="0" applyFont="1" applyBorder="1"/>
    <xf numFmtId="0" fontId="9" fillId="2" borderId="1" xfId="0" applyFont="1" applyFill="1" applyBorder="1" applyAlignment="1">
      <alignment horizontal="center" wrapText="1"/>
    </xf>
    <xf numFmtId="0" fontId="9" fillId="0" borderId="1" xfId="0" applyFont="1" applyFill="1" applyBorder="1" applyAlignment="1">
      <alignment horizontal="center" wrapText="1"/>
    </xf>
    <xf numFmtId="170" fontId="8" fillId="0" borderId="5" xfId="0" applyNumberFormat="1" applyFont="1" applyBorder="1" applyAlignment="1">
      <alignment wrapText="1"/>
    </xf>
    <xf numFmtId="0" fontId="8" fillId="0" borderId="5" xfId="0" applyFont="1" applyBorder="1" applyAlignment="1">
      <alignment wrapText="1"/>
    </xf>
    <xf numFmtId="164" fontId="8" fillId="0" borderId="5" xfId="0" applyNumberFormat="1" applyFont="1" applyBorder="1" applyAlignment="1">
      <alignment wrapText="1"/>
    </xf>
    <xf numFmtId="0" fontId="26" fillId="0" borderId="0" xfId="0" applyFont="1" applyBorder="1"/>
    <xf numFmtId="0" fontId="9" fillId="2" borderId="1" xfId="0" applyFont="1" applyFill="1" applyBorder="1" applyAlignment="1">
      <alignment wrapText="1"/>
    </xf>
    <xf numFmtId="0" fontId="9" fillId="0" borderId="0" xfId="0" applyFont="1" applyBorder="1"/>
    <xf numFmtId="0" fontId="9" fillId="0" borderId="0" xfId="0" applyFont="1" applyBorder="1" applyAlignment="1">
      <alignment horizontal="right"/>
    </xf>
    <xf numFmtId="0" fontId="9" fillId="0" borderId="1" xfId="0" applyFont="1" applyBorder="1" applyAlignment="1">
      <alignment horizontal="center" wrapText="1"/>
    </xf>
    <xf numFmtId="165" fontId="8" fillId="0" borderId="2" xfId="0" applyNumberFormat="1" applyFont="1" applyBorder="1" applyAlignment="1">
      <alignment wrapText="1"/>
    </xf>
    <xf numFmtId="4" fontId="8" fillId="0" borderId="0" xfId="0" applyNumberFormat="1" applyFont="1" applyBorder="1"/>
    <xf numFmtId="165" fontId="8" fillId="0" borderId="1" xfId="0" applyNumberFormat="1" applyFont="1" applyBorder="1" applyAlignment="1">
      <alignment wrapText="1"/>
    </xf>
    <xf numFmtId="0" fontId="8" fillId="0" borderId="1" xfId="0" applyFont="1" applyBorder="1"/>
    <xf numFmtId="0" fontId="9" fillId="0" borderId="0" xfId="0" applyFont="1" applyBorder="1" applyAlignment="1">
      <alignment horizontal="center"/>
    </xf>
    <xf numFmtId="0" fontId="23" fillId="0" borderId="6" xfId="0" applyFont="1" applyBorder="1"/>
    <xf numFmtId="0" fontId="9" fillId="0" borderId="9" xfId="0" applyFont="1" applyBorder="1" applyAlignment="1">
      <alignment wrapText="1"/>
    </xf>
    <xf numFmtId="0" fontId="9" fillId="0" borderId="1" xfId="0" applyFont="1" applyBorder="1" applyAlignment="1">
      <alignment wrapText="1"/>
    </xf>
    <xf numFmtId="3" fontId="8" fillId="0" borderId="5" xfId="0" applyNumberFormat="1" applyFont="1" applyBorder="1"/>
    <xf numFmtId="4" fontId="8" fillId="0" borderId="5" xfId="0" applyNumberFormat="1" applyFont="1" applyBorder="1"/>
    <xf numFmtId="169" fontId="8" fillId="0" borderId="5" xfId="0" applyNumberFormat="1" applyFont="1" applyBorder="1"/>
    <xf numFmtId="0" fontId="29" fillId="0" borderId="0" xfId="0" applyFont="1" applyFill="1"/>
    <xf numFmtId="0" fontId="9" fillId="0" borderId="0" xfId="0" applyFont="1" applyBorder="1" applyAlignment="1">
      <alignment horizontal="center" wrapText="1"/>
    </xf>
    <xf numFmtId="0" fontId="9" fillId="0" borderId="0" xfId="0" applyFont="1" applyBorder="1" applyAlignment="1">
      <alignment horizontal="left" wrapText="1"/>
    </xf>
    <xf numFmtId="0" fontId="9" fillId="0" borderId="0" xfId="0" applyFont="1" applyAlignment="1">
      <alignment horizontal="left"/>
    </xf>
    <xf numFmtId="0" fontId="8" fillId="0" borderId="1" xfId="0" applyFont="1" applyFill="1" applyBorder="1" applyAlignment="1">
      <alignment horizontal="right"/>
    </xf>
    <xf numFmtId="0" fontId="8" fillId="0" borderId="4" xfId="0" applyFont="1" applyFill="1" applyBorder="1" applyAlignment="1">
      <alignment horizontal="right"/>
    </xf>
    <xf numFmtId="0" fontId="8" fillId="0" borderId="6" xfId="0" applyFont="1" applyFill="1" applyBorder="1" applyAlignment="1">
      <alignment horizontal="right"/>
    </xf>
    <xf numFmtId="0" fontId="8" fillId="0" borderId="3" xfId="0" applyFont="1" applyFill="1" applyBorder="1" applyAlignment="1">
      <alignment horizontal="right"/>
    </xf>
    <xf numFmtId="0" fontId="9" fillId="0" borderId="0" xfId="0" applyFont="1" applyAlignment="1">
      <alignment horizontal="center"/>
    </xf>
    <xf numFmtId="0" fontId="9" fillId="2" borderId="4" xfId="0" applyFont="1" applyFill="1" applyBorder="1" applyAlignment="1">
      <alignment horizontal="center" wrapText="1"/>
    </xf>
    <xf numFmtId="0" fontId="8" fillId="0" borderId="5" xfId="0" applyFont="1" applyBorder="1"/>
    <xf numFmtId="167" fontId="8" fillId="0" borderId="5" xfId="0" applyNumberFormat="1" applyFont="1" applyBorder="1" applyAlignment="1">
      <alignment horizontal="right"/>
    </xf>
    <xf numFmtId="1" fontId="8" fillId="0" borderId="5" xfId="0" applyNumberFormat="1" applyFont="1" applyBorder="1" applyAlignment="1">
      <alignment horizontal="right"/>
    </xf>
    <xf numFmtId="167" fontId="8" fillId="0" borderId="2" xfId="0" applyNumberFormat="1" applyFont="1" applyBorder="1" applyAlignment="1">
      <alignment horizontal="right"/>
    </xf>
    <xf numFmtId="1" fontId="8" fillId="0" borderId="2" xfId="0" applyNumberFormat="1" applyFont="1" applyBorder="1" applyAlignment="1">
      <alignment horizontal="right"/>
    </xf>
    <xf numFmtId="0" fontId="8" fillId="0" borderId="0" xfId="0" applyFont="1" applyBorder="1" applyAlignment="1">
      <alignment horizontal="right"/>
    </xf>
    <xf numFmtId="0" fontId="9" fillId="0" borderId="4" xfId="0" applyFont="1" applyBorder="1" applyAlignment="1">
      <alignment horizontal="center" wrapText="1"/>
    </xf>
    <xf numFmtId="0" fontId="9" fillId="2" borderId="3" xfId="0" applyFont="1" applyFill="1" applyBorder="1" applyAlignment="1">
      <alignment horizontal="center" wrapText="1"/>
    </xf>
    <xf numFmtId="0" fontId="30" fillId="0" borderId="1" xfId="0" applyFont="1" applyFill="1" applyBorder="1" applyAlignment="1">
      <alignment horizontal="center" wrapText="1"/>
    </xf>
    <xf numFmtId="0" fontId="8" fillId="0" borderId="0" xfId="0" applyFont="1" applyBorder="1" applyAlignment="1">
      <alignment horizontal="center" wrapText="1"/>
    </xf>
    <xf numFmtId="0" fontId="8" fillId="0" borderId="0" xfId="0" applyFont="1" applyFill="1" applyBorder="1" applyAlignment="1">
      <alignment horizontal="center" wrapText="1"/>
    </xf>
    <xf numFmtId="164" fontId="9" fillId="0" borderId="0" xfId="0" applyNumberFormat="1" applyFont="1" applyFill="1" applyBorder="1" applyAlignment="1">
      <alignment horizontal="center" wrapText="1"/>
    </xf>
    <xf numFmtId="164" fontId="8" fillId="0" borderId="5" xfId="0" applyNumberFormat="1" applyFont="1" applyBorder="1"/>
    <xf numFmtId="0" fontId="8" fillId="0" borderId="5" xfId="0" applyFont="1" applyFill="1" applyBorder="1" applyAlignment="1">
      <alignment horizontal="center"/>
    </xf>
    <xf numFmtId="168" fontId="8" fillId="0" borderId="5" xfId="0" applyNumberFormat="1" applyFont="1" applyBorder="1"/>
    <xf numFmtId="0" fontId="8" fillId="0" borderId="0" xfId="0" applyFont="1" applyFill="1" applyBorder="1"/>
    <xf numFmtId="0" fontId="8" fillId="0" borderId="0" xfId="0" applyFont="1" applyFill="1" applyBorder="1" applyAlignment="1">
      <alignment horizontal="center"/>
    </xf>
    <xf numFmtId="164" fontId="8" fillId="0" borderId="0" xfId="0" applyNumberFormat="1" applyFont="1" applyFill="1" applyBorder="1" applyAlignment="1">
      <alignment horizontal="center"/>
    </xf>
    <xf numFmtId="164" fontId="8" fillId="0" borderId="0" xfId="0" applyNumberFormat="1" applyFont="1" applyFill="1" applyBorder="1"/>
    <xf numFmtId="0" fontId="8" fillId="0" borderId="0" xfId="0" applyNumberFormat="1" applyFont="1" applyFill="1" applyBorder="1"/>
    <xf numFmtId="0" fontId="31" fillId="0" borderId="0" xfId="0" applyFont="1" applyAlignment="1">
      <alignment horizontal="right"/>
    </xf>
    <xf numFmtId="0" fontId="3" fillId="0" borderId="0" xfId="0" applyFont="1" applyBorder="1" applyAlignment="1">
      <alignment horizontal="left"/>
    </xf>
    <xf numFmtId="170" fontId="8" fillId="0" borderId="5" xfId="0" applyNumberFormat="1" applyFont="1" applyBorder="1"/>
    <xf numFmtId="165" fontId="2" fillId="0" borderId="0" xfId="0" applyNumberFormat="1" applyFont="1"/>
    <xf numFmtId="165" fontId="2" fillId="0" borderId="0" xfId="0" applyNumberFormat="1" applyFont="1" applyAlignment="1">
      <alignment horizontal="right"/>
    </xf>
    <xf numFmtId="165" fontId="8" fillId="0" borderId="0" xfId="0" applyNumberFormat="1" applyFont="1"/>
    <xf numFmtId="165" fontId="2" fillId="0" borderId="0" xfId="0" applyNumberFormat="1" applyFont="1" applyBorder="1" applyAlignment="1">
      <alignment horizontal="right"/>
    </xf>
    <xf numFmtId="165" fontId="9" fillId="2" borderId="1" xfId="0" applyNumberFormat="1" applyFont="1" applyFill="1" applyBorder="1" applyAlignment="1">
      <alignment horizontal="center" wrapText="1"/>
    </xf>
    <xf numFmtId="165" fontId="8" fillId="0" borderId="0" xfId="0" applyNumberFormat="1" applyFont="1" applyBorder="1"/>
    <xf numFmtId="165" fontId="2" fillId="0" borderId="0" xfId="0" applyNumberFormat="1" applyFont="1" applyBorder="1"/>
    <xf numFmtId="165" fontId="9" fillId="0" borderId="1" xfId="0" applyNumberFormat="1" applyFont="1" applyFill="1" applyBorder="1" applyAlignment="1">
      <alignment horizontal="center" wrapText="1"/>
    </xf>
    <xf numFmtId="165" fontId="8" fillId="0" borderId="5" xfId="0" applyNumberFormat="1" applyFont="1" applyFill="1" applyBorder="1"/>
    <xf numFmtId="167" fontId="2" fillId="0" borderId="0" xfId="0" applyNumberFormat="1" applyFont="1" applyFill="1"/>
    <xf numFmtId="167" fontId="2" fillId="0" borderId="0" xfId="0" applyNumberFormat="1" applyFont="1"/>
    <xf numFmtId="167" fontId="19" fillId="0" borderId="6" xfId="0" applyNumberFormat="1" applyFont="1" applyBorder="1" applyAlignment="1">
      <alignment vertical="center"/>
    </xf>
    <xf numFmtId="167" fontId="8" fillId="0" borderId="0" xfId="0" applyNumberFormat="1" applyFont="1"/>
    <xf numFmtId="167" fontId="8" fillId="0" borderId="0" xfId="0" applyNumberFormat="1" applyFont="1" applyBorder="1"/>
    <xf numFmtId="167" fontId="9" fillId="0" borderId="1" xfId="0" applyNumberFormat="1" applyFont="1" applyFill="1" applyBorder="1" applyAlignment="1">
      <alignment horizontal="center" wrapText="1"/>
    </xf>
    <xf numFmtId="167" fontId="8" fillId="0" borderId="5" xfId="0" applyNumberFormat="1" applyFont="1" applyBorder="1" applyAlignment="1">
      <alignment wrapText="1"/>
    </xf>
    <xf numFmtId="167" fontId="2" fillId="0" borderId="0" xfId="0" applyNumberFormat="1" applyFont="1" applyBorder="1"/>
    <xf numFmtId="168" fontId="2" fillId="0" borderId="0" xfId="0" applyNumberFormat="1" applyFont="1" applyFill="1"/>
    <xf numFmtId="168" fontId="2" fillId="0" borderId="0" xfId="0" applyNumberFormat="1" applyFont="1"/>
    <xf numFmtId="168" fontId="8" fillId="0" borderId="0" xfId="0" applyNumberFormat="1" applyFont="1" applyBorder="1" applyAlignment="1">
      <alignment horizontal="left"/>
    </xf>
    <xf numFmtId="168" fontId="8" fillId="0" borderId="0" xfId="0" applyNumberFormat="1" applyFont="1"/>
    <xf numFmtId="168" fontId="9" fillId="0" borderId="0" xfId="0" applyNumberFormat="1" applyFont="1" applyFill="1" applyBorder="1" applyAlignment="1">
      <alignment horizontal="center" wrapText="1"/>
    </xf>
    <xf numFmtId="168" fontId="8" fillId="0" borderId="0" xfId="0" applyNumberFormat="1" applyFont="1" applyBorder="1"/>
    <xf numFmtId="168" fontId="2" fillId="0" borderId="0" xfId="0" applyNumberFormat="1" applyFont="1" applyBorder="1"/>
    <xf numFmtId="0" fontId="23" fillId="0" borderId="0" xfId="0" applyFont="1" applyFill="1" applyBorder="1"/>
    <xf numFmtId="0" fontId="9" fillId="0" borderId="0" xfId="0" applyFont="1" applyFill="1" applyBorder="1"/>
    <xf numFmtId="0" fontId="9" fillId="0" borderId="0" xfId="0" applyFont="1" applyFill="1" applyBorder="1" applyAlignment="1">
      <alignment horizontal="right"/>
    </xf>
    <xf numFmtId="165" fontId="8" fillId="0" borderId="0" xfId="0" applyNumberFormat="1" applyFont="1" applyFill="1" applyBorder="1" applyAlignment="1">
      <alignment wrapText="1"/>
    </xf>
    <xf numFmtId="164" fontId="8" fillId="0" borderId="0" xfId="0" applyNumberFormat="1" applyFont="1" applyFill="1" applyBorder="1" applyAlignment="1">
      <alignment wrapText="1"/>
    </xf>
    <xf numFmtId="0" fontId="27" fillId="0" borderId="0" xfId="0" applyFont="1" applyFill="1" applyBorder="1" applyAlignment="1">
      <alignment horizontal="center" wrapText="1"/>
    </xf>
    <xf numFmtId="0" fontId="20" fillId="0" borderId="0" xfId="0" applyFont="1" applyFill="1" applyBorder="1" applyAlignment="1">
      <alignment horizontal="center" wrapText="1"/>
    </xf>
    <xf numFmtId="0" fontId="0" fillId="0" borderId="0" xfId="0" applyProtection="1">
      <protection locked="0"/>
    </xf>
    <xf numFmtId="0" fontId="2" fillId="2" borderId="5" xfId="0" applyFont="1" applyFill="1" applyBorder="1" applyProtection="1">
      <protection locked="0"/>
    </xf>
    <xf numFmtId="0" fontId="2" fillId="2" borderId="2" xfId="0" applyFont="1" applyFill="1" applyBorder="1" applyProtection="1">
      <protection locked="0"/>
    </xf>
    <xf numFmtId="0" fontId="2" fillId="2" borderId="0" xfId="0" applyFont="1" applyFill="1" applyBorder="1" applyProtection="1">
      <protection locked="0"/>
    </xf>
    <xf numFmtId="0" fontId="1" fillId="2" borderId="2" xfId="0" applyFont="1" applyFill="1" applyBorder="1" applyAlignment="1" applyProtection="1">
      <alignment horizontal="left"/>
      <protection locked="0"/>
    </xf>
    <xf numFmtId="0" fontId="2" fillId="2" borderId="2" xfId="0" applyFont="1" applyFill="1" applyBorder="1" applyAlignment="1" applyProtection="1">
      <alignment horizontal="left"/>
      <protection locked="0"/>
    </xf>
    <xf numFmtId="0" fontId="1" fillId="2" borderId="4" xfId="0" applyFont="1" applyFill="1" applyBorder="1" applyAlignment="1" applyProtection="1">
      <alignment horizontal="left"/>
      <protection locked="0"/>
    </xf>
    <xf numFmtId="0" fontId="1" fillId="2" borderId="3" xfId="0" applyFont="1" applyFill="1" applyBorder="1" applyProtection="1">
      <protection locked="0"/>
    </xf>
    <xf numFmtId="0" fontId="1" fillId="0" borderId="0" xfId="0" applyFont="1" applyBorder="1" applyProtection="1">
      <protection locked="0"/>
    </xf>
    <xf numFmtId="0" fontId="2" fillId="2" borderId="9" xfId="0" applyFont="1" applyFill="1" applyBorder="1" applyProtection="1">
      <protection locked="0"/>
    </xf>
    <xf numFmtId="0" fontId="2" fillId="2" borderId="1" xfId="0" applyFont="1" applyFill="1" applyBorder="1" applyProtection="1">
      <protection locked="0"/>
    </xf>
    <xf numFmtId="170" fontId="8" fillId="2" borderId="2" xfId="0" applyNumberFormat="1" applyFont="1" applyFill="1" applyBorder="1" applyProtection="1">
      <protection locked="0"/>
    </xf>
    <xf numFmtId="0" fontId="8" fillId="2" borderId="5" xfId="0" applyFont="1" applyFill="1" applyBorder="1" applyAlignment="1" applyProtection="1">
      <alignment horizontal="left"/>
      <protection locked="0"/>
    </xf>
    <xf numFmtId="0" fontId="8" fillId="2" borderId="5" xfId="0" applyFont="1" applyFill="1" applyBorder="1" applyProtection="1">
      <protection locked="0"/>
    </xf>
    <xf numFmtId="170" fontId="8" fillId="2" borderId="5" xfId="0" applyNumberFormat="1" applyFont="1" applyFill="1" applyBorder="1" applyProtection="1">
      <protection locked="0"/>
    </xf>
    <xf numFmtId="0" fontId="8" fillId="2" borderId="2" xfId="0" applyFont="1" applyFill="1" applyBorder="1" applyAlignment="1" applyProtection="1">
      <alignment horizontal="left"/>
      <protection locked="0"/>
    </xf>
    <xf numFmtId="0" fontId="8" fillId="2" borderId="2" xfId="0" applyFont="1" applyFill="1" applyBorder="1" applyProtection="1">
      <protection locked="0"/>
    </xf>
    <xf numFmtId="0" fontId="8" fillId="2" borderId="0" xfId="0" applyFont="1" applyFill="1" applyBorder="1" applyAlignment="1" applyProtection="1">
      <alignment horizontal="left"/>
      <protection locked="0"/>
    </xf>
    <xf numFmtId="0" fontId="8" fillId="2" borderId="13" xfId="0" applyFont="1" applyFill="1" applyBorder="1" applyAlignment="1" applyProtection="1">
      <alignment horizontal="center"/>
      <protection locked="0"/>
    </xf>
    <xf numFmtId="0" fontId="8" fillId="2" borderId="5" xfId="0" applyFont="1" applyFill="1" applyBorder="1" applyAlignment="1" applyProtection="1">
      <alignment horizontal="center"/>
      <protection locked="0"/>
    </xf>
    <xf numFmtId="166" fontId="8" fillId="2" borderId="5" xfId="0" applyNumberFormat="1" applyFont="1" applyFill="1" applyBorder="1" applyProtection="1">
      <protection locked="0"/>
    </xf>
    <xf numFmtId="165" fontId="8" fillId="2" borderId="5" xfId="0" applyNumberFormat="1" applyFont="1" applyFill="1" applyBorder="1" applyProtection="1">
      <protection locked="0"/>
    </xf>
    <xf numFmtId="166" fontId="8" fillId="2" borderId="2" xfId="0" applyNumberFormat="1" applyFont="1" applyFill="1" applyBorder="1" applyProtection="1">
      <protection locked="0"/>
    </xf>
    <xf numFmtId="165" fontId="8" fillId="2" borderId="2" xfId="0" applyNumberFormat="1" applyFont="1" applyFill="1" applyBorder="1" applyProtection="1">
      <protection locked="0"/>
    </xf>
    <xf numFmtId="166" fontId="9" fillId="2" borderId="2" xfId="0" applyNumberFormat="1" applyFont="1" applyFill="1" applyBorder="1" applyProtection="1">
      <protection locked="0"/>
    </xf>
    <xf numFmtId="166" fontId="3" fillId="2" borderId="2" xfId="0" applyNumberFormat="1" applyFont="1" applyFill="1" applyBorder="1" applyProtection="1">
      <protection locked="0"/>
    </xf>
    <xf numFmtId="166" fontId="9" fillId="2" borderId="2" xfId="0" applyNumberFormat="1" applyFont="1" applyFill="1" applyBorder="1" applyAlignment="1" applyProtection="1">
      <alignment horizontal="right"/>
      <protection locked="0"/>
    </xf>
    <xf numFmtId="0" fontId="9" fillId="2" borderId="2" xfId="0" applyFont="1" applyFill="1" applyBorder="1" applyAlignment="1" applyProtection="1">
      <alignment horizontal="right"/>
      <protection locked="0"/>
    </xf>
    <xf numFmtId="166" fontId="8" fillId="2" borderId="2" xfId="0" applyNumberFormat="1" applyFont="1" applyFill="1" applyBorder="1" applyAlignment="1" applyProtection="1">
      <alignment horizontal="right"/>
      <protection locked="0"/>
    </xf>
    <xf numFmtId="0" fontId="8" fillId="2" borderId="2" xfId="0" applyFont="1" applyFill="1" applyBorder="1" applyAlignment="1" applyProtection="1">
      <alignment horizontal="right"/>
      <protection locked="0"/>
    </xf>
    <xf numFmtId="165" fontId="8" fillId="2" borderId="2" xfId="0" applyNumberFormat="1" applyFont="1" applyFill="1" applyBorder="1" applyAlignment="1" applyProtection="1">
      <alignment horizontal="right"/>
      <protection locked="0"/>
    </xf>
    <xf numFmtId="0" fontId="9" fillId="2" borderId="2" xfId="0" applyFont="1" applyFill="1" applyBorder="1" applyProtection="1">
      <protection locked="0"/>
    </xf>
    <xf numFmtId="165" fontId="9" fillId="2" borderId="2" xfId="0" applyNumberFormat="1" applyFont="1" applyFill="1" applyBorder="1" applyProtection="1">
      <protection locked="0"/>
    </xf>
    <xf numFmtId="0" fontId="8" fillId="2" borderId="34" xfId="0" applyFont="1" applyFill="1" applyBorder="1" applyProtection="1">
      <protection locked="0"/>
    </xf>
    <xf numFmtId="0" fontId="8" fillId="2" borderId="24" xfId="0" applyFont="1" applyFill="1" applyBorder="1" applyProtection="1">
      <protection locked="0"/>
    </xf>
    <xf numFmtId="165" fontId="9" fillId="2" borderId="2" xfId="0" applyNumberFormat="1" applyFont="1" applyFill="1" applyBorder="1" applyAlignment="1" applyProtection="1">
      <alignment horizontal="right"/>
      <protection locked="0"/>
    </xf>
    <xf numFmtId="0" fontId="9" fillId="2" borderId="24" xfId="0" applyFont="1" applyFill="1" applyBorder="1" applyAlignment="1" applyProtection="1">
      <alignment horizontal="right"/>
      <protection locked="0"/>
    </xf>
    <xf numFmtId="0" fontId="8" fillId="2" borderId="24" xfId="0" applyFont="1" applyFill="1" applyBorder="1" applyAlignment="1" applyProtection="1">
      <alignment horizontal="right"/>
      <protection locked="0"/>
    </xf>
    <xf numFmtId="0" fontId="9" fillId="2" borderId="24" xfId="0" applyFont="1" applyFill="1" applyBorder="1" applyProtection="1">
      <protection locked="0"/>
    </xf>
    <xf numFmtId="16" fontId="8" fillId="2" borderId="7" xfId="0" applyNumberFormat="1" applyFont="1" applyFill="1" applyBorder="1" applyProtection="1">
      <protection locked="0"/>
    </xf>
    <xf numFmtId="0" fontId="8" fillId="2" borderId="0" xfId="0" applyFont="1" applyFill="1" applyBorder="1" applyProtection="1">
      <protection locked="0"/>
    </xf>
    <xf numFmtId="0" fontId="8" fillId="2" borderId="7" xfId="0" applyFont="1" applyFill="1" applyBorder="1" applyProtection="1">
      <protection locked="0"/>
    </xf>
    <xf numFmtId="0" fontId="8" fillId="2" borderId="32" xfId="0" applyFont="1" applyFill="1" applyBorder="1" applyProtection="1">
      <protection locked="0"/>
    </xf>
    <xf numFmtId="0" fontId="8" fillId="2" borderId="14" xfId="0" applyFont="1" applyFill="1" applyBorder="1" applyProtection="1">
      <protection locked="0"/>
    </xf>
    <xf numFmtId="0" fontId="8" fillId="2" borderId="29" xfId="0" applyFont="1" applyFill="1" applyBorder="1" applyProtection="1">
      <protection locked="0"/>
    </xf>
    <xf numFmtId="0" fontId="8" fillId="2" borderId="26" xfId="0" applyFont="1" applyFill="1" applyBorder="1" applyProtection="1">
      <protection locked="0"/>
    </xf>
    <xf numFmtId="0" fontId="8" fillId="2" borderId="13" xfId="0" applyFont="1" applyFill="1" applyBorder="1" applyProtection="1">
      <protection locked="0"/>
    </xf>
    <xf numFmtId="0" fontId="8" fillId="2" borderId="17" xfId="0" applyFont="1" applyFill="1" applyBorder="1" applyProtection="1">
      <protection locked="0"/>
    </xf>
    <xf numFmtId="0" fontId="8" fillId="2" borderId="19" xfId="0" applyFont="1" applyFill="1" applyBorder="1" applyProtection="1">
      <protection locked="0"/>
    </xf>
    <xf numFmtId="0" fontId="8" fillId="2" borderId="30" xfId="0" applyFont="1" applyFill="1" applyBorder="1" applyAlignment="1" applyProtection="1">
      <alignment textRotation="255"/>
      <protection locked="0"/>
    </xf>
    <xf numFmtId="0" fontId="8" fillId="2" borderId="20" xfId="0" applyFont="1" applyFill="1" applyBorder="1" applyProtection="1">
      <protection locked="0"/>
    </xf>
    <xf numFmtId="0" fontId="8" fillId="2" borderId="30" xfId="0" applyFont="1" applyFill="1" applyBorder="1" applyProtection="1">
      <protection locked="0"/>
    </xf>
    <xf numFmtId="0" fontId="8" fillId="2" borderId="18" xfId="0" applyFont="1" applyFill="1" applyBorder="1" applyProtection="1">
      <protection locked="0"/>
    </xf>
    <xf numFmtId="0" fontId="8" fillId="2" borderId="31" xfId="0" applyFont="1" applyFill="1" applyBorder="1" applyProtection="1">
      <protection locked="0"/>
    </xf>
    <xf numFmtId="0" fontId="8" fillId="2" borderId="25" xfId="0" applyFont="1" applyFill="1" applyBorder="1" applyProtection="1">
      <protection locked="0"/>
    </xf>
    <xf numFmtId="0" fontId="8" fillId="2" borderId="22" xfId="0" applyFont="1" applyFill="1" applyBorder="1" applyProtection="1">
      <protection locked="0"/>
    </xf>
    <xf numFmtId="0" fontId="8" fillId="2" borderId="28" xfId="0" applyFont="1" applyFill="1" applyBorder="1" applyProtection="1">
      <protection locked="0"/>
    </xf>
    <xf numFmtId="18" fontId="8" fillId="2" borderId="13" xfId="0" applyNumberFormat="1" applyFont="1" applyFill="1" applyBorder="1" applyProtection="1">
      <protection locked="0"/>
    </xf>
    <xf numFmtId="18" fontId="8" fillId="2" borderId="2" xfId="0" applyNumberFormat="1" applyFont="1" applyFill="1" applyBorder="1" applyProtection="1">
      <protection locked="0"/>
    </xf>
    <xf numFmtId="18" fontId="8" fillId="2" borderId="22" xfId="0" applyNumberFormat="1" applyFont="1" applyFill="1" applyBorder="1" applyProtection="1">
      <protection locked="0"/>
    </xf>
    <xf numFmtId="18" fontId="8" fillId="2" borderId="28" xfId="0" applyNumberFormat="1" applyFont="1" applyFill="1" applyBorder="1" applyProtection="1">
      <protection locked="0"/>
    </xf>
    <xf numFmtId="0" fontId="8" fillId="2" borderId="27" xfId="0" applyFont="1" applyFill="1" applyBorder="1" applyProtection="1">
      <protection locked="0"/>
    </xf>
    <xf numFmtId="0" fontId="8" fillId="2" borderId="21" xfId="0" applyFont="1" applyFill="1" applyBorder="1" applyProtection="1">
      <protection locked="0"/>
    </xf>
    <xf numFmtId="0" fontId="8" fillId="2" borderId="23" xfId="0" applyFont="1" applyFill="1" applyBorder="1" applyProtection="1">
      <protection locked="0"/>
    </xf>
    <xf numFmtId="0" fontId="8" fillId="2" borderId="33" xfId="0" applyFont="1" applyFill="1" applyBorder="1" applyProtection="1">
      <protection locked="0"/>
    </xf>
    <xf numFmtId="0" fontId="8" fillId="2" borderId="3" xfId="0" applyFont="1" applyFill="1" applyBorder="1" applyProtection="1">
      <protection locked="0"/>
    </xf>
    <xf numFmtId="0" fontId="8" fillId="2" borderId="26" xfId="0" applyFont="1" applyFill="1" applyBorder="1" applyAlignment="1" applyProtection="1">
      <alignment wrapText="1"/>
      <protection locked="0"/>
    </xf>
    <xf numFmtId="0" fontId="2" fillId="0" borderId="0" xfId="0" applyFont="1" applyBorder="1" applyProtection="1">
      <protection locked="0"/>
    </xf>
    <xf numFmtId="0" fontId="8" fillId="2" borderId="0" xfId="0" applyFont="1" applyFill="1" applyAlignment="1" applyProtection="1">
      <alignment wrapText="1"/>
      <protection locked="0"/>
    </xf>
    <xf numFmtId="0" fontId="19" fillId="2" borderId="0" xfId="0" applyFont="1" applyFill="1" applyAlignment="1" applyProtection="1">
      <alignment vertical="center"/>
      <protection locked="0"/>
    </xf>
    <xf numFmtId="0" fontId="8" fillId="2" borderId="5" xfId="0" applyFont="1" applyFill="1" applyBorder="1" applyAlignment="1" applyProtection="1">
      <alignment wrapText="1"/>
      <protection locked="0"/>
    </xf>
    <xf numFmtId="0" fontId="9" fillId="0" borderId="7" xfId="0" applyFont="1" applyFill="1" applyBorder="1" applyAlignment="1">
      <alignment horizontal="center" wrapText="1"/>
    </xf>
    <xf numFmtId="168" fontId="9" fillId="0" borderId="7" xfId="0" applyNumberFormat="1" applyFont="1" applyFill="1" applyBorder="1" applyAlignment="1">
      <alignment horizontal="center" wrapText="1"/>
    </xf>
    <xf numFmtId="0" fontId="8" fillId="0" borderId="2" xfId="0" applyFont="1" applyBorder="1"/>
    <xf numFmtId="168" fontId="8" fillId="0" borderId="2" xfId="0" applyNumberFormat="1" applyFont="1" applyBorder="1" applyAlignment="1">
      <alignment wrapText="1"/>
    </xf>
    <xf numFmtId="168" fontId="25" fillId="0" borderId="2" xfId="0" applyNumberFormat="1" applyFont="1" applyBorder="1" applyAlignment="1"/>
    <xf numFmtId="0" fontId="4" fillId="0" borderId="0" xfId="0" applyFont="1" applyFill="1" applyBorder="1"/>
    <xf numFmtId="0" fontId="8" fillId="0" borderId="0" xfId="0" applyFont="1" applyAlignment="1" applyProtection="1">
      <alignment wrapText="1"/>
      <protection locked="0"/>
    </xf>
    <xf numFmtId="0" fontId="8" fillId="2" borderId="1" xfId="0" applyFont="1" applyFill="1" applyBorder="1" applyProtection="1">
      <protection locked="0"/>
    </xf>
    <xf numFmtId="165" fontId="8" fillId="2" borderId="5" xfId="0" applyNumberFormat="1" applyFont="1" applyFill="1" applyBorder="1" applyAlignment="1" applyProtection="1">
      <alignment wrapText="1"/>
      <protection locked="0"/>
    </xf>
    <xf numFmtId="9" fontId="8" fillId="2" borderId="5" xfId="0" applyNumberFormat="1" applyFont="1" applyFill="1" applyBorder="1" applyAlignment="1" applyProtection="1">
      <alignment horizontal="center" wrapText="1"/>
      <protection locked="0"/>
    </xf>
    <xf numFmtId="3" fontId="8" fillId="2" borderId="5" xfId="0" applyNumberFormat="1" applyFont="1" applyFill="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colors>
    <mruColors>
      <color rgb="FFFFFFFF"/>
      <color rgb="FFFF505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95250</xdr:rowOff>
    </xdr:from>
    <xdr:to>
      <xdr:col>8</xdr:col>
      <xdr:colOff>590551</xdr:colOff>
      <xdr:row>56</xdr:row>
      <xdr:rowOff>180976</xdr:rowOff>
    </xdr:to>
    <xdr:sp macro="" textlink="">
      <xdr:nvSpPr>
        <xdr:cNvPr id="2" name="TextBox 1"/>
        <xdr:cNvSpPr txBox="1"/>
      </xdr:nvSpPr>
      <xdr:spPr>
        <a:xfrm>
          <a:off x="0" y="1514475"/>
          <a:ext cx="5467351" cy="9420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Grain Storage Cost Calculator - Instructions</a:t>
          </a:r>
        </a:p>
        <a:p>
          <a:endParaRPr lang="en-US" sz="1200"/>
        </a:p>
        <a:p>
          <a:r>
            <a:rPr lang="en-US" sz="1200"/>
            <a:t>The</a:t>
          </a:r>
          <a:r>
            <a:rPr lang="en-US" sz="1200" baseline="0"/>
            <a:t> purpose of these spreadsheets are to help you determine your specific costs for storing grain.  You enter information into separate spreadsheets for storages, machinery, and activities.  The spreadsheet then gathers that information to determine storage costs, $/bushel or per the unit you choose if it is not "bushel".  (Simply ignore the labels that say "bushel" and consistently use your chosen "Unit of Capacity".)  You may keep track of every activity and determine the cost for storing all your grain (a lot of record keeping for a sizeable operation) or you can keep records for one machine or one task to determine and compare its costs and efficiency.</a:t>
          </a:r>
        </a:p>
        <a:p>
          <a:endParaRPr lang="en-US" sz="1200" baseline="0"/>
        </a:p>
        <a:p>
          <a:r>
            <a:rPr lang="en-US" sz="1200" baseline="0"/>
            <a:t>There are printable record sheets to gather the needed information are available at, https://blogs.cornell.edu/capitalareaagandhortprogram/.  This spreadsheet is not formatted for a smartphone or tablet, but entering data on a small electronic device may work reasonably well. </a:t>
          </a:r>
        </a:p>
        <a:p>
          <a:endParaRPr lang="en-US" sz="1200" baseline="0"/>
        </a:p>
        <a:p>
          <a:r>
            <a:rPr lang="en-US" sz="1200" baseline="0"/>
            <a:t>Grain is identified by the crop </a:t>
          </a:r>
          <a:r>
            <a:rPr lang="en-US" sz="1200" i="1" baseline="0"/>
            <a:t>and</a:t>
          </a:r>
          <a:r>
            <a:rPr lang="en-US" sz="1200" i="0" baseline="0"/>
            <a:t> bin, for grain stored in bins.  For non-bin storage it is organized by crop and storage structure (barn, shed) plus storage container (tote, bag, etc).  For example, "corn" (in "Crop ID" column) and "barn 1-totes" (in "Storage ID" column).</a:t>
          </a:r>
        </a:p>
        <a:p>
          <a:endParaRPr lang="en-US" sz="1200" i="0" baseline="0"/>
        </a:p>
        <a:p>
          <a:r>
            <a:rPr lang="en-US" sz="1200" i="0" baseline="0"/>
            <a:t>When you identify a storage, machine, crop, etc, you must use the exact name consistently so that the spreadsheet can properly gather data.  When you enter names for storages and machines in their respective spreadsheets, drop-down lists are created for these items in the other to maintain consistency in names.  </a:t>
          </a:r>
          <a:r>
            <a:rPr lang="en-US" sz="1200" b="1" i="0" baseline="0"/>
            <a:t>If a drop-down list looks blank, use the arrow on the side of the list to scroll up.</a:t>
          </a:r>
          <a:r>
            <a:rPr lang="en-US" sz="1200" b="0" i="0" baseline="0"/>
            <a:t> </a:t>
          </a:r>
          <a:r>
            <a:rPr lang="en-US" sz="1200" b="0" i="1" baseline="0"/>
            <a:t>There is no drop-down list created for "Crop ID", so you have to spell that ID correctly each time.</a:t>
          </a:r>
          <a:endParaRPr lang="en-US" sz="1200" baseline="0"/>
        </a:p>
        <a:p>
          <a:endParaRPr lang="en-US" sz="1200" baseline="0"/>
        </a:p>
        <a:p>
          <a:r>
            <a:rPr lang="en-US" sz="1200" baseline="0"/>
            <a:t>  Use the spreadsheets as follows:</a:t>
          </a:r>
        </a:p>
        <a:p>
          <a:pPr marL="171450" indent="-171450">
            <a:buFont typeface="Arial" panose="020B0604020202020204" pitchFamily="34" charset="0"/>
            <a:buChar char="•"/>
          </a:pPr>
          <a:r>
            <a:rPr lang="en-US" sz="1200"/>
            <a:t>Enter</a:t>
          </a:r>
          <a:r>
            <a:rPr lang="en-US" sz="1200" baseline="0"/>
            <a:t> information in the beige cells.</a:t>
          </a:r>
          <a:endParaRPr lang="en-US" sz="1200"/>
        </a:p>
        <a:p>
          <a:pPr marL="171450" indent="-171450">
            <a:buFont typeface="Arial" panose="020B0604020202020204" pitchFamily="34" charset="0"/>
            <a:buChar char="•"/>
          </a:pPr>
          <a:r>
            <a:rPr lang="en-US" sz="1200"/>
            <a:t>Enter fixed</a:t>
          </a:r>
          <a:r>
            <a:rPr lang="en-US" sz="1200" baseline="0"/>
            <a:t> cost informatoin into the "Storages" spreadsheet.  Fans &amp; augers dedicated to a bin are best entered separately into the "Machinery" spreadsheet.</a:t>
          </a:r>
        </a:p>
        <a:p>
          <a:pPr marL="171450" indent="-171450">
            <a:buFont typeface="Arial" panose="020B0604020202020204" pitchFamily="34" charset="0"/>
            <a:buChar char="•"/>
          </a:pPr>
          <a:r>
            <a:rPr lang="en-US" sz="1200" baseline="0"/>
            <a:t>Enter fixed costs and energy price information into the "Machinery" spreadsheet.</a:t>
          </a:r>
        </a:p>
        <a:p>
          <a:pPr marL="171450" indent="-171450">
            <a:buFont typeface="Arial" panose="020B0604020202020204" pitchFamily="34" charset="0"/>
            <a:buChar char="•"/>
          </a:pPr>
          <a:r>
            <a:rPr lang="en-US" sz="1200" baseline="0"/>
            <a:t>When any grain storage activity takes place, enter the information into the "Activity Record" spreadsheet (loading grain, monitoring, applying insecticides, cleaning, drying, etc)</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rgbClr val="FF0000"/>
              </a:solidFill>
              <a:effectLst/>
              <a:latin typeface="+mn-lt"/>
              <a:ea typeface="+mn-ea"/>
              <a:cs typeface="+mn-cs"/>
            </a:rPr>
            <a:t>	</a:t>
          </a:r>
          <a:r>
            <a:rPr lang="en-US" sz="1100" baseline="0">
              <a:solidFill>
                <a:srgbClr val="FF0000"/>
              </a:solidFill>
              <a:effectLst/>
              <a:latin typeface="+mn-lt"/>
              <a:ea typeface="+mn-ea"/>
              <a:cs typeface="+mn-cs"/>
            </a:rPr>
            <a:t>When recording an activity without machinery (cleaning, monitoring, repairing, etc), enter "none" under "Machinery ID", and the labor will be properly included in the calculations.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aseline="0"/>
            <a:t>When drying grain, use the "Drying Fuel" spreadsheet to record fuel use and calculate fuel costs. </a:t>
          </a:r>
          <a:r>
            <a:rPr lang="en-US" sz="1200" b="1" baseline="0"/>
            <a:t>ALSO</a:t>
          </a:r>
          <a:r>
            <a:rPr lang="en-US" sz="1200" baseline="0"/>
            <a:t> use the "Activity Record" spreadsheet to record machinery use and labor hours.</a:t>
          </a:r>
        </a:p>
        <a:p>
          <a:pPr marL="171450" indent="-171450">
            <a:buFont typeface="Arial" panose="020B0604020202020204" pitchFamily="34" charset="0"/>
            <a:buChar char="•"/>
          </a:pPr>
          <a:r>
            <a:rPr lang="en-US" sz="1200" baseline="0"/>
            <a:t>The "Cost Calc" spreadsheets gather all the information you have recorded and calculates your cost for storing grain.  There is one "Cost Calc" for bin storage and one for non-bin storage (super sacks, 50-lb bags, pallet bins, floor storage etc)  You must enter some additional information into the "Cost Calc" spreadsheet.</a:t>
          </a:r>
        </a:p>
        <a:p>
          <a:pPr marL="171450" indent="-171450">
            <a:buFont typeface="Arial" panose="020B0604020202020204" pitchFamily="34" charset="0"/>
            <a:buChar char="•"/>
          </a:pPr>
          <a:r>
            <a:rPr lang="en-US" sz="1200" baseline="0"/>
            <a:t>The "Breakeven Long-term Storage" spreadsheet calculates the additonal cost of long-term storage and the difference in grain price to determines if it long-term storage is profitable.</a:t>
          </a:r>
        </a:p>
        <a:p>
          <a:pPr marL="0" indent="0">
            <a:buFont typeface="Arial" panose="020B0604020202020204" pitchFamily="34" charset="0"/>
            <a:buNone/>
          </a:pPr>
          <a:endParaRPr lang="en-US" sz="1200" baseline="0"/>
        </a:p>
      </xdr:txBody>
    </xdr:sp>
    <xdr:clientData/>
  </xdr:twoCellAnchor>
  <xdr:twoCellAnchor>
    <xdr:from>
      <xdr:col>0</xdr:col>
      <xdr:colOff>609599</xdr:colOff>
      <xdr:row>4</xdr:row>
      <xdr:rowOff>1</xdr:rowOff>
    </xdr:from>
    <xdr:to>
      <xdr:col>9</xdr:col>
      <xdr:colOff>9524</xdr:colOff>
      <xdr:row>7</xdr:row>
      <xdr:rowOff>9525</xdr:rowOff>
    </xdr:to>
    <xdr:sp macro="" textlink="">
      <xdr:nvSpPr>
        <xdr:cNvPr id="3" name="TextBox 2"/>
        <xdr:cNvSpPr txBox="1"/>
      </xdr:nvSpPr>
      <xdr:spPr>
        <a:xfrm>
          <a:off x="609599" y="847726"/>
          <a:ext cx="4886325" cy="581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mn-lt"/>
              <a:ea typeface="+mn-ea"/>
              <a:cs typeface="+mn-cs"/>
            </a:rPr>
            <a:t>This material is based upon work supported by the National Institute of Food and Agriculture, U.S. Department of Agriculture, through the Northeast Sustainable Agriculture Research and Education program under sub-award number SARE LNE20-396.</a:t>
          </a:r>
        </a:p>
        <a:p>
          <a:endParaRPr lang="en-US" sz="1100"/>
        </a:p>
      </xdr:txBody>
    </xdr:sp>
    <xdr:clientData/>
  </xdr:twoCellAnchor>
  <xdr:twoCellAnchor editAs="oneCell">
    <xdr:from>
      <xdr:col>0</xdr:col>
      <xdr:colOff>0</xdr:colOff>
      <xdr:row>3</xdr:row>
      <xdr:rowOff>142876</xdr:rowOff>
    </xdr:from>
    <xdr:to>
      <xdr:col>1</xdr:col>
      <xdr:colOff>76200</xdr:colOff>
      <xdr:row>7</xdr:row>
      <xdr:rowOff>4108</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800101"/>
          <a:ext cx="685800" cy="6232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tabSelected="1" workbookViewId="0">
      <selection activeCell="K8" sqref="K8"/>
    </sheetView>
  </sheetViews>
  <sheetFormatPr defaultRowHeight="15" x14ac:dyDescent="0.25"/>
  <sheetData>
    <row r="1" spans="1:21" ht="21" x14ac:dyDescent="0.35">
      <c r="A1" s="29" t="s">
        <v>142</v>
      </c>
      <c r="I1" s="155" t="s">
        <v>143</v>
      </c>
      <c r="J1" s="189"/>
      <c r="K1" s="189"/>
      <c r="L1" s="189"/>
      <c r="M1" s="189"/>
      <c r="N1" s="189"/>
      <c r="O1" s="189"/>
      <c r="P1" s="189"/>
      <c r="Q1" s="189"/>
      <c r="R1" s="189"/>
      <c r="S1" s="189"/>
      <c r="T1" s="189"/>
      <c r="U1" s="189"/>
    </row>
    <row r="2" spans="1:21" ht="15.75" x14ac:dyDescent="0.25">
      <c r="A2" s="7" t="s">
        <v>5</v>
      </c>
      <c r="J2" s="189"/>
      <c r="K2" s="189"/>
      <c r="L2" s="189"/>
      <c r="M2" s="189"/>
      <c r="N2" s="189"/>
      <c r="O2" s="189"/>
      <c r="P2" s="189"/>
      <c r="Q2" s="189"/>
      <c r="R2" s="189"/>
      <c r="S2" s="189"/>
      <c r="T2" s="189"/>
      <c r="U2" s="189"/>
    </row>
    <row r="3" spans="1:21" x14ac:dyDescent="0.25">
      <c r="A3" t="s">
        <v>141</v>
      </c>
      <c r="J3" s="189"/>
      <c r="K3" s="189"/>
      <c r="L3" s="189"/>
      <c r="M3" s="189"/>
      <c r="N3" s="189"/>
      <c r="O3" s="189"/>
      <c r="P3" s="189"/>
      <c r="Q3" s="189"/>
      <c r="R3" s="189"/>
      <c r="S3" s="189"/>
      <c r="T3" s="189"/>
      <c r="U3" s="189"/>
    </row>
    <row r="4" spans="1:21" x14ac:dyDescent="0.25">
      <c r="J4" s="189"/>
      <c r="K4" s="189"/>
      <c r="L4" s="189"/>
      <c r="M4" s="189"/>
      <c r="N4" s="189"/>
      <c r="O4" s="189"/>
      <c r="P4" s="189"/>
      <c r="Q4" s="189"/>
      <c r="R4" s="189"/>
      <c r="S4" s="189"/>
      <c r="T4" s="189"/>
      <c r="U4" s="189"/>
    </row>
    <row r="5" spans="1:21" x14ac:dyDescent="0.25">
      <c r="J5" s="189"/>
      <c r="K5" s="189"/>
      <c r="L5" s="189"/>
      <c r="M5" s="189"/>
      <c r="N5" s="189"/>
      <c r="O5" s="189"/>
      <c r="P5" s="189"/>
      <c r="Q5" s="189"/>
      <c r="R5" s="189"/>
      <c r="S5" s="189"/>
      <c r="T5" s="189"/>
      <c r="U5" s="189"/>
    </row>
    <row r="6" spans="1:21" x14ac:dyDescent="0.25">
      <c r="J6" s="189"/>
      <c r="K6" s="189"/>
      <c r="L6" s="189"/>
      <c r="M6" s="189"/>
      <c r="N6" s="189"/>
      <c r="O6" s="189"/>
      <c r="P6" s="189"/>
      <c r="Q6" s="189"/>
      <c r="R6" s="189"/>
      <c r="S6" s="189"/>
      <c r="T6" s="189"/>
      <c r="U6" s="189"/>
    </row>
    <row r="7" spans="1:21" x14ac:dyDescent="0.25">
      <c r="J7" s="189"/>
      <c r="K7" s="189"/>
      <c r="L7" s="189"/>
      <c r="M7" s="189"/>
      <c r="N7" s="189"/>
      <c r="O7" s="189"/>
      <c r="P7" s="189"/>
      <c r="Q7" s="189"/>
      <c r="R7" s="189"/>
      <c r="S7" s="189"/>
      <c r="T7" s="189"/>
      <c r="U7" s="189"/>
    </row>
    <row r="8" spans="1:21" x14ac:dyDescent="0.25">
      <c r="J8" s="189"/>
      <c r="K8" s="189"/>
      <c r="L8" s="189"/>
      <c r="M8" s="189"/>
      <c r="N8" s="189"/>
      <c r="O8" s="189"/>
      <c r="P8" s="189"/>
      <c r="Q8" s="189"/>
      <c r="R8" s="189"/>
      <c r="S8" s="189"/>
      <c r="T8" s="189"/>
      <c r="U8" s="189"/>
    </row>
    <row r="9" spans="1:21" x14ac:dyDescent="0.25">
      <c r="J9" s="189"/>
      <c r="K9" s="189"/>
      <c r="L9" s="189"/>
      <c r="M9" s="189"/>
      <c r="N9" s="189"/>
      <c r="O9" s="189"/>
      <c r="P9" s="189"/>
      <c r="Q9" s="189"/>
      <c r="R9" s="189"/>
      <c r="S9" s="189"/>
      <c r="T9" s="189"/>
      <c r="U9" s="189"/>
    </row>
    <row r="10" spans="1:21" x14ac:dyDescent="0.25">
      <c r="J10" s="189"/>
      <c r="K10" s="189"/>
      <c r="L10" s="189"/>
      <c r="M10" s="189"/>
      <c r="N10" s="189"/>
      <c r="O10" s="189"/>
      <c r="P10" s="189"/>
      <c r="Q10" s="189"/>
      <c r="R10" s="189"/>
      <c r="S10" s="189"/>
      <c r="T10" s="189"/>
      <c r="U10" s="189"/>
    </row>
    <row r="11" spans="1:21" x14ac:dyDescent="0.25">
      <c r="J11" s="189"/>
      <c r="K11" s="189"/>
      <c r="L11" s="189"/>
      <c r="M11" s="189"/>
      <c r="N11" s="189"/>
      <c r="O11" s="189"/>
      <c r="P11" s="189"/>
      <c r="Q11" s="189"/>
      <c r="R11" s="189"/>
      <c r="S11" s="189"/>
      <c r="T11" s="189"/>
      <c r="U11" s="189"/>
    </row>
    <row r="12" spans="1:21" x14ac:dyDescent="0.25">
      <c r="J12" s="189"/>
      <c r="K12" s="189"/>
      <c r="L12" s="189"/>
      <c r="M12" s="189"/>
      <c r="N12" s="189"/>
      <c r="O12" s="189"/>
      <c r="P12" s="189"/>
      <c r="Q12" s="189"/>
      <c r="R12" s="189"/>
      <c r="S12" s="189"/>
      <c r="T12" s="189"/>
      <c r="U12" s="189"/>
    </row>
    <row r="13" spans="1:21" x14ac:dyDescent="0.25">
      <c r="J13" s="189"/>
      <c r="K13" s="189"/>
      <c r="L13" s="189"/>
      <c r="M13" s="189"/>
      <c r="N13" s="189"/>
      <c r="O13" s="189"/>
      <c r="P13" s="189"/>
      <c r="Q13" s="189"/>
      <c r="R13" s="189"/>
      <c r="S13" s="189"/>
      <c r="T13" s="189"/>
      <c r="U13" s="189"/>
    </row>
    <row r="14" spans="1:21" x14ac:dyDescent="0.25">
      <c r="J14" s="189"/>
      <c r="K14" s="189"/>
      <c r="L14" s="189"/>
      <c r="M14" s="189"/>
      <c r="N14" s="189"/>
      <c r="O14" s="189"/>
      <c r="P14" s="189"/>
      <c r="Q14" s="189"/>
      <c r="R14" s="189"/>
      <c r="S14" s="189"/>
      <c r="T14" s="189"/>
      <c r="U14" s="189"/>
    </row>
    <row r="15" spans="1:21" x14ac:dyDescent="0.25">
      <c r="J15" s="189"/>
      <c r="K15" s="189"/>
      <c r="L15" s="189"/>
      <c r="M15" s="189"/>
      <c r="N15" s="189"/>
      <c r="O15" s="189"/>
      <c r="P15" s="189"/>
      <c r="Q15" s="189"/>
      <c r="R15" s="189"/>
      <c r="S15" s="189"/>
      <c r="T15" s="189"/>
      <c r="U15" s="189"/>
    </row>
    <row r="16" spans="1:21" x14ac:dyDescent="0.25">
      <c r="J16" s="189"/>
      <c r="K16" s="189"/>
      <c r="L16" s="189"/>
      <c r="M16" s="189"/>
      <c r="N16" s="189"/>
      <c r="O16" s="189"/>
      <c r="P16" s="189"/>
      <c r="Q16" s="189"/>
      <c r="R16" s="189"/>
      <c r="S16" s="189"/>
      <c r="T16" s="189"/>
      <c r="U16" s="189"/>
    </row>
    <row r="17" spans="10:21" x14ac:dyDescent="0.25">
      <c r="J17" s="189"/>
      <c r="K17" s="189"/>
      <c r="L17" s="189"/>
      <c r="M17" s="189"/>
      <c r="N17" s="189"/>
      <c r="O17" s="189"/>
      <c r="P17" s="189"/>
      <c r="Q17" s="189"/>
      <c r="R17" s="189"/>
      <c r="S17" s="189"/>
      <c r="T17" s="189"/>
      <c r="U17" s="189"/>
    </row>
    <row r="18" spans="10:21" x14ac:dyDescent="0.25">
      <c r="J18" s="189"/>
      <c r="K18" s="189"/>
      <c r="L18" s="189"/>
      <c r="M18" s="189"/>
      <c r="N18" s="189"/>
      <c r="O18" s="189"/>
      <c r="P18" s="189"/>
      <c r="Q18" s="189"/>
      <c r="R18" s="189"/>
      <c r="S18" s="189"/>
      <c r="T18" s="189"/>
      <c r="U18" s="189"/>
    </row>
    <row r="19" spans="10:21" x14ac:dyDescent="0.25">
      <c r="J19" s="189"/>
      <c r="K19" s="189"/>
      <c r="L19" s="189"/>
      <c r="M19" s="189"/>
      <c r="N19" s="189"/>
      <c r="O19" s="189"/>
      <c r="P19" s="189"/>
      <c r="Q19" s="189"/>
      <c r="R19" s="189"/>
      <c r="S19" s="189"/>
      <c r="T19" s="189"/>
      <c r="U19" s="189"/>
    </row>
    <row r="20" spans="10:21" x14ac:dyDescent="0.25">
      <c r="J20" s="189"/>
      <c r="K20" s="189"/>
      <c r="L20" s="189"/>
      <c r="M20" s="189"/>
      <c r="N20" s="189"/>
      <c r="O20" s="189"/>
      <c r="P20" s="189"/>
      <c r="Q20" s="189"/>
      <c r="R20" s="189"/>
      <c r="S20" s="189"/>
      <c r="T20" s="189"/>
      <c r="U20" s="189"/>
    </row>
    <row r="21" spans="10:21" x14ac:dyDescent="0.25">
      <c r="J21" s="189"/>
      <c r="K21" s="189"/>
      <c r="L21" s="189"/>
      <c r="M21" s="189"/>
      <c r="N21" s="189"/>
      <c r="O21" s="189"/>
      <c r="P21" s="189"/>
      <c r="Q21" s="189"/>
      <c r="R21" s="189"/>
      <c r="S21" s="189"/>
      <c r="T21" s="189"/>
      <c r="U21" s="189"/>
    </row>
    <row r="22" spans="10:21" x14ac:dyDescent="0.25">
      <c r="J22" s="189"/>
      <c r="K22" s="189"/>
      <c r="L22" s="189"/>
      <c r="M22" s="189"/>
      <c r="N22" s="189"/>
      <c r="O22" s="189"/>
      <c r="P22" s="189"/>
      <c r="Q22" s="189"/>
      <c r="R22" s="189"/>
      <c r="S22" s="189"/>
      <c r="T22" s="189"/>
      <c r="U22" s="189"/>
    </row>
    <row r="23" spans="10:21" x14ac:dyDescent="0.25">
      <c r="J23" s="189"/>
      <c r="K23" s="189"/>
      <c r="L23" s="189"/>
      <c r="M23" s="189"/>
      <c r="N23" s="189"/>
      <c r="O23" s="189"/>
      <c r="P23" s="189"/>
      <c r="Q23" s="189"/>
      <c r="R23" s="189"/>
      <c r="S23" s="189"/>
      <c r="T23" s="189"/>
      <c r="U23" s="189"/>
    </row>
    <row r="24" spans="10:21" x14ac:dyDescent="0.25">
      <c r="J24" s="189"/>
      <c r="K24" s="189"/>
      <c r="L24" s="189"/>
      <c r="M24" s="189"/>
      <c r="N24" s="189"/>
      <c r="O24" s="189"/>
      <c r="P24" s="189"/>
      <c r="Q24" s="189"/>
      <c r="R24" s="189"/>
      <c r="S24" s="189"/>
      <c r="T24" s="189"/>
      <c r="U24" s="189"/>
    </row>
    <row r="25" spans="10:21" x14ac:dyDescent="0.25">
      <c r="J25" s="189"/>
      <c r="K25" s="189"/>
      <c r="L25" s="189"/>
      <c r="M25" s="189"/>
      <c r="N25" s="189"/>
      <c r="O25" s="189"/>
      <c r="P25" s="189"/>
      <c r="Q25" s="189"/>
      <c r="R25" s="189"/>
      <c r="S25" s="189"/>
      <c r="T25" s="189"/>
      <c r="U25" s="189"/>
    </row>
    <row r="26" spans="10:21" x14ac:dyDescent="0.25">
      <c r="J26" s="189"/>
      <c r="K26" s="189"/>
      <c r="L26" s="189"/>
      <c r="M26" s="189"/>
      <c r="N26" s="189"/>
      <c r="O26" s="189"/>
      <c r="P26" s="189"/>
      <c r="Q26" s="189"/>
      <c r="R26" s="189"/>
      <c r="S26" s="189"/>
      <c r="T26" s="189"/>
      <c r="U26" s="189"/>
    </row>
    <row r="27" spans="10:21" x14ac:dyDescent="0.25">
      <c r="J27" s="189"/>
      <c r="K27" s="189"/>
      <c r="L27" s="189"/>
      <c r="M27" s="189"/>
      <c r="N27" s="189"/>
      <c r="O27" s="189"/>
      <c r="P27" s="189"/>
      <c r="Q27" s="189"/>
      <c r="R27" s="189"/>
      <c r="S27" s="189"/>
      <c r="T27" s="189"/>
      <c r="U27" s="189"/>
    </row>
    <row r="28" spans="10:21" x14ac:dyDescent="0.25">
      <c r="J28" s="189"/>
      <c r="K28" s="189"/>
      <c r="L28" s="189"/>
      <c r="M28" s="189"/>
      <c r="N28" s="189"/>
      <c r="O28" s="189"/>
      <c r="P28" s="189"/>
      <c r="Q28" s="189"/>
      <c r="R28" s="189"/>
      <c r="S28" s="189"/>
      <c r="T28" s="189"/>
      <c r="U28" s="189"/>
    </row>
    <row r="29" spans="10:21" x14ac:dyDescent="0.25">
      <c r="J29" s="189"/>
      <c r="K29" s="189"/>
      <c r="L29" s="189"/>
      <c r="M29" s="189"/>
      <c r="N29" s="189"/>
      <c r="O29" s="189"/>
      <c r="P29" s="189"/>
      <c r="Q29" s="189"/>
      <c r="R29" s="189"/>
      <c r="S29" s="189"/>
      <c r="T29" s="189"/>
      <c r="U29" s="189"/>
    </row>
    <row r="30" spans="10:21" x14ac:dyDescent="0.25">
      <c r="J30" s="189"/>
      <c r="K30" s="189"/>
      <c r="L30" s="189"/>
      <c r="M30" s="189"/>
      <c r="N30" s="189"/>
      <c r="O30" s="189"/>
      <c r="P30" s="189"/>
      <c r="Q30" s="189"/>
      <c r="R30" s="189"/>
      <c r="S30" s="189"/>
      <c r="T30" s="189"/>
      <c r="U30" s="189"/>
    </row>
    <row r="31" spans="10:21" x14ac:dyDescent="0.25">
      <c r="J31" s="189"/>
      <c r="K31" s="189"/>
      <c r="L31" s="189"/>
      <c r="M31" s="189"/>
      <c r="N31" s="189"/>
      <c r="O31" s="189"/>
      <c r="P31" s="189"/>
      <c r="Q31" s="189"/>
      <c r="R31" s="189"/>
      <c r="S31" s="189"/>
      <c r="T31" s="189"/>
      <c r="U31" s="189"/>
    </row>
    <row r="32" spans="10:21" x14ac:dyDescent="0.25">
      <c r="J32" s="189"/>
      <c r="K32" s="189"/>
      <c r="L32" s="189"/>
      <c r="M32" s="189"/>
      <c r="N32" s="189"/>
      <c r="O32" s="189"/>
      <c r="P32" s="189"/>
      <c r="Q32" s="189"/>
      <c r="R32" s="189"/>
      <c r="S32" s="189"/>
      <c r="T32" s="189"/>
      <c r="U32" s="189"/>
    </row>
    <row r="33" spans="10:21" x14ac:dyDescent="0.25">
      <c r="J33" s="189"/>
      <c r="K33" s="189"/>
      <c r="L33" s="189"/>
      <c r="M33" s="189"/>
      <c r="N33" s="189"/>
      <c r="O33" s="189"/>
      <c r="P33" s="189"/>
      <c r="Q33" s="189"/>
      <c r="R33" s="189"/>
      <c r="S33" s="189"/>
      <c r="T33" s="189"/>
      <c r="U33" s="189"/>
    </row>
    <row r="34" spans="10:21" x14ac:dyDescent="0.25">
      <c r="J34" s="189"/>
      <c r="K34" s="189"/>
      <c r="L34" s="189"/>
      <c r="M34" s="189"/>
      <c r="N34" s="189"/>
      <c r="O34" s="189"/>
      <c r="P34" s="189"/>
      <c r="Q34" s="189"/>
      <c r="R34" s="189"/>
      <c r="S34" s="189"/>
      <c r="T34" s="189"/>
      <c r="U34" s="189"/>
    </row>
    <row r="35" spans="10:21" x14ac:dyDescent="0.25">
      <c r="J35" s="189"/>
      <c r="K35" s="189"/>
      <c r="L35" s="189"/>
      <c r="M35" s="189"/>
      <c r="N35" s="189"/>
      <c r="O35" s="189"/>
      <c r="P35" s="189"/>
      <c r="Q35" s="189"/>
      <c r="R35" s="189"/>
      <c r="S35" s="189"/>
      <c r="T35" s="189"/>
      <c r="U35" s="189"/>
    </row>
    <row r="36" spans="10:21" x14ac:dyDescent="0.25">
      <c r="J36" s="189"/>
      <c r="K36" s="189"/>
      <c r="L36" s="189"/>
      <c r="M36" s="189"/>
      <c r="N36" s="189"/>
      <c r="O36" s="189"/>
      <c r="P36" s="189"/>
      <c r="Q36" s="189"/>
      <c r="R36" s="189"/>
      <c r="S36" s="189"/>
      <c r="T36" s="189"/>
      <c r="U36" s="189"/>
    </row>
    <row r="37" spans="10:21" x14ac:dyDescent="0.25">
      <c r="J37" s="189"/>
      <c r="K37" s="189"/>
      <c r="L37" s="189"/>
      <c r="M37" s="189"/>
      <c r="N37" s="189"/>
      <c r="O37" s="189"/>
      <c r="P37" s="189"/>
      <c r="Q37" s="189"/>
      <c r="R37" s="189"/>
      <c r="S37" s="189"/>
      <c r="T37" s="189"/>
      <c r="U37" s="189"/>
    </row>
    <row r="38" spans="10:21" x14ac:dyDescent="0.25">
      <c r="J38" s="189"/>
      <c r="K38" s="189"/>
      <c r="L38" s="189"/>
      <c r="M38" s="189"/>
      <c r="N38" s="189"/>
      <c r="O38" s="189"/>
      <c r="P38" s="189"/>
      <c r="Q38" s="189"/>
      <c r="R38" s="189"/>
      <c r="S38" s="189"/>
      <c r="T38" s="189"/>
      <c r="U38" s="189"/>
    </row>
    <row r="39" spans="10:21" x14ac:dyDescent="0.25">
      <c r="J39" s="189"/>
      <c r="K39" s="189"/>
      <c r="L39" s="189"/>
      <c r="M39" s="189"/>
      <c r="N39" s="189"/>
      <c r="O39" s="189"/>
      <c r="P39" s="189"/>
      <c r="Q39" s="189"/>
      <c r="R39" s="189"/>
      <c r="S39" s="189"/>
      <c r="T39" s="189"/>
      <c r="U39" s="189"/>
    </row>
    <row r="40" spans="10:21" x14ac:dyDescent="0.25">
      <c r="J40" s="189"/>
      <c r="K40" s="189"/>
      <c r="L40" s="189"/>
      <c r="M40" s="189"/>
      <c r="N40" s="189"/>
      <c r="O40" s="189"/>
      <c r="P40" s="189"/>
      <c r="Q40" s="189"/>
      <c r="R40" s="189"/>
      <c r="S40" s="189"/>
      <c r="T40" s="189"/>
      <c r="U40" s="189"/>
    </row>
    <row r="41" spans="10:21" x14ac:dyDescent="0.25">
      <c r="J41" s="189"/>
      <c r="K41" s="189"/>
      <c r="L41" s="189"/>
      <c r="M41" s="189"/>
      <c r="N41" s="189"/>
      <c r="O41" s="189"/>
      <c r="P41" s="189"/>
      <c r="Q41" s="189"/>
      <c r="R41" s="189"/>
      <c r="S41" s="189"/>
      <c r="T41" s="189"/>
      <c r="U41" s="189"/>
    </row>
    <row r="42" spans="10:21" x14ac:dyDescent="0.25">
      <c r="J42" s="189"/>
      <c r="K42" s="189"/>
      <c r="L42" s="189"/>
      <c r="M42" s="189"/>
      <c r="N42" s="189"/>
      <c r="O42" s="189"/>
      <c r="P42" s="189"/>
      <c r="Q42" s="189"/>
      <c r="R42" s="189"/>
      <c r="S42" s="189"/>
      <c r="T42" s="189"/>
      <c r="U42" s="189"/>
    </row>
    <row r="43" spans="10:21" x14ac:dyDescent="0.25">
      <c r="J43" s="189"/>
      <c r="K43" s="189"/>
      <c r="L43" s="189"/>
      <c r="M43" s="189"/>
      <c r="N43" s="189"/>
      <c r="O43" s="189"/>
      <c r="P43" s="189"/>
      <c r="Q43" s="189"/>
      <c r="R43" s="189"/>
      <c r="S43" s="189"/>
      <c r="T43" s="189"/>
      <c r="U43" s="189"/>
    </row>
    <row r="44" spans="10:21" x14ac:dyDescent="0.25">
      <c r="J44" s="189"/>
      <c r="K44" s="189"/>
      <c r="L44" s="189"/>
      <c r="M44" s="189"/>
      <c r="N44" s="189"/>
      <c r="O44" s="189"/>
      <c r="P44" s="189"/>
      <c r="Q44" s="189"/>
      <c r="R44" s="189"/>
      <c r="S44" s="189"/>
      <c r="T44" s="189"/>
      <c r="U44" s="189"/>
    </row>
    <row r="45" spans="10:21" x14ac:dyDescent="0.25">
      <c r="J45" s="189"/>
      <c r="K45" s="189"/>
      <c r="L45" s="189"/>
      <c r="M45" s="189"/>
      <c r="N45" s="189"/>
      <c r="O45" s="189"/>
      <c r="P45" s="189"/>
      <c r="Q45" s="189"/>
      <c r="R45" s="189"/>
      <c r="S45" s="189"/>
      <c r="T45" s="189"/>
      <c r="U45" s="189"/>
    </row>
    <row r="46" spans="10:21" x14ac:dyDescent="0.25">
      <c r="J46" s="189"/>
      <c r="K46" s="189"/>
      <c r="L46" s="189"/>
      <c r="M46" s="189"/>
      <c r="N46" s="189"/>
      <c r="O46" s="189"/>
      <c r="P46" s="189"/>
      <c r="Q46" s="189"/>
      <c r="R46" s="189"/>
      <c r="S46" s="189"/>
      <c r="T46" s="189"/>
      <c r="U46" s="189"/>
    </row>
    <row r="47" spans="10:21" x14ac:dyDescent="0.25">
      <c r="J47" s="189"/>
      <c r="K47" s="189"/>
      <c r="L47" s="189"/>
      <c r="M47" s="189"/>
      <c r="N47" s="189"/>
      <c r="O47" s="189"/>
      <c r="P47" s="189"/>
      <c r="Q47" s="189"/>
      <c r="R47" s="189"/>
      <c r="S47" s="189"/>
      <c r="T47" s="189"/>
      <c r="U47" s="189"/>
    </row>
    <row r="48" spans="10:21" x14ac:dyDescent="0.25">
      <c r="J48" s="189"/>
      <c r="K48" s="189"/>
      <c r="L48" s="189"/>
      <c r="M48" s="189"/>
      <c r="N48" s="189"/>
      <c r="O48" s="189"/>
      <c r="P48" s="189"/>
      <c r="Q48" s="189"/>
      <c r="R48" s="189"/>
      <c r="S48" s="189"/>
      <c r="T48" s="189"/>
      <c r="U48" s="189"/>
    </row>
    <row r="49" spans="10:21" x14ac:dyDescent="0.25">
      <c r="J49" s="189"/>
      <c r="K49" s="189"/>
      <c r="L49" s="189"/>
      <c r="M49" s="189"/>
      <c r="N49" s="189"/>
      <c r="O49" s="189"/>
      <c r="P49" s="189"/>
      <c r="Q49" s="189"/>
      <c r="R49" s="189"/>
      <c r="S49" s="189"/>
      <c r="T49" s="189"/>
      <c r="U49" s="189"/>
    </row>
    <row r="50" spans="10:21" x14ac:dyDescent="0.25">
      <c r="J50" s="189"/>
      <c r="K50" s="189"/>
      <c r="L50" s="189"/>
      <c r="M50" s="189"/>
      <c r="N50" s="189"/>
      <c r="O50" s="189"/>
      <c r="P50" s="189"/>
      <c r="Q50" s="189"/>
      <c r="R50" s="189"/>
      <c r="S50" s="189"/>
      <c r="T50" s="189"/>
      <c r="U50" s="189"/>
    </row>
    <row r="51" spans="10:21" x14ac:dyDescent="0.25">
      <c r="J51" s="189"/>
      <c r="K51" s="189"/>
      <c r="L51" s="189"/>
      <c r="M51" s="189"/>
      <c r="N51" s="189"/>
      <c r="O51" s="189"/>
      <c r="P51" s="189"/>
      <c r="Q51" s="189"/>
      <c r="R51" s="189"/>
      <c r="S51" s="189"/>
      <c r="T51" s="189"/>
      <c r="U51" s="189"/>
    </row>
    <row r="52" spans="10:21" x14ac:dyDescent="0.25">
      <c r="J52" s="189"/>
      <c r="K52" s="189"/>
      <c r="L52" s="189"/>
      <c r="M52" s="189"/>
      <c r="N52" s="189"/>
      <c r="O52" s="189"/>
      <c r="P52" s="189"/>
      <c r="Q52" s="189"/>
      <c r="R52" s="189"/>
      <c r="S52" s="189"/>
      <c r="T52" s="189"/>
      <c r="U52" s="189"/>
    </row>
    <row r="53" spans="10:21" x14ac:dyDescent="0.25">
      <c r="J53" s="189"/>
      <c r="K53" s="189"/>
      <c r="L53" s="189"/>
      <c r="M53" s="189"/>
      <c r="N53" s="189"/>
      <c r="O53" s="189"/>
      <c r="P53" s="189"/>
      <c r="Q53" s="189"/>
      <c r="R53" s="189"/>
      <c r="S53" s="189"/>
      <c r="T53" s="189"/>
      <c r="U53" s="189"/>
    </row>
    <row r="54" spans="10:21" x14ac:dyDescent="0.25">
      <c r="J54" s="189"/>
      <c r="K54" s="189"/>
      <c r="L54" s="189"/>
      <c r="M54" s="189"/>
      <c r="N54" s="189"/>
      <c r="O54" s="189"/>
      <c r="P54" s="189"/>
      <c r="Q54" s="189"/>
      <c r="R54" s="189"/>
      <c r="S54" s="189"/>
      <c r="T54" s="189"/>
      <c r="U54" s="189"/>
    </row>
    <row r="55" spans="10:21" x14ac:dyDescent="0.25">
      <c r="J55" s="189"/>
      <c r="K55" s="189"/>
      <c r="L55" s="189"/>
      <c r="M55" s="189"/>
      <c r="N55" s="189"/>
      <c r="O55" s="189"/>
      <c r="P55" s="189"/>
      <c r="Q55" s="189"/>
      <c r="R55" s="189"/>
      <c r="S55" s="189"/>
      <c r="T55" s="189"/>
      <c r="U55" s="189"/>
    </row>
    <row r="56" spans="10:21" x14ac:dyDescent="0.25">
      <c r="J56" s="189"/>
      <c r="K56" s="189"/>
      <c r="L56" s="189"/>
      <c r="M56" s="189"/>
      <c r="N56" s="189"/>
      <c r="O56" s="189"/>
      <c r="P56" s="189"/>
      <c r="Q56" s="189"/>
      <c r="R56" s="189"/>
      <c r="S56" s="189"/>
      <c r="T56" s="189"/>
      <c r="U56" s="189"/>
    </row>
    <row r="57" spans="10:21" x14ac:dyDescent="0.25">
      <c r="J57" s="189"/>
      <c r="K57" s="189"/>
      <c r="L57" s="189"/>
      <c r="M57" s="189"/>
      <c r="N57" s="189"/>
      <c r="O57" s="189"/>
      <c r="P57" s="189"/>
      <c r="Q57" s="189"/>
      <c r="R57" s="189"/>
      <c r="S57" s="189"/>
      <c r="T57" s="189"/>
      <c r="U57" s="189"/>
    </row>
  </sheetData>
  <sheetProtection sheet="1" objects="1" scenarios="1" select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5"/>
  <sheetViews>
    <sheetView zoomScale="80" zoomScaleNormal="80" zoomScalePageLayoutView="70" workbookViewId="0">
      <pane xSplit="1" ySplit="5" topLeftCell="B6" activePane="bottomRight" state="frozen"/>
      <selection pane="topRight" activeCell="B1" sqref="B1"/>
      <selection pane="bottomLeft" activeCell="A6" sqref="A6"/>
      <selection pane="bottomRight" activeCell="A7" sqref="A7"/>
    </sheetView>
  </sheetViews>
  <sheetFormatPr defaultRowHeight="18.75" x14ac:dyDescent="0.3"/>
  <cols>
    <col min="1" max="1" width="20.28515625" style="6" customWidth="1"/>
    <col min="2" max="2" width="18.85546875" style="6" customWidth="1"/>
    <col min="3" max="3" width="13.140625" style="6" customWidth="1"/>
    <col min="4" max="5" width="10.5703125" style="6" customWidth="1"/>
    <col min="6" max="6" width="16.42578125" style="6" customWidth="1"/>
    <col min="7" max="7" width="14.5703125" style="6" customWidth="1"/>
    <col min="8" max="8" width="12.42578125" style="6" customWidth="1"/>
    <col min="9" max="9" width="15.28515625" style="6" customWidth="1"/>
    <col min="10" max="10" width="21.28515625" style="6" customWidth="1"/>
    <col min="11" max="11" width="16.42578125" style="6" customWidth="1"/>
    <col min="12" max="13" width="12.140625" style="6" customWidth="1"/>
    <col min="14" max="14" width="11" style="6" customWidth="1"/>
    <col min="15" max="15" width="10.140625" style="6" customWidth="1"/>
    <col min="16" max="16" width="11" style="6" customWidth="1"/>
    <col min="17" max="16384" width="9.140625" style="6"/>
  </cols>
  <sheetData>
    <row r="1" spans="1:15" s="10" customFormat="1" ht="21.75" thickBot="1" x14ac:dyDescent="0.4">
      <c r="A1" s="65" t="s">
        <v>39</v>
      </c>
      <c r="D1" s="72" t="s">
        <v>5</v>
      </c>
      <c r="E1" s="6"/>
    </row>
    <row r="2" spans="1:15" s="10" customFormat="1" ht="19.5" thickBot="1" x14ac:dyDescent="0.35">
      <c r="A2" s="16" t="s">
        <v>0</v>
      </c>
      <c r="B2" s="195" t="s">
        <v>122</v>
      </c>
      <c r="C2" s="196"/>
      <c r="D2" s="197"/>
      <c r="E2" s="6"/>
    </row>
    <row r="3" spans="1:15" s="10" customFormat="1" ht="19.5" thickBot="1" x14ac:dyDescent="0.35">
      <c r="A3" s="16" t="s">
        <v>11</v>
      </c>
      <c r="B3" s="198">
        <v>2021</v>
      </c>
      <c r="E3" s="4" t="s">
        <v>22</v>
      </c>
      <c r="F3" s="199">
        <v>1000</v>
      </c>
      <c r="I3" s="4" t="s">
        <v>23</v>
      </c>
      <c r="J3" s="199">
        <v>400</v>
      </c>
    </row>
    <row r="4" spans="1:15" ht="19.5" thickBot="1" x14ac:dyDescent="0.35">
      <c r="A4" s="13"/>
      <c r="B4" s="13"/>
      <c r="C4" s="13"/>
      <c r="D4" s="13"/>
      <c r="E4" s="13"/>
      <c r="F4" s="13"/>
      <c r="G4" s="13"/>
      <c r="H4" s="13"/>
      <c r="I4" s="13"/>
      <c r="J4" s="13"/>
      <c r="K4" s="25"/>
      <c r="L4" s="24"/>
      <c r="M4" s="24"/>
      <c r="N4" s="24"/>
      <c r="O4" s="24"/>
    </row>
    <row r="5" spans="1:15" s="51" customFormat="1" ht="54.95" customHeight="1" thickBot="1" x14ac:dyDescent="0.35">
      <c r="A5" s="42" t="s">
        <v>98</v>
      </c>
      <c r="B5" s="28" t="s">
        <v>99</v>
      </c>
      <c r="C5" s="28" t="s">
        <v>139</v>
      </c>
      <c r="D5" s="53" t="s">
        <v>140</v>
      </c>
      <c r="E5" s="63" t="s">
        <v>101</v>
      </c>
      <c r="F5" s="64" t="s">
        <v>102</v>
      </c>
      <c r="G5" s="28" t="s">
        <v>103</v>
      </c>
      <c r="H5" s="28" t="s">
        <v>104</v>
      </c>
      <c r="I5" s="63" t="s">
        <v>105</v>
      </c>
      <c r="J5" s="63" t="s">
        <v>106</v>
      </c>
      <c r="K5" s="38" t="s">
        <v>107</v>
      </c>
      <c r="L5" s="50"/>
      <c r="M5" s="50"/>
      <c r="N5" s="50"/>
      <c r="O5" s="50"/>
    </row>
    <row r="6" spans="1:15" ht="21.95" customHeight="1" x14ac:dyDescent="0.3">
      <c r="A6" s="190" t="s">
        <v>8</v>
      </c>
      <c r="B6" s="190" t="s">
        <v>41</v>
      </c>
      <c r="C6" s="190">
        <v>2782</v>
      </c>
      <c r="D6" s="191" t="s">
        <v>42</v>
      </c>
      <c r="E6" s="14">
        <f>SUMIF('Activity Record'!$C$7:$C$296,Storages!A6,'Activity Record'!$D$7:$D$296)</f>
        <v>5000</v>
      </c>
      <c r="F6" s="62">
        <f>E6/SUM($E$6:$E$35)*($F$3+$J$3)</f>
        <v>1400</v>
      </c>
      <c r="G6" s="190">
        <v>1590</v>
      </c>
      <c r="H6" s="190">
        <v>50</v>
      </c>
      <c r="I6" s="60">
        <f>(F6+G6+H6)</f>
        <v>3040</v>
      </c>
      <c r="J6" s="26">
        <f>I6/C6</f>
        <v>1.0927390366642704</v>
      </c>
      <c r="K6" s="27">
        <f>I6/E6</f>
        <v>0.60799999999999998</v>
      </c>
      <c r="L6" s="25"/>
      <c r="M6" s="25"/>
    </row>
    <row r="7" spans="1:15" ht="21.95" customHeight="1" x14ac:dyDescent="0.3">
      <c r="A7" s="191"/>
      <c r="B7" s="191"/>
      <c r="C7" s="191"/>
      <c r="D7" s="191"/>
      <c r="E7" s="14">
        <f>SUMIF('Activity Record'!$C$7:$C$296,Storages!A7,'Activity Record'!$D$7:$D$296)</f>
        <v>0</v>
      </c>
      <c r="F7" s="62">
        <f t="shared" ref="F7:F35" si="0">E7/SUM($E$6:$E$35)*($F$3+$J$3)</f>
        <v>0</v>
      </c>
      <c r="G7" s="191"/>
      <c r="H7" s="191"/>
      <c r="I7" s="60">
        <f t="shared" ref="I7:I28" si="1">F7+G7+H7</f>
        <v>0</v>
      </c>
      <c r="J7" s="26" t="e">
        <f t="shared" ref="J7:J35" si="2">I7/E7</f>
        <v>#DIV/0!</v>
      </c>
      <c r="K7" s="27" t="e">
        <f t="shared" ref="K7:K35" si="3">I7/E7</f>
        <v>#DIV/0!</v>
      </c>
    </row>
    <row r="8" spans="1:15" ht="21.95" customHeight="1" x14ac:dyDescent="0.3">
      <c r="A8" s="191"/>
      <c r="B8" s="191"/>
      <c r="C8" s="191"/>
      <c r="D8" s="191"/>
      <c r="E8" s="14">
        <f>SUMIF('Activity Record'!$C$7:$C$296,Storages!A8,'Activity Record'!$D$7:$D$296)</f>
        <v>0</v>
      </c>
      <c r="F8" s="62">
        <f t="shared" si="0"/>
        <v>0</v>
      </c>
      <c r="G8" s="191"/>
      <c r="H8" s="191"/>
      <c r="I8" s="60">
        <f t="shared" si="1"/>
        <v>0</v>
      </c>
      <c r="J8" s="26" t="e">
        <f t="shared" si="2"/>
        <v>#DIV/0!</v>
      </c>
      <c r="K8" s="27" t="e">
        <f t="shared" si="3"/>
        <v>#DIV/0!</v>
      </c>
    </row>
    <row r="9" spans="1:15" ht="21.95" customHeight="1" x14ac:dyDescent="0.3">
      <c r="A9" s="192"/>
      <c r="B9" s="191"/>
      <c r="C9" s="191"/>
      <c r="D9" s="191"/>
      <c r="E9" s="14">
        <f>SUMIF('Activity Record'!$C$7:$C$296,Storages!A9,'Activity Record'!$D$7:$D$296)</f>
        <v>0</v>
      </c>
      <c r="F9" s="62">
        <f t="shared" si="0"/>
        <v>0</v>
      </c>
      <c r="G9" s="191"/>
      <c r="H9" s="191"/>
      <c r="I9" s="60">
        <f t="shared" si="1"/>
        <v>0</v>
      </c>
      <c r="J9" s="26" t="e">
        <f t="shared" si="2"/>
        <v>#DIV/0!</v>
      </c>
      <c r="K9" s="27" t="e">
        <f t="shared" si="3"/>
        <v>#DIV/0!</v>
      </c>
    </row>
    <row r="10" spans="1:15" ht="21.95" customHeight="1" x14ac:dyDescent="0.3">
      <c r="A10" s="191"/>
      <c r="B10" s="191"/>
      <c r="C10" s="191"/>
      <c r="D10" s="191"/>
      <c r="E10" s="14">
        <f>SUMIF('Activity Record'!$C$7:$C$296,Storages!A10,'Activity Record'!$D$7:$D$296)</f>
        <v>0</v>
      </c>
      <c r="F10" s="62">
        <f t="shared" si="0"/>
        <v>0</v>
      </c>
      <c r="G10" s="191"/>
      <c r="H10" s="191"/>
      <c r="I10" s="60">
        <f t="shared" si="1"/>
        <v>0</v>
      </c>
      <c r="J10" s="26" t="e">
        <f t="shared" si="2"/>
        <v>#DIV/0!</v>
      </c>
      <c r="K10" s="27" t="e">
        <f t="shared" si="3"/>
        <v>#DIV/0!</v>
      </c>
    </row>
    <row r="11" spans="1:15" ht="21.95" customHeight="1" x14ac:dyDescent="0.3">
      <c r="A11" s="191"/>
      <c r="B11" s="191"/>
      <c r="C11" s="191"/>
      <c r="D11" s="191"/>
      <c r="E11" s="14">
        <f>SUMIF('Activity Record'!$C$7:$C$296,Storages!A11,'Activity Record'!$D$7:$D$296)</f>
        <v>0</v>
      </c>
      <c r="F11" s="62">
        <f t="shared" si="0"/>
        <v>0</v>
      </c>
      <c r="G11" s="191"/>
      <c r="H11" s="191"/>
      <c r="I11" s="60">
        <f t="shared" si="1"/>
        <v>0</v>
      </c>
      <c r="J11" s="26" t="e">
        <f t="shared" si="2"/>
        <v>#DIV/0!</v>
      </c>
      <c r="K11" s="27" t="e">
        <f t="shared" si="3"/>
        <v>#DIV/0!</v>
      </c>
    </row>
    <row r="12" spans="1:15" ht="21.95" customHeight="1" x14ac:dyDescent="0.3">
      <c r="A12" s="193"/>
      <c r="B12" s="191"/>
      <c r="C12" s="191"/>
      <c r="D12" s="191"/>
      <c r="E12" s="14">
        <f>SUMIF('Activity Record'!$C$7:$C$296,Storages!A12,'Activity Record'!$D$7:$D$296)</f>
        <v>0</v>
      </c>
      <c r="F12" s="62">
        <f t="shared" si="0"/>
        <v>0</v>
      </c>
      <c r="G12" s="191"/>
      <c r="H12" s="191"/>
      <c r="I12" s="60">
        <f t="shared" si="1"/>
        <v>0</v>
      </c>
      <c r="J12" s="26" t="e">
        <f t="shared" si="2"/>
        <v>#DIV/0!</v>
      </c>
      <c r="K12" s="27" t="e">
        <f t="shared" si="3"/>
        <v>#DIV/0!</v>
      </c>
    </row>
    <row r="13" spans="1:15" ht="21.95" customHeight="1" x14ac:dyDescent="0.3">
      <c r="A13" s="194"/>
      <c r="B13" s="190"/>
      <c r="C13" s="190"/>
      <c r="D13" s="191"/>
      <c r="E13" s="14">
        <f>SUMIF('Activity Record'!$C$7:$C$296,Storages!A13,'Activity Record'!$D$7:$D$296)</f>
        <v>0</v>
      </c>
      <c r="F13" s="62">
        <f t="shared" si="0"/>
        <v>0</v>
      </c>
      <c r="G13" s="190"/>
      <c r="H13" s="190"/>
      <c r="I13" s="60">
        <f t="shared" si="1"/>
        <v>0</v>
      </c>
      <c r="J13" s="26" t="e">
        <f t="shared" si="2"/>
        <v>#DIV/0!</v>
      </c>
      <c r="K13" s="27" t="e">
        <f t="shared" si="3"/>
        <v>#DIV/0!</v>
      </c>
    </row>
    <row r="14" spans="1:15" ht="21.95" customHeight="1" x14ac:dyDescent="0.3">
      <c r="A14" s="194"/>
      <c r="B14" s="191"/>
      <c r="C14" s="191"/>
      <c r="D14" s="191"/>
      <c r="E14" s="14">
        <f>SUMIF('Activity Record'!$C$7:$C$296,Storages!A14,'Activity Record'!$D$7:$D$296)</f>
        <v>0</v>
      </c>
      <c r="F14" s="62">
        <f t="shared" si="0"/>
        <v>0</v>
      </c>
      <c r="G14" s="191"/>
      <c r="H14" s="191"/>
      <c r="I14" s="60">
        <f t="shared" si="1"/>
        <v>0</v>
      </c>
      <c r="J14" s="26" t="e">
        <f t="shared" si="2"/>
        <v>#DIV/0!</v>
      </c>
      <c r="K14" s="27" t="e">
        <f t="shared" si="3"/>
        <v>#DIV/0!</v>
      </c>
    </row>
    <row r="15" spans="1:15" ht="21.95" customHeight="1" x14ac:dyDescent="0.3">
      <c r="A15" s="194"/>
      <c r="B15" s="191"/>
      <c r="C15" s="191"/>
      <c r="D15" s="191"/>
      <c r="E15" s="14">
        <f>SUMIF('Activity Record'!$C$7:$C$296,Storages!A15,'Activity Record'!$D$7:$D$296)</f>
        <v>0</v>
      </c>
      <c r="F15" s="62">
        <f t="shared" si="0"/>
        <v>0</v>
      </c>
      <c r="G15" s="191"/>
      <c r="H15" s="191"/>
      <c r="I15" s="60">
        <f t="shared" si="1"/>
        <v>0</v>
      </c>
      <c r="J15" s="26" t="e">
        <f t="shared" si="2"/>
        <v>#DIV/0!</v>
      </c>
      <c r="K15" s="27" t="e">
        <f t="shared" si="3"/>
        <v>#DIV/0!</v>
      </c>
    </row>
    <row r="16" spans="1:15" ht="21.95" customHeight="1" x14ac:dyDescent="0.3">
      <c r="A16" s="194"/>
      <c r="B16" s="191"/>
      <c r="C16" s="191"/>
      <c r="D16" s="191"/>
      <c r="E16" s="14">
        <f>SUMIF('Activity Record'!$C$7:$C$296,Storages!A16,'Activity Record'!$D$7:$D$296)</f>
        <v>0</v>
      </c>
      <c r="F16" s="62">
        <f t="shared" si="0"/>
        <v>0</v>
      </c>
      <c r="G16" s="191"/>
      <c r="H16" s="191"/>
      <c r="I16" s="60">
        <f t="shared" si="1"/>
        <v>0</v>
      </c>
      <c r="J16" s="26" t="e">
        <f t="shared" si="2"/>
        <v>#DIV/0!</v>
      </c>
      <c r="K16" s="27" t="e">
        <f t="shared" si="3"/>
        <v>#DIV/0!</v>
      </c>
    </row>
    <row r="17" spans="1:11" ht="21.95" customHeight="1" x14ac:dyDescent="0.3">
      <c r="A17" s="194"/>
      <c r="B17" s="191"/>
      <c r="C17" s="191"/>
      <c r="D17" s="191"/>
      <c r="E17" s="14">
        <f>SUMIF('Activity Record'!$C$7:$C$296,Storages!A17,'Activity Record'!$D$7:$D$296)</f>
        <v>0</v>
      </c>
      <c r="F17" s="62">
        <f t="shared" si="0"/>
        <v>0</v>
      </c>
      <c r="G17" s="191"/>
      <c r="H17" s="191"/>
      <c r="I17" s="60">
        <f t="shared" si="1"/>
        <v>0</v>
      </c>
      <c r="J17" s="26" t="e">
        <f t="shared" si="2"/>
        <v>#DIV/0!</v>
      </c>
      <c r="K17" s="27" t="e">
        <f t="shared" si="3"/>
        <v>#DIV/0!</v>
      </c>
    </row>
    <row r="18" spans="1:11" ht="21.95" customHeight="1" x14ac:dyDescent="0.3">
      <c r="A18" s="194"/>
      <c r="B18" s="191"/>
      <c r="C18" s="191"/>
      <c r="D18" s="191"/>
      <c r="E18" s="14">
        <f>SUMIF('Activity Record'!$C$7:$C$296,Storages!A18,'Activity Record'!$D$7:$D$296)</f>
        <v>0</v>
      </c>
      <c r="F18" s="62">
        <f t="shared" si="0"/>
        <v>0</v>
      </c>
      <c r="G18" s="191"/>
      <c r="H18" s="191"/>
      <c r="I18" s="60">
        <f t="shared" si="1"/>
        <v>0</v>
      </c>
      <c r="J18" s="26" t="e">
        <f t="shared" si="2"/>
        <v>#DIV/0!</v>
      </c>
      <c r="K18" s="27" t="e">
        <f t="shared" si="3"/>
        <v>#DIV/0!</v>
      </c>
    </row>
    <row r="19" spans="1:11" ht="21.95" customHeight="1" x14ac:dyDescent="0.3">
      <c r="A19" s="191"/>
      <c r="B19" s="191"/>
      <c r="C19" s="191"/>
      <c r="D19" s="191"/>
      <c r="E19" s="14">
        <f>SUMIF('Activity Record'!$C$7:$C$296,Storages!A19,'Activity Record'!$D$7:$D$296)</f>
        <v>0</v>
      </c>
      <c r="F19" s="62">
        <f t="shared" si="0"/>
        <v>0</v>
      </c>
      <c r="G19" s="191"/>
      <c r="H19" s="191"/>
      <c r="I19" s="60">
        <f t="shared" si="1"/>
        <v>0</v>
      </c>
      <c r="J19" s="26" t="e">
        <f t="shared" si="2"/>
        <v>#DIV/0!</v>
      </c>
      <c r="K19" s="27" t="e">
        <f t="shared" si="3"/>
        <v>#DIV/0!</v>
      </c>
    </row>
    <row r="20" spans="1:11" ht="21.95" customHeight="1" x14ac:dyDescent="0.3">
      <c r="A20" s="191"/>
      <c r="B20" s="191"/>
      <c r="C20" s="191"/>
      <c r="D20" s="191"/>
      <c r="E20" s="14">
        <f>SUMIF('Activity Record'!$C$7:$C$296,Storages!A20,'Activity Record'!$D$7:$D$296)</f>
        <v>0</v>
      </c>
      <c r="F20" s="62">
        <f t="shared" si="0"/>
        <v>0</v>
      </c>
      <c r="G20" s="191"/>
      <c r="H20" s="191"/>
      <c r="I20" s="60">
        <f t="shared" si="1"/>
        <v>0</v>
      </c>
      <c r="J20" s="26" t="e">
        <f t="shared" si="2"/>
        <v>#DIV/0!</v>
      </c>
      <c r="K20" s="27" t="e">
        <f t="shared" si="3"/>
        <v>#DIV/0!</v>
      </c>
    </row>
    <row r="21" spans="1:11" ht="21.95" customHeight="1" x14ac:dyDescent="0.3">
      <c r="A21" s="191"/>
      <c r="B21" s="191"/>
      <c r="C21" s="191"/>
      <c r="D21" s="191"/>
      <c r="E21" s="14">
        <f>SUMIF('Activity Record'!$C$7:$C$296,Storages!A21,'Activity Record'!$D$7:$D$296)</f>
        <v>0</v>
      </c>
      <c r="F21" s="62">
        <f t="shared" si="0"/>
        <v>0</v>
      </c>
      <c r="G21" s="191"/>
      <c r="H21" s="191"/>
      <c r="I21" s="60">
        <f t="shared" si="1"/>
        <v>0</v>
      </c>
      <c r="J21" s="26" t="e">
        <f t="shared" si="2"/>
        <v>#DIV/0!</v>
      </c>
      <c r="K21" s="27" t="e">
        <f t="shared" si="3"/>
        <v>#DIV/0!</v>
      </c>
    </row>
    <row r="22" spans="1:11" ht="21.95" customHeight="1" x14ac:dyDescent="0.3">
      <c r="A22" s="191"/>
      <c r="B22" s="191"/>
      <c r="C22" s="191"/>
      <c r="D22" s="191"/>
      <c r="E22" s="14">
        <f>SUMIF('Activity Record'!$C$7:$C$296,Storages!A22,'Activity Record'!$D$7:$D$296)</f>
        <v>0</v>
      </c>
      <c r="F22" s="62">
        <f t="shared" si="0"/>
        <v>0</v>
      </c>
      <c r="G22" s="191"/>
      <c r="H22" s="191"/>
      <c r="I22" s="60">
        <f t="shared" si="1"/>
        <v>0</v>
      </c>
      <c r="J22" s="26" t="e">
        <f t="shared" si="2"/>
        <v>#DIV/0!</v>
      </c>
      <c r="K22" s="27" t="e">
        <f t="shared" si="3"/>
        <v>#DIV/0!</v>
      </c>
    </row>
    <row r="23" spans="1:11" ht="21.95" customHeight="1" x14ac:dyDescent="0.3">
      <c r="A23" s="191"/>
      <c r="B23" s="191"/>
      <c r="C23" s="191"/>
      <c r="D23" s="191"/>
      <c r="E23" s="14">
        <f>SUMIF('Activity Record'!$C$7:$C$296,Storages!A23,'Activity Record'!$D$7:$D$296)</f>
        <v>0</v>
      </c>
      <c r="F23" s="62">
        <f t="shared" si="0"/>
        <v>0</v>
      </c>
      <c r="G23" s="191"/>
      <c r="H23" s="191"/>
      <c r="I23" s="60">
        <f t="shared" si="1"/>
        <v>0</v>
      </c>
      <c r="J23" s="26" t="e">
        <f t="shared" si="2"/>
        <v>#DIV/0!</v>
      </c>
      <c r="K23" s="27" t="e">
        <f t="shared" si="3"/>
        <v>#DIV/0!</v>
      </c>
    </row>
    <row r="24" spans="1:11" ht="21.95" customHeight="1" x14ac:dyDescent="0.3">
      <c r="A24" s="191"/>
      <c r="B24" s="191"/>
      <c r="C24" s="191"/>
      <c r="D24" s="191"/>
      <c r="E24" s="14">
        <f>SUMIF('Activity Record'!$C$7:$C$296,Storages!A24,'Activity Record'!$D$7:$D$296)</f>
        <v>0</v>
      </c>
      <c r="F24" s="62">
        <f t="shared" si="0"/>
        <v>0</v>
      </c>
      <c r="G24" s="191"/>
      <c r="H24" s="191"/>
      <c r="I24" s="60">
        <f t="shared" si="1"/>
        <v>0</v>
      </c>
      <c r="J24" s="26" t="e">
        <f t="shared" si="2"/>
        <v>#DIV/0!</v>
      </c>
      <c r="K24" s="27" t="e">
        <f t="shared" si="3"/>
        <v>#DIV/0!</v>
      </c>
    </row>
    <row r="25" spans="1:11" ht="21.95" customHeight="1" x14ac:dyDescent="0.3">
      <c r="A25" s="191"/>
      <c r="B25" s="191"/>
      <c r="C25" s="191"/>
      <c r="D25" s="191"/>
      <c r="E25" s="14">
        <f>SUMIF('Activity Record'!$C$7:$C$296,Storages!A25,'Activity Record'!$D$7:$D$296)</f>
        <v>0</v>
      </c>
      <c r="F25" s="62">
        <f t="shared" si="0"/>
        <v>0</v>
      </c>
      <c r="G25" s="191"/>
      <c r="H25" s="191"/>
      <c r="I25" s="60">
        <f t="shared" si="1"/>
        <v>0</v>
      </c>
      <c r="J25" s="26" t="e">
        <f t="shared" si="2"/>
        <v>#DIV/0!</v>
      </c>
      <c r="K25" s="27" t="e">
        <f t="shared" si="3"/>
        <v>#DIV/0!</v>
      </c>
    </row>
    <row r="26" spans="1:11" ht="21.95" customHeight="1" x14ac:dyDescent="0.3">
      <c r="A26" s="191"/>
      <c r="B26" s="191"/>
      <c r="C26" s="191"/>
      <c r="D26" s="191"/>
      <c r="E26" s="14">
        <f>SUMIF('Activity Record'!$C$7:$C$296,Storages!A26,'Activity Record'!$D$7:$D$296)</f>
        <v>0</v>
      </c>
      <c r="F26" s="62">
        <f t="shared" si="0"/>
        <v>0</v>
      </c>
      <c r="G26" s="191"/>
      <c r="H26" s="191"/>
      <c r="I26" s="60">
        <f t="shared" si="1"/>
        <v>0</v>
      </c>
      <c r="J26" s="26" t="e">
        <f t="shared" si="2"/>
        <v>#DIV/0!</v>
      </c>
      <c r="K26" s="27" t="e">
        <f t="shared" si="3"/>
        <v>#DIV/0!</v>
      </c>
    </row>
    <row r="27" spans="1:11" ht="21.95" customHeight="1" x14ac:dyDescent="0.3">
      <c r="A27" s="191"/>
      <c r="B27" s="191"/>
      <c r="C27" s="191"/>
      <c r="D27" s="191"/>
      <c r="E27" s="14">
        <f>SUMIF('Activity Record'!$C$7:$C$296,Storages!A27,'Activity Record'!$D$7:$D$296)</f>
        <v>0</v>
      </c>
      <c r="F27" s="62">
        <f t="shared" si="0"/>
        <v>0</v>
      </c>
      <c r="G27" s="191"/>
      <c r="H27" s="191"/>
      <c r="I27" s="60">
        <f t="shared" si="1"/>
        <v>0</v>
      </c>
      <c r="J27" s="26" t="e">
        <f t="shared" si="2"/>
        <v>#DIV/0!</v>
      </c>
      <c r="K27" s="27" t="e">
        <f t="shared" si="3"/>
        <v>#DIV/0!</v>
      </c>
    </row>
    <row r="28" spans="1:11" ht="21.95" customHeight="1" x14ac:dyDescent="0.3">
      <c r="A28" s="191"/>
      <c r="B28" s="191"/>
      <c r="C28" s="191"/>
      <c r="D28" s="191"/>
      <c r="E28" s="14">
        <f>SUMIF('Activity Record'!$C$7:$C$296,Storages!A28,'Activity Record'!$D$7:$D$296)</f>
        <v>0</v>
      </c>
      <c r="F28" s="62">
        <f t="shared" si="0"/>
        <v>0</v>
      </c>
      <c r="G28" s="191"/>
      <c r="H28" s="191"/>
      <c r="I28" s="60">
        <f t="shared" si="1"/>
        <v>0</v>
      </c>
      <c r="J28" s="26" t="e">
        <f t="shared" si="2"/>
        <v>#DIV/0!</v>
      </c>
      <c r="K28" s="27" t="e">
        <f t="shared" si="3"/>
        <v>#DIV/0!</v>
      </c>
    </row>
    <row r="29" spans="1:11" ht="21.95" customHeight="1" x14ac:dyDescent="0.3">
      <c r="A29" s="191"/>
      <c r="B29" s="191"/>
      <c r="C29" s="191"/>
      <c r="D29" s="191"/>
      <c r="E29" s="14">
        <f>SUMIF('Activity Record'!$C$7:$C$296,Storages!A29,'Activity Record'!$D$7:$D$296)</f>
        <v>0</v>
      </c>
      <c r="F29" s="62">
        <f t="shared" si="0"/>
        <v>0</v>
      </c>
      <c r="G29" s="191"/>
      <c r="H29" s="191"/>
      <c r="I29" s="60">
        <f>F29+G29+H29</f>
        <v>0</v>
      </c>
      <c r="J29" s="26" t="e">
        <f t="shared" si="2"/>
        <v>#DIV/0!</v>
      </c>
      <c r="K29" s="27" t="e">
        <f t="shared" si="3"/>
        <v>#DIV/0!</v>
      </c>
    </row>
    <row r="30" spans="1:11" ht="21.95" customHeight="1" x14ac:dyDescent="0.3">
      <c r="A30" s="191"/>
      <c r="B30" s="191"/>
      <c r="C30" s="191"/>
      <c r="D30" s="191"/>
      <c r="E30" s="14">
        <f>SUMIF('Activity Record'!$C$7:$C$296,Storages!A30,'Activity Record'!$D$7:$D$296)</f>
        <v>0</v>
      </c>
      <c r="F30" s="62">
        <f t="shared" si="0"/>
        <v>0</v>
      </c>
      <c r="G30" s="191"/>
      <c r="H30" s="191"/>
      <c r="I30" s="60">
        <f t="shared" ref="I30:I35" si="4">F30+G30+H30</f>
        <v>0</v>
      </c>
      <c r="J30" s="26" t="e">
        <f t="shared" si="2"/>
        <v>#DIV/0!</v>
      </c>
      <c r="K30" s="27" t="e">
        <f t="shared" si="3"/>
        <v>#DIV/0!</v>
      </c>
    </row>
    <row r="31" spans="1:11" ht="21.95" customHeight="1" x14ac:dyDescent="0.3">
      <c r="A31" s="191"/>
      <c r="B31" s="191"/>
      <c r="C31" s="191"/>
      <c r="D31" s="191"/>
      <c r="E31" s="14">
        <f>SUMIF('Activity Record'!$C$7:$C$296,Storages!A31,'Activity Record'!$D$7:$D$296)</f>
        <v>0</v>
      </c>
      <c r="F31" s="62">
        <f t="shared" si="0"/>
        <v>0</v>
      </c>
      <c r="G31" s="191"/>
      <c r="H31" s="191"/>
      <c r="I31" s="60">
        <f t="shared" si="4"/>
        <v>0</v>
      </c>
      <c r="J31" s="26" t="e">
        <f t="shared" si="2"/>
        <v>#DIV/0!</v>
      </c>
      <c r="K31" s="27" t="e">
        <f t="shared" si="3"/>
        <v>#DIV/0!</v>
      </c>
    </row>
    <row r="32" spans="1:11" ht="21.95" customHeight="1" x14ac:dyDescent="0.3">
      <c r="A32" s="191"/>
      <c r="B32" s="191"/>
      <c r="C32" s="191"/>
      <c r="D32" s="191"/>
      <c r="E32" s="14">
        <f>SUMIF('Activity Record'!$C$7:$C$296,Storages!A32,'Activity Record'!$D$7:$D$296)</f>
        <v>0</v>
      </c>
      <c r="F32" s="62">
        <f t="shared" si="0"/>
        <v>0</v>
      </c>
      <c r="G32" s="191"/>
      <c r="H32" s="191"/>
      <c r="I32" s="60">
        <f t="shared" si="4"/>
        <v>0</v>
      </c>
      <c r="J32" s="26" t="e">
        <f t="shared" si="2"/>
        <v>#DIV/0!</v>
      </c>
      <c r="K32" s="27" t="e">
        <f t="shared" si="3"/>
        <v>#DIV/0!</v>
      </c>
    </row>
    <row r="33" spans="1:11" ht="21.95" customHeight="1" x14ac:dyDescent="0.3">
      <c r="A33" s="191"/>
      <c r="B33" s="191"/>
      <c r="C33" s="191"/>
      <c r="D33" s="191"/>
      <c r="E33" s="14">
        <f>SUMIF('Activity Record'!$C$7:$C$296,Storages!A33,'Activity Record'!$D$7:$D$296)</f>
        <v>0</v>
      </c>
      <c r="F33" s="62">
        <f t="shared" si="0"/>
        <v>0</v>
      </c>
      <c r="G33" s="191"/>
      <c r="H33" s="191"/>
      <c r="I33" s="60">
        <f t="shared" si="4"/>
        <v>0</v>
      </c>
      <c r="J33" s="26" t="e">
        <f t="shared" si="2"/>
        <v>#DIV/0!</v>
      </c>
      <c r="K33" s="27" t="e">
        <f t="shared" si="3"/>
        <v>#DIV/0!</v>
      </c>
    </row>
    <row r="34" spans="1:11" ht="21.95" customHeight="1" x14ac:dyDescent="0.3">
      <c r="A34" s="191"/>
      <c r="B34" s="191"/>
      <c r="C34" s="191"/>
      <c r="D34" s="191"/>
      <c r="E34" s="14">
        <f>SUMIF('Activity Record'!$C$7:$C$296,Storages!A34,'Activity Record'!$D$7:$D$296)</f>
        <v>0</v>
      </c>
      <c r="F34" s="62">
        <f t="shared" si="0"/>
        <v>0</v>
      </c>
      <c r="G34" s="191"/>
      <c r="H34" s="191"/>
      <c r="I34" s="60">
        <f t="shared" si="4"/>
        <v>0</v>
      </c>
      <c r="J34" s="26" t="e">
        <f t="shared" si="2"/>
        <v>#DIV/0!</v>
      </c>
      <c r="K34" s="27" t="e">
        <f t="shared" si="3"/>
        <v>#DIV/0!</v>
      </c>
    </row>
    <row r="35" spans="1:11" ht="21.95" customHeight="1" x14ac:dyDescent="0.3">
      <c r="A35" s="191"/>
      <c r="B35" s="191"/>
      <c r="C35" s="191"/>
      <c r="D35" s="191"/>
      <c r="E35" s="14">
        <f>SUMIF('Activity Record'!$C$7:$C$296,Storages!A35,'Activity Record'!$D$7:$D$296)</f>
        <v>0</v>
      </c>
      <c r="F35" s="62">
        <f t="shared" si="0"/>
        <v>0</v>
      </c>
      <c r="G35" s="191"/>
      <c r="H35" s="191"/>
      <c r="I35" s="60">
        <f t="shared" si="4"/>
        <v>0</v>
      </c>
      <c r="J35" s="26" t="e">
        <f t="shared" si="2"/>
        <v>#DIV/0!</v>
      </c>
      <c r="K35" s="27" t="e">
        <f t="shared" si="3"/>
        <v>#DIV/0!</v>
      </c>
    </row>
  </sheetData>
  <sheetProtection sheet="1" objects="1" scenarios="1" selectLockedCells="1"/>
  <pageMargins left="0.7" right="0.7" top="0.75" bottom="0.75" header="0.3" footer="0.3"/>
  <pageSetup orientation="landscape" r:id="rId1"/>
  <headerFooter>
    <oddHeader>&amp;L&amp;"Times New Roman,Regular"&amp;10Aaron Gabriel, Cornell Cooperative Extension - Capital Area Agriculture and Horticulture Program</oddHeader>
    <oddFooter>&amp;CThis material is based upon work supported by the National Institute of Food and Agriculture, U.S. Department of Agriculture, through the Northeast Sustainable Agriculture Research and Education program under sub-award number SARE LNE20-396.</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7"/>
  <sheetViews>
    <sheetView zoomScale="70" zoomScaleNormal="70" zoomScalePageLayoutView="60" workbookViewId="0">
      <pane xSplit="1" ySplit="6" topLeftCell="B7" activePane="bottomRight" state="frozen"/>
      <selection pane="topRight" activeCell="B1" sqref="B1"/>
      <selection pane="bottomLeft" activeCell="A7" sqref="A7"/>
      <selection pane="bottomRight" activeCell="A8" sqref="A8"/>
    </sheetView>
  </sheetViews>
  <sheetFormatPr defaultRowHeight="18.75" x14ac:dyDescent="0.3"/>
  <cols>
    <col min="1" max="1" width="25.85546875" style="6" customWidth="1"/>
    <col min="2" max="2" width="13.85546875" style="6" customWidth="1"/>
    <col min="3" max="3" width="20.7109375" style="6" customWidth="1"/>
    <col min="4" max="4" width="18.42578125" style="6" customWidth="1"/>
    <col min="5" max="5" width="11.5703125" style="6" customWidth="1"/>
    <col min="6" max="6" width="15.28515625" style="6" customWidth="1"/>
    <col min="7" max="7" width="17.28515625" style="6" customWidth="1"/>
    <col min="8" max="8" width="20.5703125" style="6" customWidth="1"/>
    <col min="9" max="9" width="18.7109375" style="6" customWidth="1"/>
    <col min="10" max="10" width="18.42578125" style="6" customWidth="1"/>
    <col min="11" max="11" width="8.85546875" style="6" customWidth="1"/>
    <col min="12" max="12" width="18" style="6" customWidth="1"/>
    <col min="13" max="13" width="18.140625" style="49" customWidth="1"/>
    <col min="14" max="14" width="14.42578125" style="6" customWidth="1"/>
    <col min="15" max="15" width="16" style="6" customWidth="1"/>
    <col min="16" max="16" width="15.85546875" style="6" customWidth="1"/>
    <col min="17" max="17" width="11" style="6" customWidth="1"/>
    <col min="18" max="16384" width="9.140625" style="6"/>
  </cols>
  <sheetData>
    <row r="1" spans="1:25" s="67" customFormat="1" ht="21.95" customHeight="1" x14ac:dyDescent="0.35">
      <c r="A1" s="66" t="s">
        <v>10</v>
      </c>
      <c r="D1" s="156" t="s">
        <v>5</v>
      </c>
      <c r="M1" s="68"/>
    </row>
    <row r="2" spans="1:25" s="10" customFormat="1" ht="9.9499999999999993" customHeight="1" thickBot="1" x14ac:dyDescent="0.35">
      <c r="D2" s="6"/>
    </row>
    <row r="3" spans="1:25" ht="20.100000000000001" customHeight="1" thickBot="1" x14ac:dyDescent="0.35">
      <c r="A3" s="16" t="s">
        <v>11</v>
      </c>
      <c r="B3" s="17">
        <f>Storages!B3</f>
        <v>2021</v>
      </c>
      <c r="C3" s="16" t="s">
        <v>0</v>
      </c>
      <c r="D3" s="69" t="str">
        <f>Storages!B2</f>
        <v>My Farm</v>
      </c>
      <c r="E3" s="41"/>
      <c r="F3" s="70"/>
      <c r="J3" s="52"/>
      <c r="K3" s="10"/>
      <c r="L3" s="10"/>
      <c r="M3" s="6"/>
    </row>
    <row r="4" spans="1:25" ht="9.9499999999999993" customHeight="1" x14ac:dyDescent="0.3">
      <c r="B4" s="10"/>
      <c r="C4" s="10"/>
      <c r="D4" s="10"/>
      <c r="E4" s="10"/>
      <c r="F4" s="10"/>
      <c r="G4" s="10"/>
      <c r="H4" s="10"/>
      <c r="I4" s="10"/>
      <c r="J4" s="52"/>
      <c r="K4" s="10"/>
      <c r="M4" s="6"/>
      <c r="P4" s="43"/>
      <c r="S4" s="43"/>
      <c r="T4" s="54"/>
      <c r="U4" s="55"/>
      <c r="V4" s="43"/>
      <c r="W4" s="43"/>
      <c r="X4" s="43"/>
      <c r="Y4" s="43"/>
    </row>
    <row r="5" spans="1:25" ht="19.5" thickBot="1" x14ac:dyDescent="0.35">
      <c r="A5" s="18" t="s">
        <v>21</v>
      </c>
      <c r="B5" s="10"/>
      <c r="C5" s="10"/>
      <c r="D5" s="10"/>
      <c r="E5" s="10"/>
      <c r="F5" s="10"/>
      <c r="G5" s="10"/>
      <c r="H5" s="10"/>
      <c r="I5" s="10"/>
      <c r="J5" s="52"/>
      <c r="K5" s="10"/>
      <c r="L5" s="18" t="s">
        <v>118</v>
      </c>
      <c r="M5" s="39"/>
      <c r="N5" s="39"/>
      <c r="O5" s="56"/>
      <c r="P5" s="39"/>
      <c r="S5" s="43"/>
      <c r="T5" s="56"/>
      <c r="U5" s="57"/>
      <c r="V5" s="56"/>
      <c r="W5" s="56"/>
      <c r="X5" s="43"/>
      <c r="Y5" s="43"/>
    </row>
    <row r="6" spans="1:25" s="144" customFormat="1" ht="39.950000000000003" customHeight="1" thickBot="1" x14ac:dyDescent="0.3">
      <c r="A6" s="134" t="s">
        <v>3</v>
      </c>
      <c r="B6" s="104" t="s">
        <v>108</v>
      </c>
      <c r="C6" s="142" t="s">
        <v>6</v>
      </c>
      <c r="D6" s="134" t="s">
        <v>7</v>
      </c>
      <c r="E6" s="104" t="s">
        <v>100</v>
      </c>
      <c r="F6" s="134" t="s">
        <v>109</v>
      </c>
      <c r="G6" s="104" t="s">
        <v>110</v>
      </c>
      <c r="H6" s="104" t="s">
        <v>111</v>
      </c>
      <c r="I6" s="141" t="s">
        <v>112</v>
      </c>
      <c r="J6" s="143" t="s">
        <v>113</v>
      </c>
      <c r="L6" s="104" t="s">
        <v>120</v>
      </c>
      <c r="M6" s="104" t="s">
        <v>114</v>
      </c>
      <c r="N6" s="104" t="s">
        <v>115</v>
      </c>
      <c r="O6" s="105" t="s">
        <v>116</v>
      </c>
      <c r="P6" s="113" t="s">
        <v>117</v>
      </c>
      <c r="S6" s="145"/>
      <c r="T6" s="100"/>
      <c r="U6" s="146"/>
      <c r="V6" s="100"/>
      <c r="W6" s="100"/>
      <c r="X6" s="145"/>
      <c r="Y6" s="145"/>
    </row>
    <row r="7" spans="1:25" s="15" customFormat="1" ht="15.95" customHeight="1" x14ac:dyDescent="0.25">
      <c r="A7" s="201" t="s">
        <v>65</v>
      </c>
      <c r="B7" s="202" t="s">
        <v>55</v>
      </c>
      <c r="C7" s="202" t="s">
        <v>57</v>
      </c>
      <c r="D7" s="202" t="s">
        <v>56</v>
      </c>
      <c r="E7" s="202" t="s">
        <v>42</v>
      </c>
      <c r="F7" s="203">
        <v>10</v>
      </c>
      <c r="G7" s="203">
        <v>200</v>
      </c>
      <c r="H7" s="203">
        <v>50</v>
      </c>
      <c r="I7" s="157">
        <f>F7+G7+H7</f>
        <v>260</v>
      </c>
      <c r="J7" s="147">
        <f>I7/LOOKUP(Machinery!A7,'Activity Record'!$P$7:$P$69,'Activity Record'!$R$7:$R$69)</f>
        <v>5.1999999999999998E-2</v>
      </c>
      <c r="L7" s="207" t="s">
        <v>119</v>
      </c>
      <c r="M7" s="208">
        <v>1</v>
      </c>
      <c r="N7" s="208">
        <v>40</v>
      </c>
      <c r="O7" s="148">
        <f>M7*N7</f>
        <v>40</v>
      </c>
      <c r="P7" s="149">
        <f>O7*SUMIF('Activity Record'!$P$7:$P$69,Machinery!A7,'Activity Record'!$K$7:$K$296)/LOOKUP(Machinery!A7,'Activity Record'!$P$7:$P$69,'Activity Record'!$R$7:$R$69)</f>
        <v>2.4E-2</v>
      </c>
      <c r="S7" s="150"/>
      <c r="T7" s="151"/>
      <c r="U7" s="152"/>
      <c r="V7" s="153"/>
      <c r="W7" s="154"/>
      <c r="X7" s="150"/>
      <c r="Y7" s="150"/>
    </row>
    <row r="8" spans="1:25" s="15" customFormat="1" ht="15.95" customHeight="1" x14ac:dyDescent="0.25">
      <c r="A8" s="204"/>
      <c r="B8" s="205"/>
      <c r="C8" s="205"/>
      <c r="D8" s="205"/>
      <c r="E8" s="205"/>
      <c r="F8" s="200"/>
      <c r="G8" s="200"/>
      <c r="H8" s="200"/>
      <c r="I8" s="157">
        <f t="shared" ref="I8:I10" si="0">F8+G8+H8</f>
        <v>0</v>
      </c>
      <c r="J8" s="147" t="e">
        <f>I8/LOOKUP(Machinery!A8,'Activity Record'!$P$7:$P$69,'Activity Record'!$R$7:$R$69)</f>
        <v>#DIV/0!</v>
      </c>
      <c r="L8" s="205"/>
      <c r="M8" s="205"/>
      <c r="N8" s="205"/>
      <c r="O8" s="148">
        <f t="shared" ref="O8:O47" si="1">M8*N8</f>
        <v>0</v>
      </c>
      <c r="P8" s="149" t="e">
        <f>O8*SUMIF('Activity Record'!$P$7:$P$69,Machinery!A8,'Activity Record'!$K$7:$K$296)/LOOKUP(Machinery!A8,'Activity Record'!$P$7:$P$69,'Activity Record'!$R$7:$R$69)</f>
        <v>#DIV/0!</v>
      </c>
      <c r="S8" s="150"/>
      <c r="T8" s="150"/>
      <c r="U8" s="153"/>
      <c r="V8" s="153"/>
      <c r="W8" s="154"/>
      <c r="X8" s="150"/>
      <c r="Y8" s="150"/>
    </row>
    <row r="9" spans="1:25" s="15" customFormat="1" ht="15.95" customHeight="1" x14ac:dyDescent="0.25">
      <c r="A9" s="204"/>
      <c r="B9" s="205"/>
      <c r="C9" s="205"/>
      <c r="D9" s="205"/>
      <c r="E9" s="205"/>
      <c r="F9" s="200"/>
      <c r="G9" s="200"/>
      <c r="H9" s="200"/>
      <c r="I9" s="157">
        <f t="shared" si="0"/>
        <v>0</v>
      </c>
      <c r="J9" s="147" t="e">
        <f>I9/LOOKUP(Machinery!A9,'Activity Record'!$P$7:$P$69,'Activity Record'!$R$7:$R$69)</f>
        <v>#DIV/0!</v>
      </c>
      <c r="L9" s="205"/>
      <c r="M9" s="205"/>
      <c r="N9" s="205"/>
      <c r="O9" s="148">
        <f t="shared" si="1"/>
        <v>0</v>
      </c>
      <c r="P9" s="149" t="e">
        <f>O9*SUMIF('Activity Record'!$P$7:$P$69,Machinery!A9,'Activity Record'!$K$7:$K$296)/LOOKUP(Machinery!A9,'Activity Record'!$P$7:$P$69,'Activity Record'!$R$7:$R$69)</f>
        <v>#DIV/0!</v>
      </c>
      <c r="S9" s="150"/>
      <c r="T9" s="150"/>
      <c r="U9" s="153"/>
      <c r="V9" s="153"/>
      <c r="W9" s="154"/>
      <c r="X9" s="150"/>
      <c r="Y9" s="150"/>
    </row>
    <row r="10" spans="1:25" s="15" customFormat="1" ht="15.95" customHeight="1" x14ac:dyDescent="0.25">
      <c r="A10" s="204"/>
      <c r="B10" s="205"/>
      <c r="C10" s="205"/>
      <c r="D10" s="205"/>
      <c r="E10" s="205"/>
      <c r="F10" s="200"/>
      <c r="G10" s="200"/>
      <c r="H10" s="200"/>
      <c r="I10" s="157">
        <f t="shared" si="0"/>
        <v>0</v>
      </c>
      <c r="J10" s="147" t="e">
        <f>I10/LOOKUP(Machinery!A10,'Activity Record'!$P$7:$P$69,'Activity Record'!$R$7:$R$69)</f>
        <v>#DIV/0!</v>
      </c>
      <c r="L10" s="205"/>
      <c r="M10" s="205"/>
      <c r="N10" s="205"/>
      <c r="O10" s="148">
        <f t="shared" si="1"/>
        <v>0</v>
      </c>
      <c r="P10" s="149" t="e">
        <f>O10*SUMIF('Activity Record'!$P$7:$P$69,Machinery!A10,'Activity Record'!$K$7:$K$296)/LOOKUP(Machinery!A10,'Activity Record'!$P$7:$P$69,'Activity Record'!$R$7:$R$69)</f>
        <v>#DIV/0!</v>
      </c>
      <c r="S10" s="150"/>
      <c r="T10" s="150"/>
      <c r="U10" s="153"/>
      <c r="V10" s="153"/>
      <c r="W10" s="154"/>
      <c r="X10" s="150"/>
      <c r="Y10" s="150"/>
    </row>
    <row r="11" spans="1:25" s="15" customFormat="1" ht="15.95" customHeight="1" x14ac:dyDescent="0.25">
      <c r="A11" s="204"/>
      <c r="B11" s="205"/>
      <c r="C11" s="205"/>
      <c r="D11" s="205"/>
      <c r="E11" s="205"/>
      <c r="F11" s="200"/>
      <c r="G11" s="200"/>
      <c r="H11" s="200"/>
      <c r="I11" s="157">
        <f t="shared" ref="I11:I46" si="2">F11+G11+H11</f>
        <v>0</v>
      </c>
      <c r="J11" s="147" t="e">
        <f>I11/LOOKUP(Machinery!A11,'Activity Record'!$P$7:$P$69,'Activity Record'!$R$7:$R$69)</f>
        <v>#DIV/0!</v>
      </c>
      <c r="L11" s="205"/>
      <c r="M11" s="205"/>
      <c r="N11" s="205"/>
      <c r="O11" s="148">
        <f t="shared" si="1"/>
        <v>0</v>
      </c>
      <c r="P11" s="149" t="e">
        <f>O11*SUMIF('Activity Record'!$P$7:$P$69,Machinery!A11,'Activity Record'!$K$7:$K$296)/LOOKUP(Machinery!A11,'Activity Record'!$P$7:$P$69,'Activity Record'!$R$7:$R$69)</f>
        <v>#DIV/0!</v>
      </c>
      <c r="S11" s="150"/>
      <c r="T11" s="150"/>
      <c r="U11" s="153"/>
      <c r="V11" s="153"/>
      <c r="W11" s="154"/>
      <c r="X11" s="150"/>
      <c r="Y11" s="150"/>
    </row>
    <row r="12" spans="1:25" s="15" customFormat="1" ht="15.95" customHeight="1" x14ac:dyDescent="0.25">
      <c r="A12" s="204"/>
      <c r="B12" s="205"/>
      <c r="C12" s="205"/>
      <c r="D12" s="205"/>
      <c r="E12" s="205"/>
      <c r="F12" s="200"/>
      <c r="G12" s="200"/>
      <c r="H12" s="200"/>
      <c r="I12" s="157">
        <f t="shared" si="2"/>
        <v>0</v>
      </c>
      <c r="J12" s="147" t="e">
        <f>I12/LOOKUP(Machinery!A12,'Activity Record'!$P$7:$P$69,'Activity Record'!$R$7:$R$69)</f>
        <v>#DIV/0!</v>
      </c>
      <c r="L12" s="205"/>
      <c r="M12" s="205"/>
      <c r="N12" s="205"/>
      <c r="O12" s="148">
        <f t="shared" si="1"/>
        <v>0</v>
      </c>
      <c r="P12" s="149" t="e">
        <f>O12*SUMIF('Activity Record'!$P$7:$P$69,Machinery!A12,'Activity Record'!$K$7:$K$296)/LOOKUP(Machinery!A12,'Activity Record'!$P$7:$P$69,'Activity Record'!$R$7:$R$69)</f>
        <v>#DIV/0!</v>
      </c>
      <c r="S12" s="150"/>
      <c r="T12" s="150"/>
      <c r="U12" s="153"/>
      <c r="V12" s="153"/>
      <c r="W12" s="154"/>
      <c r="X12" s="150"/>
      <c r="Y12" s="150"/>
    </row>
    <row r="13" spans="1:25" s="15" customFormat="1" ht="15.95" customHeight="1" x14ac:dyDescent="0.25">
      <c r="A13" s="204"/>
      <c r="B13" s="205"/>
      <c r="C13" s="205"/>
      <c r="D13" s="205"/>
      <c r="E13" s="205"/>
      <c r="F13" s="200"/>
      <c r="G13" s="200"/>
      <c r="H13" s="200"/>
      <c r="I13" s="157">
        <f t="shared" si="2"/>
        <v>0</v>
      </c>
      <c r="J13" s="147" t="e">
        <f>I13/LOOKUP(Machinery!A13,'Activity Record'!$P$7:$P$69,'Activity Record'!$R$7:$R$69)</f>
        <v>#DIV/0!</v>
      </c>
      <c r="L13" s="205"/>
      <c r="M13" s="205"/>
      <c r="N13" s="205"/>
      <c r="O13" s="148">
        <f t="shared" si="1"/>
        <v>0</v>
      </c>
      <c r="P13" s="149" t="e">
        <f>O13*SUMIF('Activity Record'!$P$7:$P$69,Machinery!A13,'Activity Record'!$K$7:$K$296)/LOOKUP(Machinery!A13,'Activity Record'!$P$7:$P$69,'Activity Record'!$R$7:$R$69)</f>
        <v>#DIV/0!</v>
      </c>
      <c r="S13" s="150"/>
      <c r="T13" s="150"/>
      <c r="U13" s="153"/>
      <c r="V13" s="153"/>
      <c r="W13" s="154"/>
      <c r="X13" s="150"/>
      <c r="Y13" s="150"/>
    </row>
    <row r="14" spans="1:25" s="15" customFormat="1" ht="15.95" customHeight="1" x14ac:dyDescent="0.25">
      <c r="A14" s="204"/>
      <c r="B14" s="205"/>
      <c r="C14" s="205"/>
      <c r="D14" s="205"/>
      <c r="E14" s="205"/>
      <c r="F14" s="200"/>
      <c r="G14" s="200"/>
      <c r="H14" s="200"/>
      <c r="I14" s="157">
        <f t="shared" si="2"/>
        <v>0</v>
      </c>
      <c r="J14" s="147" t="e">
        <f>I14/LOOKUP(Machinery!A14,'Activity Record'!$P$7:$P$69,'Activity Record'!$R$7:$R$69)</f>
        <v>#DIV/0!</v>
      </c>
      <c r="L14" s="205"/>
      <c r="M14" s="205"/>
      <c r="N14" s="205"/>
      <c r="O14" s="148">
        <f t="shared" si="1"/>
        <v>0</v>
      </c>
      <c r="P14" s="149" t="e">
        <f>O14*SUMIF('Activity Record'!$P$7:$P$69,Machinery!A14,'Activity Record'!$K$7:$K$296)/LOOKUP(Machinery!A14,'Activity Record'!$P$7:$P$69,'Activity Record'!$R$7:$R$69)</f>
        <v>#DIV/0!</v>
      </c>
      <c r="S14" s="150"/>
      <c r="T14" s="150"/>
      <c r="U14" s="153"/>
      <c r="V14" s="153"/>
      <c r="W14" s="154"/>
      <c r="X14" s="150"/>
      <c r="Y14" s="150"/>
    </row>
    <row r="15" spans="1:25" s="15" customFormat="1" ht="15.95" customHeight="1" x14ac:dyDescent="0.25">
      <c r="A15" s="204"/>
      <c r="B15" s="205"/>
      <c r="C15" s="205"/>
      <c r="D15" s="205"/>
      <c r="E15" s="205"/>
      <c r="F15" s="200"/>
      <c r="G15" s="200"/>
      <c r="H15" s="200"/>
      <c r="I15" s="157">
        <f t="shared" si="2"/>
        <v>0</v>
      </c>
      <c r="J15" s="147" t="e">
        <f>I15/LOOKUP(Machinery!A15,'Activity Record'!$P$7:$P$69,'Activity Record'!$R$7:$R$69)</f>
        <v>#DIV/0!</v>
      </c>
      <c r="L15" s="205"/>
      <c r="M15" s="205"/>
      <c r="N15" s="205"/>
      <c r="O15" s="148">
        <f t="shared" si="1"/>
        <v>0</v>
      </c>
      <c r="P15" s="149" t="e">
        <f>O15*SUMIF('Activity Record'!$P$7:$P$69,Machinery!A15,'Activity Record'!$K$7:$K$296)/LOOKUP(Machinery!A15,'Activity Record'!$P$7:$P$69,'Activity Record'!$R$7:$R$69)</f>
        <v>#DIV/0!</v>
      </c>
      <c r="S15" s="150"/>
      <c r="T15" s="150"/>
      <c r="U15" s="153"/>
      <c r="V15" s="153"/>
      <c r="W15" s="154"/>
      <c r="X15" s="150"/>
      <c r="Y15" s="150"/>
    </row>
    <row r="16" spans="1:25" s="15" customFormat="1" ht="15.95" customHeight="1" x14ac:dyDescent="0.25">
      <c r="A16" s="204"/>
      <c r="B16" s="205"/>
      <c r="C16" s="205"/>
      <c r="D16" s="205"/>
      <c r="E16" s="205"/>
      <c r="F16" s="200"/>
      <c r="G16" s="200"/>
      <c r="H16" s="200"/>
      <c r="I16" s="157">
        <f t="shared" si="2"/>
        <v>0</v>
      </c>
      <c r="J16" s="147" t="e">
        <f>I16/LOOKUP(Machinery!A16,'Activity Record'!$P$7:$P$69,'Activity Record'!$R$7:$R$69)</f>
        <v>#DIV/0!</v>
      </c>
      <c r="L16" s="205"/>
      <c r="M16" s="205"/>
      <c r="N16" s="205"/>
      <c r="O16" s="148">
        <f t="shared" si="1"/>
        <v>0</v>
      </c>
      <c r="P16" s="149" t="e">
        <f>O16*SUMIF('Activity Record'!$P$7:$P$69,Machinery!A16,'Activity Record'!$K$7:$K$296)/LOOKUP(Machinery!A16,'Activity Record'!$P$7:$P$69,'Activity Record'!$R$7:$R$69)</f>
        <v>#DIV/0!</v>
      </c>
      <c r="S16" s="150"/>
      <c r="T16" s="150"/>
      <c r="U16" s="153"/>
      <c r="V16" s="153"/>
      <c r="W16" s="154"/>
      <c r="X16" s="150"/>
      <c r="Y16" s="150"/>
    </row>
    <row r="17" spans="1:25" s="15" customFormat="1" ht="15.95" customHeight="1" x14ac:dyDescent="0.25">
      <c r="A17" s="204"/>
      <c r="B17" s="205"/>
      <c r="C17" s="205"/>
      <c r="D17" s="205"/>
      <c r="E17" s="205"/>
      <c r="F17" s="200"/>
      <c r="G17" s="200"/>
      <c r="H17" s="200"/>
      <c r="I17" s="157">
        <f t="shared" si="2"/>
        <v>0</v>
      </c>
      <c r="J17" s="147" t="e">
        <f>I17/LOOKUP(Machinery!A17,'Activity Record'!$P$7:$P$69,'Activity Record'!$R$7:$R$69)</f>
        <v>#DIV/0!</v>
      </c>
      <c r="L17" s="205"/>
      <c r="M17" s="205"/>
      <c r="N17" s="205"/>
      <c r="O17" s="148">
        <f t="shared" si="1"/>
        <v>0</v>
      </c>
      <c r="P17" s="149" t="e">
        <f>O17*SUMIF('Activity Record'!$P$7:$P$69,Machinery!A17,'Activity Record'!$K$7:$K$296)/LOOKUP(Machinery!A17,'Activity Record'!$P$7:$P$69,'Activity Record'!$R$7:$R$69)</f>
        <v>#DIV/0!</v>
      </c>
      <c r="S17" s="150"/>
      <c r="T17" s="150"/>
      <c r="U17" s="153"/>
      <c r="V17" s="153"/>
      <c r="W17" s="154"/>
      <c r="X17" s="150"/>
      <c r="Y17" s="150"/>
    </row>
    <row r="18" spans="1:25" s="15" customFormat="1" ht="15.95" customHeight="1" x14ac:dyDescent="0.25">
      <c r="A18" s="204"/>
      <c r="B18" s="205"/>
      <c r="C18" s="205"/>
      <c r="D18" s="205"/>
      <c r="E18" s="205"/>
      <c r="F18" s="200"/>
      <c r="G18" s="200"/>
      <c r="H18" s="200"/>
      <c r="I18" s="157">
        <f t="shared" si="2"/>
        <v>0</v>
      </c>
      <c r="J18" s="147" t="e">
        <f>I18/LOOKUP(Machinery!A18,'Activity Record'!$P$7:$P$69,'Activity Record'!$R$7:$R$69)</f>
        <v>#DIV/0!</v>
      </c>
      <c r="L18" s="205"/>
      <c r="M18" s="205"/>
      <c r="N18" s="205"/>
      <c r="O18" s="148">
        <f t="shared" si="1"/>
        <v>0</v>
      </c>
      <c r="P18" s="149" t="e">
        <f>O18*SUMIF('Activity Record'!$P$7:$P$69,Machinery!A18,'Activity Record'!$K$7:$K$296)/LOOKUP(Machinery!A18,'Activity Record'!$P$7:$P$69,'Activity Record'!$R$7:$R$69)</f>
        <v>#DIV/0!</v>
      </c>
      <c r="S18" s="150"/>
      <c r="T18" s="150"/>
      <c r="U18" s="153"/>
      <c r="V18" s="153"/>
      <c r="W18" s="154"/>
      <c r="X18" s="150"/>
      <c r="Y18" s="150"/>
    </row>
    <row r="19" spans="1:25" s="15" customFormat="1" ht="15.95" customHeight="1" x14ac:dyDescent="0.25">
      <c r="A19" s="204"/>
      <c r="B19" s="205"/>
      <c r="C19" s="205"/>
      <c r="D19" s="205"/>
      <c r="E19" s="205"/>
      <c r="F19" s="200"/>
      <c r="G19" s="200"/>
      <c r="H19" s="200"/>
      <c r="I19" s="157">
        <f t="shared" si="2"/>
        <v>0</v>
      </c>
      <c r="J19" s="147" t="e">
        <f>I19/LOOKUP(Machinery!A19,'Activity Record'!$P$7:$P$69,'Activity Record'!$R$7:$R$69)</f>
        <v>#DIV/0!</v>
      </c>
      <c r="L19" s="205"/>
      <c r="M19" s="205"/>
      <c r="N19" s="205"/>
      <c r="O19" s="148">
        <f t="shared" si="1"/>
        <v>0</v>
      </c>
      <c r="P19" s="149" t="e">
        <f>O19*SUMIF('Activity Record'!$P$7:$P$69,Machinery!A19,'Activity Record'!$K$7:$K$296)/LOOKUP(Machinery!A19,'Activity Record'!$P$7:$P$69,'Activity Record'!$R$7:$R$69)</f>
        <v>#DIV/0!</v>
      </c>
      <c r="S19" s="150"/>
      <c r="T19" s="150"/>
      <c r="U19" s="153"/>
      <c r="V19" s="153"/>
      <c r="W19" s="154"/>
      <c r="X19" s="150"/>
      <c r="Y19" s="150"/>
    </row>
    <row r="20" spans="1:25" s="15" customFormat="1" ht="15.95" customHeight="1" x14ac:dyDescent="0.25">
      <c r="A20" s="204"/>
      <c r="B20" s="205"/>
      <c r="C20" s="205"/>
      <c r="D20" s="205"/>
      <c r="E20" s="205"/>
      <c r="F20" s="200"/>
      <c r="G20" s="200"/>
      <c r="H20" s="200"/>
      <c r="I20" s="157">
        <f t="shared" si="2"/>
        <v>0</v>
      </c>
      <c r="J20" s="147" t="e">
        <f>I20/LOOKUP(Machinery!A20,'Activity Record'!$P$7:$P$69,'Activity Record'!$R$7:$R$69)</f>
        <v>#DIV/0!</v>
      </c>
      <c r="L20" s="205"/>
      <c r="M20" s="205"/>
      <c r="N20" s="205"/>
      <c r="O20" s="148">
        <f t="shared" si="1"/>
        <v>0</v>
      </c>
      <c r="P20" s="149" t="e">
        <f>O20*SUMIF('Activity Record'!$P$7:$P$69,Machinery!A20,'Activity Record'!$K$7:$K$296)/LOOKUP(Machinery!A20,'Activity Record'!$P$7:$P$69,'Activity Record'!$R$7:$R$69)</f>
        <v>#DIV/0!</v>
      </c>
      <c r="S20" s="150"/>
      <c r="T20" s="150"/>
      <c r="U20" s="153"/>
      <c r="V20" s="153"/>
      <c r="W20" s="154"/>
      <c r="X20" s="150"/>
      <c r="Y20" s="150"/>
    </row>
    <row r="21" spans="1:25" s="15" customFormat="1" ht="15.95" customHeight="1" x14ac:dyDescent="0.25">
      <c r="A21" s="206"/>
      <c r="B21" s="205"/>
      <c r="C21" s="205"/>
      <c r="D21" s="205"/>
      <c r="E21" s="205"/>
      <c r="F21" s="200"/>
      <c r="G21" s="200"/>
      <c r="H21" s="200"/>
      <c r="I21" s="157">
        <f t="shared" si="2"/>
        <v>0</v>
      </c>
      <c r="J21" s="147" t="e">
        <f>I21/LOOKUP(Machinery!A21,'Activity Record'!$P$7:$P$69,'Activity Record'!$R$7:$R$69)</f>
        <v>#DIV/0!</v>
      </c>
      <c r="L21" s="205"/>
      <c r="M21" s="205"/>
      <c r="N21" s="205"/>
      <c r="O21" s="148">
        <f t="shared" si="1"/>
        <v>0</v>
      </c>
      <c r="P21" s="149" t="e">
        <f>O21*SUMIF('Activity Record'!$P$7:$P$69,Machinery!A21,'Activity Record'!$K$7:$K$296)/LOOKUP(Machinery!A21,'Activity Record'!$P$7:$P$69,'Activity Record'!$R$7:$R$69)</f>
        <v>#DIV/0!</v>
      </c>
      <c r="S21" s="150"/>
      <c r="T21" s="150"/>
      <c r="U21" s="153"/>
      <c r="V21" s="153"/>
      <c r="W21" s="154"/>
      <c r="X21" s="150"/>
      <c r="Y21" s="150"/>
    </row>
    <row r="22" spans="1:25" s="15" customFormat="1" ht="15.95" customHeight="1" x14ac:dyDescent="0.25">
      <c r="A22" s="204"/>
      <c r="B22" s="205"/>
      <c r="C22" s="205"/>
      <c r="D22" s="205"/>
      <c r="E22" s="205"/>
      <c r="F22" s="200"/>
      <c r="G22" s="200"/>
      <c r="H22" s="200"/>
      <c r="I22" s="157">
        <f t="shared" si="2"/>
        <v>0</v>
      </c>
      <c r="J22" s="147" t="e">
        <f>I22/LOOKUP(Machinery!A22,'Activity Record'!$P$7:$P$69,'Activity Record'!$R$7:$R$69)</f>
        <v>#DIV/0!</v>
      </c>
      <c r="L22" s="205"/>
      <c r="M22" s="205"/>
      <c r="N22" s="205"/>
      <c r="O22" s="148">
        <f t="shared" si="1"/>
        <v>0</v>
      </c>
      <c r="P22" s="149" t="e">
        <f>O22*SUMIF('Activity Record'!$P$7:$P$69,Machinery!A22,'Activity Record'!$K$7:$K$296)/LOOKUP(Machinery!A22,'Activity Record'!$P$7:$P$69,'Activity Record'!$R$7:$R$69)</f>
        <v>#DIV/0!</v>
      </c>
      <c r="S22" s="150"/>
      <c r="T22" s="150"/>
      <c r="U22" s="153"/>
      <c r="V22" s="153"/>
      <c r="W22" s="154"/>
      <c r="X22" s="150"/>
      <c r="Y22" s="150"/>
    </row>
    <row r="23" spans="1:25" s="15" customFormat="1" ht="15.95" customHeight="1" x14ac:dyDescent="0.25">
      <c r="A23" s="204"/>
      <c r="B23" s="205"/>
      <c r="C23" s="205"/>
      <c r="D23" s="205"/>
      <c r="E23" s="205"/>
      <c r="F23" s="200"/>
      <c r="G23" s="200"/>
      <c r="H23" s="200"/>
      <c r="I23" s="157">
        <f t="shared" si="2"/>
        <v>0</v>
      </c>
      <c r="J23" s="147" t="e">
        <f>I23/LOOKUP(Machinery!A23,'Activity Record'!$P$7:$P$69,'Activity Record'!$R$7:$R$69)</f>
        <v>#DIV/0!</v>
      </c>
      <c r="L23" s="205"/>
      <c r="M23" s="205"/>
      <c r="N23" s="205"/>
      <c r="O23" s="148">
        <f t="shared" si="1"/>
        <v>0</v>
      </c>
      <c r="P23" s="149" t="e">
        <f>O23*SUMIF('Activity Record'!$P$7:$P$69,Machinery!A23,'Activity Record'!$K$7:$K$296)/LOOKUP(Machinery!A23,'Activity Record'!$P$7:$P$69,'Activity Record'!$R$7:$R$69)</f>
        <v>#DIV/0!</v>
      </c>
      <c r="S23" s="150"/>
      <c r="T23" s="150"/>
      <c r="U23" s="153"/>
      <c r="V23" s="153"/>
      <c r="W23" s="154"/>
      <c r="X23" s="150"/>
      <c r="Y23" s="150"/>
    </row>
    <row r="24" spans="1:25" s="15" customFormat="1" ht="15.95" customHeight="1" x14ac:dyDescent="0.25">
      <c r="A24" s="204"/>
      <c r="B24" s="205"/>
      <c r="C24" s="205"/>
      <c r="D24" s="205"/>
      <c r="E24" s="205"/>
      <c r="F24" s="200"/>
      <c r="G24" s="200"/>
      <c r="H24" s="200"/>
      <c r="I24" s="157">
        <f t="shared" si="2"/>
        <v>0</v>
      </c>
      <c r="J24" s="147" t="e">
        <f>I24/LOOKUP(Machinery!A24,'Activity Record'!$P$7:$P$69,'Activity Record'!$R$7:$R$69)</f>
        <v>#DIV/0!</v>
      </c>
      <c r="L24" s="205"/>
      <c r="M24" s="205"/>
      <c r="N24" s="205"/>
      <c r="O24" s="148">
        <f t="shared" si="1"/>
        <v>0</v>
      </c>
      <c r="P24" s="149" t="e">
        <f>O24*SUMIF('Activity Record'!$P$7:$P$69,Machinery!A24,'Activity Record'!$K$7:$K$296)/LOOKUP(Machinery!A24,'Activity Record'!$P$7:$P$69,'Activity Record'!$R$7:$R$69)</f>
        <v>#DIV/0!</v>
      </c>
      <c r="S24" s="150"/>
      <c r="T24" s="150"/>
      <c r="U24" s="153"/>
      <c r="V24" s="153"/>
      <c r="W24" s="154"/>
      <c r="X24" s="150"/>
      <c r="Y24" s="150"/>
    </row>
    <row r="25" spans="1:25" s="15" customFormat="1" ht="15.95" customHeight="1" x14ac:dyDescent="0.25">
      <c r="A25" s="204"/>
      <c r="B25" s="205"/>
      <c r="C25" s="205"/>
      <c r="D25" s="205"/>
      <c r="E25" s="205"/>
      <c r="F25" s="200"/>
      <c r="G25" s="200"/>
      <c r="H25" s="200"/>
      <c r="I25" s="157">
        <f t="shared" si="2"/>
        <v>0</v>
      </c>
      <c r="J25" s="147" t="e">
        <f>I25/LOOKUP(Machinery!A25,'Activity Record'!$P$7:$P$69,'Activity Record'!$R$7:$R$69)</f>
        <v>#DIV/0!</v>
      </c>
      <c r="L25" s="205"/>
      <c r="M25" s="205"/>
      <c r="N25" s="205"/>
      <c r="O25" s="148">
        <f t="shared" si="1"/>
        <v>0</v>
      </c>
      <c r="P25" s="149" t="e">
        <f>O25*SUMIF('Activity Record'!$P$7:$P$69,Machinery!A25,'Activity Record'!$K$7:$K$296)/LOOKUP(Machinery!A25,'Activity Record'!$P$7:$P$69,'Activity Record'!$R$7:$R$69)</f>
        <v>#DIV/0!</v>
      </c>
      <c r="S25" s="150"/>
      <c r="T25" s="150"/>
      <c r="U25" s="153"/>
      <c r="V25" s="153"/>
      <c r="W25" s="154"/>
      <c r="X25" s="150"/>
      <c r="Y25" s="150"/>
    </row>
    <row r="26" spans="1:25" s="15" customFormat="1" ht="15.95" customHeight="1" x14ac:dyDescent="0.25">
      <c r="A26" s="204"/>
      <c r="B26" s="205"/>
      <c r="C26" s="205"/>
      <c r="D26" s="205"/>
      <c r="E26" s="205"/>
      <c r="F26" s="200"/>
      <c r="G26" s="200"/>
      <c r="H26" s="200"/>
      <c r="I26" s="157">
        <f t="shared" si="2"/>
        <v>0</v>
      </c>
      <c r="J26" s="147" t="e">
        <f>I26/LOOKUP(Machinery!A26,'Activity Record'!$P$7:$P$69,'Activity Record'!$R$7:$R$69)</f>
        <v>#DIV/0!</v>
      </c>
      <c r="L26" s="205"/>
      <c r="M26" s="205"/>
      <c r="N26" s="205"/>
      <c r="O26" s="148">
        <f t="shared" si="1"/>
        <v>0</v>
      </c>
      <c r="P26" s="149" t="e">
        <f>O26*SUMIF('Activity Record'!$P$7:$P$69,Machinery!A26,'Activity Record'!$K$7:$K$296)/LOOKUP(Machinery!A26,'Activity Record'!$P$7:$P$69,'Activity Record'!$R$7:$R$69)</f>
        <v>#DIV/0!</v>
      </c>
      <c r="S26" s="150"/>
      <c r="T26" s="150"/>
      <c r="U26" s="153"/>
      <c r="V26" s="153"/>
      <c r="W26" s="154"/>
      <c r="X26" s="150"/>
      <c r="Y26" s="150"/>
    </row>
    <row r="27" spans="1:25" s="15" customFormat="1" ht="15.95" customHeight="1" x14ac:dyDescent="0.25">
      <c r="A27" s="204"/>
      <c r="B27" s="205"/>
      <c r="C27" s="205"/>
      <c r="D27" s="205"/>
      <c r="E27" s="205"/>
      <c r="F27" s="200"/>
      <c r="G27" s="200"/>
      <c r="H27" s="200"/>
      <c r="I27" s="157">
        <f t="shared" si="2"/>
        <v>0</v>
      </c>
      <c r="J27" s="147" t="e">
        <f>I27/LOOKUP(Machinery!A27,'Activity Record'!$P$7:$P$69,'Activity Record'!$R$7:$R$69)</f>
        <v>#DIV/0!</v>
      </c>
      <c r="L27" s="205"/>
      <c r="M27" s="205"/>
      <c r="N27" s="205"/>
      <c r="O27" s="148">
        <f t="shared" si="1"/>
        <v>0</v>
      </c>
      <c r="P27" s="149" t="e">
        <f>O27*SUMIF('Activity Record'!$P$7:$P$69,Machinery!A27,'Activity Record'!$K$7:$K$296)/LOOKUP(Machinery!A27,'Activity Record'!$P$7:$P$69,'Activity Record'!$R$7:$R$69)</f>
        <v>#DIV/0!</v>
      </c>
      <c r="S27" s="150"/>
      <c r="T27" s="150"/>
      <c r="U27" s="153"/>
      <c r="V27" s="153"/>
      <c r="W27" s="154"/>
      <c r="X27" s="150"/>
      <c r="Y27" s="150"/>
    </row>
    <row r="28" spans="1:25" s="15" customFormat="1" ht="15.95" customHeight="1" x14ac:dyDescent="0.25">
      <c r="A28" s="204"/>
      <c r="B28" s="205"/>
      <c r="C28" s="205"/>
      <c r="D28" s="205"/>
      <c r="E28" s="205"/>
      <c r="F28" s="200"/>
      <c r="G28" s="200"/>
      <c r="H28" s="200"/>
      <c r="I28" s="157">
        <f t="shared" si="2"/>
        <v>0</v>
      </c>
      <c r="J28" s="147" t="e">
        <f>I28/LOOKUP(Machinery!A28,'Activity Record'!$P$7:$P$69,'Activity Record'!$R$7:$R$69)</f>
        <v>#DIV/0!</v>
      </c>
      <c r="L28" s="205"/>
      <c r="M28" s="205"/>
      <c r="N28" s="205"/>
      <c r="O28" s="148">
        <f t="shared" si="1"/>
        <v>0</v>
      </c>
      <c r="P28" s="149" t="e">
        <f>O28*SUMIF('Activity Record'!$P$7:$P$69,Machinery!A28,'Activity Record'!$K$7:$K$296)/LOOKUP(Machinery!A28,'Activity Record'!$P$7:$P$69,'Activity Record'!$R$7:$R$69)</f>
        <v>#DIV/0!</v>
      </c>
      <c r="S28" s="150"/>
      <c r="T28" s="150"/>
      <c r="U28" s="153"/>
      <c r="V28" s="153"/>
      <c r="W28" s="154"/>
      <c r="X28" s="150"/>
      <c r="Y28" s="150"/>
    </row>
    <row r="29" spans="1:25" s="15" customFormat="1" ht="15.95" customHeight="1" x14ac:dyDescent="0.25">
      <c r="A29" s="204"/>
      <c r="B29" s="205"/>
      <c r="C29" s="205"/>
      <c r="D29" s="205"/>
      <c r="E29" s="205"/>
      <c r="F29" s="200"/>
      <c r="G29" s="200"/>
      <c r="H29" s="200"/>
      <c r="I29" s="157">
        <f t="shared" si="2"/>
        <v>0</v>
      </c>
      <c r="J29" s="147" t="e">
        <f>I29/LOOKUP(Machinery!A29,'Activity Record'!$P$7:$P$69,'Activity Record'!$R$7:$R$69)</f>
        <v>#DIV/0!</v>
      </c>
      <c r="L29" s="205"/>
      <c r="M29" s="205"/>
      <c r="N29" s="205"/>
      <c r="O29" s="148">
        <f t="shared" si="1"/>
        <v>0</v>
      </c>
      <c r="P29" s="149" t="e">
        <f>O29*SUMIF('Activity Record'!$P$7:$P$69,Machinery!A29,'Activity Record'!$K$7:$K$296)/LOOKUP(Machinery!A29,'Activity Record'!$P$7:$P$69,'Activity Record'!$R$7:$R$69)</f>
        <v>#DIV/0!</v>
      </c>
      <c r="S29" s="150"/>
      <c r="T29" s="150"/>
      <c r="U29" s="153"/>
      <c r="V29" s="153"/>
      <c r="W29" s="154"/>
      <c r="X29" s="150"/>
      <c r="Y29" s="150"/>
    </row>
    <row r="30" spans="1:25" s="15" customFormat="1" ht="15.95" customHeight="1" x14ac:dyDescent="0.25">
      <c r="A30" s="204"/>
      <c r="B30" s="205"/>
      <c r="C30" s="205"/>
      <c r="D30" s="205"/>
      <c r="E30" s="205"/>
      <c r="F30" s="200"/>
      <c r="G30" s="200"/>
      <c r="H30" s="200"/>
      <c r="I30" s="157">
        <f t="shared" si="2"/>
        <v>0</v>
      </c>
      <c r="J30" s="147" t="e">
        <f>I30/LOOKUP(Machinery!A30,'Activity Record'!$P$7:$P$69,'Activity Record'!$R$7:$R$69)</f>
        <v>#DIV/0!</v>
      </c>
      <c r="L30" s="205"/>
      <c r="M30" s="205"/>
      <c r="N30" s="205"/>
      <c r="O30" s="148">
        <f t="shared" si="1"/>
        <v>0</v>
      </c>
      <c r="P30" s="149" t="e">
        <f>O30*SUMIF('Activity Record'!$P$7:$P$69,Machinery!A30,'Activity Record'!$K$7:$K$296)/LOOKUP(Machinery!A30,'Activity Record'!$P$7:$P$69,'Activity Record'!$R$7:$R$69)</f>
        <v>#DIV/0!</v>
      </c>
      <c r="S30" s="150"/>
      <c r="T30" s="150"/>
      <c r="U30" s="153"/>
      <c r="V30" s="153"/>
      <c r="W30" s="154"/>
      <c r="X30" s="150"/>
      <c r="Y30" s="150"/>
    </row>
    <row r="31" spans="1:25" s="15" customFormat="1" ht="15.95" customHeight="1" x14ac:dyDescent="0.25">
      <c r="A31" s="204"/>
      <c r="B31" s="205"/>
      <c r="C31" s="205"/>
      <c r="D31" s="205"/>
      <c r="E31" s="205"/>
      <c r="F31" s="200"/>
      <c r="G31" s="200"/>
      <c r="H31" s="200"/>
      <c r="I31" s="157">
        <f t="shared" si="2"/>
        <v>0</v>
      </c>
      <c r="J31" s="147" t="e">
        <f>I31/LOOKUP(Machinery!A31,'Activity Record'!$P$7:$P$69,'Activity Record'!$R$7:$R$69)</f>
        <v>#DIV/0!</v>
      </c>
      <c r="L31" s="205"/>
      <c r="M31" s="205"/>
      <c r="N31" s="205"/>
      <c r="O31" s="148">
        <f t="shared" si="1"/>
        <v>0</v>
      </c>
      <c r="P31" s="149" t="e">
        <f>O31*SUMIF('Activity Record'!$P$7:$P$69,Machinery!A31,'Activity Record'!$K$7:$K$296)/LOOKUP(Machinery!A31,'Activity Record'!$P$7:$P$69,'Activity Record'!$R$7:$R$69)</f>
        <v>#DIV/0!</v>
      </c>
      <c r="S31" s="150"/>
      <c r="T31" s="150"/>
      <c r="U31" s="153"/>
      <c r="V31" s="153"/>
      <c r="W31" s="154"/>
      <c r="X31" s="150"/>
      <c r="Y31" s="150"/>
    </row>
    <row r="32" spans="1:25" s="15" customFormat="1" ht="15.95" customHeight="1" x14ac:dyDescent="0.25">
      <c r="A32" s="204"/>
      <c r="B32" s="205"/>
      <c r="C32" s="205"/>
      <c r="D32" s="205"/>
      <c r="E32" s="205"/>
      <c r="F32" s="200"/>
      <c r="G32" s="200"/>
      <c r="H32" s="200"/>
      <c r="I32" s="157">
        <f t="shared" si="2"/>
        <v>0</v>
      </c>
      <c r="J32" s="147" t="e">
        <f>I32/LOOKUP(Machinery!A32,'Activity Record'!$P$7:$P$69,'Activity Record'!$R$7:$R$69)</f>
        <v>#DIV/0!</v>
      </c>
      <c r="L32" s="205"/>
      <c r="M32" s="205"/>
      <c r="N32" s="205"/>
      <c r="O32" s="148">
        <f t="shared" si="1"/>
        <v>0</v>
      </c>
      <c r="P32" s="149" t="e">
        <f>O32*SUMIF('Activity Record'!$P$7:$P$69,Machinery!A32,'Activity Record'!$K$7:$K$296)/LOOKUP(Machinery!A32,'Activity Record'!$P$7:$P$69,'Activity Record'!$R$7:$R$69)</f>
        <v>#DIV/0!</v>
      </c>
      <c r="S32" s="150"/>
      <c r="T32" s="150"/>
      <c r="U32" s="153"/>
      <c r="V32" s="153"/>
      <c r="W32" s="154"/>
      <c r="X32" s="150"/>
      <c r="Y32" s="150"/>
    </row>
    <row r="33" spans="1:25" s="15" customFormat="1" ht="15.95" customHeight="1" x14ac:dyDescent="0.25">
      <c r="A33" s="204"/>
      <c r="B33" s="205"/>
      <c r="C33" s="205"/>
      <c r="D33" s="205"/>
      <c r="E33" s="205"/>
      <c r="F33" s="200"/>
      <c r="G33" s="200"/>
      <c r="H33" s="200"/>
      <c r="I33" s="157">
        <f t="shared" si="2"/>
        <v>0</v>
      </c>
      <c r="J33" s="147" t="e">
        <f>I33/LOOKUP(Machinery!A33,'Activity Record'!$P$7:$P$69,'Activity Record'!$R$7:$R$69)</f>
        <v>#DIV/0!</v>
      </c>
      <c r="L33" s="205"/>
      <c r="M33" s="205"/>
      <c r="N33" s="205"/>
      <c r="O33" s="148">
        <f t="shared" si="1"/>
        <v>0</v>
      </c>
      <c r="P33" s="149" t="e">
        <f>O33*SUMIF('Activity Record'!$P$7:$P$69,Machinery!A33,'Activity Record'!$K$7:$K$296)/LOOKUP(Machinery!A33,'Activity Record'!$P$7:$P$69,'Activity Record'!$R$7:$R$69)</f>
        <v>#DIV/0!</v>
      </c>
      <c r="S33" s="150"/>
      <c r="T33" s="150"/>
      <c r="U33" s="153"/>
      <c r="V33" s="153"/>
      <c r="W33" s="154"/>
      <c r="X33" s="150"/>
      <c r="Y33" s="150"/>
    </row>
    <row r="34" spans="1:25" s="15" customFormat="1" ht="15.95" customHeight="1" x14ac:dyDescent="0.25">
      <c r="A34" s="204"/>
      <c r="B34" s="205"/>
      <c r="C34" s="205"/>
      <c r="D34" s="205"/>
      <c r="E34" s="205"/>
      <c r="F34" s="200"/>
      <c r="G34" s="200"/>
      <c r="H34" s="200"/>
      <c r="I34" s="157">
        <f t="shared" si="2"/>
        <v>0</v>
      </c>
      <c r="J34" s="147" t="e">
        <f>I34/LOOKUP(Machinery!A34,'Activity Record'!$P$7:$P$69,'Activity Record'!$R$7:$R$69)</f>
        <v>#DIV/0!</v>
      </c>
      <c r="L34" s="205"/>
      <c r="M34" s="205"/>
      <c r="N34" s="205"/>
      <c r="O34" s="148">
        <f t="shared" si="1"/>
        <v>0</v>
      </c>
      <c r="P34" s="149" t="e">
        <f>O34*SUMIF('Activity Record'!$P$7:$P$69,Machinery!A34,'Activity Record'!$K$7:$K$296)/LOOKUP(Machinery!A34,'Activity Record'!$P$7:$P$69,'Activity Record'!$R$7:$R$69)</f>
        <v>#DIV/0!</v>
      </c>
      <c r="S34" s="150"/>
      <c r="T34" s="150"/>
      <c r="U34" s="153"/>
      <c r="V34" s="153"/>
      <c r="W34" s="154"/>
      <c r="X34" s="150"/>
      <c r="Y34" s="150"/>
    </row>
    <row r="35" spans="1:25" s="15" customFormat="1" ht="15.95" customHeight="1" x14ac:dyDescent="0.25">
      <c r="A35" s="204"/>
      <c r="B35" s="205"/>
      <c r="C35" s="205"/>
      <c r="D35" s="205"/>
      <c r="E35" s="205"/>
      <c r="F35" s="200"/>
      <c r="G35" s="200"/>
      <c r="H35" s="200"/>
      <c r="I35" s="157">
        <f t="shared" si="2"/>
        <v>0</v>
      </c>
      <c r="J35" s="147" t="e">
        <f>I35/LOOKUP(Machinery!A35,'Activity Record'!$P$7:$P$69,'Activity Record'!$R$7:$R$69)</f>
        <v>#DIV/0!</v>
      </c>
      <c r="L35" s="205"/>
      <c r="M35" s="205"/>
      <c r="N35" s="205"/>
      <c r="O35" s="148">
        <f t="shared" si="1"/>
        <v>0</v>
      </c>
      <c r="P35" s="149" t="e">
        <f>O35*SUMIF('Activity Record'!$P$7:$P$69,Machinery!A35,'Activity Record'!$K$7:$K$296)/LOOKUP(Machinery!A35,'Activity Record'!$P$7:$P$69,'Activity Record'!$R$7:$R$69)</f>
        <v>#DIV/0!</v>
      </c>
      <c r="S35" s="150"/>
      <c r="T35" s="150"/>
      <c r="U35" s="153"/>
      <c r="V35" s="153"/>
      <c r="W35" s="154"/>
      <c r="X35" s="150"/>
      <c r="Y35" s="150"/>
    </row>
    <row r="36" spans="1:25" s="15" customFormat="1" ht="15.95" customHeight="1" x14ac:dyDescent="0.25">
      <c r="A36" s="204"/>
      <c r="B36" s="205"/>
      <c r="C36" s="205"/>
      <c r="D36" s="205"/>
      <c r="E36" s="205"/>
      <c r="F36" s="200"/>
      <c r="G36" s="200"/>
      <c r="H36" s="200"/>
      <c r="I36" s="157">
        <f t="shared" si="2"/>
        <v>0</v>
      </c>
      <c r="J36" s="147" t="e">
        <f>I36/LOOKUP(Machinery!A36,'Activity Record'!$P$7:$P$69,'Activity Record'!$R$7:$R$69)</f>
        <v>#DIV/0!</v>
      </c>
      <c r="L36" s="205"/>
      <c r="M36" s="205"/>
      <c r="N36" s="205"/>
      <c r="O36" s="148">
        <f t="shared" si="1"/>
        <v>0</v>
      </c>
      <c r="P36" s="149" t="e">
        <f>O36*SUMIF('Activity Record'!$P$7:$P$69,Machinery!A36,'Activity Record'!$K$7:$K$296)/LOOKUP(Machinery!A36,'Activity Record'!$P$7:$P$69,'Activity Record'!$R$7:$R$69)</f>
        <v>#DIV/0!</v>
      </c>
      <c r="S36" s="150"/>
      <c r="T36" s="150"/>
      <c r="U36" s="153"/>
      <c r="V36" s="153"/>
      <c r="W36" s="154"/>
      <c r="X36" s="150"/>
      <c r="Y36" s="150"/>
    </row>
    <row r="37" spans="1:25" s="15" customFormat="1" ht="15.95" customHeight="1" x14ac:dyDescent="0.25">
      <c r="A37" s="204"/>
      <c r="B37" s="205"/>
      <c r="C37" s="205"/>
      <c r="D37" s="205"/>
      <c r="E37" s="205"/>
      <c r="F37" s="200"/>
      <c r="G37" s="200"/>
      <c r="H37" s="200"/>
      <c r="I37" s="157">
        <f t="shared" si="2"/>
        <v>0</v>
      </c>
      <c r="J37" s="147" t="e">
        <f>I37/LOOKUP(Machinery!A37,'Activity Record'!$P$7:$P$69,'Activity Record'!$R$7:$R$69)</f>
        <v>#DIV/0!</v>
      </c>
      <c r="L37" s="205"/>
      <c r="M37" s="205"/>
      <c r="N37" s="205"/>
      <c r="O37" s="148">
        <f t="shared" si="1"/>
        <v>0</v>
      </c>
      <c r="P37" s="149" t="e">
        <f>O37*SUMIF('Activity Record'!$P$7:$P$69,Machinery!A37,'Activity Record'!$K$7:$K$296)/LOOKUP(Machinery!A37,'Activity Record'!$P$7:$P$69,'Activity Record'!$R$7:$R$69)</f>
        <v>#DIV/0!</v>
      </c>
      <c r="S37" s="150"/>
      <c r="T37" s="150"/>
      <c r="U37" s="153"/>
      <c r="V37" s="153"/>
      <c r="W37" s="154"/>
      <c r="X37" s="150"/>
      <c r="Y37" s="150"/>
    </row>
    <row r="38" spans="1:25" s="15" customFormat="1" ht="15.95" customHeight="1" x14ac:dyDescent="0.25">
      <c r="A38" s="204"/>
      <c r="B38" s="205"/>
      <c r="C38" s="205"/>
      <c r="D38" s="205"/>
      <c r="E38" s="205"/>
      <c r="F38" s="200"/>
      <c r="G38" s="200"/>
      <c r="H38" s="200"/>
      <c r="I38" s="157">
        <f t="shared" si="2"/>
        <v>0</v>
      </c>
      <c r="J38" s="147" t="e">
        <f>I38/LOOKUP(Machinery!A38,'Activity Record'!$P$7:$P$69,'Activity Record'!$R$7:$R$69)</f>
        <v>#DIV/0!</v>
      </c>
      <c r="L38" s="205"/>
      <c r="M38" s="205"/>
      <c r="N38" s="205"/>
      <c r="O38" s="148">
        <f t="shared" si="1"/>
        <v>0</v>
      </c>
      <c r="P38" s="149" t="e">
        <f>O38*SUMIF('Activity Record'!$P$7:$P$69,Machinery!A38,'Activity Record'!$K$7:$K$296)/LOOKUP(Machinery!A38,'Activity Record'!$P$7:$P$69,'Activity Record'!$R$7:$R$69)</f>
        <v>#DIV/0!</v>
      </c>
      <c r="S38" s="150"/>
      <c r="T38" s="150"/>
      <c r="U38" s="153"/>
      <c r="V38" s="153"/>
      <c r="W38" s="154"/>
      <c r="X38" s="150"/>
      <c r="Y38" s="150"/>
    </row>
    <row r="39" spans="1:25" s="15" customFormat="1" ht="15.95" customHeight="1" x14ac:dyDescent="0.25">
      <c r="A39" s="204"/>
      <c r="B39" s="205"/>
      <c r="C39" s="205"/>
      <c r="D39" s="205"/>
      <c r="E39" s="205"/>
      <c r="F39" s="200"/>
      <c r="G39" s="200"/>
      <c r="H39" s="200"/>
      <c r="I39" s="157">
        <f t="shared" si="2"/>
        <v>0</v>
      </c>
      <c r="J39" s="147" t="e">
        <f>I39/LOOKUP(Machinery!A39,'Activity Record'!$P$7:$P$69,'Activity Record'!$R$7:$R$69)</f>
        <v>#DIV/0!</v>
      </c>
      <c r="L39" s="205"/>
      <c r="M39" s="205"/>
      <c r="N39" s="205"/>
      <c r="O39" s="148">
        <f t="shared" si="1"/>
        <v>0</v>
      </c>
      <c r="P39" s="149" t="e">
        <f>O39*SUMIF('Activity Record'!$P$7:$P$69,Machinery!A39,'Activity Record'!$K$7:$K$296)/LOOKUP(Machinery!A39,'Activity Record'!$P$7:$P$69,'Activity Record'!$R$7:$R$69)</f>
        <v>#DIV/0!</v>
      </c>
      <c r="S39" s="150"/>
      <c r="T39" s="150"/>
      <c r="U39" s="153"/>
      <c r="V39" s="153"/>
      <c r="W39" s="154"/>
      <c r="X39" s="150"/>
      <c r="Y39" s="150"/>
    </row>
    <row r="40" spans="1:25" s="15" customFormat="1" ht="15.95" customHeight="1" x14ac:dyDescent="0.25">
      <c r="A40" s="204"/>
      <c r="B40" s="205"/>
      <c r="C40" s="205"/>
      <c r="D40" s="205"/>
      <c r="E40" s="205"/>
      <c r="F40" s="200"/>
      <c r="G40" s="200"/>
      <c r="H40" s="200"/>
      <c r="I40" s="157">
        <f t="shared" si="2"/>
        <v>0</v>
      </c>
      <c r="J40" s="147" t="e">
        <f>I40/LOOKUP(Machinery!A40,'Activity Record'!$P$7:$P$69,'Activity Record'!$R$7:$R$69)</f>
        <v>#DIV/0!</v>
      </c>
      <c r="L40" s="205"/>
      <c r="M40" s="205"/>
      <c r="N40" s="205"/>
      <c r="O40" s="148">
        <f t="shared" si="1"/>
        <v>0</v>
      </c>
      <c r="P40" s="149" t="e">
        <f>O40*SUMIF('Activity Record'!$P$7:$P$69,Machinery!A40,'Activity Record'!$K$7:$K$296)/LOOKUP(Machinery!A40,'Activity Record'!$P$7:$P$69,'Activity Record'!$R$7:$R$69)</f>
        <v>#DIV/0!</v>
      </c>
      <c r="S40" s="150"/>
      <c r="T40" s="150"/>
      <c r="U40" s="153"/>
      <c r="V40" s="153"/>
      <c r="W40" s="154"/>
      <c r="X40" s="150"/>
      <c r="Y40" s="150"/>
    </row>
    <row r="41" spans="1:25" s="15" customFormat="1" ht="15.95" customHeight="1" x14ac:dyDescent="0.25">
      <c r="A41" s="204"/>
      <c r="B41" s="205"/>
      <c r="C41" s="205"/>
      <c r="D41" s="205"/>
      <c r="E41" s="205"/>
      <c r="F41" s="200"/>
      <c r="G41" s="200"/>
      <c r="H41" s="200"/>
      <c r="I41" s="157">
        <f t="shared" si="2"/>
        <v>0</v>
      </c>
      <c r="J41" s="147" t="e">
        <f>I41/LOOKUP(Machinery!A41,'Activity Record'!$P$7:$P$69,'Activity Record'!$R$7:$R$69)</f>
        <v>#DIV/0!</v>
      </c>
      <c r="L41" s="205"/>
      <c r="M41" s="205"/>
      <c r="N41" s="205"/>
      <c r="O41" s="148">
        <f t="shared" si="1"/>
        <v>0</v>
      </c>
      <c r="P41" s="149" t="e">
        <f>O41*SUMIF('Activity Record'!$P$7:$P$69,Machinery!A41,'Activity Record'!$K$7:$K$296)/LOOKUP(Machinery!A41,'Activity Record'!$P$7:$P$69,'Activity Record'!$R$7:$R$69)</f>
        <v>#DIV/0!</v>
      </c>
      <c r="S41" s="150"/>
      <c r="T41" s="150"/>
      <c r="U41" s="153"/>
      <c r="V41" s="153"/>
      <c r="W41" s="154"/>
      <c r="X41" s="150"/>
      <c r="Y41" s="150"/>
    </row>
    <row r="42" spans="1:25" s="15" customFormat="1" ht="15.95" customHeight="1" x14ac:dyDescent="0.25">
      <c r="A42" s="204"/>
      <c r="B42" s="205"/>
      <c r="C42" s="205"/>
      <c r="D42" s="205"/>
      <c r="E42" s="205"/>
      <c r="F42" s="200"/>
      <c r="G42" s="200"/>
      <c r="H42" s="200"/>
      <c r="I42" s="157">
        <f t="shared" si="2"/>
        <v>0</v>
      </c>
      <c r="J42" s="147" t="e">
        <f>I42/LOOKUP(Machinery!A42,'Activity Record'!$P$7:$P$69,'Activity Record'!$R$7:$R$69)</f>
        <v>#DIV/0!</v>
      </c>
      <c r="L42" s="205"/>
      <c r="M42" s="205"/>
      <c r="N42" s="205"/>
      <c r="O42" s="148">
        <f t="shared" si="1"/>
        <v>0</v>
      </c>
      <c r="P42" s="149" t="e">
        <f>O42*SUMIF('Activity Record'!$P$7:$P$69,Machinery!A42,'Activity Record'!$K$7:$K$296)/LOOKUP(Machinery!A42,'Activity Record'!$P$7:$P$69,'Activity Record'!$R$7:$R$69)</f>
        <v>#DIV/0!</v>
      </c>
      <c r="S42" s="150"/>
      <c r="T42" s="150"/>
      <c r="U42" s="153"/>
      <c r="V42" s="153"/>
      <c r="W42" s="154"/>
      <c r="X42" s="150"/>
      <c r="Y42" s="150"/>
    </row>
    <row r="43" spans="1:25" s="15" customFormat="1" ht="15.95" customHeight="1" x14ac:dyDescent="0.25">
      <c r="A43" s="204"/>
      <c r="B43" s="205"/>
      <c r="C43" s="205"/>
      <c r="D43" s="205"/>
      <c r="E43" s="205"/>
      <c r="F43" s="200"/>
      <c r="G43" s="200"/>
      <c r="H43" s="200"/>
      <c r="I43" s="157">
        <f t="shared" si="2"/>
        <v>0</v>
      </c>
      <c r="J43" s="147" t="e">
        <f>I43/LOOKUP(Machinery!A43,'Activity Record'!$P$7:$P$69,'Activity Record'!$R$7:$R$69)</f>
        <v>#DIV/0!</v>
      </c>
      <c r="L43" s="205"/>
      <c r="M43" s="205"/>
      <c r="N43" s="205"/>
      <c r="O43" s="148">
        <f t="shared" si="1"/>
        <v>0</v>
      </c>
      <c r="P43" s="149" t="e">
        <f>O43*SUMIF('Activity Record'!$P$7:$P$69,Machinery!A43,'Activity Record'!$K$7:$K$296)/LOOKUP(Machinery!A43,'Activity Record'!$P$7:$P$69,'Activity Record'!$R$7:$R$69)</f>
        <v>#DIV/0!</v>
      </c>
      <c r="S43" s="150"/>
      <c r="T43" s="150"/>
      <c r="U43" s="153"/>
      <c r="V43" s="153"/>
      <c r="W43" s="154"/>
      <c r="X43" s="150"/>
      <c r="Y43" s="150"/>
    </row>
    <row r="44" spans="1:25" s="15" customFormat="1" ht="15.95" customHeight="1" x14ac:dyDescent="0.25">
      <c r="A44" s="204"/>
      <c r="B44" s="205"/>
      <c r="C44" s="205"/>
      <c r="D44" s="205"/>
      <c r="E44" s="205"/>
      <c r="F44" s="200"/>
      <c r="G44" s="200"/>
      <c r="H44" s="200"/>
      <c r="I44" s="157">
        <f t="shared" si="2"/>
        <v>0</v>
      </c>
      <c r="J44" s="147" t="e">
        <f>I44/LOOKUP(Machinery!A44,'Activity Record'!$P$7:$P$69,'Activity Record'!$R$7:$R$69)</f>
        <v>#DIV/0!</v>
      </c>
      <c r="L44" s="205"/>
      <c r="M44" s="205"/>
      <c r="N44" s="205"/>
      <c r="O44" s="148">
        <f t="shared" si="1"/>
        <v>0</v>
      </c>
      <c r="P44" s="149" t="e">
        <f>O44*SUMIF('Activity Record'!$P$7:$P$69,Machinery!A44,'Activity Record'!$K$7:$K$296)/LOOKUP(Machinery!A44,'Activity Record'!$P$7:$P$69,'Activity Record'!$R$7:$R$69)</f>
        <v>#DIV/0!</v>
      </c>
      <c r="S44" s="150"/>
      <c r="T44" s="150"/>
      <c r="U44" s="153"/>
      <c r="V44" s="153"/>
      <c r="W44" s="154"/>
      <c r="X44" s="150"/>
      <c r="Y44" s="150"/>
    </row>
    <row r="45" spans="1:25" s="15" customFormat="1" ht="15.95" customHeight="1" x14ac:dyDescent="0.25">
      <c r="A45" s="204"/>
      <c r="B45" s="205"/>
      <c r="C45" s="205"/>
      <c r="D45" s="205"/>
      <c r="E45" s="205"/>
      <c r="F45" s="200"/>
      <c r="G45" s="200"/>
      <c r="H45" s="200"/>
      <c r="I45" s="157">
        <f t="shared" si="2"/>
        <v>0</v>
      </c>
      <c r="J45" s="147" t="e">
        <f>I45/LOOKUP(Machinery!A45,'Activity Record'!$P$7:$P$69,'Activity Record'!$R$7:$R$69)</f>
        <v>#DIV/0!</v>
      </c>
      <c r="L45" s="205"/>
      <c r="M45" s="205"/>
      <c r="N45" s="205"/>
      <c r="O45" s="148">
        <f t="shared" si="1"/>
        <v>0</v>
      </c>
      <c r="P45" s="149" t="e">
        <f>O45*SUMIF('Activity Record'!$P$7:$P$69,Machinery!A45,'Activity Record'!$K$7:$K$296)/LOOKUP(Machinery!A45,'Activity Record'!$P$7:$P$69,'Activity Record'!$R$7:$R$69)</f>
        <v>#DIV/0!</v>
      </c>
      <c r="S45" s="150"/>
      <c r="T45" s="150"/>
      <c r="U45" s="153"/>
      <c r="V45" s="153"/>
      <c r="W45" s="154"/>
      <c r="X45" s="150"/>
      <c r="Y45" s="150"/>
    </row>
    <row r="46" spans="1:25" s="15" customFormat="1" ht="15.95" customHeight="1" x14ac:dyDescent="0.25">
      <c r="A46" s="204"/>
      <c r="B46" s="205"/>
      <c r="C46" s="205"/>
      <c r="D46" s="205"/>
      <c r="E46" s="205"/>
      <c r="F46" s="200"/>
      <c r="G46" s="200"/>
      <c r="H46" s="200"/>
      <c r="I46" s="157">
        <f t="shared" si="2"/>
        <v>0</v>
      </c>
      <c r="J46" s="147" t="e">
        <f>I46/LOOKUP(Machinery!A46,'Activity Record'!$P$7:$P$69,'Activity Record'!$R$7:$R$69)</f>
        <v>#DIV/0!</v>
      </c>
      <c r="L46" s="205"/>
      <c r="M46" s="205"/>
      <c r="N46" s="205"/>
      <c r="O46" s="148">
        <f t="shared" si="1"/>
        <v>0</v>
      </c>
      <c r="P46" s="149" t="e">
        <f>O46*SUMIF('Activity Record'!$P$7:$P$69,Machinery!A46,'Activity Record'!$K$7:$K$296)/LOOKUP(Machinery!A46,'Activity Record'!$P$7:$P$69,'Activity Record'!$R$7:$R$69)</f>
        <v>#DIV/0!</v>
      </c>
      <c r="S46" s="150"/>
      <c r="T46" s="150"/>
      <c r="U46" s="153"/>
      <c r="V46" s="153"/>
      <c r="W46" s="154"/>
      <c r="X46" s="150"/>
      <c r="Y46" s="150"/>
    </row>
    <row r="47" spans="1:25" s="15" customFormat="1" ht="15.95" customHeight="1" x14ac:dyDescent="0.25">
      <c r="A47" s="204"/>
      <c r="B47" s="205"/>
      <c r="C47" s="205"/>
      <c r="D47" s="205"/>
      <c r="E47" s="205"/>
      <c r="F47" s="200"/>
      <c r="G47" s="200"/>
      <c r="H47" s="200"/>
      <c r="I47" s="157">
        <f t="shared" ref="I47" si="3">F47+G47+H47</f>
        <v>0</v>
      </c>
      <c r="J47" s="147" t="e">
        <f>I47/LOOKUP(Machinery!A47,'Activity Record'!$P$7:$P$69,'Activity Record'!$R$7:$R$69)</f>
        <v>#DIV/0!</v>
      </c>
      <c r="L47" s="205"/>
      <c r="M47" s="205"/>
      <c r="N47" s="205"/>
      <c r="O47" s="148">
        <f t="shared" si="1"/>
        <v>0</v>
      </c>
      <c r="P47" s="149" t="e">
        <f>O47*SUMIF('Activity Record'!$P$7:$P$69,Machinery!A47,'Activity Record'!$K$7:$K$296)/LOOKUP(Machinery!A47,'Activity Record'!$P$7:$P$69,'Activity Record'!$R$7:$R$69)</f>
        <v>#DIV/0!</v>
      </c>
    </row>
  </sheetData>
  <sheetProtection sheet="1" objects="1" scenarios="1" selectLockedCells="1"/>
  <pageMargins left="0.7" right="0.7" top="0.75" bottom="0.75" header="0.3" footer="0.3"/>
  <pageSetup orientation="landscape" r:id="rId1"/>
  <headerFooter>
    <oddHeader>&amp;LThis material is based upon work supported by the National Institute of Food and Agriculture, U.S. Department of Agriculture, through the Northeast Sustainable Agriculture Research and Education program under sub-award number SARE LNE20-396.</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316"/>
  <sheetViews>
    <sheetView zoomScale="70" zoomScaleNormal="70" workbookViewId="0">
      <pane xSplit="1" ySplit="6" topLeftCell="B7" activePane="bottomRight" state="frozen"/>
      <selection pane="topRight" activeCell="B1" sqref="B1"/>
      <selection pane="bottomLeft" activeCell="A7" sqref="A7"/>
      <selection pane="bottomRight" activeCell="A8" sqref="A8"/>
    </sheetView>
  </sheetViews>
  <sheetFormatPr defaultRowHeight="23.25" x14ac:dyDescent="0.35"/>
  <cols>
    <col min="1" max="1" width="13.42578125" style="3" customWidth="1"/>
    <col min="2" max="2" width="11.7109375" style="3" customWidth="1"/>
    <col min="3" max="3" width="16.85546875" style="3" customWidth="1"/>
    <col min="4" max="4" width="14" style="3" customWidth="1"/>
    <col min="5" max="5" width="14.42578125" style="3" customWidth="1"/>
    <col min="6" max="6" width="15.42578125" style="3" customWidth="1"/>
    <col min="7" max="7" width="16.42578125" style="3" customWidth="1"/>
    <col min="8" max="8" width="9.85546875" style="158" customWidth="1"/>
    <col min="9" max="9" width="10" style="3" customWidth="1"/>
    <col min="10" max="10" width="12.42578125" style="158" customWidth="1"/>
    <col min="11" max="11" width="11.85546875" style="3" customWidth="1"/>
    <col min="12" max="12" width="14.140625" style="3" customWidth="1"/>
    <col min="13" max="13" width="15.28515625" style="3" customWidth="1"/>
    <col min="14" max="14" width="26.28515625" style="3" customWidth="1"/>
    <col min="15" max="15" width="16.28515625" style="3" customWidth="1"/>
    <col min="16" max="16" width="22.5703125" style="3" customWidth="1"/>
    <col min="17" max="17" width="13.5703125" style="3" customWidth="1"/>
    <col min="18" max="18" width="11.5703125" style="3" customWidth="1"/>
    <col min="19" max="19" width="11.28515625" style="3" customWidth="1"/>
    <col min="20" max="20" width="16.140625" style="3" customWidth="1"/>
    <col min="21" max="21" width="19.42578125" style="8" customWidth="1"/>
    <col min="22" max="22" width="19.7109375" style="8" customWidth="1"/>
    <col min="23" max="23" width="14.7109375" style="3" customWidth="1"/>
    <col min="24" max="24" width="16.42578125" style="3" customWidth="1"/>
    <col min="25" max="25" width="15.7109375" customWidth="1"/>
    <col min="26" max="26" width="14" style="3" customWidth="1"/>
    <col min="27" max="27" width="14.5703125" style="3" customWidth="1"/>
    <col min="28" max="28" width="25.7109375" style="3" customWidth="1"/>
    <col min="29" max="29" width="25.42578125" style="3" customWidth="1"/>
    <col min="30" max="30" width="22.85546875" style="3" customWidth="1"/>
    <col min="31" max="31" width="22.28515625" style="3" customWidth="1"/>
    <col min="32" max="32" width="18.85546875" style="3" customWidth="1"/>
    <col min="33" max="33" width="9.140625" style="3"/>
    <col min="34" max="34" width="9.28515625" style="3" bestFit="1" customWidth="1"/>
    <col min="35" max="35" width="10.7109375" style="3" bestFit="1" customWidth="1"/>
    <col min="36" max="16384" width="9.140625" style="3"/>
  </cols>
  <sheetData>
    <row r="1" spans="1:37" ht="21.95" customHeight="1" x14ac:dyDescent="0.35">
      <c r="A1" s="47" t="s">
        <v>61</v>
      </c>
      <c r="C1" s="1"/>
      <c r="D1" s="2"/>
      <c r="E1" s="2"/>
      <c r="F1" s="2"/>
      <c r="G1" s="30" t="s">
        <v>5</v>
      </c>
    </row>
    <row r="2" spans="1:37" ht="21.95" customHeight="1" x14ac:dyDescent="0.35">
      <c r="A2" s="48" t="s">
        <v>121</v>
      </c>
      <c r="C2" s="7"/>
      <c r="D2" s="2"/>
      <c r="E2" s="2"/>
      <c r="F2" s="2"/>
    </row>
    <row r="3" spans="1:37" s="5" customFormat="1" ht="9.9499999999999993" customHeight="1" thickBot="1" x14ac:dyDescent="0.35">
      <c r="B3" s="4"/>
      <c r="C3" s="3"/>
      <c r="F3" s="3"/>
      <c r="H3" s="159"/>
      <c r="I3" s="11"/>
      <c r="J3" s="161"/>
      <c r="M3" s="11"/>
    </row>
    <row r="4" spans="1:37" s="20" customFormat="1" ht="21.95" customHeight="1" thickBot="1" x14ac:dyDescent="0.35">
      <c r="A4" s="128" t="s">
        <v>11</v>
      </c>
      <c r="B4" s="129">
        <f>Storages!B3</f>
        <v>2021</v>
      </c>
      <c r="D4" s="97" t="s">
        <v>0</v>
      </c>
      <c r="E4" s="130" t="str">
        <f>Storages!B2</f>
        <v>My Farm</v>
      </c>
      <c r="F4" s="131"/>
      <c r="G4" s="132"/>
      <c r="H4" s="160"/>
      <c r="I4" s="15"/>
      <c r="J4" s="163"/>
      <c r="K4" s="118"/>
      <c r="L4" s="118"/>
      <c r="M4" s="133"/>
      <c r="P4" s="1" t="s">
        <v>40</v>
      </c>
      <c r="AA4" s="5"/>
      <c r="AB4" s="5"/>
      <c r="AC4" s="5"/>
      <c r="AD4" s="5"/>
      <c r="AE4" s="5"/>
      <c r="AF4" s="5"/>
      <c r="AG4" s="5"/>
      <c r="AH4" s="5"/>
      <c r="AI4" s="5"/>
      <c r="AJ4" s="5"/>
      <c r="AK4" s="5"/>
    </row>
    <row r="5" spans="1:37" ht="20.100000000000001" customHeight="1" thickBot="1" x14ac:dyDescent="0.4">
      <c r="H5" s="161"/>
      <c r="I5" s="6"/>
      <c r="J5" s="164"/>
      <c r="K5" s="11"/>
      <c r="L5" s="11"/>
      <c r="M5" s="11"/>
      <c r="P5" s="10" t="s">
        <v>132</v>
      </c>
      <c r="Q5" s="6"/>
      <c r="R5" s="6"/>
      <c r="S5" s="9"/>
      <c r="T5" s="8"/>
      <c r="W5" s="8"/>
      <c r="Y5" s="8"/>
      <c r="AA5" s="150"/>
      <c r="AB5" s="150"/>
      <c r="AC5" s="150"/>
      <c r="AD5" s="150"/>
      <c r="AE5" s="150"/>
      <c r="AF5" s="150"/>
      <c r="AG5" s="150"/>
      <c r="AH5" s="150"/>
      <c r="AI5" s="150"/>
      <c r="AJ5" s="150"/>
      <c r="AK5" s="150"/>
    </row>
    <row r="6" spans="1:37" s="44" customFormat="1" ht="50.1" customHeight="1" thickBot="1" x14ac:dyDescent="0.4">
      <c r="A6" s="110" t="s">
        <v>43</v>
      </c>
      <c r="B6" s="104" t="s">
        <v>1</v>
      </c>
      <c r="C6" s="104" t="s">
        <v>15</v>
      </c>
      <c r="D6" s="104" t="s">
        <v>67</v>
      </c>
      <c r="E6" s="104" t="s">
        <v>63</v>
      </c>
      <c r="F6" s="104" t="s">
        <v>2</v>
      </c>
      <c r="G6" s="104" t="s">
        <v>136</v>
      </c>
      <c r="H6" s="162" t="s">
        <v>66</v>
      </c>
      <c r="I6" s="104" t="s">
        <v>60</v>
      </c>
      <c r="J6" s="165" t="s">
        <v>133</v>
      </c>
      <c r="K6" s="104" t="s">
        <v>68</v>
      </c>
      <c r="L6" s="104" t="s">
        <v>134</v>
      </c>
      <c r="M6" s="104" t="s">
        <v>135</v>
      </c>
      <c r="N6" s="134" t="s">
        <v>4</v>
      </c>
      <c r="P6" s="104" t="s">
        <v>52</v>
      </c>
      <c r="Q6" s="105" t="s">
        <v>92</v>
      </c>
      <c r="R6" s="113" t="s">
        <v>63</v>
      </c>
      <c r="S6" s="113" t="s">
        <v>53</v>
      </c>
      <c r="T6" s="113" t="s">
        <v>69</v>
      </c>
      <c r="U6" s="113" t="s">
        <v>70</v>
      </c>
      <c r="V6" s="141" t="s">
        <v>73</v>
      </c>
      <c r="W6" s="113" t="s">
        <v>123</v>
      </c>
      <c r="Y6" s="90"/>
      <c r="Z6" s="90"/>
      <c r="AA6" s="43"/>
      <c r="AB6" s="43"/>
      <c r="AC6" s="43"/>
      <c r="AD6" s="265"/>
      <c r="AE6" s="265"/>
      <c r="AF6" s="265"/>
      <c r="AG6" s="265"/>
      <c r="AH6" s="265"/>
      <c r="AI6" s="265"/>
      <c r="AJ6" s="43"/>
      <c r="AK6" s="43"/>
    </row>
    <row r="7" spans="1:37" s="20" customFormat="1" ht="21.95" customHeight="1" x14ac:dyDescent="0.25">
      <c r="A7" s="202" t="s">
        <v>62</v>
      </c>
      <c r="B7" s="209">
        <v>44479</v>
      </c>
      <c r="C7" s="202" t="s">
        <v>8</v>
      </c>
      <c r="D7" s="202">
        <v>5000</v>
      </c>
      <c r="E7" s="202">
        <v>5000</v>
      </c>
      <c r="F7" s="202" t="s">
        <v>64</v>
      </c>
      <c r="G7" s="202" t="s">
        <v>65</v>
      </c>
      <c r="H7" s="210">
        <v>25</v>
      </c>
      <c r="I7" s="202">
        <v>2</v>
      </c>
      <c r="J7" s="166">
        <f>H7*I7</f>
        <v>50</v>
      </c>
      <c r="K7" s="202">
        <v>3</v>
      </c>
      <c r="L7" s="210">
        <f>E7*V7</f>
        <v>429.99999999999994</v>
      </c>
      <c r="M7" s="210">
        <v>20</v>
      </c>
      <c r="N7" s="222"/>
      <c r="O7" s="15"/>
      <c r="P7" s="202" t="str">
        <f>Machinery!A7</f>
        <v>auger 1</v>
      </c>
      <c r="Q7" s="135">
        <f>SUMIF($G$7:$G$296,P7,$K$7:$K$296)</f>
        <v>3</v>
      </c>
      <c r="R7" s="135">
        <f>SUMIF($G$7:$G$296,P7,$E$7:$E$296)</f>
        <v>5000</v>
      </c>
      <c r="S7" s="136">
        <f>SUMIF($G$7:$G$296,P7,$J$7:$J$296)/R7</f>
        <v>0.01</v>
      </c>
      <c r="T7" s="136">
        <f>LOOKUP(P7,Machinery!$A$7:$A$46,Machinery!$J$7:$J$46)</f>
        <v>5.1999999999999998E-2</v>
      </c>
      <c r="U7" s="136">
        <f>LOOKUP(P7,Machinery!$A$7:$A$46,Machinery!$P$7:$P$46)</f>
        <v>2.4E-2</v>
      </c>
      <c r="V7" s="136">
        <f>S7+T7+U7</f>
        <v>8.5999999999999993E-2</v>
      </c>
      <c r="W7" s="137">
        <f>R7/Q7</f>
        <v>1666.6666666666667</v>
      </c>
      <c r="Y7" s="15"/>
      <c r="Z7" s="15"/>
      <c r="AA7" s="32"/>
      <c r="AB7" s="32"/>
      <c r="AC7" s="145"/>
      <c r="AD7" s="145"/>
      <c r="AE7" s="32"/>
      <c r="AF7" s="32"/>
      <c r="AG7" s="32"/>
      <c r="AH7" s="32"/>
      <c r="AI7" s="32"/>
      <c r="AJ7" s="32"/>
      <c r="AK7" s="32"/>
    </row>
    <row r="8" spans="1:37" s="20" customFormat="1" ht="21.95" customHeight="1" x14ac:dyDescent="0.25">
      <c r="A8" s="205"/>
      <c r="B8" s="211"/>
      <c r="C8" s="202"/>
      <c r="D8" s="205"/>
      <c r="E8" s="205"/>
      <c r="F8" s="205"/>
      <c r="G8" s="202"/>
      <c r="H8" s="210"/>
      <c r="I8" s="205"/>
      <c r="J8" s="166">
        <f t="shared" ref="J8:J71" si="0">H8*I8</f>
        <v>0</v>
      </c>
      <c r="K8" s="205"/>
      <c r="L8" s="212"/>
      <c r="M8" s="212"/>
      <c r="N8" s="223"/>
      <c r="O8" s="15"/>
      <c r="P8" s="202">
        <f>Machinery!A8</f>
        <v>0</v>
      </c>
      <c r="Q8" s="135">
        <f t="shared" ref="Q8:Q69" si="1">SUMIF($G$7:$G$296,P8,$K$7:$K$296)</f>
        <v>0</v>
      </c>
      <c r="R8" s="135">
        <f t="shared" ref="R8:R69" si="2">SUMIF($G$7:$G$296,P8,$E$7:$E$296)</f>
        <v>0</v>
      </c>
      <c r="S8" s="138" t="e">
        <f t="shared" ref="S8:S69" si="3">SUMIF($G$7:$G$296,P8,$J$7:$J$296)/R8</f>
        <v>#DIV/0!</v>
      </c>
      <c r="T8" s="138" t="e">
        <f>LOOKUP(P8,Machinery!$A$7:$A$46,Machinery!$J$7:$J$46)</f>
        <v>#N/A</v>
      </c>
      <c r="U8" s="138" t="e">
        <f>LOOKUP(P8,Machinery!$A$7:$A$46,Machinery!$P$7:$P$46)</f>
        <v>#N/A</v>
      </c>
      <c r="V8" s="138" t="e">
        <f t="shared" ref="V8:V69" si="4">S8+T8+U8</f>
        <v>#DIV/0!</v>
      </c>
      <c r="W8" s="139" t="e">
        <f t="shared" ref="W8:W69" si="5">R8/Q8</f>
        <v>#DIV/0!</v>
      </c>
      <c r="Y8" s="15"/>
      <c r="Z8" s="15"/>
      <c r="AA8" s="150"/>
      <c r="AB8" s="150"/>
      <c r="AC8" s="150"/>
      <c r="AD8" s="150"/>
      <c r="AE8" s="150"/>
      <c r="AF8" s="150"/>
      <c r="AG8" s="150"/>
      <c r="AH8" s="150"/>
      <c r="AI8" s="150"/>
      <c r="AJ8" s="150"/>
      <c r="AK8" s="150"/>
    </row>
    <row r="9" spans="1:37" s="20" customFormat="1" ht="21.95" customHeight="1" x14ac:dyDescent="0.25">
      <c r="A9" s="205"/>
      <c r="B9" s="211"/>
      <c r="C9" s="202"/>
      <c r="D9" s="205"/>
      <c r="E9" s="205"/>
      <c r="F9" s="205"/>
      <c r="G9" s="202"/>
      <c r="H9" s="210"/>
      <c r="I9" s="205"/>
      <c r="J9" s="166">
        <f t="shared" si="0"/>
        <v>0</v>
      </c>
      <c r="K9" s="205"/>
      <c r="L9" s="212"/>
      <c r="M9" s="212"/>
      <c r="N9" s="223"/>
      <c r="O9" s="15"/>
      <c r="P9" s="202">
        <f>Machinery!A9</f>
        <v>0</v>
      </c>
      <c r="Q9" s="135">
        <f t="shared" si="1"/>
        <v>0</v>
      </c>
      <c r="R9" s="135">
        <f t="shared" si="2"/>
        <v>0</v>
      </c>
      <c r="S9" s="138" t="e">
        <f t="shared" si="3"/>
        <v>#DIV/0!</v>
      </c>
      <c r="T9" s="138" t="e">
        <f>LOOKUP(P9,Machinery!$A$7:$A$46,Machinery!$J$7:$J$46)</f>
        <v>#N/A</v>
      </c>
      <c r="U9" s="138" t="e">
        <f>LOOKUP(P9,Machinery!$A$7:$A$46,Machinery!$P$7:$P$46)</f>
        <v>#N/A</v>
      </c>
      <c r="V9" s="138" t="e">
        <f t="shared" si="4"/>
        <v>#DIV/0!</v>
      </c>
      <c r="W9" s="139" t="e">
        <f t="shared" si="5"/>
        <v>#DIV/0!</v>
      </c>
      <c r="Y9" s="15"/>
      <c r="Z9" s="15"/>
      <c r="AA9" s="150"/>
      <c r="AB9" s="150"/>
      <c r="AC9" s="150"/>
      <c r="AD9" s="150"/>
      <c r="AE9" s="150"/>
      <c r="AF9" s="150"/>
      <c r="AG9" s="150"/>
      <c r="AH9" s="150"/>
      <c r="AI9" s="150"/>
      <c r="AJ9" s="150"/>
      <c r="AK9" s="150"/>
    </row>
    <row r="10" spans="1:37" s="20" customFormat="1" ht="21.95" customHeight="1" x14ac:dyDescent="0.25">
      <c r="A10" s="205"/>
      <c r="B10" s="211"/>
      <c r="C10" s="202"/>
      <c r="D10" s="205"/>
      <c r="E10" s="205"/>
      <c r="F10" s="205"/>
      <c r="G10" s="202"/>
      <c r="H10" s="210"/>
      <c r="I10" s="205"/>
      <c r="J10" s="166">
        <f t="shared" si="0"/>
        <v>0</v>
      </c>
      <c r="K10" s="205"/>
      <c r="L10" s="212"/>
      <c r="M10" s="212"/>
      <c r="N10" s="223"/>
      <c r="O10" s="15"/>
      <c r="P10" s="202">
        <f>Machinery!A10</f>
        <v>0</v>
      </c>
      <c r="Q10" s="135">
        <f t="shared" si="1"/>
        <v>0</v>
      </c>
      <c r="R10" s="135">
        <f t="shared" si="2"/>
        <v>0</v>
      </c>
      <c r="S10" s="138" t="e">
        <f t="shared" si="3"/>
        <v>#DIV/0!</v>
      </c>
      <c r="T10" s="138" t="e">
        <f>LOOKUP(P10,Machinery!$A$7:$A$46,Machinery!$J$7:$J$46)</f>
        <v>#N/A</v>
      </c>
      <c r="U10" s="138" t="e">
        <f>LOOKUP(P10,Machinery!$A$7:$A$46,Machinery!$P$7:$P$46)</f>
        <v>#N/A</v>
      </c>
      <c r="V10" s="138" t="e">
        <f t="shared" si="4"/>
        <v>#DIV/0!</v>
      </c>
      <c r="W10" s="139" t="e">
        <f t="shared" si="5"/>
        <v>#DIV/0!</v>
      </c>
      <c r="Y10" s="15"/>
      <c r="Z10" s="15"/>
      <c r="AA10" s="150"/>
      <c r="AB10" s="150"/>
      <c r="AC10" s="150"/>
      <c r="AD10" s="150"/>
      <c r="AE10" s="150"/>
      <c r="AF10" s="150"/>
      <c r="AG10" s="150"/>
      <c r="AH10" s="150"/>
      <c r="AI10" s="150"/>
      <c r="AJ10" s="150"/>
      <c r="AK10" s="150"/>
    </row>
    <row r="11" spans="1:37" s="20" customFormat="1" ht="21.95" customHeight="1" x14ac:dyDescent="0.25">
      <c r="A11" s="202"/>
      <c r="B11" s="211"/>
      <c r="C11" s="202"/>
      <c r="D11" s="205"/>
      <c r="E11" s="205"/>
      <c r="F11" s="205"/>
      <c r="G11" s="202"/>
      <c r="H11" s="210"/>
      <c r="I11" s="205"/>
      <c r="J11" s="166">
        <f t="shared" si="0"/>
        <v>0</v>
      </c>
      <c r="K11" s="205"/>
      <c r="L11" s="212"/>
      <c r="M11" s="212"/>
      <c r="N11" s="223"/>
      <c r="O11" s="15"/>
      <c r="P11" s="202">
        <f>Machinery!A11</f>
        <v>0</v>
      </c>
      <c r="Q11" s="135">
        <f t="shared" si="1"/>
        <v>0</v>
      </c>
      <c r="R11" s="135">
        <f t="shared" si="2"/>
        <v>0</v>
      </c>
      <c r="S11" s="138" t="e">
        <f t="shared" si="3"/>
        <v>#DIV/0!</v>
      </c>
      <c r="T11" s="138" t="e">
        <f>LOOKUP(P11,Machinery!$A$7:$A$46,Machinery!$J$7:$J$46)</f>
        <v>#N/A</v>
      </c>
      <c r="U11" s="138" t="e">
        <f>LOOKUP(P11,Machinery!$A$7:$A$46,Machinery!$P$7:$P$46)</f>
        <v>#N/A</v>
      </c>
      <c r="V11" s="138" t="e">
        <f t="shared" si="4"/>
        <v>#DIV/0!</v>
      </c>
      <c r="W11" s="139" t="e">
        <f t="shared" si="5"/>
        <v>#DIV/0!</v>
      </c>
      <c r="Y11" s="15"/>
      <c r="Z11" s="15"/>
      <c r="AA11" s="150"/>
      <c r="AB11" s="150"/>
      <c r="AC11" s="150"/>
      <c r="AD11" s="150"/>
      <c r="AE11" s="150"/>
      <c r="AF11" s="150"/>
      <c r="AG11" s="150"/>
      <c r="AH11" s="150"/>
      <c r="AI11" s="150"/>
      <c r="AJ11" s="150"/>
      <c r="AK11" s="150"/>
    </row>
    <row r="12" spans="1:37" s="20" customFormat="1" ht="21.95" customHeight="1" x14ac:dyDescent="0.25">
      <c r="A12" s="205"/>
      <c r="B12" s="211"/>
      <c r="C12" s="202"/>
      <c r="D12" s="205"/>
      <c r="E12" s="205"/>
      <c r="F12" s="205"/>
      <c r="G12" s="202"/>
      <c r="H12" s="210"/>
      <c r="I12" s="205"/>
      <c r="J12" s="166">
        <f t="shared" si="0"/>
        <v>0</v>
      </c>
      <c r="K12" s="205"/>
      <c r="L12" s="212"/>
      <c r="M12" s="212"/>
      <c r="N12" s="223"/>
      <c r="O12" s="15"/>
      <c r="P12" s="202">
        <f>Machinery!A12</f>
        <v>0</v>
      </c>
      <c r="Q12" s="135">
        <f t="shared" si="1"/>
        <v>0</v>
      </c>
      <c r="R12" s="135">
        <f t="shared" si="2"/>
        <v>0</v>
      </c>
      <c r="S12" s="138" t="e">
        <f t="shared" si="3"/>
        <v>#DIV/0!</v>
      </c>
      <c r="T12" s="138" t="e">
        <f>LOOKUP(P12,Machinery!$A$7:$A$46,Machinery!$J$7:$J$46)</f>
        <v>#N/A</v>
      </c>
      <c r="U12" s="138" t="e">
        <f>LOOKUP(P12,Machinery!$A$7:$A$46,Machinery!$P$7:$P$46)</f>
        <v>#N/A</v>
      </c>
      <c r="V12" s="138" t="e">
        <f t="shared" si="4"/>
        <v>#DIV/0!</v>
      </c>
      <c r="W12" s="139" t="e">
        <f t="shared" si="5"/>
        <v>#DIV/0!</v>
      </c>
      <c r="Y12" s="15"/>
      <c r="Z12" s="15"/>
      <c r="AA12" s="150"/>
      <c r="AB12" s="150"/>
      <c r="AC12" s="150"/>
      <c r="AD12" s="150"/>
      <c r="AE12" s="150"/>
      <c r="AF12" s="150"/>
      <c r="AG12" s="150"/>
      <c r="AH12" s="150"/>
      <c r="AI12" s="150"/>
      <c r="AJ12" s="150"/>
      <c r="AK12" s="150"/>
    </row>
    <row r="13" spans="1:37" s="20" customFormat="1" ht="21.95" customHeight="1" x14ac:dyDescent="0.25">
      <c r="A13" s="205"/>
      <c r="B13" s="211"/>
      <c r="C13" s="202"/>
      <c r="D13" s="205"/>
      <c r="E13" s="205"/>
      <c r="F13" s="205"/>
      <c r="G13" s="202"/>
      <c r="H13" s="210"/>
      <c r="I13" s="205"/>
      <c r="J13" s="166">
        <f t="shared" si="0"/>
        <v>0</v>
      </c>
      <c r="K13" s="205"/>
      <c r="L13" s="212"/>
      <c r="M13" s="212"/>
      <c r="N13" s="223"/>
      <c r="O13" s="15"/>
      <c r="P13" s="202">
        <f>Machinery!A13</f>
        <v>0</v>
      </c>
      <c r="Q13" s="135">
        <f t="shared" si="1"/>
        <v>0</v>
      </c>
      <c r="R13" s="135">
        <f t="shared" si="2"/>
        <v>0</v>
      </c>
      <c r="S13" s="138" t="e">
        <f t="shared" si="3"/>
        <v>#DIV/0!</v>
      </c>
      <c r="T13" s="138" t="e">
        <f>LOOKUP(P13,Machinery!$A$7:$A$46,Machinery!$J$7:$J$46)</f>
        <v>#N/A</v>
      </c>
      <c r="U13" s="138" t="e">
        <f>LOOKUP(P13,Machinery!$A$7:$A$46,Machinery!$P$7:$P$46)</f>
        <v>#N/A</v>
      </c>
      <c r="V13" s="138" t="e">
        <f t="shared" si="4"/>
        <v>#DIV/0!</v>
      </c>
      <c r="W13" s="139" t="e">
        <f t="shared" si="5"/>
        <v>#DIV/0!</v>
      </c>
      <c r="Y13" s="15"/>
      <c r="Z13" s="15"/>
      <c r="AA13" s="150"/>
      <c r="AB13" s="150"/>
      <c r="AC13" s="150"/>
      <c r="AD13" s="150"/>
      <c r="AE13" s="150"/>
      <c r="AF13" s="150"/>
      <c r="AG13" s="150"/>
      <c r="AH13" s="150"/>
      <c r="AI13" s="150"/>
      <c r="AJ13" s="150"/>
      <c r="AK13" s="150"/>
    </row>
    <row r="14" spans="1:37" s="20" customFormat="1" ht="21.95" customHeight="1" x14ac:dyDescent="0.25">
      <c r="A14" s="205"/>
      <c r="B14" s="211"/>
      <c r="C14" s="202"/>
      <c r="D14" s="205"/>
      <c r="E14" s="205"/>
      <c r="F14" s="205"/>
      <c r="G14" s="202"/>
      <c r="H14" s="210"/>
      <c r="I14" s="205"/>
      <c r="J14" s="166">
        <f t="shared" si="0"/>
        <v>0</v>
      </c>
      <c r="K14" s="205"/>
      <c r="L14" s="212"/>
      <c r="M14" s="212"/>
      <c r="N14" s="223"/>
      <c r="O14" s="15"/>
      <c r="P14" s="202">
        <f>Machinery!A14</f>
        <v>0</v>
      </c>
      <c r="Q14" s="135">
        <f t="shared" si="1"/>
        <v>0</v>
      </c>
      <c r="R14" s="135">
        <f t="shared" si="2"/>
        <v>0</v>
      </c>
      <c r="S14" s="138" t="e">
        <f t="shared" si="3"/>
        <v>#DIV/0!</v>
      </c>
      <c r="T14" s="138" t="e">
        <f>LOOKUP(P14,Machinery!$A$7:$A$46,Machinery!$J$7:$J$46)</f>
        <v>#N/A</v>
      </c>
      <c r="U14" s="138" t="e">
        <f>LOOKUP(P14,Machinery!$A$7:$A$46,Machinery!$P$7:$P$46)</f>
        <v>#N/A</v>
      </c>
      <c r="V14" s="138" t="e">
        <f t="shared" si="4"/>
        <v>#DIV/0!</v>
      </c>
      <c r="W14" s="139" t="e">
        <f t="shared" si="5"/>
        <v>#DIV/0!</v>
      </c>
      <c r="Y14" s="15"/>
      <c r="Z14" s="15"/>
      <c r="AA14" s="150"/>
      <c r="AB14" s="150"/>
      <c r="AC14" s="150"/>
      <c r="AD14" s="150"/>
      <c r="AE14" s="150"/>
      <c r="AF14" s="150"/>
      <c r="AG14" s="150"/>
      <c r="AH14" s="150"/>
      <c r="AI14" s="150"/>
      <c r="AJ14" s="150"/>
      <c r="AK14" s="150"/>
    </row>
    <row r="15" spans="1:37" s="20" customFormat="1" ht="21.95" customHeight="1" x14ac:dyDescent="0.25">
      <c r="A15" s="205"/>
      <c r="B15" s="211"/>
      <c r="C15" s="202"/>
      <c r="D15" s="205"/>
      <c r="E15" s="205"/>
      <c r="F15" s="205"/>
      <c r="G15" s="202"/>
      <c r="H15" s="212"/>
      <c r="I15" s="205"/>
      <c r="J15" s="166">
        <f t="shared" si="0"/>
        <v>0</v>
      </c>
      <c r="K15" s="205"/>
      <c r="L15" s="212"/>
      <c r="M15" s="212"/>
      <c r="N15" s="223"/>
      <c r="O15" s="15"/>
      <c r="P15" s="202">
        <f>Machinery!A15</f>
        <v>0</v>
      </c>
      <c r="Q15" s="135">
        <f t="shared" si="1"/>
        <v>0</v>
      </c>
      <c r="R15" s="135">
        <f t="shared" si="2"/>
        <v>0</v>
      </c>
      <c r="S15" s="138" t="e">
        <f t="shared" si="3"/>
        <v>#DIV/0!</v>
      </c>
      <c r="T15" s="138" t="e">
        <f>LOOKUP(P15,Machinery!$A$7:$A$46,Machinery!$J$7:$J$46)</f>
        <v>#N/A</v>
      </c>
      <c r="U15" s="138" t="e">
        <f>LOOKUP(P15,Machinery!$A$7:$A$46,Machinery!$P$7:$P$46)</f>
        <v>#N/A</v>
      </c>
      <c r="V15" s="138" t="e">
        <f t="shared" si="4"/>
        <v>#DIV/0!</v>
      </c>
      <c r="W15" s="139" t="e">
        <f t="shared" si="5"/>
        <v>#DIV/0!</v>
      </c>
      <c r="Y15" s="15"/>
      <c r="Z15" s="15"/>
      <c r="AA15" s="150"/>
      <c r="AB15" s="150"/>
      <c r="AC15" s="150"/>
      <c r="AD15" s="150"/>
      <c r="AE15" s="150"/>
      <c r="AF15" s="150"/>
      <c r="AG15" s="150"/>
      <c r="AH15" s="150"/>
      <c r="AI15" s="150"/>
      <c r="AJ15" s="150"/>
      <c r="AK15" s="150"/>
    </row>
    <row r="16" spans="1:37" s="20" customFormat="1" ht="21.95" customHeight="1" x14ac:dyDescent="0.25">
      <c r="A16" s="205"/>
      <c r="B16" s="211"/>
      <c r="C16" s="202"/>
      <c r="D16" s="205"/>
      <c r="E16" s="205"/>
      <c r="F16" s="205"/>
      <c r="G16" s="202"/>
      <c r="H16" s="212"/>
      <c r="I16" s="205"/>
      <c r="J16" s="166">
        <f t="shared" si="0"/>
        <v>0</v>
      </c>
      <c r="K16" s="205"/>
      <c r="L16" s="212"/>
      <c r="M16" s="212"/>
      <c r="N16" s="223"/>
      <c r="O16" s="15"/>
      <c r="P16" s="202">
        <f>Machinery!A16</f>
        <v>0</v>
      </c>
      <c r="Q16" s="135">
        <f t="shared" si="1"/>
        <v>0</v>
      </c>
      <c r="R16" s="135">
        <f t="shared" si="2"/>
        <v>0</v>
      </c>
      <c r="S16" s="138" t="e">
        <f t="shared" si="3"/>
        <v>#DIV/0!</v>
      </c>
      <c r="T16" s="138" t="e">
        <f>LOOKUP(P16,Machinery!$A$7:$A$46,Machinery!$J$7:$J$46)</f>
        <v>#N/A</v>
      </c>
      <c r="U16" s="138" t="e">
        <f>LOOKUP(P16,Machinery!$A$7:$A$46,Machinery!$P$7:$P$46)</f>
        <v>#N/A</v>
      </c>
      <c r="V16" s="138" t="e">
        <f t="shared" si="4"/>
        <v>#DIV/0!</v>
      </c>
      <c r="W16" s="139" t="e">
        <f t="shared" si="5"/>
        <v>#DIV/0!</v>
      </c>
      <c r="Y16" s="15"/>
      <c r="Z16" s="15"/>
      <c r="AA16" s="150"/>
      <c r="AB16" s="150"/>
      <c r="AC16" s="150"/>
      <c r="AD16" s="150"/>
      <c r="AE16" s="150"/>
      <c r="AF16" s="150"/>
      <c r="AG16" s="150"/>
      <c r="AH16" s="150"/>
      <c r="AI16" s="150"/>
      <c r="AJ16" s="150"/>
      <c r="AK16" s="150"/>
    </row>
    <row r="17" spans="1:37" s="20" customFormat="1" ht="21.95" customHeight="1" x14ac:dyDescent="0.25">
      <c r="A17" s="205"/>
      <c r="B17" s="211"/>
      <c r="C17" s="202"/>
      <c r="D17" s="205"/>
      <c r="E17" s="205"/>
      <c r="F17" s="205"/>
      <c r="G17" s="202"/>
      <c r="H17" s="212"/>
      <c r="I17" s="205"/>
      <c r="J17" s="166">
        <f t="shared" si="0"/>
        <v>0</v>
      </c>
      <c r="K17" s="205"/>
      <c r="L17" s="212"/>
      <c r="M17" s="212"/>
      <c r="N17" s="223"/>
      <c r="O17" s="15"/>
      <c r="P17" s="202">
        <f>Machinery!A17</f>
        <v>0</v>
      </c>
      <c r="Q17" s="135">
        <f t="shared" si="1"/>
        <v>0</v>
      </c>
      <c r="R17" s="135">
        <f t="shared" si="2"/>
        <v>0</v>
      </c>
      <c r="S17" s="138" t="e">
        <f t="shared" si="3"/>
        <v>#DIV/0!</v>
      </c>
      <c r="T17" s="138" t="e">
        <f>LOOKUP(P17,Machinery!$A$7:$A$46,Machinery!$J$7:$J$46)</f>
        <v>#N/A</v>
      </c>
      <c r="U17" s="138" t="e">
        <f>LOOKUP(P17,Machinery!$A$7:$A$46,Machinery!$P$7:$P$46)</f>
        <v>#N/A</v>
      </c>
      <c r="V17" s="138" t="e">
        <f t="shared" si="4"/>
        <v>#DIV/0!</v>
      </c>
      <c r="W17" s="139" t="e">
        <f t="shared" si="5"/>
        <v>#DIV/0!</v>
      </c>
      <c r="Y17" s="15"/>
      <c r="Z17" s="15"/>
      <c r="AA17" s="150"/>
      <c r="AB17" s="150"/>
      <c r="AC17" s="150"/>
      <c r="AD17" s="150"/>
      <c r="AE17" s="150"/>
      <c r="AF17" s="150"/>
      <c r="AG17" s="150"/>
      <c r="AH17" s="150"/>
      <c r="AI17" s="150"/>
      <c r="AJ17" s="150"/>
      <c r="AK17" s="150"/>
    </row>
    <row r="18" spans="1:37" s="20" customFormat="1" ht="21.95" customHeight="1" x14ac:dyDescent="0.25">
      <c r="A18" s="205"/>
      <c r="B18" s="211"/>
      <c r="C18" s="202"/>
      <c r="D18" s="205"/>
      <c r="E18" s="205"/>
      <c r="F18" s="205"/>
      <c r="G18" s="202"/>
      <c r="H18" s="212"/>
      <c r="I18" s="205"/>
      <c r="J18" s="166">
        <f t="shared" si="0"/>
        <v>0</v>
      </c>
      <c r="K18" s="205"/>
      <c r="L18" s="212"/>
      <c r="M18" s="212"/>
      <c r="N18" s="223"/>
      <c r="O18" s="15"/>
      <c r="P18" s="202">
        <f>Machinery!A18</f>
        <v>0</v>
      </c>
      <c r="Q18" s="135">
        <f t="shared" si="1"/>
        <v>0</v>
      </c>
      <c r="R18" s="135">
        <f t="shared" si="2"/>
        <v>0</v>
      </c>
      <c r="S18" s="138" t="e">
        <f t="shared" si="3"/>
        <v>#DIV/0!</v>
      </c>
      <c r="T18" s="138" t="e">
        <f>LOOKUP(P18,Machinery!$A$7:$A$46,Machinery!$J$7:$J$46)</f>
        <v>#N/A</v>
      </c>
      <c r="U18" s="138" t="e">
        <f>LOOKUP(P18,Machinery!$A$7:$A$46,Machinery!$P$7:$P$46)</f>
        <v>#N/A</v>
      </c>
      <c r="V18" s="138" t="e">
        <f t="shared" si="4"/>
        <v>#DIV/0!</v>
      </c>
      <c r="W18" s="139" t="e">
        <f t="shared" si="5"/>
        <v>#DIV/0!</v>
      </c>
      <c r="Y18" s="15"/>
      <c r="Z18" s="15"/>
      <c r="AA18" s="150"/>
      <c r="AB18" s="150"/>
      <c r="AC18" s="150"/>
      <c r="AD18" s="150"/>
      <c r="AE18" s="150"/>
      <c r="AF18" s="150"/>
      <c r="AG18" s="150"/>
      <c r="AH18" s="150"/>
      <c r="AI18" s="150"/>
      <c r="AJ18" s="150"/>
      <c r="AK18" s="150"/>
    </row>
    <row r="19" spans="1:37" s="20" customFormat="1" ht="21.95" customHeight="1" x14ac:dyDescent="0.25">
      <c r="A19" s="205"/>
      <c r="B19" s="211"/>
      <c r="C19" s="202"/>
      <c r="D19" s="205"/>
      <c r="E19" s="205"/>
      <c r="F19" s="205"/>
      <c r="G19" s="202"/>
      <c r="H19" s="212"/>
      <c r="I19" s="205"/>
      <c r="J19" s="166">
        <f t="shared" si="0"/>
        <v>0</v>
      </c>
      <c r="K19" s="205"/>
      <c r="L19" s="212"/>
      <c r="M19" s="212"/>
      <c r="N19" s="223"/>
      <c r="O19" s="15"/>
      <c r="P19" s="202">
        <f>Machinery!A19</f>
        <v>0</v>
      </c>
      <c r="Q19" s="135">
        <f t="shared" si="1"/>
        <v>0</v>
      </c>
      <c r="R19" s="135">
        <f t="shared" si="2"/>
        <v>0</v>
      </c>
      <c r="S19" s="138" t="e">
        <f t="shared" si="3"/>
        <v>#DIV/0!</v>
      </c>
      <c r="T19" s="138" t="e">
        <f>LOOKUP(P19,Machinery!$A$7:$A$46,Machinery!$J$7:$J$46)</f>
        <v>#N/A</v>
      </c>
      <c r="U19" s="138" t="e">
        <f>LOOKUP(P19,Machinery!$A$7:$A$46,Machinery!$P$7:$P$46)</f>
        <v>#N/A</v>
      </c>
      <c r="V19" s="138" t="e">
        <f t="shared" si="4"/>
        <v>#DIV/0!</v>
      </c>
      <c r="W19" s="139" t="e">
        <f t="shared" si="5"/>
        <v>#DIV/0!</v>
      </c>
      <c r="Y19" s="15"/>
      <c r="Z19" s="15"/>
      <c r="AA19" s="150"/>
      <c r="AB19" s="150"/>
      <c r="AC19" s="150"/>
      <c r="AD19" s="150"/>
      <c r="AE19" s="150"/>
      <c r="AF19" s="150"/>
      <c r="AG19" s="150"/>
      <c r="AH19" s="150"/>
      <c r="AI19" s="150"/>
      <c r="AJ19" s="150"/>
      <c r="AK19" s="150"/>
    </row>
    <row r="20" spans="1:37" s="20" customFormat="1" ht="21.95" customHeight="1" x14ac:dyDescent="0.25">
      <c r="A20" s="205"/>
      <c r="B20" s="211"/>
      <c r="C20" s="202"/>
      <c r="D20" s="205"/>
      <c r="E20" s="205"/>
      <c r="F20" s="205"/>
      <c r="G20" s="202"/>
      <c r="H20" s="212"/>
      <c r="I20" s="205"/>
      <c r="J20" s="166">
        <f t="shared" si="0"/>
        <v>0</v>
      </c>
      <c r="K20" s="205"/>
      <c r="L20" s="212"/>
      <c r="M20" s="212"/>
      <c r="N20" s="223"/>
      <c r="O20" s="15"/>
      <c r="P20" s="202">
        <f>Machinery!A20</f>
        <v>0</v>
      </c>
      <c r="Q20" s="135">
        <f t="shared" si="1"/>
        <v>0</v>
      </c>
      <c r="R20" s="135">
        <f t="shared" si="2"/>
        <v>0</v>
      </c>
      <c r="S20" s="138" t="e">
        <f t="shared" si="3"/>
        <v>#DIV/0!</v>
      </c>
      <c r="T20" s="138" t="e">
        <f>LOOKUP(P20,Machinery!$A$7:$A$46,Machinery!$J$7:$J$46)</f>
        <v>#N/A</v>
      </c>
      <c r="U20" s="138" t="e">
        <f>LOOKUP(P20,Machinery!$A$7:$A$46,Machinery!$P$7:$P$46)</f>
        <v>#N/A</v>
      </c>
      <c r="V20" s="138" t="e">
        <f t="shared" si="4"/>
        <v>#DIV/0!</v>
      </c>
      <c r="W20" s="139" t="e">
        <f t="shared" si="5"/>
        <v>#DIV/0!</v>
      </c>
      <c r="Y20" s="15"/>
      <c r="Z20" s="15"/>
      <c r="AA20" s="150"/>
      <c r="AB20" s="150"/>
      <c r="AC20" s="150"/>
      <c r="AD20" s="150"/>
      <c r="AE20" s="150"/>
      <c r="AF20" s="150"/>
      <c r="AG20" s="150"/>
      <c r="AH20" s="150"/>
      <c r="AI20" s="150"/>
      <c r="AJ20" s="150"/>
      <c r="AK20" s="150"/>
    </row>
    <row r="21" spans="1:37" s="20" customFormat="1" ht="21.95" customHeight="1" x14ac:dyDescent="0.25">
      <c r="A21" s="205"/>
      <c r="B21" s="211"/>
      <c r="C21" s="202"/>
      <c r="D21" s="205"/>
      <c r="E21" s="205"/>
      <c r="F21" s="205"/>
      <c r="G21" s="202"/>
      <c r="H21" s="212"/>
      <c r="I21" s="205"/>
      <c r="J21" s="166">
        <f t="shared" si="0"/>
        <v>0</v>
      </c>
      <c r="K21" s="205"/>
      <c r="L21" s="212"/>
      <c r="M21" s="212"/>
      <c r="N21" s="223"/>
      <c r="O21" s="15"/>
      <c r="P21" s="202">
        <f>Machinery!A21</f>
        <v>0</v>
      </c>
      <c r="Q21" s="135">
        <f t="shared" si="1"/>
        <v>0</v>
      </c>
      <c r="R21" s="135">
        <f t="shared" si="2"/>
        <v>0</v>
      </c>
      <c r="S21" s="138" t="e">
        <f t="shared" si="3"/>
        <v>#DIV/0!</v>
      </c>
      <c r="T21" s="138" t="e">
        <f>LOOKUP(P21,Machinery!$A$7:$A$46,Machinery!$J$7:$J$46)</f>
        <v>#N/A</v>
      </c>
      <c r="U21" s="138" t="e">
        <f>LOOKUP(P21,Machinery!$A$7:$A$46,Machinery!$P$7:$P$46)</f>
        <v>#N/A</v>
      </c>
      <c r="V21" s="138" t="e">
        <f t="shared" si="4"/>
        <v>#DIV/0!</v>
      </c>
      <c r="W21" s="139" t="e">
        <f t="shared" si="5"/>
        <v>#DIV/0!</v>
      </c>
      <c r="Y21" s="15"/>
      <c r="Z21" s="15"/>
      <c r="AA21" s="150"/>
      <c r="AB21" s="150"/>
      <c r="AC21" s="150"/>
      <c r="AD21" s="150"/>
      <c r="AE21" s="150"/>
      <c r="AF21" s="150"/>
      <c r="AG21" s="150"/>
      <c r="AH21" s="150"/>
      <c r="AI21" s="150"/>
      <c r="AJ21" s="150"/>
      <c r="AK21" s="150"/>
    </row>
    <row r="22" spans="1:37" s="20" customFormat="1" ht="21.95" customHeight="1" x14ac:dyDescent="0.25">
      <c r="A22" s="205"/>
      <c r="B22" s="211"/>
      <c r="C22" s="202"/>
      <c r="D22" s="205"/>
      <c r="E22" s="205"/>
      <c r="F22" s="205"/>
      <c r="G22" s="202"/>
      <c r="H22" s="212"/>
      <c r="I22" s="205"/>
      <c r="J22" s="166">
        <f t="shared" si="0"/>
        <v>0</v>
      </c>
      <c r="K22" s="205"/>
      <c r="L22" s="212"/>
      <c r="M22" s="212"/>
      <c r="N22" s="223"/>
      <c r="O22" s="15"/>
      <c r="P22" s="202"/>
      <c r="Q22" s="135">
        <f t="shared" si="1"/>
        <v>0</v>
      </c>
      <c r="R22" s="135">
        <f t="shared" si="2"/>
        <v>0</v>
      </c>
      <c r="S22" s="138" t="e">
        <f t="shared" si="3"/>
        <v>#DIV/0!</v>
      </c>
      <c r="T22" s="138" t="e">
        <f>LOOKUP(P22,Machinery!$A$7:$A$46,Machinery!$J$7:$J$46)</f>
        <v>#N/A</v>
      </c>
      <c r="U22" s="138" t="e">
        <f>LOOKUP(P22,Machinery!$A$7:$A$46,Machinery!$P$7:$P$46)</f>
        <v>#N/A</v>
      </c>
      <c r="V22" s="138" t="e">
        <f t="shared" si="4"/>
        <v>#DIV/0!</v>
      </c>
      <c r="W22" s="139" t="e">
        <f t="shared" si="5"/>
        <v>#DIV/0!</v>
      </c>
      <c r="Y22" s="15"/>
      <c r="Z22" s="15"/>
      <c r="AA22" s="150"/>
      <c r="AB22" s="150"/>
      <c r="AC22" s="150"/>
      <c r="AD22" s="150"/>
      <c r="AE22" s="150"/>
      <c r="AF22" s="150"/>
      <c r="AG22" s="150"/>
      <c r="AH22" s="150"/>
      <c r="AI22" s="150"/>
      <c r="AJ22" s="150"/>
      <c r="AK22" s="150"/>
    </row>
    <row r="23" spans="1:37" s="20" customFormat="1" ht="21.95" customHeight="1" x14ac:dyDescent="0.25">
      <c r="A23" s="205"/>
      <c r="B23" s="213"/>
      <c r="C23" s="202"/>
      <c r="D23" s="204"/>
      <c r="E23" s="204"/>
      <c r="F23" s="204"/>
      <c r="G23" s="202"/>
      <c r="H23" s="212"/>
      <c r="I23" s="205"/>
      <c r="J23" s="166">
        <f t="shared" si="0"/>
        <v>0</v>
      </c>
      <c r="K23" s="205"/>
      <c r="L23" s="212"/>
      <c r="M23" s="212"/>
      <c r="N23" s="223"/>
      <c r="O23" s="111"/>
      <c r="P23" s="202">
        <f>Machinery!A23</f>
        <v>0</v>
      </c>
      <c r="Q23" s="135">
        <f t="shared" si="1"/>
        <v>0</v>
      </c>
      <c r="R23" s="135">
        <f t="shared" si="2"/>
        <v>0</v>
      </c>
      <c r="S23" s="138" t="e">
        <f t="shared" si="3"/>
        <v>#DIV/0!</v>
      </c>
      <c r="T23" s="138" t="e">
        <f>LOOKUP(P23,Machinery!$A$7:$A$46,Machinery!$J$7:$J$46)</f>
        <v>#N/A</v>
      </c>
      <c r="U23" s="138" t="e">
        <f>LOOKUP(P23,Machinery!$A$7:$A$46,Machinery!$P$7:$P$46)</f>
        <v>#N/A</v>
      </c>
      <c r="V23" s="138" t="e">
        <f t="shared" si="4"/>
        <v>#DIV/0!</v>
      </c>
      <c r="W23" s="139" t="e">
        <f t="shared" si="5"/>
        <v>#DIV/0!</v>
      </c>
      <c r="Y23" s="15"/>
      <c r="Z23" s="15"/>
      <c r="AA23" s="150"/>
      <c r="AB23" s="150"/>
      <c r="AC23" s="150"/>
      <c r="AD23" s="150"/>
      <c r="AE23" s="150"/>
      <c r="AF23" s="150"/>
      <c r="AG23" s="150"/>
      <c r="AH23" s="150"/>
      <c r="AI23" s="150"/>
      <c r="AJ23" s="150"/>
      <c r="AK23" s="150"/>
    </row>
    <row r="24" spans="1:37" s="20" customFormat="1" ht="21.95" customHeight="1" x14ac:dyDescent="0.25">
      <c r="A24" s="205"/>
      <c r="B24" s="214"/>
      <c r="C24" s="202"/>
      <c r="D24" s="204"/>
      <c r="E24" s="204"/>
      <c r="F24" s="204"/>
      <c r="G24" s="202"/>
      <c r="H24" s="212"/>
      <c r="I24" s="205"/>
      <c r="J24" s="166">
        <f t="shared" si="0"/>
        <v>0</v>
      </c>
      <c r="K24" s="205"/>
      <c r="L24" s="212"/>
      <c r="M24" s="212"/>
      <c r="N24" s="223"/>
      <c r="O24" s="12"/>
      <c r="P24" s="202">
        <f>Machinery!A24</f>
        <v>0</v>
      </c>
      <c r="Q24" s="135">
        <f t="shared" si="1"/>
        <v>0</v>
      </c>
      <c r="R24" s="135">
        <f t="shared" si="2"/>
        <v>0</v>
      </c>
      <c r="S24" s="138" t="e">
        <f t="shared" si="3"/>
        <v>#DIV/0!</v>
      </c>
      <c r="T24" s="138" t="e">
        <f>LOOKUP(P24,Machinery!$A$7:$A$46,Machinery!$J$7:$J$46)</f>
        <v>#N/A</v>
      </c>
      <c r="U24" s="138" t="e">
        <f>LOOKUP(P24,Machinery!$A$7:$A$46,Machinery!$P$7:$P$46)</f>
        <v>#N/A</v>
      </c>
      <c r="V24" s="138" t="e">
        <f t="shared" si="4"/>
        <v>#DIV/0!</v>
      </c>
      <c r="W24" s="139" t="e">
        <f t="shared" si="5"/>
        <v>#DIV/0!</v>
      </c>
      <c r="Y24" s="15"/>
      <c r="Z24" s="15"/>
      <c r="AA24" s="150"/>
      <c r="AB24" s="150"/>
      <c r="AC24" s="150"/>
      <c r="AD24" s="150"/>
      <c r="AE24" s="150"/>
      <c r="AF24" s="150"/>
      <c r="AG24" s="150"/>
      <c r="AH24" s="150"/>
      <c r="AI24" s="150"/>
      <c r="AJ24" s="150"/>
      <c r="AK24" s="150"/>
    </row>
    <row r="25" spans="1:37" s="20" customFormat="1" ht="21.95" customHeight="1" x14ac:dyDescent="0.25">
      <c r="A25" s="205"/>
      <c r="B25" s="214"/>
      <c r="C25" s="202"/>
      <c r="D25" s="204"/>
      <c r="E25" s="204"/>
      <c r="F25" s="204"/>
      <c r="G25" s="202"/>
      <c r="H25" s="212"/>
      <c r="I25" s="205"/>
      <c r="J25" s="166">
        <f t="shared" si="0"/>
        <v>0</v>
      </c>
      <c r="K25" s="205"/>
      <c r="L25" s="212"/>
      <c r="M25" s="212"/>
      <c r="N25" s="223"/>
      <c r="O25" s="12"/>
      <c r="P25" s="202">
        <f>Machinery!A25</f>
        <v>0</v>
      </c>
      <c r="Q25" s="135">
        <f t="shared" si="1"/>
        <v>0</v>
      </c>
      <c r="R25" s="135">
        <f t="shared" si="2"/>
        <v>0</v>
      </c>
      <c r="S25" s="138" t="e">
        <f t="shared" si="3"/>
        <v>#DIV/0!</v>
      </c>
      <c r="T25" s="138" t="e">
        <f>LOOKUP(P25,Machinery!$A$7:$A$46,Machinery!$J$7:$J$46)</f>
        <v>#N/A</v>
      </c>
      <c r="U25" s="138" t="e">
        <f>LOOKUP(P25,Machinery!$A$7:$A$46,Machinery!$P$7:$P$46)</f>
        <v>#N/A</v>
      </c>
      <c r="V25" s="138" t="e">
        <f t="shared" si="4"/>
        <v>#DIV/0!</v>
      </c>
      <c r="W25" s="139" t="e">
        <f t="shared" si="5"/>
        <v>#DIV/0!</v>
      </c>
      <c r="Y25" s="15"/>
      <c r="Z25" s="15"/>
      <c r="AA25" s="150"/>
      <c r="AB25" s="150"/>
      <c r="AC25" s="150"/>
      <c r="AD25" s="150"/>
      <c r="AE25" s="150"/>
      <c r="AF25" s="150"/>
      <c r="AG25" s="150"/>
      <c r="AH25" s="150"/>
      <c r="AI25" s="150"/>
      <c r="AJ25" s="150"/>
      <c r="AK25" s="150"/>
    </row>
    <row r="26" spans="1:37" s="20" customFormat="1" ht="21.95" customHeight="1" x14ac:dyDescent="0.25">
      <c r="A26" s="205"/>
      <c r="B26" s="215"/>
      <c r="C26" s="202"/>
      <c r="D26" s="205"/>
      <c r="E26" s="205"/>
      <c r="F26" s="205"/>
      <c r="G26" s="202"/>
      <c r="H26" s="212"/>
      <c r="I26" s="216"/>
      <c r="J26" s="166">
        <f t="shared" si="0"/>
        <v>0</v>
      </c>
      <c r="K26" s="216"/>
      <c r="L26" s="224"/>
      <c r="M26" s="224"/>
      <c r="N26" s="225"/>
      <c r="O26" s="112"/>
      <c r="P26" s="202">
        <f>Machinery!A26</f>
        <v>0</v>
      </c>
      <c r="Q26" s="135">
        <f t="shared" si="1"/>
        <v>0</v>
      </c>
      <c r="R26" s="135">
        <f t="shared" si="2"/>
        <v>0</v>
      </c>
      <c r="S26" s="138" t="e">
        <f t="shared" si="3"/>
        <v>#DIV/0!</v>
      </c>
      <c r="T26" s="138" t="e">
        <f>LOOKUP(P26,Machinery!$A$7:$A$46,Machinery!$J$7:$J$46)</f>
        <v>#N/A</v>
      </c>
      <c r="U26" s="138" t="e">
        <f>LOOKUP(P26,Machinery!$A$7:$A$46,Machinery!$P$7:$P$46)</f>
        <v>#N/A</v>
      </c>
      <c r="V26" s="138" t="e">
        <f t="shared" si="4"/>
        <v>#DIV/0!</v>
      </c>
      <c r="W26" s="139" t="e">
        <f t="shared" si="5"/>
        <v>#DIV/0!</v>
      </c>
      <c r="Y26" s="15"/>
      <c r="Z26" s="15"/>
      <c r="AA26" s="150"/>
      <c r="AB26" s="150"/>
      <c r="AC26" s="150"/>
      <c r="AD26" s="150"/>
      <c r="AE26" s="150"/>
      <c r="AF26" s="150"/>
      <c r="AG26" s="150"/>
      <c r="AH26" s="150"/>
      <c r="AI26" s="150"/>
      <c r="AJ26" s="150"/>
      <c r="AK26" s="150"/>
    </row>
    <row r="27" spans="1:37" s="20" customFormat="1" ht="21.95" customHeight="1" x14ac:dyDescent="0.25">
      <c r="A27" s="205"/>
      <c r="B27" s="217"/>
      <c r="C27" s="202"/>
      <c r="D27" s="218"/>
      <c r="E27" s="218"/>
      <c r="F27" s="218"/>
      <c r="G27" s="202"/>
      <c r="H27" s="219"/>
      <c r="I27" s="218"/>
      <c r="J27" s="166">
        <f t="shared" si="0"/>
        <v>0</v>
      </c>
      <c r="K27" s="218"/>
      <c r="L27" s="219"/>
      <c r="M27" s="219"/>
      <c r="N27" s="226"/>
      <c r="O27" s="140"/>
      <c r="P27" s="202">
        <f>Machinery!A27</f>
        <v>0</v>
      </c>
      <c r="Q27" s="135">
        <f t="shared" si="1"/>
        <v>0</v>
      </c>
      <c r="R27" s="135">
        <f t="shared" si="2"/>
        <v>0</v>
      </c>
      <c r="S27" s="138" t="e">
        <f t="shared" si="3"/>
        <v>#DIV/0!</v>
      </c>
      <c r="T27" s="138" t="e">
        <f>LOOKUP(P27,Machinery!$A$7:$A$46,Machinery!$J$7:$J$46)</f>
        <v>#N/A</v>
      </c>
      <c r="U27" s="138" t="e">
        <f>LOOKUP(P27,Machinery!$A$7:$A$46,Machinery!$P$7:$P$46)</f>
        <v>#N/A</v>
      </c>
      <c r="V27" s="138" t="e">
        <f t="shared" si="4"/>
        <v>#DIV/0!</v>
      </c>
      <c r="W27" s="139" t="e">
        <f t="shared" si="5"/>
        <v>#DIV/0!</v>
      </c>
      <c r="Y27" s="15"/>
      <c r="Z27" s="15"/>
      <c r="AA27" s="150"/>
      <c r="AB27" s="150"/>
      <c r="AC27" s="150"/>
      <c r="AD27" s="150"/>
      <c r="AE27" s="150"/>
      <c r="AF27" s="150"/>
      <c r="AG27" s="150"/>
      <c r="AH27" s="150"/>
      <c r="AI27" s="150"/>
      <c r="AJ27" s="150"/>
      <c r="AK27" s="150"/>
    </row>
    <row r="28" spans="1:37" s="20" customFormat="1" ht="21.95" customHeight="1" x14ac:dyDescent="0.25">
      <c r="A28" s="205"/>
      <c r="B28" s="211"/>
      <c r="C28" s="202"/>
      <c r="D28" s="205"/>
      <c r="E28" s="205"/>
      <c r="F28" s="205"/>
      <c r="G28" s="202"/>
      <c r="H28" s="212"/>
      <c r="I28" s="205"/>
      <c r="J28" s="166">
        <f t="shared" si="0"/>
        <v>0</v>
      </c>
      <c r="K28" s="205"/>
      <c r="L28" s="212"/>
      <c r="M28" s="212"/>
      <c r="N28" s="223"/>
      <c r="O28" s="15"/>
      <c r="P28" s="202">
        <f>Machinery!A28</f>
        <v>0</v>
      </c>
      <c r="Q28" s="135">
        <f t="shared" si="1"/>
        <v>0</v>
      </c>
      <c r="R28" s="135">
        <f t="shared" si="2"/>
        <v>0</v>
      </c>
      <c r="S28" s="138" t="e">
        <f t="shared" si="3"/>
        <v>#DIV/0!</v>
      </c>
      <c r="T28" s="138" t="e">
        <f>LOOKUP(P28,Machinery!$A$7:$A$46,Machinery!$J$7:$J$46)</f>
        <v>#N/A</v>
      </c>
      <c r="U28" s="138" t="e">
        <f>LOOKUP(P28,Machinery!$A$7:$A$46,Machinery!$P$7:$P$46)</f>
        <v>#N/A</v>
      </c>
      <c r="V28" s="138" t="e">
        <f t="shared" si="4"/>
        <v>#DIV/0!</v>
      </c>
      <c r="W28" s="139" t="e">
        <f t="shared" si="5"/>
        <v>#DIV/0!</v>
      </c>
      <c r="Y28" s="15"/>
      <c r="Z28" s="15"/>
      <c r="AA28" s="150"/>
      <c r="AB28" s="150"/>
      <c r="AC28" s="150"/>
      <c r="AD28" s="150"/>
      <c r="AE28" s="150"/>
      <c r="AF28" s="150"/>
      <c r="AG28" s="150"/>
      <c r="AH28" s="150"/>
      <c r="AI28" s="150"/>
      <c r="AJ28" s="150"/>
      <c r="AK28" s="150"/>
    </row>
    <row r="29" spans="1:37" s="20" customFormat="1" ht="21.95" customHeight="1" x14ac:dyDescent="0.25">
      <c r="A29" s="205"/>
      <c r="B29" s="211"/>
      <c r="C29" s="202"/>
      <c r="D29" s="220"/>
      <c r="E29" s="220"/>
      <c r="F29" s="220"/>
      <c r="G29" s="202"/>
      <c r="H29" s="212"/>
      <c r="I29" s="205"/>
      <c r="J29" s="166">
        <f t="shared" si="0"/>
        <v>0</v>
      </c>
      <c r="K29" s="220"/>
      <c r="L29" s="221"/>
      <c r="M29" s="221"/>
      <c r="N29" s="227"/>
      <c r="O29" s="15"/>
      <c r="P29" s="202">
        <f>Machinery!A29</f>
        <v>0</v>
      </c>
      <c r="Q29" s="135">
        <f t="shared" si="1"/>
        <v>0</v>
      </c>
      <c r="R29" s="135">
        <f t="shared" si="2"/>
        <v>0</v>
      </c>
      <c r="S29" s="138" t="e">
        <f t="shared" si="3"/>
        <v>#DIV/0!</v>
      </c>
      <c r="T29" s="138" t="e">
        <f>LOOKUP(P29,Machinery!$A$7:$A$46,Machinery!$J$7:$J$46)</f>
        <v>#N/A</v>
      </c>
      <c r="U29" s="138" t="e">
        <f>LOOKUP(P29,Machinery!$A$7:$A$46,Machinery!$P$7:$P$46)</f>
        <v>#N/A</v>
      </c>
      <c r="V29" s="138" t="e">
        <f t="shared" si="4"/>
        <v>#DIV/0!</v>
      </c>
      <c r="W29" s="139" t="e">
        <f t="shared" si="5"/>
        <v>#DIV/0!</v>
      </c>
      <c r="Y29" s="15"/>
      <c r="Z29" s="15"/>
      <c r="AA29" s="150"/>
      <c r="AB29" s="150"/>
      <c r="AC29" s="150"/>
      <c r="AD29" s="150"/>
      <c r="AE29" s="150"/>
      <c r="AF29" s="150"/>
      <c r="AG29" s="150"/>
      <c r="AH29" s="150"/>
      <c r="AI29" s="150"/>
      <c r="AJ29" s="150"/>
      <c r="AK29" s="150"/>
    </row>
    <row r="30" spans="1:37" s="20" customFormat="1" ht="21.95" customHeight="1" x14ac:dyDescent="0.25">
      <c r="A30" s="205"/>
      <c r="B30" s="213"/>
      <c r="C30" s="202"/>
      <c r="D30" s="220"/>
      <c r="E30" s="220"/>
      <c r="F30" s="220"/>
      <c r="G30" s="202"/>
      <c r="H30" s="221"/>
      <c r="I30" s="220"/>
      <c r="J30" s="166">
        <f t="shared" si="0"/>
        <v>0</v>
      </c>
      <c r="K30" s="220"/>
      <c r="L30" s="221"/>
      <c r="M30" s="221"/>
      <c r="N30" s="227"/>
      <c r="O30" s="111"/>
      <c r="P30" s="202">
        <f>Machinery!A30</f>
        <v>0</v>
      </c>
      <c r="Q30" s="135">
        <f t="shared" si="1"/>
        <v>0</v>
      </c>
      <c r="R30" s="135">
        <f t="shared" si="2"/>
        <v>0</v>
      </c>
      <c r="S30" s="138" t="e">
        <f t="shared" si="3"/>
        <v>#DIV/0!</v>
      </c>
      <c r="T30" s="138" t="e">
        <f>LOOKUP(P30,Machinery!$A$7:$A$46,Machinery!$J$7:$J$46)</f>
        <v>#N/A</v>
      </c>
      <c r="U30" s="138" t="e">
        <f>LOOKUP(P30,Machinery!$A$7:$A$46,Machinery!$P$7:$P$46)</f>
        <v>#N/A</v>
      </c>
      <c r="V30" s="138" t="e">
        <f t="shared" si="4"/>
        <v>#DIV/0!</v>
      </c>
      <c r="W30" s="139" t="e">
        <f t="shared" si="5"/>
        <v>#DIV/0!</v>
      </c>
      <c r="Y30" s="15"/>
      <c r="Z30" s="15"/>
      <c r="AA30" s="15"/>
    </row>
    <row r="31" spans="1:37" s="20" customFormat="1" ht="21.95" customHeight="1" x14ac:dyDescent="0.25">
      <c r="A31" s="205"/>
      <c r="B31" s="211"/>
      <c r="C31" s="202"/>
      <c r="D31" s="205"/>
      <c r="E31" s="205"/>
      <c r="F31" s="205"/>
      <c r="G31" s="202"/>
      <c r="H31" s="212"/>
      <c r="I31" s="205"/>
      <c r="J31" s="166">
        <f t="shared" si="0"/>
        <v>0</v>
      </c>
      <c r="K31" s="205"/>
      <c r="L31" s="212"/>
      <c r="M31" s="212"/>
      <c r="N31" s="223"/>
      <c r="O31" s="15"/>
      <c r="P31" s="202">
        <f>Machinery!A31</f>
        <v>0</v>
      </c>
      <c r="Q31" s="135">
        <f t="shared" si="1"/>
        <v>0</v>
      </c>
      <c r="R31" s="135">
        <f t="shared" si="2"/>
        <v>0</v>
      </c>
      <c r="S31" s="138" t="e">
        <f t="shared" si="3"/>
        <v>#DIV/0!</v>
      </c>
      <c r="T31" s="138" t="e">
        <f>LOOKUP(P31,Machinery!$A$7:$A$46,Machinery!$J$7:$J$46)</f>
        <v>#N/A</v>
      </c>
      <c r="U31" s="138" t="e">
        <f>LOOKUP(P31,Machinery!$A$7:$A$46,Machinery!$P$7:$P$46)</f>
        <v>#N/A</v>
      </c>
      <c r="V31" s="138" t="e">
        <f t="shared" si="4"/>
        <v>#DIV/0!</v>
      </c>
      <c r="W31" s="139" t="e">
        <f t="shared" si="5"/>
        <v>#DIV/0!</v>
      </c>
      <c r="Y31" s="15"/>
      <c r="Z31" s="15"/>
      <c r="AA31" s="15"/>
    </row>
    <row r="32" spans="1:37" s="20" customFormat="1" ht="21.95" customHeight="1" x14ac:dyDescent="0.25">
      <c r="A32" s="205"/>
      <c r="B32" s="211"/>
      <c r="C32" s="202"/>
      <c r="D32" s="205"/>
      <c r="E32" s="205"/>
      <c r="F32" s="205"/>
      <c r="G32" s="202"/>
      <c r="H32" s="212"/>
      <c r="I32" s="205"/>
      <c r="J32" s="166">
        <f t="shared" si="0"/>
        <v>0</v>
      </c>
      <c r="K32" s="205"/>
      <c r="L32" s="212"/>
      <c r="M32" s="212"/>
      <c r="N32" s="223"/>
      <c r="O32" s="15"/>
      <c r="P32" s="202">
        <f>Machinery!A32</f>
        <v>0</v>
      </c>
      <c r="Q32" s="135">
        <f t="shared" si="1"/>
        <v>0</v>
      </c>
      <c r="R32" s="135">
        <f t="shared" si="2"/>
        <v>0</v>
      </c>
      <c r="S32" s="138" t="e">
        <f t="shared" si="3"/>
        <v>#DIV/0!</v>
      </c>
      <c r="T32" s="138" t="e">
        <f>LOOKUP(P32,Machinery!$A$7:$A$46,Machinery!$J$7:$J$46)</f>
        <v>#N/A</v>
      </c>
      <c r="U32" s="138" t="e">
        <f>LOOKUP(P32,Machinery!$A$7:$A$46,Machinery!$P$7:$P$46)</f>
        <v>#N/A</v>
      </c>
      <c r="V32" s="138" t="e">
        <f t="shared" si="4"/>
        <v>#DIV/0!</v>
      </c>
      <c r="W32" s="139" t="e">
        <f t="shared" si="5"/>
        <v>#DIV/0!</v>
      </c>
      <c r="Y32" s="15"/>
      <c r="Z32" s="15"/>
      <c r="AA32" s="15"/>
    </row>
    <row r="33" spans="1:27" s="20" customFormat="1" ht="21.95" customHeight="1" x14ac:dyDescent="0.25">
      <c r="A33" s="205"/>
      <c r="B33" s="211"/>
      <c r="C33" s="202"/>
      <c r="D33" s="205"/>
      <c r="E33" s="205"/>
      <c r="F33" s="205"/>
      <c r="G33" s="202"/>
      <c r="H33" s="212"/>
      <c r="I33" s="205"/>
      <c r="J33" s="166">
        <f t="shared" si="0"/>
        <v>0</v>
      </c>
      <c r="K33" s="205"/>
      <c r="L33" s="212"/>
      <c r="M33" s="212"/>
      <c r="N33" s="223"/>
      <c r="O33" s="15"/>
      <c r="P33" s="202">
        <f>Machinery!A33</f>
        <v>0</v>
      </c>
      <c r="Q33" s="135">
        <f t="shared" si="1"/>
        <v>0</v>
      </c>
      <c r="R33" s="135">
        <f t="shared" si="2"/>
        <v>0</v>
      </c>
      <c r="S33" s="138" t="e">
        <f t="shared" si="3"/>
        <v>#DIV/0!</v>
      </c>
      <c r="T33" s="138" t="e">
        <f>LOOKUP(P33,Machinery!$A$7:$A$46,Machinery!$J$7:$J$46)</f>
        <v>#N/A</v>
      </c>
      <c r="U33" s="138" t="e">
        <f>LOOKUP(P33,Machinery!$A$7:$A$46,Machinery!$P$7:$P$46)</f>
        <v>#N/A</v>
      </c>
      <c r="V33" s="138" t="e">
        <f t="shared" si="4"/>
        <v>#DIV/0!</v>
      </c>
      <c r="W33" s="139" t="e">
        <f t="shared" si="5"/>
        <v>#DIV/0!</v>
      </c>
      <c r="Y33" s="15"/>
      <c r="Z33" s="15"/>
      <c r="AA33" s="15"/>
    </row>
    <row r="34" spans="1:27" s="20" customFormat="1" ht="21.95" customHeight="1" x14ac:dyDescent="0.25">
      <c r="A34" s="205"/>
      <c r="B34" s="211"/>
      <c r="C34" s="202"/>
      <c r="D34" s="205"/>
      <c r="E34" s="205"/>
      <c r="F34" s="205"/>
      <c r="G34" s="202"/>
      <c r="H34" s="212"/>
      <c r="I34" s="205"/>
      <c r="J34" s="166">
        <f t="shared" si="0"/>
        <v>0</v>
      </c>
      <c r="K34" s="205"/>
      <c r="L34" s="212"/>
      <c r="M34" s="212"/>
      <c r="N34" s="223"/>
      <c r="O34" s="15"/>
      <c r="P34" s="202">
        <f>Machinery!A34</f>
        <v>0</v>
      </c>
      <c r="Q34" s="135">
        <f t="shared" si="1"/>
        <v>0</v>
      </c>
      <c r="R34" s="135">
        <f t="shared" si="2"/>
        <v>0</v>
      </c>
      <c r="S34" s="138" t="e">
        <f t="shared" si="3"/>
        <v>#DIV/0!</v>
      </c>
      <c r="T34" s="138" t="e">
        <f>LOOKUP(P34,Machinery!$A$7:$A$46,Machinery!$J$7:$J$46)</f>
        <v>#N/A</v>
      </c>
      <c r="U34" s="138" t="e">
        <f>LOOKUP(P34,Machinery!$A$7:$A$46,Machinery!$P$7:$P$46)</f>
        <v>#N/A</v>
      </c>
      <c r="V34" s="138" t="e">
        <f t="shared" si="4"/>
        <v>#DIV/0!</v>
      </c>
      <c r="W34" s="139" t="e">
        <f t="shared" si="5"/>
        <v>#DIV/0!</v>
      </c>
      <c r="Y34" s="15"/>
      <c r="Z34" s="15"/>
      <c r="AA34" s="15"/>
    </row>
    <row r="35" spans="1:27" s="20" customFormat="1" ht="21.95" customHeight="1" x14ac:dyDescent="0.25">
      <c r="A35" s="205"/>
      <c r="B35" s="211"/>
      <c r="C35" s="202"/>
      <c r="D35" s="205"/>
      <c r="E35" s="205"/>
      <c r="F35" s="205"/>
      <c r="G35" s="202"/>
      <c r="H35" s="212"/>
      <c r="I35" s="205"/>
      <c r="J35" s="166">
        <f t="shared" si="0"/>
        <v>0</v>
      </c>
      <c r="K35" s="205"/>
      <c r="L35" s="212"/>
      <c r="M35" s="212"/>
      <c r="N35" s="223"/>
      <c r="O35" s="15"/>
      <c r="P35" s="202">
        <f>Machinery!A35</f>
        <v>0</v>
      </c>
      <c r="Q35" s="135">
        <f t="shared" si="1"/>
        <v>0</v>
      </c>
      <c r="R35" s="135">
        <f t="shared" si="2"/>
        <v>0</v>
      </c>
      <c r="S35" s="138" t="e">
        <f t="shared" si="3"/>
        <v>#DIV/0!</v>
      </c>
      <c r="T35" s="138" t="e">
        <f>LOOKUP(P35,Machinery!$A$7:$A$46,Machinery!$J$7:$J$46)</f>
        <v>#N/A</v>
      </c>
      <c r="U35" s="138" t="e">
        <f>LOOKUP(P35,Machinery!$A$7:$A$46,Machinery!$P$7:$P$46)</f>
        <v>#N/A</v>
      </c>
      <c r="V35" s="138" t="e">
        <f t="shared" si="4"/>
        <v>#DIV/0!</v>
      </c>
      <c r="W35" s="139" t="e">
        <f t="shared" si="5"/>
        <v>#DIV/0!</v>
      </c>
      <c r="Y35" s="15"/>
      <c r="Z35" s="15"/>
      <c r="AA35" s="15"/>
    </row>
    <row r="36" spans="1:27" s="20" customFormat="1" ht="21.95" customHeight="1" x14ac:dyDescent="0.25">
      <c r="A36" s="205"/>
      <c r="B36" s="211"/>
      <c r="C36" s="202"/>
      <c r="D36" s="205"/>
      <c r="E36" s="205"/>
      <c r="F36" s="205"/>
      <c r="G36" s="202"/>
      <c r="H36" s="212"/>
      <c r="I36" s="205"/>
      <c r="J36" s="166">
        <f t="shared" si="0"/>
        <v>0</v>
      </c>
      <c r="K36" s="205"/>
      <c r="L36" s="212"/>
      <c r="M36" s="212"/>
      <c r="N36" s="223"/>
      <c r="O36" s="15"/>
      <c r="P36" s="202">
        <f>Machinery!A36</f>
        <v>0</v>
      </c>
      <c r="Q36" s="135">
        <f t="shared" si="1"/>
        <v>0</v>
      </c>
      <c r="R36" s="135">
        <f t="shared" si="2"/>
        <v>0</v>
      </c>
      <c r="S36" s="138" t="e">
        <f t="shared" si="3"/>
        <v>#DIV/0!</v>
      </c>
      <c r="T36" s="138" t="e">
        <f>LOOKUP(P36,Machinery!$A$7:$A$46,Machinery!$J$7:$J$46)</f>
        <v>#N/A</v>
      </c>
      <c r="U36" s="138" t="e">
        <f>LOOKUP(P36,Machinery!$A$7:$A$46,Machinery!$P$7:$P$46)</f>
        <v>#N/A</v>
      </c>
      <c r="V36" s="138" t="e">
        <f t="shared" si="4"/>
        <v>#DIV/0!</v>
      </c>
      <c r="W36" s="139" t="e">
        <f t="shared" si="5"/>
        <v>#DIV/0!</v>
      </c>
      <c r="Y36" s="15"/>
      <c r="Z36" s="15"/>
      <c r="AA36" s="15"/>
    </row>
    <row r="37" spans="1:27" s="20" customFormat="1" ht="21.95" customHeight="1" x14ac:dyDescent="0.25">
      <c r="A37" s="205"/>
      <c r="B37" s="211"/>
      <c r="C37" s="202"/>
      <c r="D37" s="205"/>
      <c r="E37" s="205"/>
      <c r="F37" s="205"/>
      <c r="G37" s="202"/>
      <c r="H37" s="212"/>
      <c r="I37" s="205"/>
      <c r="J37" s="166">
        <f t="shared" si="0"/>
        <v>0</v>
      </c>
      <c r="K37" s="205"/>
      <c r="L37" s="212"/>
      <c r="M37" s="212"/>
      <c r="N37" s="223"/>
      <c r="O37" s="15"/>
      <c r="P37" s="202">
        <f>Machinery!A37</f>
        <v>0</v>
      </c>
      <c r="Q37" s="135">
        <f t="shared" si="1"/>
        <v>0</v>
      </c>
      <c r="R37" s="135">
        <f t="shared" si="2"/>
        <v>0</v>
      </c>
      <c r="S37" s="138" t="e">
        <f t="shared" si="3"/>
        <v>#DIV/0!</v>
      </c>
      <c r="T37" s="138" t="e">
        <f>LOOKUP(P37,Machinery!$A$7:$A$46,Machinery!$J$7:$J$46)</f>
        <v>#N/A</v>
      </c>
      <c r="U37" s="138" t="e">
        <f>LOOKUP(P37,Machinery!$A$7:$A$46,Machinery!$P$7:$P$46)</f>
        <v>#N/A</v>
      </c>
      <c r="V37" s="138" t="e">
        <f t="shared" si="4"/>
        <v>#DIV/0!</v>
      </c>
      <c r="W37" s="139" t="e">
        <f t="shared" si="5"/>
        <v>#DIV/0!</v>
      </c>
      <c r="Y37" s="15"/>
      <c r="Z37" s="15"/>
      <c r="AA37" s="15"/>
    </row>
    <row r="38" spans="1:27" s="20" customFormat="1" ht="21.95" customHeight="1" x14ac:dyDescent="0.25">
      <c r="A38" s="205"/>
      <c r="B38" s="211"/>
      <c r="C38" s="202"/>
      <c r="D38" s="205"/>
      <c r="E38" s="205"/>
      <c r="F38" s="205"/>
      <c r="G38" s="202"/>
      <c r="H38" s="212"/>
      <c r="I38" s="205"/>
      <c r="J38" s="166">
        <f t="shared" si="0"/>
        <v>0</v>
      </c>
      <c r="K38" s="205"/>
      <c r="L38" s="212"/>
      <c r="M38" s="212"/>
      <c r="N38" s="223"/>
      <c r="O38" s="15"/>
      <c r="P38" s="202">
        <f>Machinery!A38</f>
        <v>0</v>
      </c>
      <c r="Q38" s="135">
        <f t="shared" si="1"/>
        <v>0</v>
      </c>
      <c r="R38" s="135">
        <f t="shared" si="2"/>
        <v>0</v>
      </c>
      <c r="S38" s="138" t="e">
        <f t="shared" si="3"/>
        <v>#DIV/0!</v>
      </c>
      <c r="T38" s="138" t="e">
        <f>LOOKUP(P38,Machinery!$A$7:$A$46,Machinery!$J$7:$J$46)</f>
        <v>#N/A</v>
      </c>
      <c r="U38" s="138" t="e">
        <f>LOOKUP(P38,Machinery!$A$7:$A$46,Machinery!$P$7:$P$46)</f>
        <v>#N/A</v>
      </c>
      <c r="V38" s="138" t="e">
        <f t="shared" si="4"/>
        <v>#DIV/0!</v>
      </c>
      <c r="W38" s="139" t="e">
        <f t="shared" si="5"/>
        <v>#DIV/0!</v>
      </c>
      <c r="Y38" s="15"/>
      <c r="Z38" s="15"/>
      <c r="AA38" s="15"/>
    </row>
    <row r="39" spans="1:27" s="20" customFormat="1" ht="21.95" customHeight="1" x14ac:dyDescent="0.25">
      <c r="A39" s="205"/>
      <c r="B39" s="211"/>
      <c r="C39" s="202"/>
      <c r="D39" s="205"/>
      <c r="E39" s="205"/>
      <c r="F39" s="205"/>
      <c r="G39" s="202"/>
      <c r="H39" s="212"/>
      <c r="I39" s="205"/>
      <c r="J39" s="166">
        <f t="shared" si="0"/>
        <v>0</v>
      </c>
      <c r="K39" s="205"/>
      <c r="L39" s="212"/>
      <c r="M39" s="212"/>
      <c r="N39" s="223"/>
      <c r="O39" s="15"/>
      <c r="P39" s="202">
        <f>Machinery!A39</f>
        <v>0</v>
      </c>
      <c r="Q39" s="135">
        <f t="shared" si="1"/>
        <v>0</v>
      </c>
      <c r="R39" s="135">
        <f t="shared" si="2"/>
        <v>0</v>
      </c>
      <c r="S39" s="138" t="e">
        <f t="shared" si="3"/>
        <v>#DIV/0!</v>
      </c>
      <c r="T39" s="138" t="e">
        <f>LOOKUP(P39,Machinery!$A$7:$A$46,Machinery!$J$7:$J$46)</f>
        <v>#N/A</v>
      </c>
      <c r="U39" s="138" t="e">
        <f>LOOKUP(P39,Machinery!$A$7:$A$46,Machinery!$P$7:$P$46)</f>
        <v>#N/A</v>
      </c>
      <c r="V39" s="138" t="e">
        <f t="shared" si="4"/>
        <v>#DIV/0!</v>
      </c>
      <c r="W39" s="139" t="e">
        <f t="shared" si="5"/>
        <v>#DIV/0!</v>
      </c>
      <c r="Y39" s="15"/>
      <c r="Z39" s="15"/>
      <c r="AA39" s="15"/>
    </row>
    <row r="40" spans="1:27" s="20" customFormat="1" ht="21.95" customHeight="1" x14ac:dyDescent="0.25">
      <c r="A40" s="205"/>
      <c r="B40" s="211"/>
      <c r="C40" s="202"/>
      <c r="D40" s="205"/>
      <c r="E40" s="205"/>
      <c r="F40" s="205"/>
      <c r="G40" s="202"/>
      <c r="H40" s="212"/>
      <c r="I40" s="205"/>
      <c r="J40" s="166">
        <f t="shared" si="0"/>
        <v>0</v>
      </c>
      <c r="K40" s="205"/>
      <c r="L40" s="212"/>
      <c r="M40" s="212"/>
      <c r="N40" s="223"/>
      <c r="O40" s="15"/>
      <c r="P40" s="202">
        <f>Machinery!A40</f>
        <v>0</v>
      </c>
      <c r="Q40" s="135">
        <f t="shared" si="1"/>
        <v>0</v>
      </c>
      <c r="R40" s="135">
        <f t="shared" si="2"/>
        <v>0</v>
      </c>
      <c r="S40" s="138" t="e">
        <f t="shared" si="3"/>
        <v>#DIV/0!</v>
      </c>
      <c r="T40" s="138" t="e">
        <f>LOOKUP(P40,Machinery!$A$7:$A$46,Machinery!$J$7:$J$46)</f>
        <v>#N/A</v>
      </c>
      <c r="U40" s="138" t="e">
        <f>LOOKUP(P40,Machinery!$A$7:$A$46,Machinery!$P$7:$P$46)</f>
        <v>#N/A</v>
      </c>
      <c r="V40" s="138" t="e">
        <f t="shared" si="4"/>
        <v>#DIV/0!</v>
      </c>
      <c r="W40" s="139" t="e">
        <f t="shared" si="5"/>
        <v>#DIV/0!</v>
      </c>
      <c r="Y40" s="15"/>
      <c r="Z40" s="15"/>
      <c r="AA40" s="15"/>
    </row>
    <row r="41" spans="1:27" s="20" customFormat="1" ht="21.95" customHeight="1" x14ac:dyDescent="0.25">
      <c r="A41" s="205"/>
      <c r="B41" s="211"/>
      <c r="C41" s="202"/>
      <c r="D41" s="205"/>
      <c r="E41" s="205"/>
      <c r="F41" s="205"/>
      <c r="G41" s="202"/>
      <c r="H41" s="212"/>
      <c r="I41" s="205"/>
      <c r="J41" s="166">
        <f t="shared" si="0"/>
        <v>0</v>
      </c>
      <c r="K41" s="205"/>
      <c r="L41" s="212"/>
      <c r="M41" s="212"/>
      <c r="N41" s="223"/>
      <c r="O41" s="15"/>
      <c r="P41" s="202">
        <f>Machinery!A41</f>
        <v>0</v>
      </c>
      <c r="Q41" s="135">
        <f t="shared" si="1"/>
        <v>0</v>
      </c>
      <c r="R41" s="135">
        <f t="shared" si="2"/>
        <v>0</v>
      </c>
      <c r="S41" s="138" t="e">
        <f t="shared" si="3"/>
        <v>#DIV/0!</v>
      </c>
      <c r="T41" s="138" t="e">
        <f>LOOKUP(P41,Machinery!$A$7:$A$46,Machinery!$J$7:$J$46)</f>
        <v>#N/A</v>
      </c>
      <c r="U41" s="138" t="e">
        <f>LOOKUP(P41,Machinery!$A$7:$A$46,Machinery!$P$7:$P$46)</f>
        <v>#N/A</v>
      </c>
      <c r="V41" s="138" t="e">
        <f t="shared" si="4"/>
        <v>#DIV/0!</v>
      </c>
      <c r="W41" s="139" t="e">
        <f t="shared" si="5"/>
        <v>#DIV/0!</v>
      </c>
      <c r="Y41" s="15"/>
      <c r="Z41" s="15"/>
      <c r="AA41" s="15"/>
    </row>
    <row r="42" spans="1:27" s="20" customFormat="1" ht="21.95" customHeight="1" x14ac:dyDescent="0.25">
      <c r="A42" s="205"/>
      <c r="B42" s="211"/>
      <c r="C42" s="202"/>
      <c r="D42" s="205"/>
      <c r="E42" s="205"/>
      <c r="F42" s="205"/>
      <c r="G42" s="202"/>
      <c r="H42" s="212"/>
      <c r="I42" s="205"/>
      <c r="J42" s="166">
        <f t="shared" si="0"/>
        <v>0</v>
      </c>
      <c r="K42" s="205"/>
      <c r="L42" s="212"/>
      <c r="M42" s="212"/>
      <c r="N42" s="223"/>
      <c r="O42" s="15"/>
      <c r="P42" s="202">
        <f>Machinery!A42</f>
        <v>0</v>
      </c>
      <c r="Q42" s="135">
        <f t="shared" si="1"/>
        <v>0</v>
      </c>
      <c r="R42" s="135">
        <f t="shared" si="2"/>
        <v>0</v>
      </c>
      <c r="S42" s="138" t="e">
        <f t="shared" si="3"/>
        <v>#DIV/0!</v>
      </c>
      <c r="T42" s="138" t="e">
        <f>LOOKUP(P42,Machinery!$A$7:$A$46,Machinery!$J$7:$J$46)</f>
        <v>#N/A</v>
      </c>
      <c r="U42" s="138" t="e">
        <f>LOOKUP(P42,Machinery!$A$7:$A$46,Machinery!$P$7:$P$46)</f>
        <v>#N/A</v>
      </c>
      <c r="V42" s="138" t="e">
        <f t="shared" si="4"/>
        <v>#DIV/0!</v>
      </c>
      <c r="W42" s="139" t="e">
        <f t="shared" si="5"/>
        <v>#DIV/0!</v>
      </c>
      <c r="Y42" s="15"/>
      <c r="Z42" s="15"/>
      <c r="AA42" s="15"/>
    </row>
    <row r="43" spans="1:27" s="20" customFormat="1" ht="21.95" customHeight="1" x14ac:dyDescent="0.25">
      <c r="A43" s="205"/>
      <c r="B43" s="211"/>
      <c r="C43" s="202"/>
      <c r="D43" s="205"/>
      <c r="E43" s="205"/>
      <c r="F43" s="205"/>
      <c r="G43" s="202"/>
      <c r="H43" s="212"/>
      <c r="I43" s="205"/>
      <c r="J43" s="166">
        <f t="shared" si="0"/>
        <v>0</v>
      </c>
      <c r="K43" s="205"/>
      <c r="L43" s="212"/>
      <c r="M43" s="212"/>
      <c r="N43" s="223"/>
      <c r="O43" s="15"/>
      <c r="P43" s="202">
        <f>Machinery!A43</f>
        <v>0</v>
      </c>
      <c r="Q43" s="135">
        <f t="shared" si="1"/>
        <v>0</v>
      </c>
      <c r="R43" s="135">
        <f t="shared" si="2"/>
        <v>0</v>
      </c>
      <c r="S43" s="138" t="e">
        <f t="shared" si="3"/>
        <v>#DIV/0!</v>
      </c>
      <c r="T43" s="138" t="e">
        <f>LOOKUP(P43,Machinery!$A$7:$A$46,Machinery!$J$7:$J$46)</f>
        <v>#N/A</v>
      </c>
      <c r="U43" s="138" t="e">
        <f>LOOKUP(P43,Machinery!$A$7:$A$46,Machinery!$P$7:$P$46)</f>
        <v>#N/A</v>
      </c>
      <c r="V43" s="138" t="e">
        <f t="shared" si="4"/>
        <v>#DIV/0!</v>
      </c>
      <c r="W43" s="139" t="e">
        <f t="shared" si="5"/>
        <v>#DIV/0!</v>
      </c>
      <c r="Y43" s="15"/>
      <c r="Z43" s="15"/>
      <c r="AA43" s="15"/>
    </row>
    <row r="44" spans="1:27" s="20" customFormat="1" ht="21.95" customHeight="1" x14ac:dyDescent="0.25">
      <c r="A44" s="205"/>
      <c r="B44" s="211"/>
      <c r="C44" s="202"/>
      <c r="D44" s="205"/>
      <c r="E44" s="205"/>
      <c r="F44" s="205"/>
      <c r="G44" s="202"/>
      <c r="H44" s="212"/>
      <c r="I44" s="205"/>
      <c r="J44" s="166">
        <f t="shared" si="0"/>
        <v>0</v>
      </c>
      <c r="K44" s="205"/>
      <c r="L44" s="212"/>
      <c r="M44" s="212"/>
      <c r="N44" s="223"/>
      <c r="O44" s="15"/>
      <c r="P44" s="202">
        <f>Machinery!A44</f>
        <v>0</v>
      </c>
      <c r="Q44" s="135">
        <f t="shared" si="1"/>
        <v>0</v>
      </c>
      <c r="R44" s="135">
        <f t="shared" si="2"/>
        <v>0</v>
      </c>
      <c r="S44" s="138" t="e">
        <f t="shared" si="3"/>
        <v>#DIV/0!</v>
      </c>
      <c r="T44" s="138" t="e">
        <f>LOOKUP(P44,Machinery!$A$7:$A$46,Machinery!$J$7:$J$46)</f>
        <v>#N/A</v>
      </c>
      <c r="U44" s="138" t="e">
        <f>LOOKUP(P44,Machinery!$A$7:$A$46,Machinery!$P$7:$P$46)</f>
        <v>#N/A</v>
      </c>
      <c r="V44" s="138" t="e">
        <f t="shared" si="4"/>
        <v>#DIV/0!</v>
      </c>
      <c r="W44" s="139" t="e">
        <f t="shared" si="5"/>
        <v>#DIV/0!</v>
      </c>
      <c r="Y44" s="15"/>
      <c r="Z44" s="15"/>
      <c r="AA44" s="15"/>
    </row>
    <row r="45" spans="1:27" s="20" customFormat="1" ht="21.95" customHeight="1" x14ac:dyDescent="0.25">
      <c r="A45" s="205"/>
      <c r="B45" s="211"/>
      <c r="C45" s="202"/>
      <c r="D45" s="205"/>
      <c r="E45" s="205"/>
      <c r="F45" s="205"/>
      <c r="G45" s="202"/>
      <c r="H45" s="212"/>
      <c r="I45" s="205"/>
      <c r="J45" s="166">
        <f t="shared" si="0"/>
        <v>0</v>
      </c>
      <c r="K45" s="205"/>
      <c r="L45" s="212"/>
      <c r="M45" s="212"/>
      <c r="N45" s="223"/>
      <c r="O45" s="15"/>
      <c r="P45" s="202">
        <f>Machinery!A45</f>
        <v>0</v>
      </c>
      <c r="Q45" s="135">
        <f t="shared" si="1"/>
        <v>0</v>
      </c>
      <c r="R45" s="135">
        <f t="shared" si="2"/>
        <v>0</v>
      </c>
      <c r="S45" s="138" t="e">
        <f t="shared" si="3"/>
        <v>#DIV/0!</v>
      </c>
      <c r="T45" s="138" t="e">
        <f>LOOKUP(P45,Machinery!$A$7:$A$46,Machinery!$J$7:$J$46)</f>
        <v>#N/A</v>
      </c>
      <c r="U45" s="138" t="e">
        <f>LOOKUP(P45,Machinery!$A$7:$A$46,Machinery!$P$7:$P$46)</f>
        <v>#N/A</v>
      </c>
      <c r="V45" s="138" t="e">
        <f t="shared" si="4"/>
        <v>#DIV/0!</v>
      </c>
      <c r="W45" s="139" t="e">
        <f t="shared" si="5"/>
        <v>#DIV/0!</v>
      </c>
      <c r="Y45" s="15"/>
      <c r="Z45" s="15"/>
      <c r="AA45" s="15"/>
    </row>
    <row r="46" spans="1:27" s="15" customFormat="1" ht="21.95" customHeight="1" x14ac:dyDescent="0.25">
      <c r="A46" s="205"/>
      <c r="B46" s="211"/>
      <c r="C46" s="202"/>
      <c r="D46" s="205"/>
      <c r="E46" s="205"/>
      <c r="F46" s="205"/>
      <c r="G46" s="202"/>
      <c r="H46" s="212"/>
      <c r="I46" s="205"/>
      <c r="J46" s="166">
        <f t="shared" si="0"/>
        <v>0</v>
      </c>
      <c r="K46" s="205"/>
      <c r="L46" s="212"/>
      <c r="M46" s="212"/>
      <c r="N46" s="223"/>
      <c r="P46" s="202">
        <f>Machinery!A46</f>
        <v>0</v>
      </c>
      <c r="Q46" s="135">
        <f t="shared" si="1"/>
        <v>0</v>
      </c>
      <c r="R46" s="135">
        <f t="shared" si="2"/>
        <v>0</v>
      </c>
      <c r="S46" s="138" t="e">
        <f t="shared" si="3"/>
        <v>#DIV/0!</v>
      </c>
      <c r="T46" s="138" t="e">
        <f>LOOKUP(P46,Machinery!$A$7:$A$46,Machinery!$J$7:$J$46)</f>
        <v>#N/A</v>
      </c>
      <c r="U46" s="138" t="e">
        <f>LOOKUP(P46,Machinery!$A$7:$A$46,Machinery!$P$7:$P$46)</f>
        <v>#N/A</v>
      </c>
      <c r="V46" s="138" t="e">
        <f t="shared" si="4"/>
        <v>#DIV/0!</v>
      </c>
      <c r="W46" s="139" t="e">
        <f t="shared" si="5"/>
        <v>#DIV/0!</v>
      </c>
    </row>
    <row r="47" spans="1:27" s="20" customFormat="1" ht="21.95" customHeight="1" x14ac:dyDescent="0.25">
      <c r="A47" s="205"/>
      <c r="B47" s="211"/>
      <c r="C47" s="202"/>
      <c r="D47" s="205"/>
      <c r="E47" s="205"/>
      <c r="F47" s="205"/>
      <c r="G47" s="202"/>
      <c r="H47" s="212"/>
      <c r="I47" s="205"/>
      <c r="J47" s="166">
        <f t="shared" si="0"/>
        <v>0</v>
      </c>
      <c r="K47" s="205"/>
      <c r="L47" s="212"/>
      <c r="M47" s="212"/>
      <c r="N47" s="223"/>
      <c r="O47" s="15"/>
      <c r="P47" s="202">
        <f>Machinery!A47</f>
        <v>0</v>
      </c>
      <c r="Q47" s="135">
        <f t="shared" si="1"/>
        <v>0</v>
      </c>
      <c r="R47" s="135">
        <f t="shared" si="2"/>
        <v>0</v>
      </c>
      <c r="S47" s="138" t="e">
        <f t="shared" si="3"/>
        <v>#DIV/0!</v>
      </c>
      <c r="T47" s="138" t="e">
        <f>LOOKUP(P47,Machinery!$A$7:$A$46,Machinery!$J$7:$J$46)</f>
        <v>#N/A</v>
      </c>
      <c r="U47" s="138" t="e">
        <f>LOOKUP(P47,Machinery!$A$7:$A$46,Machinery!$P$7:$P$46)</f>
        <v>#N/A</v>
      </c>
      <c r="V47" s="138" t="e">
        <f t="shared" si="4"/>
        <v>#DIV/0!</v>
      </c>
      <c r="W47" s="139" t="e">
        <f t="shared" si="5"/>
        <v>#DIV/0!</v>
      </c>
      <c r="Y47" s="15"/>
      <c r="Z47" s="15"/>
      <c r="AA47" s="15"/>
    </row>
    <row r="48" spans="1:27" s="20" customFormat="1" ht="21.95" customHeight="1" x14ac:dyDescent="0.25">
      <c r="A48" s="205"/>
      <c r="B48" s="211"/>
      <c r="C48" s="202"/>
      <c r="D48" s="205"/>
      <c r="E48" s="205"/>
      <c r="F48" s="205"/>
      <c r="G48" s="202"/>
      <c r="H48" s="212"/>
      <c r="I48" s="205"/>
      <c r="J48" s="166">
        <f t="shared" si="0"/>
        <v>0</v>
      </c>
      <c r="K48" s="205"/>
      <c r="L48" s="212"/>
      <c r="M48" s="212"/>
      <c r="N48" s="223"/>
      <c r="O48" s="15"/>
      <c r="P48" s="202">
        <f>Machinery!A48</f>
        <v>0</v>
      </c>
      <c r="Q48" s="135">
        <f t="shared" si="1"/>
        <v>0</v>
      </c>
      <c r="R48" s="135">
        <f t="shared" si="2"/>
        <v>0</v>
      </c>
      <c r="S48" s="138" t="e">
        <f t="shared" si="3"/>
        <v>#DIV/0!</v>
      </c>
      <c r="T48" s="138" t="e">
        <f>LOOKUP(P48,Machinery!$A$7:$A$46,Machinery!$J$7:$J$46)</f>
        <v>#N/A</v>
      </c>
      <c r="U48" s="138" t="e">
        <f>LOOKUP(P48,Machinery!$A$7:$A$46,Machinery!$P$7:$P$46)</f>
        <v>#N/A</v>
      </c>
      <c r="V48" s="138" t="e">
        <f t="shared" si="4"/>
        <v>#DIV/0!</v>
      </c>
      <c r="W48" s="139" t="e">
        <f t="shared" si="5"/>
        <v>#DIV/0!</v>
      </c>
      <c r="Y48" s="15"/>
      <c r="Z48" s="15"/>
      <c r="AA48" s="15"/>
    </row>
    <row r="49" spans="1:27" s="20" customFormat="1" ht="21.95" customHeight="1" x14ac:dyDescent="0.25">
      <c r="A49" s="205"/>
      <c r="B49" s="211"/>
      <c r="C49" s="202"/>
      <c r="D49" s="205"/>
      <c r="E49" s="205"/>
      <c r="F49" s="205"/>
      <c r="G49" s="202"/>
      <c r="H49" s="212"/>
      <c r="I49" s="205"/>
      <c r="J49" s="166">
        <f t="shared" si="0"/>
        <v>0</v>
      </c>
      <c r="K49" s="205"/>
      <c r="L49" s="212"/>
      <c r="M49" s="212"/>
      <c r="N49" s="223"/>
      <c r="O49" s="15"/>
      <c r="P49" s="202">
        <f>Machinery!A49</f>
        <v>0</v>
      </c>
      <c r="Q49" s="135">
        <f t="shared" si="1"/>
        <v>0</v>
      </c>
      <c r="R49" s="135">
        <f t="shared" si="2"/>
        <v>0</v>
      </c>
      <c r="S49" s="138" t="e">
        <f t="shared" si="3"/>
        <v>#DIV/0!</v>
      </c>
      <c r="T49" s="138" t="e">
        <f>LOOKUP(P49,Machinery!$A$7:$A$46,Machinery!$J$7:$J$46)</f>
        <v>#N/A</v>
      </c>
      <c r="U49" s="138" t="e">
        <f>LOOKUP(P49,Machinery!$A$7:$A$46,Machinery!$P$7:$P$46)</f>
        <v>#N/A</v>
      </c>
      <c r="V49" s="138" t="e">
        <f t="shared" si="4"/>
        <v>#DIV/0!</v>
      </c>
      <c r="W49" s="139" t="e">
        <f t="shared" si="5"/>
        <v>#DIV/0!</v>
      </c>
      <c r="Y49" s="15"/>
      <c r="Z49" s="15"/>
      <c r="AA49" s="15"/>
    </row>
    <row r="50" spans="1:27" s="20" customFormat="1" ht="21.95" customHeight="1" x14ac:dyDescent="0.25">
      <c r="A50" s="205"/>
      <c r="B50" s="211"/>
      <c r="C50" s="202"/>
      <c r="D50" s="205"/>
      <c r="E50" s="205"/>
      <c r="F50" s="205"/>
      <c r="G50" s="202"/>
      <c r="H50" s="212"/>
      <c r="I50" s="205"/>
      <c r="J50" s="166">
        <f t="shared" si="0"/>
        <v>0</v>
      </c>
      <c r="K50" s="205"/>
      <c r="L50" s="212"/>
      <c r="M50" s="212"/>
      <c r="N50" s="223"/>
      <c r="O50" s="15"/>
      <c r="P50" s="202">
        <f>Machinery!A50</f>
        <v>0</v>
      </c>
      <c r="Q50" s="135">
        <f t="shared" si="1"/>
        <v>0</v>
      </c>
      <c r="R50" s="135">
        <f t="shared" si="2"/>
        <v>0</v>
      </c>
      <c r="S50" s="138" t="e">
        <f t="shared" si="3"/>
        <v>#DIV/0!</v>
      </c>
      <c r="T50" s="138" t="e">
        <f>LOOKUP(P50,Machinery!$A$7:$A$46,Machinery!$J$7:$J$46)</f>
        <v>#N/A</v>
      </c>
      <c r="U50" s="138" t="e">
        <f>LOOKUP(P50,Machinery!$A$7:$A$46,Machinery!$P$7:$P$46)</f>
        <v>#N/A</v>
      </c>
      <c r="V50" s="138" t="e">
        <f t="shared" si="4"/>
        <v>#DIV/0!</v>
      </c>
      <c r="W50" s="139" t="e">
        <f t="shared" si="5"/>
        <v>#DIV/0!</v>
      </c>
      <c r="Y50" s="15"/>
      <c r="Z50" s="15"/>
      <c r="AA50" s="15"/>
    </row>
    <row r="51" spans="1:27" s="20" customFormat="1" ht="21.95" customHeight="1" x14ac:dyDescent="0.25">
      <c r="A51" s="205"/>
      <c r="B51" s="211"/>
      <c r="C51" s="202"/>
      <c r="D51" s="205"/>
      <c r="E51" s="205"/>
      <c r="F51" s="205"/>
      <c r="G51" s="202"/>
      <c r="H51" s="212"/>
      <c r="I51" s="205"/>
      <c r="J51" s="166">
        <f t="shared" si="0"/>
        <v>0</v>
      </c>
      <c r="K51" s="205"/>
      <c r="L51" s="212"/>
      <c r="M51" s="212"/>
      <c r="N51" s="223"/>
      <c r="O51" s="15"/>
      <c r="P51" s="202">
        <f>Machinery!A51</f>
        <v>0</v>
      </c>
      <c r="Q51" s="135">
        <f t="shared" si="1"/>
        <v>0</v>
      </c>
      <c r="R51" s="135">
        <f t="shared" si="2"/>
        <v>0</v>
      </c>
      <c r="S51" s="138" t="e">
        <f t="shared" si="3"/>
        <v>#DIV/0!</v>
      </c>
      <c r="T51" s="138" t="e">
        <f>LOOKUP(P51,Machinery!$A$7:$A$46,Machinery!$J$7:$J$46)</f>
        <v>#N/A</v>
      </c>
      <c r="U51" s="138" t="e">
        <f>LOOKUP(P51,Machinery!$A$7:$A$46,Machinery!$P$7:$P$46)</f>
        <v>#N/A</v>
      </c>
      <c r="V51" s="138" t="e">
        <f t="shared" si="4"/>
        <v>#DIV/0!</v>
      </c>
      <c r="W51" s="139" t="e">
        <f t="shared" si="5"/>
        <v>#DIV/0!</v>
      </c>
      <c r="Y51" s="15"/>
      <c r="Z51" s="15"/>
      <c r="AA51" s="15"/>
    </row>
    <row r="52" spans="1:27" s="20" customFormat="1" ht="21.95" customHeight="1" x14ac:dyDescent="0.25">
      <c r="A52" s="205"/>
      <c r="B52" s="211"/>
      <c r="C52" s="202"/>
      <c r="D52" s="205"/>
      <c r="E52" s="205"/>
      <c r="F52" s="205"/>
      <c r="G52" s="202"/>
      <c r="H52" s="212"/>
      <c r="I52" s="205"/>
      <c r="J52" s="166">
        <f t="shared" si="0"/>
        <v>0</v>
      </c>
      <c r="K52" s="205"/>
      <c r="L52" s="212"/>
      <c r="M52" s="212"/>
      <c r="N52" s="223"/>
      <c r="O52" s="15"/>
      <c r="P52" s="202">
        <f>Machinery!A52</f>
        <v>0</v>
      </c>
      <c r="Q52" s="135">
        <f t="shared" si="1"/>
        <v>0</v>
      </c>
      <c r="R52" s="135">
        <f t="shared" si="2"/>
        <v>0</v>
      </c>
      <c r="S52" s="138" t="e">
        <f t="shared" si="3"/>
        <v>#DIV/0!</v>
      </c>
      <c r="T52" s="138" t="e">
        <f>LOOKUP(P52,Machinery!$A$7:$A$46,Machinery!$J$7:$J$46)</f>
        <v>#N/A</v>
      </c>
      <c r="U52" s="138" t="e">
        <f>LOOKUP(P52,Machinery!$A$7:$A$46,Machinery!$P$7:$P$46)</f>
        <v>#N/A</v>
      </c>
      <c r="V52" s="138" t="e">
        <f t="shared" si="4"/>
        <v>#DIV/0!</v>
      </c>
      <c r="W52" s="139" t="e">
        <f t="shared" si="5"/>
        <v>#DIV/0!</v>
      </c>
      <c r="Y52" s="15"/>
      <c r="Z52" s="15"/>
      <c r="AA52" s="15"/>
    </row>
    <row r="53" spans="1:27" s="20" customFormat="1" ht="21.95" customHeight="1" x14ac:dyDescent="0.25">
      <c r="A53" s="205"/>
      <c r="B53" s="211"/>
      <c r="C53" s="202"/>
      <c r="D53" s="205"/>
      <c r="E53" s="205"/>
      <c r="F53" s="205"/>
      <c r="G53" s="202"/>
      <c r="H53" s="212"/>
      <c r="I53" s="205"/>
      <c r="J53" s="166">
        <f t="shared" si="0"/>
        <v>0</v>
      </c>
      <c r="K53" s="205"/>
      <c r="L53" s="212"/>
      <c r="M53" s="212"/>
      <c r="N53" s="223"/>
      <c r="O53" s="15"/>
      <c r="P53" s="202">
        <f>Machinery!A53</f>
        <v>0</v>
      </c>
      <c r="Q53" s="135">
        <f t="shared" si="1"/>
        <v>0</v>
      </c>
      <c r="R53" s="135">
        <f t="shared" si="2"/>
        <v>0</v>
      </c>
      <c r="S53" s="138" t="e">
        <f t="shared" si="3"/>
        <v>#DIV/0!</v>
      </c>
      <c r="T53" s="138" t="e">
        <f>LOOKUP(P53,Machinery!$A$7:$A$46,Machinery!$J$7:$J$46)</f>
        <v>#N/A</v>
      </c>
      <c r="U53" s="138" t="e">
        <f>LOOKUP(P53,Machinery!$A$7:$A$46,Machinery!$P$7:$P$46)</f>
        <v>#N/A</v>
      </c>
      <c r="V53" s="138" t="e">
        <f t="shared" si="4"/>
        <v>#DIV/0!</v>
      </c>
      <c r="W53" s="139" t="e">
        <f t="shared" si="5"/>
        <v>#DIV/0!</v>
      </c>
      <c r="Y53" s="15"/>
      <c r="Z53" s="15"/>
      <c r="AA53" s="15"/>
    </row>
    <row r="54" spans="1:27" s="20" customFormat="1" ht="21.95" customHeight="1" x14ac:dyDescent="0.25">
      <c r="A54" s="205"/>
      <c r="B54" s="211"/>
      <c r="C54" s="202"/>
      <c r="D54" s="205"/>
      <c r="E54" s="205"/>
      <c r="F54" s="205"/>
      <c r="G54" s="202"/>
      <c r="H54" s="212"/>
      <c r="I54" s="205"/>
      <c r="J54" s="166">
        <f t="shared" si="0"/>
        <v>0</v>
      </c>
      <c r="K54" s="205"/>
      <c r="L54" s="212"/>
      <c r="M54" s="212"/>
      <c r="N54" s="223"/>
      <c r="O54" s="15"/>
      <c r="P54" s="202">
        <f>Machinery!A54</f>
        <v>0</v>
      </c>
      <c r="Q54" s="135">
        <f t="shared" si="1"/>
        <v>0</v>
      </c>
      <c r="R54" s="135">
        <f t="shared" si="2"/>
        <v>0</v>
      </c>
      <c r="S54" s="138" t="e">
        <f t="shared" si="3"/>
        <v>#DIV/0!</v>
      </c>
      <c r="T54" s="138" t="e">
        <f>LOOKUP(P54,Machinery!$A$7:$A$46,Machinery!$J$7:$J$46)</f>
        <v>#N/A</v>
      </c>
      <c r="U54" s="138" t="e">
        <f>LOOKUP(P54,Machinery!$A$7:$A$46,Machinery!$P$7:$P$46)</f>
        <v>#N/A</v>
      </c>
      <c r="V54" s="138" t="e">
        <f t="shared" si="4"/>
        <v>#DIV/0!</v>
      </c>
      <c r="W54" s="139" t="e">
        <f t="shared" si="5"/>
        <v>#DIV/0!</v>
      </c>
      <c r="Y54" s="15"/>
      <c r="Z54" s="15"/>
      <c r="AA54" s="15"/>
    </row>
    <row r="55" spans="1:27" s="20" customFormat="1" ht="21.95" customHeight="1" x14ac:dyDescent="0.25">
      <c r="A55" s="205"/>
      <c r="B55" s="211"/>
      <c r="C55" s="202"/>
      <c r="D55" s="205"/>
      <c r="E55" s="205"/>
      <c r="F55" s="205"/>
      <c r="G55" s="202"/>
      <c r="H55" s="212"/>
      <c r="I55" s="205"/>
      <c r="J55" s="166">
        <f t="shared" si="0"/>
        <v>0</v>
      </c>
      <c r="K55" s="205"/>
      <c r="L55" s="212"/>
      <c r="M55" s="212"/>
      <c r="N55" s="223"/>
      <c r="O55" s="15"/>
      <c r="P55" s="202">
        <f>Machinery!A55</f>
        <v>0</v>
      </c>
      <c r="Q55" s="135">
        <f t="shared" si="1"/>
        <v>0</v>
      </c>
      <c r="R55" s="135">
        <f t="shared" si="2"/>
        <v>0</v>
      </c>
      <c r="S55" s="138" t="e">
        <f t="shared" si="3"/>
        <v>#DIV/0!</v>
      </c>
      <c r="T55" s="138" t="e">
        <f>LOOKUP(P55,Machinery!$A$7:$A$46,Machinery!$J$7:$J$46)</f>
        <v>#N/A</v>
      </c>
      <c r="U55" s="138" t="e">
        <f>LOOKUP(P55,Machinery!$A$7:$A$46,Machinery!$P$7:$P$46)</f>
        <v>#N/A</v>
      </c>
      <c r="V55" s="138" t="e">
        <f t="shared" si="4"/>
        <v>#DIV/0!</v>
      </c>
      <c r="W55" s="139" t="e">
        <f t="shared" si="5"/>
        <v>#DIV/0!</v>
      </c>
      <c r="Y55" s="15"/>
      <c r="Z55" s="15"/>
      <c r="AA55" s="15"/>
    </row>
    <row r="56" spans="1:27" s="20" customFormat="1" ht="21.95" customHeight="1" x14ac:dyDescent="0.25">
      <c r="A56" s="205"/>
      <c r="B56" s="211"/>
      <c r="C56" s="202"/>
      <c r="D56" s="205"/>
      <c r="E56" s="205"/>
      <c r="F56" s="205"/>
      <c r="G56" s="202"/>
      <c r="H56" s="212"/>
      <c r="I56" s="205"/>
      <c r="J56" s="166">
        <f t="shared" si="0"/>
        <v>0</v>
      </c>
      <c r="K56" s="205"/>
      <c r="L56" s="212"/>
      <c r="M56" s="212"/>
      <c r="N56" s="223"/>
      <c r="O56" s="15"/>
      <c r="P56" s="202">
        <f>Machinery!A56</f>
        <v>0</v>
      </c>
      <c r="Q56" s="135">
        <f t="shared" si="1"/>
        <v>0</v>
      </c>
      <c r="R56" s="135">
        <f t="shared" si="2"/>
        <v>0</v>
      </c>
      <c r="S56" s="138" t="e">
        <f t="shared" si="3"/>
        <v>#DIV/0!</v>
      </c>
      <c r="T56" s="138" t="e">
        <f>LOOKUP(P56,Machinery!$A$7:$A$46,Machinery!$J$7:$J$46)</f>
        <v>#N/A</v>
      </c>
      <c r="U56" s="138" t="e">
        <f>LOOKUP(P56,Machinery!$A$7:$A$46,Machinery!$P$7:$P$46)</f>
        <v>#N/A</v>
      </c>
      <c r="V56" s="138" t="e">
        <f t="shared" si="4"/>
        <v>#DIV/0!</v>
      </c>
      <c r="W56" s="139" t="e">
        <f t="shared" si="5"/>
        <v>#DIV/0!</v>
      </c>
      <c r="Y56" s="15"/>
      <c r="Z56" s="15"/>
      <c r="AA56" s="15"/>
    </row>
    <row r="57" spans="1:27" s="20" customFormat="1" ht="21.95" customHeight="1" x14ac:dyDescent="0.25">
      <c r="A57" s="205"/>
      <c r="B57" s="211"/>
      <c r="C57" s="202"/>
      <c r="D57" s="205"/>
      <c r="E57" s="205"/>
      <c r="F57" s="205"/>
      <c r="G57" s="202"/>
      <c r="H57" s="212"/>
      <c r="I57" s="205"/>
      <c r="J57" s="166">
        <f t="shared" si="0"/>
        <v>0</v>
      </c>
      <c r="K57" s="205"/>
      <c r="L57" s="212"/>
      <c r="M57" s="212"/>
      <c r="N57" s="223"/>
      <c r="O57" s="15"/>
      <c r="P57" s="202">
        <f>Machinery!A57</f>
        <v>0</v>
      </c>
      <c r="Q57" s="135">
        <f t="shared" si="1"/>
        <v>0</v>
      </c>
      <c r="R57" s="135">
        <f t="shared" si="2"/>
        <v>0</v>
      </c>
      <c r="S57" s="138" t="e">
        <f t="shared" si="3"/>
        <v>#DIV/0!</v>
      </c>
      <c r="T57" s="138" t="e">
        <f>LOOKUP(P57,Machinery!$A$7:$A$46,Machinery!$J$7:$J$46)</f>
        <v>#N/A</v>
      </c>
      <c r="U57" s="138" t="e">
        <f>LOOKUP(P57,Machinery!$A$7:$A$46,Machinery!$P$7:$P$46)</f>
        <v>#N/A</v>
      </c>
      <c r="V57" s="138" t="e">
        <f t="shared" si="4"/>
        <v>#DIV/0!</v>
      </c>
      <c r="W57" s="139" t="e">
        <f t="shared" si="5"/>
        <v>#DIV/0!</v>
      </c>
      <c r="Y57" s="15"/>
      <c r="Z57" s="15"/>
      <c r="AA57" s="15"/>
    </row>
    <row r="58" spans="1:27" s="20" customFormat="1" ht="21.95" customHeight="1" x14ac:dyDescent="0.25">
      <c r="A58" s="205"/>
      <c r="B58" s="211"/>
      <c r="C58" s="202"/>
      <c r="D58" s="205"/>
      <c r="E58" s="205"/>
      <c r="F58" s="205"/>
      <c r="G58" s="202"/>
      <c r="H58" s="212"/>
      <c r="I58" s="205"/>
      <c r="J58" s="166">
        <f t="shared" si="0"/>
        <v>0</v>
      </c>
      <c r="K58" s="205"/>
      <c r="L58" s="212"/>
      <c r="M58" s="212"/>
      <c r="N58" s="223"/>
      <c r="O58" s="15"/>
      <c r="P58" s="202">
        <f>Machinery!A58</f>
        <v>0</v>
      </c>
      <c r="Q58" s="135">
        <f t="shared" si="1"/>
        <v>0</v>
      </c>
      <c r="R58" s="135">
        <f t="shared" si="2"/>
        <v>0</v>
      </c>
      <c r="S58" s="138" t="e">
        <f t="shared" si="3"/>
        <v>#DIV/0!</v>
      </c>
      <c r="T58" s="138" t="e">
        <f>LOOKUP(P58,Machinery!$A$7:$A$46,Machinery!$J$7:$J$46)</f>
        <v>#N/A</v>
      </c>
      <c r="U58" s="138" t="e">
        <f>LOOKUP(P58,Machinery!$A$7:$A$46,Machinery!$P$7:$P$46)</f>
        <v>#N/A</v>
      </c>
      <c r="V58" s="138" t="e">
        <f t="shared" si="4"/>
        <v>#DIV/0!</v>
      </c>
      <c r="W58" s="139" t="e">
        <f t="shared" si="5"/>
        <v>#DIV/0!</v>
      </c>
      <c r="Y58" s="15"/>
      <c r="Z58" s="15"/>
      <c r="AA58" s="15"/>
    </row>
    <row r="59" spans="1:27" s="20" customFormat="1" ht="21.95" customHeight="1" x14ac:dyDescent="0.25">
      <c r="A59" s="205"/>
      <c r="B59" s="211"/>
      <c r="C59" s="202"/>
      <c r="D59" s="205"/>
      <c r="E59" s="205"/>
      <c r="F59" s="205"/>
      <c r="G59" s="202"/>
      <c r="H59" s="212"/>
      <c r="I59" s="205"/>
      <c r="J59" s="166">
        <f t="shared" si="0"/>
        <v>0</v>
      </c>
      <c r="K59" s="205"/>
      <c r="L59" s="212"/>
      <c r="M59" s="212"/>
      <c r="N59" s="223"/>
      <c r="O59" s="15"/>
      <c r="P59" s="202">
        <f>Machinery!A59</f>
        <v>0</v>
      </c>
      <c r="Q59" s="135">
        <f t="shared" si="1"/>
        <v>0</v>
      </c>
      <c r="R59" s="135">
        <f t="shared" si="2"/>
        <v>0</v>
      </c>
      <c r="S59" s="138" t="e">
        <f t="shared" si="3"/>
        <v>#DIV/0!</v>
      </c>
      <c r="T59" s="138" t="e">
        <f>LOOKUP(P59,Machinery!$A$7:$A$46,Machinery!$J$7:$J$46)</f>
        <v>#N/A</v>
      </c>
      <c r="U59" s="138" t="e">
        <f>LOOKUP(P59,Machinery!$A$7:$A$46,Machinery!$P$7:$P$46)</f>
        <v>#N/A</v>
      </c>
      <c r="V59" s="138" t="e">
        <f t="shared" si="4"/>
        <v>#DIV/0!</v>
      </c>
      <c r="W59" s="139" t="e">
        <f t="shared" si="5"/>
        <v>#DIV/0!</v>
      </c>
      <c r="Y59" s="15"/>
      <c r="Z59" s="15"/>
      <c r="AA59" s="15"/>
    </row>
    <row r="60" spans="1:27" s="20" customFormat="1" ht="21.95" customHeight="1" x14ac:dyDescent="0.25">
      <c r="A60" s="205"/>
      <c r="B60" s="211"/>
      <c r="C60" s="202"/>
      <c r="D60" s="205"/>
      <c r="E60" s="205"/>
      <c r="F60" s="205"/>
      <c r="G60" s="202"/>
      <c r="H60" s="212"/>
      <c r="I60" s="205"/>
      <c r="J60" s="166">
        <f t="shared" si="0"/>
        <v>0</v>
      </c>
      <c r="K60" s="205"/>
      <c r="L60" s="212"/>
      <c r="M60" s="212"/>
      <c r="N60" s="223"/>
      <c r="O60" s="15"/>
      <c r="P60" s="202">
        <f>Machinery!A60</f>
        <v>0</v>
      </c>
      <c r="Q60" s="135">
        <f t="shared" si="1"/>
        <v>0</v>
      </c>
      <c r="R60" s="135">
        <f t="shared" si="2"/>
        <v>0</v>
      </c>
      <c r="S60" s="138" t="e">
        <f t="shared" si="3"/>
        <v>#DIV/0!</v>
      </c>
      <c r="T60" s="138" t="e">
        <f>LOOKUP(P60,Machinery!$A$7:$A$46,Machinery!$J$7:$J$46)</f>
        <v>#N/A</v>
      </c>
      <c r="U60" s="138" t="e">
        <f>LOOKUP(P60,Machinery!$A$7:$A$46,Machinery!$P$7:$P$46)</f>
        <v>#N/A</v>
      </c>
      <c r="V60" s="138" t="e">
        <f t="shared" si="4"/>
        <v>#DIV/0!</v>
      </c>
      <c r="W60" s="139" t="e">
        <f t="shared" si="5"/>
        <v>#DIV/0!</v>
      </c>
      <c r="Y60" s="15"/>
      <c r="Z60" s="15"/>
      <c r="AA60" s="15"/>
    </row>
    <row r="61" spans="1:27" s="20" customFormat="1" ht="21.95" customHeight="1" x14ac:dyDescent="0.25">
      <c r="A61" s="205"/>
      <c r="B61" s="211"/>
      <c r="C61" s="202"/>
      <c r="D61" s="205"/>
      <c r="E61" s="205"/>
      <c r="F61" s="205"/>
      <c r="G61" s="202"/>
      <c r="H61" s="212"/>
      <c r="I61" s="205"/>
      <c r="J61" s="166">
        <f t="shared" si="0"/>
        <v>0</v>
      </c>
      <c r="K61" s="205"/>
      <c r="L61" s="212"/>
      <c r="M61" s="212"/>
      <c r="N61" s="223"/>
      <c r="O61" s="15"/>
      <c r="P61" s="202">
        <f>Machinery!A61</f>
        <v>0</v>
      </c>
      <c r="Q61" s="135">
        <f t="shared" si="1"/>
        <v>0</v>
      </c>
      <c r="R61" s="135">
        <f t="shared" si="2"/>
        <v>0</v>
      </c>
      <c r="S61" s="138" t="e">
        <f t="shared" si="3"/>
        <v>#DIV/0!</v>
      </c>
      <c r="T61" s="138" t="e">
        <f>LOOKUP(P61,Machinery!$A$7:$A$46,Machinery!$J$7:$J$46)</f>
        <v>#N/A</v>
      </c>
      <c r="U61" s="138" t="e">
        <f>LOOKUP(P61,Machinery!$A$7:$A$46,Machinery!$P$7:$P$46)</f>
        <v>#N/A</v>
      </c>
      <c r="V61" s="138" t="e">
        <f t="shared" si="4"/>
        <v>#DIV/0!</v>
      </c>
      <c r="W61" s="139" t="e">
        <f t="shared" si="5"/>
        <v>#DIV/0!</v>
      </c>
      <c r="Y61" s="15"/>
      <c r="Z61" s="15"/>
      <c r="AA61" s="15"/>
    </row>
    <row r="62" spans="1:27" s="20" customFormat="1" ht="21.95" customHeight="1" x14ac:dyDescent="0.25">
      <c r="A62" s="205"/>
      <c r="B62" s="211"/>
      <c r="C62" s="202"/>
      <c r="D62" s="205"/>
      <c r="E62" s="205"/>
      <c r="F62" s="205"/>
      <c r="G62" s="202"/>
      <c r="H62" s="212"/>
      <c r="I62" s="205"/>
      <c r="J62" s="166">
        <f t="shared" si="0"/>
        <v>0</v>
      </c>
      <c r="K62" s="205"/>
      <c r="L62" s="212"/>
      <c r="M62" s="212"/>
      <c r="N62" s="223"/>
      <c r="O62" s="15"/>
      <c r="P62" s="202">
        <f>Machinery!A62</f>
        <v>0</v>
      </c>
      <c r="Q62" s="135">
        <f t="shared" si="1"/>
        <v>0</v>
      </c>
      <c r="R62" s="135">
        <f t="shared" si="2"/>
        <v>0</v>
      </c>
      <c r="S62" s="138" t="e">
        <f t="shared" si="3"/>
        <v>#DIV/0!</v>
      </c>
      <c r="T62" s="138" t="e">
        <f>LOOKUP(P62,Machinery!$A$7:$A$46,Machinery!$J$7:$J$46)</f>
        <v>#N/A</v>
      </c>
      <c r="U62" s="138" t="e">
        <f>LOOKUP(P62,Machinery!$A$7:$A$46,Machinery!$P$7:$P$46)</f>
        <v>#N/A</v>
      </c>
      <c r="V62" s="138" t="e">
        <f t="shared" si="4"/>
        <v>#DIV/0!</v>
      </c>
      <c r="W62" s="139" t="e">
        <f t="shared" si="5"/>
        <v>#DIV/0!</v>
      </c>
      <c r="Y62" s="15"/>
      <c r="Z62" s="15"/>
      <c r="AA62" s="15"/>
    </row>
    <row r="63" spans="1:27" s="20" customFormat="1" ht="21.95" customHeight="1" x14ac:dyDescent="0.25">
      <c r="A63" s="205"/>
      <c r="B63" s="211"/>
      <c r="C63" s="202"/>
      <c r="D63" s="205"/>
      <c r="E63" s="205"/>
      <c r="F63" s="205"/>
      <c r="G63" s="202"/>
      <c r="H63" s="212"/>
      <c r="I63" s="205"/>
      <c r="J63" s="166">
        <f t="shared" si="0"/>
        <v>0</v>
      </c>
      <c r="K63" s="205"/>
      <c r="L63" s="212"/>
      <c r="M63" s="212"/>
      <c r="N63" s="223"/>
      <c r="O63" s="15"/>
      <c r="P63" s="202">
        <f>Machinery!A63</f>
        <v>0</v>
      </c>
      <c r="Q63" s="135">
        <f t="shared" si="1"/>
        <v>0</v>
      </c>
      <c r="R63" s="135">
        <f t="shared" si="2"/>
        <v>0</v>
      </c>
      <c r="S63" s="138" t="e">
        <f t="shared" si="3"/>
        <v>#DIV/0!</v>
      </c>
      <c r="T63" s="138" t="e">
        <f>LOOKUP(P63,Machinery!$A$7:$A$46,Machinery!$J$7:$J$46)</f>
        <v>#N/A</v>
      </c>
      <c r="U63" s="138" t="e">
        <f>LOOKUP(P63,Machinery!$A$7:$A$46,Machinery!$P$7:$P$46)</f>
        <v>#N/A</v>
      </c>
      <c r="V63" s="138" t="e">
        <f t="shared" si="4"/>
        <v>#DIV/0!</v>
      </c>
      <c r="W63" s="139" t="e">
        <f t="shared" si="5"/>
        <v>#DIV/0!</v>
      </c>
      <c r="Y63" s="15"/>
      <c r="Z63" s="15"/>
      <c r="AA63" s="15"/>
    </row>
    <row r="64" spans="1:27" s="20" customFormat="1" ht="21.95" customHeight="1" x14ac:dyDescent="0.25">
      <c r="A64" s="205"/>
      <c r="B64" s="211"/>
      <c r="C64" s="202"/>
      <c r="D64" s="205"/>
      <c r="E64" s="205"/>
      <c r="F64" s="205"/>
      <c r="G64" s="202"/>
      <c r="H64" s="212"/>
      <c r="I64" s="205"/>
      <c r="J64" s="166">
        <f t="shared" si="0"/>
        <v>0</v>
      </c>
      <c r="K64" s="205"/>
      <c r="L64" s="212"/>
      <c r="M64" s="212"/>
      <c r="N64" s="223"/>
      <c r="O64" s="15"/>
      <c r="P64" s="202">
        <f>Machinery!A64</f>
        <v>0</v>
      </c>
      <c r="Q64" s="135">
        <f t="shared" si="1"/>
        <v>0</v>
      </c>
      <c r="R64" s="135">
        <f t="shared" si="2"/>
        <v>0</v>
      </c>
      <c r="S64" s="138" t="e">
        <f t="shared" si="3"/>
        <v>#DIV/0!</v>
      </c>
      <c r="T64" s="138" t="e">
        <f>LOOKUP(P64,Machinery!$A$7:$A$46,Machinery!$J$7:$J$46)</f>
        <v>#N/A</v>
      </c>
      <c r="U64" s="138" t="e">
        <f>LOOKUP(P64,Machinery!$A$7:$A$46,Machinery!$P$7:$P$46)</f>
        <v>#N/A</v>
      </c>
      <c r="V64" s="138" t="e">
        <f t="shared" si="4"/>
        <v>#DIV/0!</v>
      </c>
      <c r="W64" s="139" t="e">
        <f t="shared" si="5"/>
        <v>#DIV/0!</v>
      </c>
      <c r="Y64" s="15"/>
      <c r="Z64" s="15"/>
      <c r="AA64" s="15"/>
    </row>
    <row r="65" spans="1:27" s="20" customFormat="1" ht="21.95" customHeight="1" x14ac:dyDescent="0.25">
      <c r="A65" s="205"/>
      <c r="B65" s="211"/>
      <c r="C65" s="202"/>
      <c r="D65" s="205"/>
      <c r="E65" s="205"/>
      <c r="F65" s="205"/>
      <c r="G65" s="202"/>
      <c r="H65" s="212"/>
      <c r="I65" s="205"/>
      <c r="J65" s="166">
        <f t="shared" si="0"/>
        <v>0</v>
      </c>
      <c r="K65" s="205"/>
      <c r="L65" s="212"/>
      <c r="M65" s="212"/>
      <c r="N65" s="223"/>
      <c r="O65" s="15"/>
      <c r="P65" s="202">
        <f>Machinery!A65</f>
        <v>0</v>
      </c>
      <c r="Q65" s="135">
        <f t="shared" si="1"/>
        <v>0</v>
      </c>
      <c r="R65" s="135">
        <f t="shared" si="2"/>
        <v>0</v>
      </c>
      <c r="S65" s="138" t="e">
        <f t="shared" si="3"/>
        <v>#DIV/0!</v>
      </c>
      <c r="T65" s="138" t="e">
        <f>LOOKUP(P65,Machinery!$A$7:$A$46,Machinery!$J$7:$J$46)</f>
        <v>#N/A</v>
      </c>
      <c r="U65" s="138" t="e">
        <f>LOOKUP(P65,Machinery!$A$7:$A$46,Machinery!$P$7:$P$46)</f>
        <v>#N/A</v>
      </c>
      <c r="V65" s="138" t="e">
        <f t="shared" si="4"/>
        <v>#DIV/0!</v>
      </c>
      <c r="W65" s="139" t="e">
        <f t="shared" si="5"/>
        <v>#DIV/0!</v>
      </c>
      <c r="Y65" s="15"/>
      <c r="Z65" s="15"/>
      <c r="AA65" s="15"/>
    </row>
    <row r="66" spans="1:27" s="20" customFormat="1" ht="21.95" customHeight="1" x14ac:dyDescent="0.25">
      <c r="A66" s="205"/>
      <c r="B66" s="211"/>
      <c r="C66" s="202"/>
      <c r="D66" s="205"/>
      <c r="E66" s="205"/>
      <c r="F66" s="205"/>
      <c r="G66" s="202"/>
      <c r="H66" s="212"/>
      <c r="I66" s="205"/>
      <c r="J66" s="166">
        <f t="shared" si="0"/>
        <v>0</v>
      </c>
      <c r="K66" s="205"/>
      <c r="L66" s="212"/>
      <c r="M66" s="212"/>
      <c r="N66" s="223"/>
      <c r="O66" s="15"/>
      <c r="P66" s="202">
        <f>Machinery!A66</f>
        <v>0</v>
      </c>
      <c r="Q66" s="135">
        <f t="shared" si="1"/>
        <v>0</v>
      </c>
      <c r="R66" s="135">
        <f t="shared" si="2"/>
        <v>0</v>
      </c>
      <c r="S66" s="138" t="e">
        <f t="shared" si="3"/>
        <v>#DIV/0!</v>
      </c>
      <c r="T66" s="138" t="e">
        <f>LOOKUP(P66,Machinery!$A$7:$A$46,Machinery!$J$7:$J$46)</f>
        <v>#N/A</v>
      </c>
      <c r="U66" s="138" t="e">
        <f>LOOKUP(P66,Machinery!$A$7:$A$46,Machinery!$P$7:$P$46)</f>
        <v>#N/A</v>
      </c>
      <c r="V66" s="138" t="e">
        <f t="shared" si="4"/>
        <v>#DIV/0!</v>
      </c>
      <c r="W66" s="139" t="e">
        <f t="shared" si="5"/>
        <v>#DIV/0!</v>
      </c>
      <c r="Y66" s="15"/>
      <c r="Z66" s="15"/>
      <c r="AA66" s="15"/>
    </row>
    <row r="67" spans="1:27" s="20" customFormat="1" ht="21.95" customHeight="1" x14ac:dyDescent="0.25">
      <c r="A67" s="205"/>
      <c r="B67" s="211"/>
      <c r="C67" s="202"/>
      <c r="D67" s="205"/>
      <c r="E67" s="205"/>
      <c r="F67" s="205"/>
      <c r="G67" s="202"/>
      <c r="H67" s="212"/>
      <c r="I67" s="205"/>
      <c r="J67" s="166">
        <f t="shared" si="0"/>
        <v>0</v>
      </c>
      <c r="K67" s="205"/>
      <c r="L67" s="212"/>
      <c r="M67" s="212"/>
      <c r="N67" s="223"/>
      <c r="O67" s="15"/>
      <c r="P67" s="202">
        <f>Machinery!A67</f>
        <v>0</v>
      </c>
      <c r="Q67" s="135">
        <f t="shared" si="1"/>
        <v>0</v>
      </c>
      <c r="R67" s="135">
        <f t="shared" si="2"/>
        <v>0</v>
      </c>
      <c r="S67" s="138" t="e">
        <f t="shared" si="3"/>
        <v>#DIV/0!</v>
      </c>
      <c r="T67" s="138" t="e">
        <f>LOOKUP(P67,Machinery!$A$7:$A$46,Machinery!$J$7:$J$46)</f>
        <v>#N/A</v>
      </c>
      <c r="U67" s="138" t="e">
        <f>LOOKUP(P67,Machinery!$A$7:$A$46,Machinery!$P$7:$P$46)</f>
        <v>#N/A</v>
      </c>
      <c r="V67" s="138" t="e">
        <f t="shared" si="4"/>
        <v>#DIV/0!</v>
      </c>
      <c r="W67" s="139" t="e">
        <f t="shared" si="5"/>
        <v>#DIV/0!</v>
      </c>
      <c r="Y67" s="15"/>
      <c r="Z67" s="15"/>
      <c r="AA67" s="15"/>
    </row>
    <row r="68" spans="1:27" s="20" customFormat="1" ht="21.95" customHeight="1" x14ac:dyDescent="0.25">
      <c r="A68" s="205"/>
      <c r="B68" s="211"/>
      <c r="C68" s="202"/>
      <c r="D68" s="205"/>
      <c r="E68" s="205"/>
      <c r="F68" s="205"/>
      <c r="G68" s="202"/>
      <c r="H68" s="212"/>
      <c r="I68" s="205"/>
      <c r="J68" s="166">
        <f t="shared" si="0"/>
        <v>0</v>
      </c>
      <c r="K68" s="205"/>
      <c r="L68" s="212"/>
      <c r="M68" s="212"/>
      <c r="N68" s="223"/>
      <c r="O68" s="15"/>
      <c r="P68" s="202">
        <f>Machinery!A68</f>
        <v>0</v>
      </c>
      <c r="Q68" s="135">
        <f t="shared" si="1"/>
        <v>0</v>
      </c>
      <c r="R68" s="135">
        <f t="shared" si="2"/>
        <v>0</v>
      </c>
      <c r="S68" s="138" t="e">
        <f t="shared" si="3"/>
        <v>#DIV/0!</v>
      </c>
      <c r="T68" s="138" t="e">
        <f>LOOKUP(P68,Machinery!$A$7:$A$46,Machinery!$J$7:$J$46)</f>
        <v>#N/A</v>
      </c>
      <c r="U68" s="138" t="e">
        <f>LOOKUP(P68,Machinery!$A$7:$A$46,Machinery!$P$7:$P$46)</f>
        <v>#N/A</v>
      </c>
      <c r="V68" s="138" t="e">
        <f t="shared" si="4"/>
        <v>#DIV/0!</v>
      </c>
      <c r="W68" s="139" t="e">
        <f t="shared" si="5"/>
        <v>#DIV/0!</v>
      </c>
      <c r="Y68" s="15"/>
      <c r="Z68" s="15"/>
      <c r="AA68" s="15"/>
    </row>
    <row r="69" spans="1:27" s="20" customFormat="1" ht="21.95" customHeight="1" x14ac:dyDescent="0.25">
      <c r="A69" s="205"/>
      <c r="B69" s="211"/>
      <c r="C69" s="202"/>
      <c r="D69" s="205"/>
      <c r="E69" s="205"/>
      <c r="F69" s="205"/>
      <c r="G69" s="202"/>
      <c r="H69" s="212"/>
      <c r="I69" s="205"/>
      <c r="J69" s="166">
        <f t="shared" si="0"/>
        <v>0</v>
      </c>
      <c r="K69" s="205"/>
      <c r="L69" s="212"/>
      <c r="M69" s="212"/>
      <c r="N69" s="223"/>
      <c r="O69" s="15"/>
      <c r="P69" s="202">
        <f>Machinery!A69</f>
        <v>0</v>
      </c>
      <c r="Q69" s="135">
        <f t="shared" si="1"/>
        <v>0</v>
      </c>
      <c r="R69" s="135">
        <f t="shared" si="2"/>
        <v>0</v>
      </c>
      <c r="S69" s="138" t="e">
        <f t="shared" si="3"/>
        <v>#DIV/0!</v>
      </c>
      <c r="T69" s="138" t="e">
        <f>LOOKUP(P69,Machinery!$A$7:$A$46,Machinery!$J$7:$J$46)</f>
        <v>#N/A</v>
      </c>
      <c r="U69" s="138" t="e">
        <f>LOOKUP(P69,Machinery!$A$7:$A$46,Machinery!$P$7:$P$46)</f>
        <v>#N/A</v>
      </c>
      <c r="V69" s="138" t="e">
        <f t="shared" si="4"/>
        <v>#DIV/0!</v>
      </c>
      <c r="W69" s="139" t="e">
        <f t="shared" si="5"/>
        <v>#DIV/0!</v>
      </c>
      <c r="Y69" s="15"/>
      <c r="Z69" s="15"/>
      <c r="AA69" s="15"/>
    </row>
    <row r="70" spans="1:27" s="20" customFormat="1" ht="21.95" customHeight="1" x14ac:dyDescent="0.25">
      <c r="A70" s="205"/>
      <c r="B70" s="211"/>
      <c r="C70" s="202"/>
      <c r="D70" s="205"/>
      <c r="E70" s="205"/>
      <c r="F70" s="205"/>
      <c r="G70" s="202"/>
      <c r="H70" s="212"/>
      <c r="I70" s="205"/>
      <c r="J70" s="166">
        <f t="shared" si="0"/>
        <v>0</v>
      </c>
      <c r="K70" s="205"/>
      <c r="L70" s="212"/>
      <c r="M70" s="212"/>
      <c r="N70" s="223"/>
      <c r="O70" s="15"/>
      <c r="Y70" s="15"/>
      <c r="Z70" s="15"/>
      <c r="AA70" s="15"/>
    </row>
    <row r="71" spans="1:27" s="20" customFormat="1" ht="21.95" customHeight="1" x14ac:dyDescent="0.25">
      <c r="A71" s="205"/>
      <c r="B71" s="211"/>
      <c r="C71" s="202"/>
      <c r="D71" s="205"/>
      <c r="E71" s="205"/>
      <c r="F71" s="205"/>
      <c r="G71" s="202"/>
      <c r="H71" s="212"/>
      <c r="I71" s="205"/>
      <c r="J71" s="166">
        <f t="shared" si="0"/>
        <v>0</v>
      </c>
      <c r="K71" s="205"/>
      <c r="L71" s="212"/>
      <c r="M71" s="212"/>
      <c r="N71" s="223"/>
      <c r="O71" s="15"/>
      <c r="Y71" s="15"/>
      <c r="Z71" s="15"/>
      <c r="AA71" s="15"/>
    </row>
    <row r="72" spans="1:27" s="20" customFormat="1" ht="21.95" customHeight="1" x14ac:dyDescent="0.25">
      <c r="A72" s="205"/>
      <c r="B72" s="211"/>
      <c r="C72" s="202"/>
      <c r="D72" s="205"/>
      <c r="E72" s="205"/>
      <c r="F72" s="205"/>
      <c r="G72" s="202"/>
      <c r="H72" s="212"/>
      <c r="I72" s="205"/>
      <c r="J72" s="166">
        <f t="shared" ref="J72:J135" si="6">H72*I72</f>
        <v>0</v>
      </c>
      <c r="K72" s="205"/>
      <c r="L72" s="212"/>
      <c r="M72" s="212"/>
      <c r="N72" s="223"/>
      <c r="O72" s="15"/>
      <c r="Y72" s="15"/>
      <c r="Z72" s="15"/>
      <c r="AA72" s="15"/>
    </row>
    <row r="73" spans="1:27" s="20" customFormat="1" ht="21.95" customHeight="1" x14ac:dyDescent="0.25">
      <c r="A73" s="205"/>
      <c r="B73" s="211"/>
      <c r="C73" s="202"/>
      <c r="D73" s="205"/>
      <c r="E73" s="205"/>
      <c r="F73" s="205"/>
      <c r="G73" s="202"/>
      <c r="H73" s="212"/>
      <c r="I73" s="205"/>
      <c r="J73" s="166">
        <f t="shared" si="6"/>
        <v>0</v>
      </c>
      <c r="K73" s="205"/>
      <c r="L73" s="212"/>
      <c r="M73" s="212"/>
      <c r="N73" s="223"/>
      <c r="O73" s="15"/>
      <c r="Y73" s="15"/>
      <c r="Z73" s="15"/>
      <c r="AA73" s="15"/>
    </row>
    <row r="74" spans="1:27" s="20" customFormat="1" ht="21.95" customHeight="1" x14ac:dyDescent="0.25">
      <c r="A74" s="205"/>
      <c r="B74" s="211"/>
      <c r="C74" s="202"/>
      <c r="D74" s="205"/>
      <c r="E74" s="205"/>
      <c r="F74" s="205"/>
      <c r="G74" s="202"/>
      <c r="H74" s="212"/>
      <c r="I74" s="205"/>
      <c r="J74" s="166">
        <f t="shared" si="6"/>
        <v>0</v>
      </c>
      <c r="K74" s="205"/>
      <c r="L74" s="212"/>
      <c r="M74" s="212"/>
      <c r="N74" s="223"/>
      <c r="O74" s="15"/>
      <c r="Y74" s="15"/>
      <c r="Z74" s="15"/>
      <c r="AA74" s="15"/>
    </row>
    <row r="75" spans="1:27" s="20" customFormat="1" ht="21.95" customHeight="1" x14ac:dyDescent="0.25">
      <c r="A75" s="205"/>
      <c r="B75" s="211"/>
      <c r="C75" s="202"/>
      <c r="D75" s="205"/>
      <c r="E75" s="205"/>
      <c r="F75" s="205"/>
      <c r="G75" s="202"/>
      <c r="H75" s="212"/>
      <c r="I75" s="205"/>
      <c r="J75" s="166">
        <f t="shared" si="6"/>
        <v>0</v>
      </c>
      <c r="K75" s="205"/>
      <c r="L75" s="212"/>
      <c r="M75" s="212"/>
      <c r="N75" s="223"/>
      <c r="O75" s="15"/>
      <c r="Y75" s="15"/>
      <c r="Z75" s="15"/>
      <c r="AA75" s="15"/>
    </row>
    <row r="76" spans="1:27" s="20" customFormat="1" ht="21.95" customHeight="1" x14ac:dyDescent="0.25">
      <c r="A76" s="205"/>
      <c r="B76" s="211"/>
      <c r="C76" s="202"/>
      <c r="D76" s="205"/>
      <c r="E76" s="205"/>
      <c r="F76" s="205"/>
      <c r="G76" s="202"/>
      <c r="H76" s="212"/>
      <c r="I76" s="205"/>
      <c r="J76" s="166">
        <f t="shared" si="6"/>
        <v>0</v>
      </c>
      <c r="K76" s="205"/>
      <c r="L76" s="212"/>
      <c r="M76" s="212"/>
      <c r="N76" s="223"/>
      <c r="O76" s="15"/>
    </row>
    <row r="77" spans="1:27" s="20" customFormat="1" ht="21.95" customHeight="1" x14ac:dyDescent="0.25">
      <c r="A77" s="205"/>
      <c r="B77" s="211"/>
      <c r="C77" s="202"/>
      <c r="D77" s="205"/>
      <c r="E77" s="205"/>
      <c r="F77" s="205"/>
      <c r="G77" s="202"/>
      <c r="H77" s="212"/>
      <c r="I77" s="205"/>
      <c r="J77" s="166">
        <f t="shared" si="6"/>
        <v>0</v>
      </c>
      <c r="K77" s="205"/>
      <c r="L77" s="212"/>
      <c r="M77" s="212"/>
      <c r="N77" s="223"/>
      <c r="O77" s="15"/>
    </row>
    <row r="78" spans="1:27" s="20" customFormat="1" ht="21.95" customHeight="1" x14ac:dyDescent="0.25">
      <c r="A78" s="205"/>
      <c r="B78" s="211"/>
      <c r="C78" s="202"/>
      <c r="D78" s="205"/>
      <c r="E78" s="205"/>
      <c r="F78" s="205"/>
      <c r="G78" s="202"/>
      <c r="H78" s="212"/>
      <c r="I78" s="205"/>
      <c r="J78" s="166">
        <f t="shared" si="6"/>
        <v>0</v>
      </c>
      <c r="K78" s="205"/>
      <c r="L78" s="212"/>
      <c r="M78" s="212"/>
      <c r="N78" s="223"/>
      <c r="O78" s="15"/>
    </row>
    <row r="79" spans="1:27" s="20" customFormat="1" ht="21.95" customHeight="1" x14ac:dyDescent="0.25">
      <c r="A79" s="205"/>
      <c r="B79" s="211"/>
      <c r="C79" s="202"/>
      <c r="D79" s="205"/>
      <c r="E79" s="205"/>
      <c r="F79" s="205"/>
      <c r="G79" s="202"/>
      <c r="H79" s="212"/>
      <c r="I79" s="205"/>
      <c r="J79" s="166">
        <f t="shared" si="6"/>
        <v>0</v>
      </c>
      <c r="K79" s="205"/>
      <c r="L79" s="212"/>
      <c r="M79" s="212"/>
      <c r="N79" s="223"/>
      <c r="O79" s="15"/>
    </row>
    <row r="80" spans="1:27" s="20" customFormat="1" ht="21.95" customHeight="1" x14ac:dyDescent="0.25">
      <c r="A80" s="205"/>
      <c r="B80" s="211"/>
      <c r="C80" s="202"/>
      <c r="D80" s="205"/>
      <c r="E80" s="205"/>
      <c r="F80" s="205"/>
      <c r="G80" s="202"/>
      <c r="H80" s="212"/>
      <c r="I80" s="205"/>
      <c r="J80" s="166">
        <f t="shared" si="6"/>
        <v>0</v>
      </c>
      <c r="K80" s="205"/>
      <c r="L80" s="212"/>
      <c r="M80" s="212"/>
      <c r="N80" s="223"/>
      <c r="O80" s="15"/>
    </row>
    <row r="81" spans="1:15" s="20" customFormat="1" ht="21.95" customHeight="1" x14ac:dyDescent="0.25">
      <c r="A81" s="205"/>
      <c r="B81" s="211"/>
      <c r="C81" s="202"/>
      <c r="D81" s="205"/>
      <c r="E81" s="205"/>
      <c r="F81" s="205"/>
      <c r="G81" s="202"/>
      <c r="H81" s="212"/>
      <c r="I81" s="205"/>
      <c r="J81" s="166">
        <f t="shared" si="6"/>
        <v>0</v>
      </c>
      <c r="K81" s="205"/>
      <c r="L81" s="212"/>
      <c r="M81" s="212"/>
      <c r="N81" s="223"/>
      <c r="O81" s="15"/>
    </row>
    <row r="82" spans="1:15" s="20" customFormat="1" ht="21.95" customHeight="1" x14ac:dyDescent="0.25">
      <c r="A82" s="205"/>
      <c r="B82" s="211"/>
      <c r="C82" s="202"/>
      <c r="D82" s="205"/>
      <c r="E82" s="205"/>
      <c r="F82" s="205"/>
      <c r="G82" s="202"/>
      <c r="H82" s="212"/>
      <c r="I82" s="205"/>
      <c r="J82" s="166">
        <f t="shared" si="6"/>
        <v>0</v>
      </c>
      <c r="K82" s="205"/>
      <c r="L82" s="212"/>
      <c r="M82" s="212"/>
      <c r="N82" s="223"/>
      <c r="O82" s="15"/>
    </row>
    <row r="83" spans="1:15" s="20" customFormat="1" ht="21.95" customHeight="1" x14ac:dyDescent="0.25">
      <c r="A83" s="205"/>
      <c r="B83" s="211"/>
      <c r="C83" s="202"/>
      <c r="D83" s="205"/>
      <c r="E83" s="205"/>
      <c r="F83" s="205"/>
      <c r="G83" s="202"/>
      <c r="H83" s="212"/>
      <c r="I83" s="205"/>
      <c r="J83" s="166">
        <f t="shared" si="6"/>
        <v>0</v>
      </c>
      <c r="K83" s="205"/>
      <c r="L83" s="212"/>
      <c r="M83" s="212"/>
      <c r="N83" s="223"/>
      <c r="O83" s="15"/>
    </row>
    <row r="84" spans="1:15" s="20" customFormat="1" ht="21.95" customHeight="1" x14ac:dyDescent="0.25">
      <c r="A84" s="205"/>
      <c r="B84" s="211"/>
      <c r="C84" s="202"/>
      <c r="D84" s="205"/>
      <c r="E84" s="205"/>
      <c r="F84" s="205"/>
      <c r="G84" s="202"/>
      <c r="H84" s="212"/>
      <c r="I84" s="205"/>
      <c r="J84" s="166">
        <f t="shared" si="6"/>
        <v>0</v>
      </c>
      <c r="K84" s="205"/>
      <c r="L84" s="212"/>
      <c r="M84" s="212"/>
      <c r="N84" s="223"/>
      <c r="O84" s="15"/>
    </row>
    <row r="85" spans="1:15" s="20" customFormat="1" ht="21.95" customHeight="1" x14ac:dyDescent="0.25">
      <c r="A85" s="205"/>
      <c r="B85" s="211"/>
      <c r="C85" s="202"/>
      <c r="D85" s="205"/>
      <c r="E85" s="205"/>
      <c r="F85" s="205"/>
      <c r="G85" s="202"/>
      <c r="H85" s="212"/>
      <c r="I85" s="205"/>
      <c r="J85" s="166">
        <f t="shared" si="6"/>
        <v>0</v>
      </c>
      <c r="K85" s="205"/>
      <c r="L85" s="212"/>
      <c r="M85" s="212"/>
      <c r="N85" s="223"/>
      <c r="O85" s="15"/>
    </row>
    <row r="86" spans="1:15" s="20" customFormat="1" ht="21.95" customHeight="1" x14ac:dyDescent="0.25">
      <c r="A86" s="205"/>
      <c r="B86" s="211"/>
      <c r="C86" s="202"/>
      <c r="D86" s="205"/>
      <c r="E86" s="205"/>
      <c r="F86" s="205"/>
      <c r="G86" s="202"/>
      <c r="H86" s="212"/>
      <c r="I86" s="205"/>
      <c r="J86" s="166">
        <f t="shared" si="6"/>
        <v>0</v>
      </c>
      <c r="K86" s="205"/>
      <c r="L86" s="212"/>
      <c r="M86" s="212"/>
      <c r="N86" s="223"/>
      <c r="O86" s="15"/>
    </row>
    <row r="87" spans="1:15" s="20" customFormat="1" ht="21.95" customHeight="1" x14ac:dyDescent="0.25">
      <c r="A87" s="205"/>
      <c r="B87" s="211"/>
      <c r="C87" s="202"/>
      <c r="D87" s="205"/>
      <c r="E87" s="205"/>
      <c r="F87" s="205"/>
      <c r="G87" s="202"/>
      <c r="H87" s="212"/>
      <c r="I87" s="205"/>
      <c r="J87" s="166">
        <f t="shared" si="6"/>
        <v>0</v>
      </c>
      <c r="K87" s="205"/>
      <c r="L87" s="212"/>
      <c r="M87" s="212"/>
      <c r="N87" s="223"/>
      <c r="O87" s="15"/>
    </row>
    <row r="88" spans="1:15" s="20" customFormat="1" ht="21.95" customHeight="1" x14ac:dyDescent="0.25">
      <c r="A88" s="205"/>
      <c r="B88" s="211"/>
      <c r="C88" s="202"/>
      <c r="D88" s="205"/>
      <c r="E88" s="205"/>
      <c r="F88" s="205"/>
      <c r="G88" s="202"/>
      <c r="H88" s="212"/>
      <c r="I88" s="205"/>
      <c r="J88" s="166">
        <f t="shared" si="6"/>
        <v>0</v>
      </c>
      <c r="K88" s="205"/>
      <c r="L88" s="212"/>
      <c r="M88" s="212"/>
      <c r="N88" s="223"/>
      <c r="O88" s="15"/>
    </row>
    <row r="89" spans="1:15" s="20" customFormat="1" ht="21.95" customHeight="1" x14ac:dyDescent="0.25">
      <c r="A89" s="205"/>
      <c r="B89" s="211"/>
      <c r="C89" s="202"/>
      <c r="D89" s="205"/>
      <c r="E89" s="205"/>
      <c r="F89" s="205"/>
      <c r="G89" s="202"/>
      <c r="H89" s="212"/>
      <c r="I89" s="205"/>
      <c r="J89" s="166">
        <f t="shared" si="6"/>
        <v>0</v>
      </c>
      <c r="K89" s="205"/>
      <c r="L89" s="212"/>
      <c r="M89" s="212"/>
      <c r="N89" s="223"/>
      <c r="O89" s="15"/>
    </row>
    <row r="90" spans="1:15" s="20" customFormat="1" ht="21.95" customHeight="1" x14ac:dyDescent="0.25">
      <c r="A90" s="205"/>
      <c r="B90" s="211"/>
      <c r="C90" s="202"/>
      <c r="D90" s="205"/>
      <c r="E90" s="205"/>
      <c r="F90" s="205"/>
      <c r="G90" s="202"/>
      <c r="H90" s="212"/>
      <c r="I90" s="205"/>
      <c r="J90" s="166">
        <f t="shared" si="6"/>
        <v>0</v>
      </c>
      <c r="K90" s="205"/>
      <c r="L90" s="212"/>
      <c r="M90" s="212"/>
      <c r="N90" s="223"/>
      <c r="O90" s="15"/>
    </row>
    <row r="91" spans="1:15" s="20" customFormat="1" ht="21.95" customHeight="1" x14ac:dyDescent="0.25">
      <c r="A91" s="205"/>
      <c r="B91" s="211"/>
      <c r="C91" s="202"/>
      <c r="D91" s="205"/>
      <c r="E91" s="205"/>
      <c r="F91" s="205"/>
      <c r="G91" s="202"/>
      <c r="H91" s="212"/>
      <c r="I91" s="205"/>
      <c r="J91" s="166">
        <f t="shared" si="6"/>
        <v>0</v>
      </c>
      <c r="K91" s="205"/>
      <c r="L91" s="212"/>
      <c r="M91" s="212"/>
      <c r="N91" s="223"/>
      <c r="O91" s="15"/>
    </row>
    <row r="92" spans="1:15" s="20" customFormat="1" ht="21.95" customHeight="1" x14ac:dyDescent="0.25">
      <c r="A92" s="205"/>
      <c r="B92" s="211"/>
      <c r="C92" s="202"/>
      <c r="D92" s="205"/>
      <c r="E92" s="205"/>
      <c r="F92" s="205"/>
      <c r="G92" s="202"/>
      <c r="H92" s="212"/>
      <c r="I92" s="205"/>
      <c r="J92" s="166">
        <f t="shared" si="6"/>
        <v>0</v>
      </c>
      <c r="K92" s="205"/>
      <c r="L92" s="212"/>
      <c r="M92" s="212"/>
      <c r="N92" s="223"/>
      <c r="O92" s="15"/>
    </row>
    <row r="93" spans="1:15" s="20" customFormat="1" ht="21.95" customHeight="1" x14ac:dyDescent="0.25">
      <c r="A93" s="205"/>
      <c r="B93" s="211"/>
      <c r="C93" s="202"/>
      <c r="D93" s="205"/>
      <c r="E93" s="205"/>
      <c r="F93" s="205"/>
      <c r="G93" s="202"/>
      <c r="H93" s="212"/>
      <c r="I93" s="205"/>
      <c r="J93" s="166">
        <f t="shared" si="6"/>
        <v>0</v>
      </c>
      <c r="K93" s="205"/>
      <c r="L93" s="212"/>
      <c r="M93" s="212"/>
      <c r="N93" s="223"/>
      <c r="O93" s="15"/>
    </row>
    <row r="94" spans="1:15" s="20" customFormat="1" ht="21.95" customHeight="1" x14ac:dyDescent="0.25">
      <c r="A94" s="205"/>
      <c r="B94" s="211"/>
      <c r="C94" s="202"/>
      <c r="D94" s="205"/>
      <c r="E94" s="205"/>
      <c r="F94" s="205"/>
      <c r="G94" s="202"/>
      <c r="H94" s="212"/>
      <c r="I94" s="205"/>
      <c r="J94" s="166">
        <f t="shared" si="6"/>
        <v>0</v>
      </c>
      <c r="K94" s="205"/>
      <c r="L94" s="212"/>
      <c r="M94" s="212"/>
      <c r="N94" s="223"/>
      <c r="O94" s="15"/>
    </row>
    <row r="95" spans="1:15" s="20" customFormat="1" ht="21.95" customHeight="1" x14ac:dyDescent="0.25">
      <c r="A95" s="205"/>
      <c r="B95" s="211"/>
      <c r="C95" s="202"/>
      <c r="D95" s="205"/>
      <c r="E95" s="205"/>
      <c r="F95" s="205"/>
      <c r="G95" s="202"/>
      <c r="H95" s="212"/>
      <c r="I95" s="205"/>
      <c r="J95" s="166">
        <f t="shared" si="6"/>
        <v>0</v>
      </c>
      <c r="K95" s="205"/>
      <c r="L95" s="212"/>
      <c r="M95" s="212"/>
      <c r="N95" s="223"/>
      <c r="O95" s="15"/>
    </row>
    <row r="96" spans="1:15" s="20" customFormat="1" ht="21.95" customHeight="1" x14ac:dyDescent="0.25">
      <c r="A96" s="205"/>
      <c r="B96" s="211"/>
      <c r="C96" s="202"/>
      <c r="D96" s="205"/>
      <c r="E96" s="205"/>
      <c r="F96" s="205"/>
      <c r="G96" s="202"/>
      <c r="H96" s="212"/>
      <c r="I96" s="205"/>
      <c r="J96" s="166">
        <f t="shared" si="6"/>
        <v>0</v>
      </c>
      <c r="K96" s="205"/>
      <c r="L96" s="212"/>
      <c r="M96" s="212"/>
      <c r="N96" s="223"/>
      <c r="O96" s="15"/>
    </row>
    <row r="97" spans="1:15" s="20" customFormat="1" ht="21.95" customHeight="1" x14ac:dyDescent="0.25">
      <c r="A97" s="205"/>
      <c r="B97" s="211"/>
      <c r="C97" s="202"/>
      <c r="D97" s="205"/>
      <c r="E97" s="205"/>
      <c r="F97" s="205"/>
      <c r="G97" s="202"/>
      <c r="H97" s="212"/>
      <c r="I97" s="205"/>
      <c r="J97" s="166">
        <f t="shared" si="6"/>
        <v>0</v>
      </c>
      <c r="K97" s="205"/>
      <c r="L97" s="212"/>
      <c r="M97" s="212"/>
      <c r="N97" s="223"/>
      <c r="O97" s="15"/>
    </row>
    <row r="98" spans="1:15" s="20" customFormat="1" ht="21.95" customHeight="1" x14ac:dyDescent="0.25">
      <c r="A98" s="205"/>
      <c r="B98" s="211"/>
      <c r="C98" s="202"/>
      <c r="D98" s="205"/>
      <c r="E98" s="205"/>
      <c r="F98" s="205"/>
      <c r="G98" s="202"/>
      <c r="H98" s="212"/>
      <c r="I98" s="205"/>
      <c r="J98" s="166">
        <f t="shared" si="6"/>
        <v>0</v>
      </c>
      <c r="K98" s="205"/>
      <c r="L98" s="212"/>
      <c r="M98" s="212"/>
      <c r="N98" s="223"/>
      <c r="O98" s="15"/>
    </row>
    <row r="99" spans="1:15" s="20" customFormat="1" ht="21.95" customHeight="1" x14ac:dyDescent="0.25">
      <c r="A99" s="205"/>
      <c r="B99" s="211"/>
      <c r="C99" s="202"/>
      <c r="D99" s="205"/>
      <c r="E99" s="205"/>
      <c r="F99" s="205"/>
      <c r="G99" s="202"/>
      <c r="H99" s="212"/>
      <c r="I99" s="205"/>
      <c r="J99" s="166">
        <f t="shared" si="6"/>
        <v>0</v>
      </c>
      <c r="K99" s="205"/>
      <c r="L99" s="212"/>
      <c r="M99" s="212"/>
      <c r="N99" s="223"/>
      <c r="O99" s="15"/>
    </row>
    <row r="100" spans="1:15" s="20" customFormat="1" ht="21.95" customHeight="1" x14ac:dyDescent="0.25">
      <c r="A100" s="205"/>
      <c r="B100" s="211"/>
      <c r="C100" s="202"/>
      <c r="D100" s="205"/>
      <c r="E100" s="205"/>
      <c r="F100" s="205"/>
      <c r="G100" s="202"/>
      <c r="H100" s="212"/>
      <c r="I100" s="205"/>
      <c r="J100" s="166">
        <f t="shared" si="6"/>
        <v>0</v>
      </c>
      <c r="K100" s="205"/>
      <c r="L100" s="212"/>
      <c r="M100" s="212"/>
      <c r="N100" s="223"/>
      <c r="O100" s="15"/>
    </row>
    <row r="101" spans="1:15" s="20" customFormat="1" ht="21.95" customHeight="1" x14ac:dyDescent="0.25">
      <c r="A101" s="205"/>
      <c r="B101" s="211"/>
      <c r="C101" s="202"/>
      <c r="D101" s="205"/>
      <c r="E101" s="205"/>
      <c r="F101" s="205"/>
      <c r="G101" s="202"/>
      <c r="H101" s="212"/>
      <c r="I101" s="205"/>
      <c r="J101" s="166">
        <f t="shared" si="6"/>
        <v>0</v>
      </c>
      <c r="K101" s="205"/>
      <c r="L101" s="212"/>
      <c r="M101" s="212"/>
      <c r="N101" s="223"/>
      <c r="O101" s="15"/>
    </row>
    <row r="102" spans="1:15" s="20" customFormat="1" ht="21.95" customHeight="1" x14ac:dyDescent="0.25">
      <c r="A102" s="205"/>
      <c r="B102" s="211"/>
      <c r="C102" s="202"/>
      <c r="D102" s="205"/>
      <c r="E102" s="205"/>
      <c r="F102" s="205"/>
      <c r="G102" s="202"/>
      <c r="H102" s="212"/>
      <c r="I102" s="205"/>
      <c r="J102" s="166">
        <f t="shared" si="6"/>
        <v>0</v>
      </c>
      <c r="K102" s="205"/>
      <c r="L102" s="212"/>
      <c r="M102" s="212"/>
      <c r="N102" s="223"/>
      <c r="O102" s="15"/>
    </row>
    <row r="103" spans="1:15" s="20" customFormat="1" ht="21.95" customHeight="1" x14ac:dyDescent="0.25">
      <c r="A103" s="205"/>
      <c r="B103" s="211"/>
      <c r="C103" s="202"/>
      <c r="D103" s="205"/>
      <c r="E103" s="205"/>
      <c r="F103" s="205"/>
      <c r="G103" s="202"/>
      <c r="H103" s="212"/>
      <c r="I103" s="205"/>
      <c r="J103" s="166">
        <f t="shared" si="6"/>
        <v>0</v>
      </c>
      <c r="K103" s="205"/>
      <c r="L103" s="212"/>
      <c r="M103" s="212"/>
      <c r="N103" s="223"/>
      <c r="O103" s="15"/>
    </row>
    <row r="104" spans="1:15" s="20" customFormat="1" ht="21.95" customHeight="1" x14ac:dyDescent="0.25">
      <c r="A104" s="205"/>
      <c r="B104" s="211"/>
      <c r="C104" s="202"/>
      <c r="D104" s="205"/>
      <c r="E104" s="205"/>
      <c r="F104" s="205"/>
      <c r="G104" s="202"/>
      <c r="H104" s="212"/>
      <c r="I104" s="205"/>
      <c r="J104" s="166">
        <f t="shared" si="6"/>
        <v>0</v>
      </c>
      <c r="K104" s="205"/>
      <c r="L104" s="212"/>
      <c r="M104" s="212"/>
      <c r="N104" s="223"/>
      <c r="O104" s="15"/>
    </row>
    <row r="105" spans="1:15" s="20" customFormat="1" ht="21.95" customHeight="1" x14ac:dyDescent="0.25">
      <c r="A105" s="205"/>
      <c r="B105" s="211"/>
      <c r="C105" s="202"/>
      <c r="D105" s="205"/>
      <c r="E105" s="205"/>
      <c r="F105" s="205"/>
      <c r="G105" s="202"/>
      <c r="H105" s="212"/>
      <c r="I105" s="205"/>
      <c r="J105" s="166">
        <f t="shared" si="6"/>
        <v>0</v>
      </c>
      <c r="K105" s="205"/>
      <c r="L105" s="212"/>
      <c r="M105" s="212"/>
      <c r="N105" s="223"/>
      <c r="O105" s="15"/>
    </row>
    <row r="106" spans="1:15" s="20" customFormat="1" ht="21.95" customHeight="1" x14ac:dyDescent="0.25">
      <c r="A106" s="205"/>
      <c r="B106" s="211"/>
      <c r="C106" s="202"/>
      <c r="D106" s="205"/>
      <c r="E106" s="205"/>
      <c r="F106" s="205"/>
      <c r="G106" s="202"/>
      <c r="H106" s="212"/>
      <c r="I106" s="205"/>
      <c r="J106" s="166">
        <f t="shared" si="6"/>
        <v>0</v>
      </c>
      <c r="K106" s="205"/>
      <c r="L106" s="212"/>
      <c r="M106" s="212"/>
      <c r="N106" s="223"/>
      <c r="O106" s="15"/>
    </row>
    <row r="107" spans="1:15" s="20" customFormat="1" ht="21.95" customHeight="1" x14ac:dyDescent="0.25">
      <c r="A107" s="205"/>
      <c r="B107" s="211"/>
      <c r="C107" s="202"/>
      <c r="D107" s="205"/>
      <c r="E107" s="205"/>
      <c r="F107" s="205"/>
      <c r="G107" s="202"/>
      <c r="H107" s="212"/>
      <c r="I107" s="205"/>
      <c r="J107" s="166">
        <f t="shared" si="6"/>
        <v>0</v>
      </c>
      <c r="K107" s="205"/>
      <c r="L107" s="212"/>
      <c r="M107" s="212"/>
      <c r="N107" s="223"/>
      <c r="O107" s="15"/>
    </row>
    <row r="108" spans="1:15" s="20" customFormat="1" ht="21.95" customHeight="1" x14ac:dyDescent="0.25">
      <c r="A108" s="205"/>
      <c r="B108" s="211"/>
      <c r="C108" s="202"/>
      <c r="D108" s="205"/>
      <c r="E108" s="205"/>
      <c r="F108" s="205"/>
      <c r="G108" s="202"/>
      <c r="H108" s="212"/>
      <c r="I108" s="205"/>
      <c r="J108" s="166">
        <f t="shared" si="6"/>
        <v>0</v>
      </c>
      <c r="K108" s="205"/>
      <c r="L108" s="212"/>
      <c r="M108" s="212"/>
      <c r="N108" s="223"/>
      <c r="O108" s="15"/>
    </row>
    <row r="109" spans="1:15" s="20" customFormat="1" ht="21.95" customHeight="1" x14ac:dyDescent="0.25">
      <c r="A109" s="205"/>
      <c r="B109" s="211"/>
      <c r="C109" s="202"/>
      <c r="D109" s="205"/>
      <c r="E109" s="205"/>
      <c r="F109" s="205"/>
      <c r="G109" s="202"/>
      <c r="H109" s="212"/>
      <c r="I109" s="205"/>
      <c r="J109" s="166">
        <f t="shared" si="6"/>
        <v>0</v>
      </c>
      <c r="K109" s="205"/>
      <c r="L109" s="212"/>
      <c r="M109" s="212"/>
      <c r="N109" s="223"/>
      <c r="O109" s="15"/>
    </row>
    <row r="110" spans="1:15" s="20" customFormat="1" ht="21.95" customHeight="1" x14ac:dyDescent="0.25">
      <c r="A110" s="205"/>
      <c r="B110" s="211"/>
      <c r="C110" s="202"/>
      <c r="D110" s="205"/>
      <c r="E110" s="205"/>
      <c r="F110" s="205"/>
      <c r="G110" s="202"/>
      <c r="H110" s="212"/>
      <c r="I110" s="205"/>
      <c r="J110" s="166">
        <f t="shared" si="6"/>
        <v>0</v>
      </c>
      <c r="K110" s="205"/>
      <c r="L110" s="212"/>
      <c r="M110" s="212"/>
      <c r="N110" s="223"/>
      <c r="O110" s="15"/>
    </row>
    <row r="111" spans="1:15" s="20" customFormat="1" ht="21.95" customHeight="1" x14ac:dyDescent="0.25">
      <c r="A111" s="205"/>
      <c r="B111" s="211"/>
      <c r="C111" s="202"/>
      <c r="D111" s="205"/>
      <c r="E111" s="205"/>
      <c r="F111" s="205"/>
      <c r="G111" s="202"/>
      <c r="H111" s="212"/>
      <c r="I111" s="205"/>
      <c r="J111" s="166">
        <f t="shared" si="6"/>
        <v>0</v>
      </c>
      <c r="K111" s="205"/>
      <c r="L111" s="212"/>
      <c r="M111" s="212"/>
      <c r="N111" s="223"/>
      <c r="O111" s="15"/>
    </row>
    <row r="112" spans="1:15" s="20" customFormat="1" ht="21.95" customHeight="1" x14ac:dyDescent="0.25">
      <c r="A112" s="205"/>
      <c r="B112" s="211"/>
      <c r="C112" s="202"/>
      <c r="D112" s="205"/>
      <c r="E112" s="205"/>
      <c r="F112" s="205"/>
      <c r="G112" s="202"/>
      <c r="H112" s="212"/>
      <c r="I112" s="205"/>
      <c r="J112" s="166">
        <f t="shared" si="6"/>
        <v>0</v>
      </c>
      <c r="K112" s="205"/>
      <c r="L112" s="212"/>
      <c r="M112" s="212"/>
      <c r="N112" s="223"/>
      <c r="O112" s="15"/>
    </row>
    <row r="113" spans="1:15" s="20" customFormat="1" ht="21.95" customHeight="1" x14ac:dyDescent="0.25">
      <c r="A113" s="205"/>
      <c r="B113" s="211"/>
      <c r="C113" s="202"/>
      <c r="D113" s="205"/>
      <c r="E113" s="205"/>
      <c r="F113" s="205"/>
      <c r="G113" s="202"/>
      <c r="H113" s="212"/>
      <c r="I113" s="205"/>
      <c r="J113" s="166">
        <f t="shared" si="6"/>
        <v>0</v>
      </c>
      <c r="K113" s="205"/>
      <c r="L113" s="212"/>
      <c r="M113" s="212"/>
      <c r="N113" s="223"/>
      <c r="O113" s="15"/>
    </row>
    <row r="114" spans="1:15" s="20" customFormat="1" ht="21.95" customHeight="1" x14ac:dyDescent="0.25">
      <c r="A114" s="205"/>
      <c r="B114" s="211"/>
      <c r="C114" s="202"/>
      <c r="D114" s="205"/>
      <c r="E114" s="205"/>
      <c r="F114" s="205"/>
      <c r="G114" s="202"/>
      <c r="H114" s="212"/>
      <c r="I114" s="205"/>
      <c r="J114" s="166">
        <f t="shared" si="6"/>
        <v>0</v>
      </c>
      <c r="K114" s="205"/>
      <c r="L114" s="212"/>
      <c r="M114" s="212"/>
      <c r="N114" s="223"/>
      <c r="O114" s="15"/>
    </row>
    <row r="115" spans="1:15" s="20" customFormat="1" ht="21.95" customHeight="1" x14ac:dyDescent="0.25">
      <c r="A115" s="205"/>
      <c r="B115" s="211"/>
      <c r="C115" s="202"/>
      <c r="D115" s="205"/>
      <c r="E115" s="205"/>
      <c r="F115" s="205"/>
      <c r="G115" s="202"/>
      <c r="H115" s="212"/>
      <c r="I115" s="205"/>
      <c r="J115" s="166">
        <f t="shared" si="6"/>
        <v>0</v>
      </c>
      <c r="K115" s="205"/>
      <c r="L115" s="212"/>
      <c r="M115" s="212"/>
      <c r="N115" s="223"/>
      <c r="O115" s="15"/>
    </row>
    <row r="116" spans="1:15" s="20" customFormat="1" ht="21.95" customHeight="1" x14ac:dyDescent="0.25">
      <c r="A116" s="205"/>
      <c r="B116" s="211"/>
      <c r="C116" s="202"/>
      <c r="D116" s="205"/>
      <c r="E116" s="205"/>
      <c r="F116" s="205"/>
      <c r="G116" s="202"/>
      <c r="H116" s="212"/>
      <c r="I116" s="205"/>
      <c r="J116" s="166">
        <f t="shared" si="6"/>
        <v>0</v>
      </c>
      <c r="K116" s="205"/>
      <c r="L116" s="212"/>
      <c r="M116" s="212"/>
      <c r="N116" s="223"/>
      <c r="O116" s="15"/>
    </row>
    <row r="117" spans="1:15" s="20" customFormat="1" ht="21.95" customHeight="1" x14ac:dyDescent="0.25">
      <c r="A117" s="205"/>
      <c r="B117" s="211"/>
      <c r="C117" s="202"/>
      <c r="D117" s="205"/>
      <c r="E117" s="205"/>
      <c r="F117" s="205"/>
      <c r="G117" s="202"/>
      <c r="H117" s="212"/>
      <c r="I117" s="205"/>
      <c r="J117" s="166">
        <f t="shared" si="6"/>
        <v>0</v>
      </c>
      <c r="K117" s="205"/>
      <c r="L117" s="212"/>
      <c r="M117" s="212"/>
      <c r="N117" s="223"/>
      <c r="O117" s="15"/>
    </row>
    <row r="118" spans="1:15" s="20" customFormat="1" ht="21.95" customHeight="1" x14ac:dyDescent="0.25">
      <c r="A118" s="205"/>
      <c r="B118" s="211"/>
      <c r="C118" s="202"/>
      <c r="D118" s="205"/>
      <c r="E118" s="205"/>
      <c r="F118" s="205"/>
      <c r="G118" s="202"/>
      <c r="H118" s="212"/>
      <c r="I118" s="205"/>
      <c r="J118" s="166">
        <f t="shared" si="6"/>
        <v>0</v>
      </c>
      <c r="K118" s="205"/>
      <c r="L118" s="212"/>
      <c r="M118" s="212"/>
      <c r="N118" s="223"/>
      <c r="O118" s="15"/>
    </row>
    <row r="119" spans="1:15" s="20" customFormat="1" ht="21.95" customHeight="1" x14ac:dyDescent="0.25">
      <c r="A119" s="205"/>
      <c r="B119" s="211"/>
      <c r="C119" s="202"/>
      <c r="D119" s="205"/>
      <c r="E119" s="205"/>
      <c r="F119" s="205"/>
      <c r="G119" s="202"/>
      <c r="H119" s="212"/>
      <c r="I119" s="205"/>
      <c r="J119" s="166">
        <f t="shared" si="6"/>
        <v>0</v>
      </c>
      <c r="K119" s="205"/>
      <c r="L119" s="212"/>
      <c r="M119" s="212"/>
      <c r="N119" s="223"/>
      <c r="O119" s="15"/>
    </row>
    <row r="120" spans="1:15" s="20" customFormat="1" ht="21.95" customHeight="1" x14ac:dyDescent="0.25">
      <c r="A120" s="205"/>
      <c r="B120" s="211"/>
      <c r="C120" s="202"/>
      <c r="D120" s="205"/>
      <c r="E120" s="205"/>
      <c r="F120" s="205"/>
      <c r="G120" s="202"/>
      <c r="H120" s="212"/>
      <c r="I120" s="205"/>
      <c r="J120" s="166">
        <f t="shared" si="6"/>
        <v>0</v>
      </c>
      <c r="K120" s="205"/>
      <c r="L120" s="212"/>
      <c r="M120" s="212"/>
      <c r="N120" s="223"/>
      <c r="O120" s="15"/>
    </row>
    <row r="121" spans="1:15" s="20" customFormat="1" ht="21.95" customHeight="1" x14ac:dyDescent="0.25">
      <c r="A121" s="205"/>
      <c r="B121" s="211"/>
      <c r="C121" s="202"/>
      <c r="D121" s="205"/>
      <c r="E121" s="205"/>
      <c r="F121" s="205"/>
      <c r="G121" s="202"/>
      <c r="H121" s="212"/>
      <c r="I121" s="205"/>
      <c r="J121" s="166">
        <f t="shared" si="6"/>
        <v>0</v>
      </c>
      <c r="K121" s="205"/>
      <c r="L121" s="212"/>
      <c r="M121" s="212"/>
      <c r="N121" s="223"/>
      <c r="O121" s="15"/>
    </row>
    <row r="122" spans="1:15" s="20" customFormat="1" ht="21.95" customHeight="1" x14ac:dyDescent="0.25">
      <c r="A122" s="205"/>
      <c r="B122" s="211"/>
      <c r="C122" s="202"/>
      <c r="D122" s="205"/>
      <c r="E122" s="205"/>
      <c r="F122" s="205"/>
      <c r="G122" s="202"/>
      <c r="H122" s="212"/>
      <c r="I122" s="205"/>
      <c r="J122" s="166">
        <f t="shared" si="6"/>
        <v>0</v>
      </c>
      <c r="K122" s="205"/>
      <c r="L122" s="212"/>
      <c r="M122" s="212"/>
      <c r="N122" s="223"/>
      <c r="O122" s="15"/>
    </row>
    <row r="123" spans="1:15" s="20" customFormat="1" ht="21.95" customHeight="1" x14ac:dyDescent="0.25">
      <c r="A123" s="205"/>
      <c r="B123" s="211"/>
      <c r="C123" s="202"/>
      <c r="D123" s="205"/>
      <c r="E123" s="205"/>
      <c r="F123" s="205"/>
      <c r="G123" s="202"/>
      <c r="H123" s="212"/>
      <c r="I123" s="205"/>
      <c r="J123" s="166">
        <f t="shared" si="6"/>
        <v>0</v>
      </c>
      <c r="K123" s="205"/>
      <c r="L123" s="212"/>
      <c r="M123" s="212"/>
      <c r="N123" s="223"/>
      <c r="O123" s="15"/>
    </row>
    <row r="124" spans="1:15" s="20" customFormat="1" ht="21.95" customHeight="1" x14ac:dyDescent="0.25">
      <c r="A124" s="205"/>
      <c r="B124" s="211"/>
      <c r="C124" s="202"/>
      <c r="D124" s="205"/>
      <c r="E124" s="205"/>
      <c r="F124" s="205"/>
      <c r="G124" s="202"/>
      <c r="H124" s="212"/>
      <c r="I124" s="205"/>
      <c r="J124" s="166">
        <f t="shared" si="6"/>
        <v>0</v>
      </c>
      <c r="K124" s="205"/>
      <c r="L124" s="212"/>
      <c r="M124" s="212"/>
      <c r="N124" s="223"/>
      <c r="O124" s="15"/>
    </row>
    <row r="125" spans="1:15" s="20" customFormat="1" ht="21.95" customHeight="1" x14ac:dyDescent="0.25">
      <c r="A125" s="205"/>
      <c r="B125" s="211"/>
      <c r="C125" s="202"/>
      <c r="D125" s="205"/>
      <c r="E125" s="205"/>
      <c r="F125" s="205"/>
      <c r="G125" s="202"/>
      <c r="H125" s="212"/>
      <c r="I125" s="205"/>
      <c r="J125" s="166">
        <f t="shared" si="6"/>
        <v>0</v>
      </c>
      <c r="K125" s="205"/>
      <c r="L125" s="212"/>
      <c r="M125" s="212"/>
      <c r="N125" s="223"/>
      <c r="O125" s="15"/>
    </row>
    <row r="126" spans="1:15" s="20" customFormat="1" ht="21.95" customHeight="1" x14ac:dyDescent="0.25">
      <c r="A126" s="205"/>
      <c r="B126" s="211"/>
      <c r="C126" s="202"/>
      <c r="D126" s="205"/>
      <c r="E126" s="205"/>
      <c r="F126" s="205"/>
      <c r="G126" s="202"/>
      <c r="H126" s="212"/>
      <c r="I126" s="205"/>
      <c r="J126" s="166">
        <f t="shared" si="6"/>
        <v>0</v>
      </c>
      <c r="K126" s="205"/>
      <c r="L126" s="212"/>
      <c r="M126" s="212"/>
      <c r="N126" s="223"/>
      <c r="O126" s="15"/>
    </row>
    <row r="127" spans="1:15" s="20" customFormat="1" ht="21.95" customHeight="1" x14ac:dyDescent="0.25">
      <c r="A127" s="205"/>
      <c r="B127" s="211"/>
      <c r="C127" s="202"/>
      <c r="D127" s="205"/>
      <c r="E127" s="205"/>
      <c r="F127" s="205"/>
      <c r="G127" s="202"/>
      <c r="H127" s="212"/>
      <c r="I127" s="205"/>
      <c r="J127" s="166">
        <f t="shared" si="6"/>
        <v>0</v>
      </c>
      <c r="K127" s="205"/>
      <c r="L127" s="212"/>
      <c r="M127" s="212"/>
      <c r="N127" s="223"/>
      <c r="O127" s="15"/>
    </row>
    <row r="128" spans="1:15" s="20" customFormat="1" ht="21.95" customHeight="1" x14ac:dyDescent="0.25">
      <c r="A128" s="205"/>
      <c r="B128" s="211"/>
      <c r="C128" s="202"/>
      <c r="D128" s="205"/>
      <c r="E128" s="205"/>
      <c r="F128" s="205"/>
      <c r="G128" s="202"/>
      <c r="H128" s="212"/>
      <c r="I128" s="205"/>
      <c r="J128" s="166">
        <f t="shared" si="6"/>
        <v>0</v>
      </c>
      <c r="K128" s="205"/>
      <c r="L128" s="212"/>
      <c r="M128" s="212"/>
      <c r="N128" s="223"/>
      <c r="O128" s="15"/>
    </row>
    <row r="129" spans="1:15" s="20" customFormat="1" ht="21.95" customHeight="1" x14ac:dyDescent="0.25">
      <c r="A129" s="205"/>
      <c r="B129" s="211"/>
      <c r="C129" s="202"/>
      <c r="D129" s="205"/>
      <c r="E129" s="205"/>
      <c r="F129" s="205"/>
      <c r="G129" s="202"/>
      <c r="H129" s="212"/>
      <c r="I129" s="205"/>
      <c r="J129" s="166">
        <f t="shared" si="6"/>
        <v>0</v>
      </c>
      <c r="K129" s="205"/>
      <c r="L129" s="212"/>
      <c r="M129" s="212"/>
      <c r="N129" s="223"/>
      <c r="O129" s="15"/>
    </row>
    <row r="130" spans="1:15" s="20" customFormat="1" ht="21.95" customHeight="1" x14ac:dyDescent="0.25">
      <c r="A130" s="205"/>
      <c r="B130" s="211"/>
      <c r="C130" s="202"/>
      <c r="D130" s="205"/>
      <c r="E130" s="205"/>
      <c r="F130" s="205"/>
      <c r="G130" s="202"/>
      <c r="H130" s="212"/>
      <c r="I130" s="205"/>
      <c r="J130" s="166">
        <f t="shared" si="6"/>
        <v>0</v>
      </c>
      <c r="K130" s="205"/>
      <c r="L130" s="212"/>
      <c r="M130" s="212"/>
      <c r="N130" s="223"/>
      <c r="O130" s="15"/>
    </row>
    <row r="131" spans="1:15" s="20" customFormat="1" ht="21.95" customHeight="1" x14ac:dyDescent="0.25">
      <c r="A131" s="205"/>
      <c r="B131" s="211"/>
      <c r="C131" s="202"/>
      <c r="D131" s="205"/>
      <c r="E131" s="205"/>
      <c r="F131" s="205"/>
      <c r="G131" s="202"/>
      <c r="H131" s="212"/>
      <c r="I131" s="205"/>
      <c r="J131" s="166">
        <f t="shared" si="6"/>
        <v>0</v>
      </c>
      <c r="K131" s="205"/>
      <c r="L131" s="212"/>
      <c r="M131" s="212"/>
      <c r="N131" s="223"/>
      <c r="O131" s="15"/>
    </row>
    <row r="132" spans="1:15" s="20" customFormat="1" ht="21.95" customHeight="1" x14ac:dyDescent="0.25">
      <c r="A132" s="205"/>
      <c r="B132" s="211"/>
      <c r="C132" s="202"/>
      <c r="D132" s="205"/>
      <c r="E132" s="205"/>
      <c r="F132" s="205"/>
      <c r="G132" s="202"/>
      <c r="H132" s="212"/>
      <c r="I132" s="205"/>
      <c r="J132" s="166">
        <f t="shared" si="6"/>
        <v>0</v>
      </c>
      <c r="K132" s="205"/>
      <c r="L132" s="212"/>
      <c r="M132" s="212"/>
      <c r="N132" s="223"/>
      <c r="O132" s="15"/>
    </row>
    <row r="133" spans="1:15" s="20" customFormat="1" ht="21.95" customHeight="1" x14ac:dyDescent="0.25">
      <c r="A133" s="205"/>
      <c r="B133" s="211"/>
      <c r="C133" s="202"/>
      <c r="D133" s="205"/>
      <c r="E133" s="205"/>
      <c r="F133" s="205"/>
      <c r="G133" s="202"/>
      <c r="H133" s="212"/>
      <c r="I133" s="205"/>
      <c r="J133" s="166">
        <f t="shared" si="6"/>
        <v>0</v>
      </c>
      <c r="K133" s="205"/>
      <c r="L133" s="212"/>
      <c r="M133" s="212"/>
      <c r="N133" s="223"/>
      <c r="O133" s="15"/>
    </row>
    <row r="134" spans="1:15" s="20" customFormat="1" ht="21.95" customHeight="1" x14ac:dyDescent="0.25">
      <c r="A134" s="205"/>
      <c r="B134" s="211"/>
      <c r="C134" s="202"/>
      <c r="D134" s="205"/>
      <c r="E134" s="205"/>
      <c r="F134" s="205"/>
      <c r="G134" s="202"/>
      <c r="H134" s="212"/>
      <c r="I134" s="205"/>
      <c r="J134" s="166">
        <f t="shared" si="6"/>
        <v>0</v>
      </c>
      <c r="K134" s="205"/>
      <c r="L134" s="212"/>
      <c r="M134" s="212"/>
      <c r="N134" s="223"/>
      <c r="O134" s="15"/>
    </row>
    <row r="135" spans="1:15" s="20" customFormat="1" ht="21.95" customHeight="1" x14ac:dyDescent="0.25">
      <c r="A135" s="205"/>
      <c r="B135" s="211"/>
      <c r="C135" s="202"/>
      <c r="D135" s="205"/>
      <c r="E135" s="205"/>
      <c r="F135" s="205"/>
      <c r="G135" s="202"/>
      <c r="H135" s="212"/>
      <c r="I135" s="205"/>
      <c r="J135" s="166">
        <f t="shared" si="6"/>
        <v>0</v>
      </c>
      <c r="K135" s="205"/>
      <c r="L135" s="212"/>
      <c r="M135" s="212"/>
      <c r="N135" s="223"/>
      <c r="O135" s="15"/>
    </row>
    <row r="136" spans="1:15" s="20" customFormat="1" ht="21.95" customHeight="1" x14ac:dyDescent="0.25">
      <c r="A136" s="205"/>
      <c r="B136" s="211"/>
      <c r="C136" s="202"/>
      <c r="D136" s="205"/>
      <c r="E136" s="205"/>
      <c r="F136" s="205"/>
      <c r="G136" s="202"/>
      <c r="H136" s="212"/>
      <c r="I136" s="205"/>
      <c r="J136" s="166">
        <f t="shared" ref="J136:J199" si="7">H136*I136</f>
        <v>0</v>
      </c>
      <c r="K136" s="205"/>
      <c r="L136" s="212"/>
      <c r="M136" s="212"/>
      <c r="N136" s="223"/>
      <c r="O136" s="15"/>
    </row>
    <row r="137" spans="1:15" s="20" customFormat="1" ht="21.95" customHeight="1" x14ac:dyDescent="0.25">
      <c r="A137" s="205"/>
      <c r="B137" s="211"/>
      <c r="C137" s="202"/>
      <c r="D137" s="205"/>
      <c r="E137" s="205"/>
      <c r="F137" s="205"/>
      <c r="G137" s="202"/>
      <c r="H137" s="212"/>
      <c r="I137" s="205"/>
      <c r="J137" s="166">
        <f t="shared" si="7"/>
        <v>0</v>
      </c>
      <c r="K137" s="205"/>
      <c r="L137" s="212"/>
      <c r="M137" s="212"/>
      <c r="N137" s="223"/>
      <c r="O137" s="15"/>
    </row>
    <row r="138" spans="1:15" s="20" customFormat="1" ht="21.95" customHeight="1" x14ac:dyDescent="0.25">
      <c r="A138" s="205"/>
      <c r="B138" s="211"/>
      <c r="C138" s="202"/>
      <c r="D138" s="205"/>
      <c r="E138" s="205"/>
      <c r="F138" s="205"/>
      <c r="G138" s="202"/>
      <c r="H138" s="212"/>
      <c r="I138" s="205"/>
      <c r="J138" s="166">
        <f t="shared" si="7"/>
        <v>0</v>
      </c>
      <c r="K138" s="205"/>
      <c r="L138" s="212"/>
      <c r="M138" s="212"/>
      <c r="N138" s="223"/>
      <c r="O138" s="15"/>
    </row>
    <row r="139" spans="1:15" s="20" customFormat="1" ht="21.95" customHeight="1" x14ac:dyDescent="0.25">
      <c r="A139" s="205"/>
      <c r="B139" s="211"/>
      <c r="C139" s="202"/>
      <c r="D139" s="205"/>
      <c r="E139" s="205"/>
      <c r="F139" s="205"/>
      <c r="G139" s="202"/>
      <c r="H139" s="212"/>
      <c r="I139" s="205"/>
      <c r="J139" s="166">
        <f t="shared" si="7"/>
        <v>0</v>
      </c>
      <c r="K139" s="205"/>
      <c r="L139" s="212"/>
      <c r="M139" s="212"/>
      <c r="N139" s="223"/>
      <c r="O139" s="15"/>
    </row>
    <row r="140" spans="1:15" s="20" customFormat="1" ht="21.95" customHeight="1" x14ac:dyDescent="0.25">
      <c r="A140" s="205"/>
      <c r="B140" s="211"/>
      <c r="C140" s="202"/>
      <c r="D140" s="205"/>
      <c r="E140" s="205"/>
      <c r="F140" s="205"/>
      <c r="G140" s="202"/>
      <c r="H140" s="212"/>
      <c r="I140" s="205"/>
      <c r="J140" s="166">
        <f t="shared" si="7"/>
        <v>0</v>
      </c>
      <c r="K140" s="205"/>
      <c r="L140" s="212"/>
      <c r="M140" s="212"/>
      <c r="N140" s="223"/>
      <c r="O140" s="15"/>
    </row>
    <row r="141" spans="1:15" s="20" customFormat="1" ht="21.95" customHeight="1" x14ac:dyDescent="0.25">
      <c r="A141" s="205"/>
      <c r="B141" s="211"/>
      <c r="C141" s="202"/>
      <c r="D141" s="205"/>
      <c r="E141" s="205"/>
      <c r="F141" s="205"/>
      <c r="G141" s="202"/>
      <c r="H141" s="212"/>
      <c r="I141" s="205"/>
      <c r="J141" s="166">
        <f t="shared" si="7"/>
        <v>0</v>
      </c>
      <c r="K141" s="205"/>
      <c r="L141" s="212"/>
      <c r="M141" s="212"/>
      <c r="N141" s="223"/>
      <c r="O141" s="15"/>
    </row>
    <row r="142" spans="1:15" s="20" customFormat="1" ht="21.95" customHeight="1" x14ac:dyDescent="0.25">
      <c r="A142" s="205"/>
      <c r="B142" s="211"/>
      <c r="C142" s="202"/>
      <c r="D142" s="205"/>
      <c r="E142" s="205"/>
      <c r="F142" s="205"/>
      <c r="G142" s="202"/>
      <c r="H142" s="212"/>
      <c r="I142" s="205"/>
      <c r="J142" s="166">
        <f t="shared" si="7"/>
        <v>0</v>
      </c>
      <c r="K142" s="205"/>
      <c r="L142" s="212"/>
      <c r="M142" s="212"/>
      <c r="N142" s="223"/>
      <c r="O142" s="15"/>
    </row>
    <row r="143" spans="1:15" s="20" customFormat="1" ht="21.95" customHeight="1" x14ac:dyDescent="0.25">
      <c r="A143" s="205"/>
      <c r="B143" s="211"/>
      <c r="C143" s="202"/>
      <c r="D143" s="205"/>
      <c r="E143" s="205"/>
      <c r="F143" s="205"/>
      <c r="G143" s="202"/>
      <c r="H143" s="212"/>
      <c r="I143" s="205"/>
      <c r="J143" s="166">
        <f t="shared" si="7"/>
        <v>0</v>
      </c>
      <c r="K143" s="205"/>
      <c r="L143" s="212"/>
      <c r="M143" s="212"/>
      <c r="N143" s="223"/>
      <c r="O143" s="15"/>
    </row>
    <row r="144" spans="1:15" s="20" customFormat="1" ht="21.95" customHeight="1" x14ac:dyDescent="0.25">
      <c r="A144" s="205"/>
      <c r="B144" s="211"/>
      <c r="C144" s="202"/>
      <c r="D144" s="205"/>
      <c r="E144" s="205"/>
      <c r="F144" s="205"/>
      <c r="G144" s="202"/>
      <c r="H144" s="212"/>
      <c r="I144" s="205"/>
      <c r="J144" s="166">
        <f t="shared" si="7"/>
        <v>0</v>
      </c>
      <c r="K144" s="205"/>
      <c r="L144" s="212"/>
      <c r="M144" s="212"/>
      <c r="N144" s="223"/>
      <c r="O144" s="15"/>
    </row>
    <row r="145" spans="1:15" s="20" customFormat="1" ht="21.95" customHeight="1" x14ac:dyDescent="0.25">
      <c r="A145" s="205"/>
      <c r="B145" s="211"/>
      <c r="C145" s="202"/>
      <c r="D145" s="205"/>
      <c r="E145" s="205"/>
      <c r="F145" s="205"/>
      <c r="G145" s="202"/>
      <c r="H145" s="212"/>
      <c r="I145" s="205"/>
      <c r="J145" s="166">
        <f t="shared" si="7"/>
        <v>0</v>
      </c>
      <c r="K145" s="205"/>
      <c r="L145" s="212"/>
      <c r="M145" s="212"/>
      <c r="N145" s="223"/>
      <c r="O145" s="15"/>
    </row>
    <row r="146" spans="1:15" s="20" customFormat="1" ht="21.95" customHeight="1" x14ac:dyDescent="0.25">
      <c r="A146" s="205"/>
      <c r="B146" s="211"/>
      <c r="C146" s="202"/>
      <c r="D146" s="205"/>
      <c r="E146" s="205"/>
      <c r="F146" s="205"/>
      <c r="G146" s="202"/>
      <c r="H146" s="212"/>
      <c r="I146" s="205"/>
      <c r="J146" s="166">
        <f t="shared" si="7"/>
        <v>0</v>
      </c>
      <c r="K146" s="205"/>
      <c r="L146" s="212"/>
      <c r="M146" s="212"/>
      <c r="N146" s="223"/>
      <c r="O146" s="15"/>
    </row>
    <row r="147" spans="1:15" s="20" customFormat="1" ht="21.95" customHeight="1" x14ac:dyDescent="0.25">
      <c r="A147" s="205"/>
      <c r="B147" s="211"/>
      <c r="C147" s="202"/>
      <c r="D147" s="205"/>
      <c r="E147" s="205"/>
      <c r="F147" s="205"/>
      <c r="G147" s="202"/>
      <c r="H147" s="212"/>
      <c r="I147" s="205"/>
      <c r="J147" s="166">
        <f t="shared" si="7"/>
        <v>0</v>
      </c>
      <c r="K147" s="205"/>
      <c r="L147" s="212"/>
      <c r="M147" s="212"/>
      <c r="N147" s="223"/>
      <c r="O147" s="15"/>
    </row>
    <row r="148" spans="1:15" s="20" customFormat="1" ht="21.95" customHeight="1" x14ac:dyDescent="0.25">
      <c r="A148" s="205"/>
      <c r="B148" s="211"/>
      <c r="C148" s="202"/>
      <c r="D148" s="205"/>
      <c r="E148" s="205"/>
      <c r="F148" s="205"/>
      <c r="G148" s="202"/>
      <c r="H148" s="212"/>
      <c r="I148" s="205"/>
      <c r="J148" s="166">
        <f t="shared" si="7"/>
        <v>0</v>
      </c>
      <c r="K148" s="205"/>
      <c r="L148" s="212"/>
      <c r="M148" s="212"/>
      <c r="N148" s="223"/>
      <c r="O148" s="15"/>
    </row>
    <row r="149" spans="1:15" s="20" customFormat="1" ht="21.95" customHeight="1" x14ac:dyDescent="0.25">
      <c r="A149" s="205"/>
      <c r="B149" s="211"/>
      <c r="C149" s="202"/>
      <c r="D149" s="205"/>
      <c r="E149" s="205"/>
      <c r="F149" s="205"/>
      <c r="G149" s="202"/>
      <c r="H149" s="212"/>
      <c r="I149" s="205"/>
      <c r="J149" s="166">
        <f t="shared" si="7"/>
        <v>0</v>
      </c>
      <c r="K149" s="205"/>
      <c r="L149" s="212"/>
      <c r="M149" s="212"/>
      <c r="N149" s="223"/>
      <c r="O149" s="15"/>
    </row>
    <row r="150" spans="1:15" s="20" customFormat="1" ht="21.95" customHeight="1" x14ac:dyDescent="0.25">
      <c r="A150" s="205"/>
      <c r="B150" s="211"/>
      <c r="C150" s="202"/>
      <c r="D150" s="205"/>
      <c r="E150" s="205"/>
      <c r="F150" s="205"/>
      <c r="G150" s="202"/>
      <c r="H150" s="212"/>
      <c r="I150" s="205"/>
      <c r="J150" s="166">
        <f t="shared" si="7"/>
        <v>0</v>
      </c>
      <c r="K150" s="205"/>
      <c r="L150" s="212"/>
      <c r="M150" s="212"/>
      <c r="N150" s="223"/>
      <c r="O150" s="15"/>
    </row>
    <row r="151" spans="1:15" s="20" customFormat="1" ht="21.95" customHeight="1" x14ac:dyDescent="0.25">
      <c r="A151" s="205"/>
      <c r="B151" s="211"/>
      <c r="C151" s="202"/>
      <c r="D151" s="205"/>
      <c r="E151" s="205"/>
      <c r="F151" s="205"/>
      <c r="G151" s="202"/>
      <c r="H151" s="212"/>
      <c r="I151" s="205"/>
      <c r="J151" s="166">
        <f t="shared" si="7"/>
        <v>0</v>
      </c>
      <c r="K151" s="205"/>
      <c r="L151" s="212"/>
      <c r="M151" s="212"/>
      <c r="N151" s="223"/>
      <c r="O151" s="15"/>
    </row>
    <row r="152" spans="1:15" s="20" customFormat="1" ht="21.95" customHeight="1" x14ac:dyDescent="0.25">
      <c r="A152" s="205"/>
      <c r="B152" s="211"/>
      <c r="C152" s="202"/>
      <c r="D152" s="205"/>
      <c r="E152" s="205"/>
      <c r="F152" s="205"/>
      <c r="G152" s="202"/>
      <c r="H152" s="212"/>
      <c r="I152" s="205"/>
      <c r="J152" s="166">
        <f t="shared" si="7"/>
        <v>0</v>
      </c>
      <c r="K152" s="205"/>
      <c r="L152" s="212"/>
      <c r="M152" s="212"/>
      <c r="N152" s="223"/>
      <c r="O152" s="15"/>
    </row>
    <row r="153" spans="1:15" s="20" customFormat="1" ht="21.95" customHeight="1" x14ac:dyDescent="0.25">
      <c r="A153" s="205"/>
      <c r="B153" s="211"/>
      <c r="C153" s="202"/>
      <c r="D153" s="205"/>
      <c r="E153" s="205"/>
      <c r="F153" s="205"/>
      <c r="G153" s="202"/>
      <c r="H153" s="212"/>
      <c r="I153" s="205"/>
      <c r="J153" s="166">
        <f t="shared" si="7"/>
        <v>0</v>
      </c>
      <c r="K153" s="205"/>
      <c r="L153" s="212"/>
      <c r="M153" s="212"/>
      <c r="N153" s="223"/>
      <c r="O153" s="15"/>
    </row>
    <row r="154" spans="1:15" s="20" customFormat="1" ht="21.95" customHeight="1" x14ac:dyDescent="0.25">
      <c r="A154" s="205"/>
      <c r="B154" s="211"/>
      <c r="C154" s="202"/>
      <c r="D154" s="205"/>
      <c r="E154" s="205"/>
      <c r="F154" s="205"/>
      <c r="G154" s="202"/>
      <c r="H154" s="212"/>
      <c r="I154" s="205"/>
      <c r="J154" s="166">
        <f t="shared" si="7"/>
        <v>0</v>
      </c>
      <c r="K154" s="205"/>
      <c r="L154" s="212"/>
      <c r="M154" s="212"/>
      <c r="N154" s="223"/>
      <c r="O154" s="15"/>
    </row>
    <row r="155" spans="1:15" s="20" customFormat="1" ht="21.95" customHeight="1" x14ac:dyDescent="0.25">
      <c r="A155" s="205"/>
      <c r="B155" s="211"/>
      <c r="C155" s="202"/>
      <c r="D155" s="205"/>
      <c r="E155" s="205"/>
      <c r="F155" s="205"/>
      <c r="G155" s="202"/>
      <c r="H155" s="212"/>
      <c r="I155" s="205"/>
      <c r="J155" s="166">
        <f t="shared" si="7"/>
        <v>0</v>
      </c>
      <c r="K155" s="205"/>
      <c r="L155" s="212"/>
      <c r="M155" s="212"/>
      <c r="N155" s="223"/>
      <c r="O155" s="15"/>
    </row>
    <row r="156" spans="1:15" s="20" customFormat="1" ht="21.95" customHeight="1" x14ac:dyDescent="0.25">
      <c r="A156" s="205"/>
      <c r="B156" s="211"/>
      <c r="C156" s="202"/>
      <c r="D156" s="205"/>
      <c r="E156" s="205"/>
      <c r="F156" s="205"/>
      <c r="G156" s="202"/>
      <c r="H156" s="212"/>
      <c r="I156" s="205"/>
      <c r="J156" s="166">
        <f t="shared" si="7"/>
        <v>0</v>
      </c>
      <c r="K156" s="205"/>
      <c r="L156" s="212"/>
      <c r="M156" s="212"/>
      <c r="N156" s="223"/>
      <c r="O156" s="15"/>
    </row>
    <row r="157" spans="1:15" s="20" customFormat="1" ht="21.95" customHeight="1" x14ac:dyDescent="0.25">
      <c r="A157" s="205"/>
      <c r="B157" s="211"/>
      <c r="C157" s="202"/>
      <c r="D157" s="205"/>
      <c r="E157" s="205"/>
      <c r="F157" s="205"/>
      <c r="G157" s="202"/>
      <c r="H157" s="212"/>
      <c r="I157" s="205"/>
      <c r="J157" s="166">
        <f t="shared" si="7"/>
        <v>0</v>
      </c>
      <c r="K157" s="205"/>
      <c r="L157" s="212"/>
      <c r="M157" s="212"/>
      <c r="N157" s="223"/>
      <c r="O157" s="15"/>
    </row>
    <row r="158" spans="1:15" s="20" customFormat="1" ht="21.95" customHeight="1" x14ac:dyDescent="0.25">
      <c r="A158" s="205"/>
      <c r="B158" s="211"/>
      <c r="C158" s="202"/>
      <c r="D158" s="205"/>
      <c r="E158" s="205"/>
      <c r="F158" s="205"/>
      <c r="G158" s="202"/>
      <c r="H158" s="212"/>
      <c r="I158" s="205"/>
      <c r="J158" s="166">
        <f t="shared" si="7"/>
        <v>0</v>
      </c>
      <c r="K158" s="205"/>
      <c r="L158" s="212"/>
      <c r="M158" s="212"/>
      <c r="N158" s="223"/>
      <c r="O158" s="15"/>
    </row>
    <row r="159" spans="1:15" s="20" customFormat="1" ht="21.95" customHeight="1" x14ac:dyDescent="0.25">
      <c r="A159" s="205"/>
      <c r="B159" s="211"/>
      <c r="C159" s="202"/>
      <c r="D159" s="205"/>
      <c r="E159" s="205"/>
      <c r="F159" s="205"/>
      <c r="G159" s="202"/>
      <c r="H159" s="212"/>
      <c r="I159" s="205"/>
      <c r="J159" s="166">
        <f t="shared" si="7"/>
        <v>0</v>
      </c>
      <c r="K159" s="205"/>
      <c r="L159" s="212"/>
      <c r="M159" s="212"/>
      <c r="N159" s="223"/>
      <c r="O159" s="15"/>
    </row>
    <row r="160" spans="1:15" s="20" customFormat="1" ht="21.95" customHeight="1" x14ac:dyDescent="0.25">
      <c r="A160" s="205"/>
      <c r="B160" s="211"/>
      <c r="C160" s="202"/>
      <c r="D160" s="205"/>
      <c r="E160" s="205"/>
      <c r="F160" s="205"/>
      <c r="G160" s="202"/>
      <c r="H160" s="212"/>
      <c r="I160" s="205"/>
      <c r="J160" s="166">
        <f t="shared" si="7"/>
        <v>0</v>
      </c>
      <c r="K160" s="205"/>
      <c r="L160" s="212"/>
      <c r="M160" s="212"/>
      <c r="N160" s="223"/>
      <c r="O160" s="15"/>
    </row>
    <row r="161" spans="1:15" s="20" customFormat="1" ht="21.95" customHeight="1" x14ac:dyDescent="0.25">
      <c r="A161" s="205"/>
      <c r="B161" s="211"/>
      <c r="C161" s="202"/>
      <c r="D161" s="205"/>
      <c r="E161" s="205"/>
      <c r="F161" s="205"/>
      <c r="G161" s="202"/>
      <c r="H161" s="212"/>
      <c r="I161" s="205"/>
      <c r="J161" s="166">
        <f t="shared" si="7"/>
        <v>0</v>
      </c>
      <c r="K161" s="205"/>
      <c r="L161" s="212"/>
      <c r="M161" s="212"/>
      <c r="N161" s="223"/>
      <c r="O161" s="15"/>
    </row>
    <row r="162" spans="1:15" s="20" customFormat="1" ht="21.95" customHeight="1" x14ac:dyDescent="0.25">
      <c r="A162" s="205"/>
      <c r="B162" s="211"/>
      <c r="C162" s="202"/>
      <c r="D162" s="205"/>
      <c r="E162" s="205"/>
      <c r="F162" s="205"/>
      <c r="G162" s="202"/>
      <c r="H162" s="212"/>
      <c r="I162" s="205"/>
      <c r="J162" s="166">
        <f t="shared" si="7"/>
        <v>0</v>
      </c>
      <c r="K162" s="205"/>
      <c r="L162" s="212"/>
      <c r="M162" s="212"/>
      <c r="N162" s="223"/>
      <c r="O162" s="15"/>
    </row>
    <row r="163" spans="1:15" s="20" customFormat="1" ht="21.95" customHeight="1" x14ac:dyDescent="0.25">
      <c r="A163" s="205"/>
      <c r="B163" s="211"/>
      <c r="C163" s="202"/>
      <c r="D163" s="205"/>
      <c r="E163" s="205"/>
      <c r="F163" s="205"/>
      <c r="G163" s="202"/>
      <c r="H163" s="212"/>
      <c r="I163" s="205"/>
      <c r="J163" s="166">
        <f t="shared" si="7"/>
        <v>0</v>
      </c>
      <c r="K163" s="205"/>
      <c r="L163" s="212"/>
      <c r="M163" s="212"/>
      <c r="N163" s="223"/>
      <c r="O163" s="15"/>
    </row>
    <row r="164" spans="1:15" s="20" customFormat="1" ht="21.95" customHeight="1" x14ac:dyDescent="0.25">
      <c r="A164" s="205"/>
      <c r="B164" s="211"/>
      <c r="C164" s="202"/>
      <c r="D164" s="205"/>
      <c r="E164" s="205"/>
      <c r="F164" s="205"/>
      <c r="G164" s="202"/>
      <c r="H164" s="212"/>
      <c r="I164" s="205"/>
      <c r="J164" s="166">
        <f t="shared" si="7"/>
        <v>0</v>
      </c>
      <c r="K164" s="205"/>
      <c r="L164" s="212"/>
      <c r="M164" s="212"/>
      <c r="N164" s="223"/>
      <c r="O164" s="15"/>
    </row>
    <row r="165" spans="1:15" s="20" customFormat="1" ht="21.95" customHeight="1" x14ac:dyDescent="0.25">
      <c r="A165" s="205"/>
      <c r="B165" s="211"/>
      <c r="C165" s="202"/>
      <c r="D165" s="205"/>
      <c r="E165" s="205"/>
      <c r="F165" s="205"/>
      <c r="G165" s="202"/>
      <c r="H165" s="212"/>
      <c r="I165" s="205"/>
      <c r="J165" s="166">
        <f t="shared" si="7"/>
        <v>0</v>
      </c>
      <c r="K165" s="205"/>
      <c r="L165" s="212"/>
      <c r="M165" s="212"/>
      <c r="N165" s="223"/>
      <c r="O165" s="15"/>
    </row>
    <row r="166" spans="1:15" s="20" customFormat="1" ht="21.95" customHeight="1" x14ac:dyDescent="0.25">
      <c r="A166" s="205"/>
      <c r="B166" s="211"/>
      <c r="C166" s="202"/>
      <c r="D166" s="205"/>
      <c r="E166" s="205"/>
      <c r="F166" s="205"/>
      <c r="G166" s="202"/>
      <c r="H166" s="212"/>
      <c r="I166" s="205"/>
      <c r="J166" s="166">
        <f t="shared" si="7"/>
        <v>0</v>
      </c>
      <c r="K166" s="205"/>
      <c r="L166" s="212"/>
      <c r="M166" s="212"/>
      <c r="N166" s="223"/>
      <c r="O166" s="15"/>
    </row>
    <row r="167" spans="1:15" s="20" customFormat="1" ht="21.95" customHeight="1" x14ac:dyDescent="0.25">
      <c r="A167" s="205"/>
      <c r="B167" s="211"/>
      <c r="C167" s="202"/>
      <c r="D167" s="205"/>
      <c r="E167" s="205"/>
      <c r="F167" s="205"/>
      <c r="G167" s="202"/>
      <c r="H167" s="212"/>
      <c r="I167" s="205"/>
      <c r="J167" s="166">
        <f t="shared" si="7"/>
        <v>0</v>
      </c>
      <c r="K167" s="205"/>
      <c r="L167" s="212"/>
      <c r="M167" s="212"/>
      <c r="N167" s="223"/>
      <c r="O167" s="15"/>
    </row>
    <row r="168" spans="1:15" s="20" customFormat="1" ht="21.95" customHeight="1" x14ac:dyDescent="0.25">
      <c r="A168" s="205"/>
      <c r="B168" s="211"/>
      <c r="C168" s="202"/>
      <c r="D168" s="205"/>
      <c r="E168" s="205"/>
      <c r="F168" s="205"/>
      <c r="G168" s="202"/>
      <c r="H168" s="212"/>
      <c r="I168" s="205"/>
      <c r="J168" s="166">
        <f t="shared" si="7"/>
        <v>0</v>
      </c>
      <c r="K168" s="205"/>
      <c r="L168" s="212"/>
      <c r="M168" s="212"/>
      <c r="N168" s="223"/>
      <c r="O168" s="15"/>
    </row>
    <row r="169" spans="1:15" s="20" customFormat="1" ht="21.95" customHeight="1" x14ac:dyDescent="0.25">
      <c r="A169" s="205"/>
      <c r="B169" s="211"/>
      <c r="C169" s="202"/>
      <c r="D169" s="205"/>
      <c r="E169" s="205"/>
      <c r="F169" s="205"/>
      <c r="G169" s="202"/>
      <c r="H169" s="212"/>
      <c r="I169" s="205"/>
      <c r="J169" s="166">
        <f t="shared" si="7"/>
        <v>0</v>
      </c>
      <c r="K169" s="205"/>
      <c r="L169" s="212"/>
      <c r="M169" s="212"/>
      <c r="N169" s="223"/>
      <c r="O169" s="15"/>
    </row>
    <row r="170" spans="1:15" s="20" customFormat="1" ht="21.95" customHeight="1" x14ac:dyDescent="0.25">
      <c r="A170" s="205"/>
      <c r="B170" s="211"/>
      <c r="C170" s="202"/>
      <c r="D170" s="205"/>
      <c r="E170" s="205"/>
      <c r="F170" s="205"/>
      <c r="G170" s="202"/>
      <c r="H170" s="212"/>
      <c r="I170" s="205"/>
      <c r="J170" s="166">
        <f t="shared" si="7"/>
        <v>0</v>
      </c>
      <c r="K170" s="205"/>
      <c r="L170" s="212"/>
      <c r="M170" s="212"/>
      <c r="N170" s="223"/>
      <c r="O170" s="15"/>
    </row>
    <row r="171" spans="1:15" s="20" customFormat="1" ht="21.95" customHeight="1" x14ac:dyDescent="0.25">
      <c r="A171" s="205"/>
      <c r="B171" s="211"/>
      <c r="C171" s="202"/>
      <c r="D171" s="205"/>
      <c r="E171" s="205"/>
      <c r="F171" s="205"/>
      <c r="G171" s="202"/>
      <c r="H171" s="212"/>
      <c r="I171" s="205"/>
      <c r="J171" s="166">
        <f t="shared" si="7"/>
        <v>0</v>
      </c>
      <c r="K171" s="205"/>
      <c r="L171" s="212"/>
      <c r="M171" s="212"/>
      <c r="N171" s="223"/>
      <c r="O171" s="15"/>
    </row>
    <row r="172" spans="1:15" s="20" customFormat="1" ht="21.95" customHeight="1" x14ac:dyDescent="0.25">
      <c r="A172" s="205"/>
      <c r="B172" s="211"/>
      <c r="C172" s="202"/>
      <c r="D172" s="205"/>
      <c r="E172" s="205"/>
      <c r="F172" s="205"/>
      <c r="G172" s="202"/>
      <c r="H172" s="212"/>
      <c r="I172" s="205"/>
      <c r="J172" s="166">
        <f t="shared" si="7"/>
        <v>0</v>
      </c>
      <c r="K172" s="205"/>
      <c r="L172" s="212"/>
      <c r="M172" s="212"/>
      <c r="N172" s="223"/>
      <c r="O172" s="15"/>
    </row>
    <row r="173" spans="1:15" s="20" customFormat="1" ht="21.95" customHeight="1" x14ac:dyDescent="0.25">
      <c r="A173" s="205"/>
      <c r="B173" s="211"/>
      <c r="C173" s="202"/>
      <c r="D173" s="205"/>
      <c r="E173" s="205"/>
      <c r="F173" s="205"/>
      <c r="G173" s="202"/>
      <c r="H173" s="212"/>
      <c r="I173" s="205"/>
      <c r="J173" s="166">
        <f t="shared" si="7"/>
        <v>0</v>
      </c>
      <c r="K173" s="205"/>
      <c r="L173" s="212"/>
      <c r="M173" s="212"/>
      <c r="N173" s="223"/>
      <c r="O173" s="15"/>
    </row>
    <row r="174" spans="1:15" s="20" customFormat="1" ht="21.95" customHeight="1" x14ac:dyDescent="0.25">
      <c r="A174" s="205"/>
      <c r="B174" s="211"/>
      <c r="C174" s="202"/>
      <c r="D174" s="205"/>
      <c r="E174" s="205"/>
      <c r="F174" s="205"/>
      <c r="G174" s="202"/>
      <c r="H174" s="212"/>
      <c r="I174" s="205"/>
      <c r="J174" s="166">
        <f t="shared" si="7"/>
        <v>0</v>
      </c>
      <c r="K174" s="205"/>
      <c r="L174" s="212"/>
      <c r="M174" s="212"/>
      <c r="N174" s="223"/>
      <c r="O174" s="15"/>
    </row>
    <row r="175" spans="1:15" s="20" customFormat="1" ht="21.95" customHeight="1" x14ac:dyDescent="0.25">
      <c r="A175" s="205"/>
      <c r="B175" s="211"/>
      <c r="C175" s="202"/>
      <c r="D175" s="205"/>
      <c r="E175" s="205"/>
      <c r="F175" s="205"/>
      <c r="G175" s="202"/>
      <c r="H175" s="212"/>
      <c r="I175" s="205"/>
      <c r="J175" s="166">
        <f t="shared" si="7"/>
        <v>0</v>
      </c>
      <c r="K175" s="205"/>
      <c r="L175" s="212"/>
      <c r="M175" s="212"/>
      <c r="N175" s="223"/>
      <c r="O175" s="15"/>
    </row>
    <row r="176" spans="1:15" s="20" customFormat="1" ht="21.95" customHeight="1" x14ac:dyDescent="0.25">
      <c r="A176" s="205"/>
      <c r="B176" s="211"/>
      <c r="C176" s="202"/>
      <c r="D176" s="205"/>
      <c r="E176" s="205"/>
      <c r="F176" s="205"/>
      <c r="G176" s="202"/>
      <c r="H176" s="212"/>
      <c r="I176" s="205"/>
      <c r="J176" s="166">
        <f t="shared" si="7"/>
        <v>0</v>
      </c>
      <c r="K176" s="205"/>
      <c r="L176" s="212"/>
      <c r="M176" s="212"/>
      <c r="N176" s="223"/>
      <c r="O176" s="15"/>
    </row>
    <row r="177" spans="1:15" s="20" customFormat="1" ht="21.95" customHeight="1" x14ac:dyDescent="0.25">
      <c r="A177" s="205"/>
      <c r="B177" s="211"/>
      <c r="C177" s="202"/>
      <c r="D177" s="205"/>
      <c r="E177" s="205"/>
      <c r="F177" s="205"/>
      <c r="G177" s="202"/>
      <c r="H177" s="212"/>
      <c r="I177" s="205"/>
      <c r="J177" s="166">
        <f t="shared" si="7"/>
        <v>0</v>
      </c>
      <c r="K177" s="205"/>
      <c r="L177" s="212"/>
      <c r="M177" s="212"/>
      <c r="N177" s="223"/>
      <c r="O177" s="15"/>
    </row>
    <row r="178" spans="1:15" s="20" customFormat="1" ht="21.95" customHeight="1" x14ac:dyDescent="0.25">
      <c r="A178" s="205"/>
      <c r="B178" s="211"/>
      <c r="C178" s="202"/>
      <c r="D178" s="205"/>
      <c r="E178" s="205"/>
      <c r="F178" s="205"/>
      <c r="G178" s="202"/>
      <c r="H178" s="212"/>
      <c r="I178" s="205"/>
      <c r="J178" s="166">
        <f t="shared" si="7"/>
        <v>0</v>
      </c>
      <c r="K178" s="205"/>
      <c r="L178" s="212"/>
      <c r="M178" s="212"/>
      <c r="N178" s="223"/>
      <c r="O178" s="15"/>
    </row>
    <row r="179" spans="1:15" s="20" customFormat="1" ht="21.95" customHeight="1" x14ac:dyDescent="0.25">
      <c r="A179" s="205"/>
      <c r="B179" s="211"/>
      <c r="C179" s="202"/>
      <c r="D179" s="205"/>
      <c r="E179" s="205"/>
      <c r="F179" s="205"/>
      <c r="G179" s="202"/>
      <c r="H179" s="212"/>
      <c r="I179" s="205"/>
      <c r="J179" s="166">
        <f t="shared" si="7"/>
        <v>0</v>
      </c>
      <c r="K179" s="205"/>
      <c r="L179" s="212"/>
      <c r="M179" s="212"/>
      <c r="N179" s="223"/>
      <c r="O179" s="15"/>
    </row>
    <row r="180" spans="1:15" s="20" customFormat="1" ht="21.95" customHeight="1" x14ac:dyDescent="0.25">
      <c r="A180" s="205"/>
      <c r="B180" s="211"/>
      <c r="C180" s="202"/>
      <c r="D180" s="205"/>
      <c r="E180" s="205"/>
      <c r="F180" s="205"/>
      <c r="G180" s="202"/>
      <c r="H180" s="212"/>
      <c r="I180" s="205"/>
      <c r="J180" s="166">
        <f t="shared" si="7"/>
        <v>0</v>
      </c>
      <c r="K180" s="205"/>
      <c r="L180" s="212"/>
      <c r="M180" s="212"/>
      <c r="N180" s="223"/>
      <c r="O180" s="15"/>
    </row>
    <row r="181" spans="1:15" s="20" customFormat="1" ht="21.95" customHeight="1" x14ac:dyDescent="0.25">
      <c r="A181" s="205"/>
      <c r="B181" s="211"/>
      <c r="C181" s="202"/>
      <c r="D181" s="205"/>
      <c r="E181" s="205"/>
      <c r="F181" s="205"/>
      <c r="G181" s="202"/>
      <c r="H181" s="212"/>
      <c r="I181" s="205"/>
      <c r="J181" s="166">
        <f t="shared" si="7"/>
        <v>0</v>
      </c>
      <c r="K181" s="205"/>
      <c r="L181" s="212"/>
      <c r="M181" s="212"/>
      <c r="N181" s="223"/>
      <c r="O181" s="15"/>
    </row>
    <row r="182" spans="1:15" s="20" customFormat="1" ht="21.95" customHeight="1" x14ac:dyDescent="0.25">
      <c r="A182" s="205"/>
      <c r="B182" s="211"/>
      <c r="C182" s="202"/>
      <c r="D182" s="205"/>
      <c r="E182" s="205"/>
      <c r="F182" s="205"/>
      <c r="G182" s="202"/>
      <c r="H182" s="212"/>
      <c r="I182" s="205"/>
      <c r="J182" s="166">
        <f t="shared" si="7"/>
        <v>0</v>
      </c>
      <c r="K182" s="205"/>
      <c r="L182" s="212"/>
      <c r="M182" s="212"/>
      <c r="N182" s="223"/>
      <c r="O182" s="15"/>
    </row>
    <row r="183" spans="1:15" s="20" customFormat="1" ht="21.95" customHeight="1" x14ac:dyDescent="0.25">
      <c r="A183" s="205"/>
      <c r="B183" s="211"/>
      <c r="C183" s="202"/>
      <c r="D183" s="205"/>
      <c r="E183" s="205"/>
      <c r="F183" s="205"/>
      <c r="G183" s="202"/>
      <c r="H183" s="212"/>
      <c r="I183" s="205"/>
      <c r="J183" s="166">
        <f t="shared" si="7"/>
        <v>0</v>
      </c>
      <c r="K183" s="205"/>
      <c r="L183" s="212"/>
      <c r="M183" s="212"/>
      <c r="N183" s="223"/>
      <c r="O183" s="15"/>
    </row>
    <row r="184" spans="1:15" s="20" customFormat="1" ht="21.95" customHeight="1" x14ac:dyDescent="0.25">
      <c r="A184" s="205"/>
      <c r="B184" s="211"/>
      <c r="C184" s="202"/>
      <c r="D184" s="205"/>
      <c r="E184" s="205"/>
      <c r="F184" s="205"/>
      <c r="G184" s="202"/>
      <c r="H184" s="212"/>
      <c r="I184" s="205"/>
      <c r="J184" s="166">
        <f t="shared" si="7"/>
        <v>0</v>
      </c>
      <c r="K184" s="205"/>
      <c r="L184" s="212"/>
      <c r="M184" s="212"/>
      <c r="N184" s="223"/>
      <c r="O184" s="15"/>
    </row>
    <row r="185" spans="1:15" s="20" customFormat="1" ht="21.95" customHeight="1" x14ac:dyDescent="0.25">
      <c r="A185" s="205"/>
      <c r="B185" s="211"/>
      <c r="C185" s="202"/>
      <c r="D185" s="205"/>
      <c r="E185" s="205"/>
      <c r="F185" s="205"/>
      <c r="G185" s="202"/>
      <c r="H185" s="212"/>
      <c r="I185" s="205"/>
      <c r="J185" s="166">
        <f t="shared" si="7"/>
        <v>0</v>
      </c>
      <c r="K185" s="205"/>
      <c r="L185" s="212"/>
      <c r="M185" s="212"/>
      <c r="N185" s="223"/>
      <c r="O185" s="15"/>
    </row>
    <row r="186" spans="1:15" s="20" customFormat="1" ht="21.95" customHeight="1" x14ac:dyDescent="0.25">
      <c r="A186" s="205"/>
      <c r="B186" s="211"/>
      <c r="C186" s="202"/>
      <c r="D186" s="205"/>
      <c r="E186" s="205"/>
      <c r="F186" s="205"/>
      <c r="G186" s="202"/>
      <c r="H186" s="212"/>
      <c r="I186" s="205"/>
      <c r="J186" s="166">
        <f t="shared" si="7"/>
        <v>0</v>
      </c>
      <c r="K186" s="205"/>
      <c r="L186" s="212"/>
      <c r="M186" s="212"/>
      <c r="N186" s="223"/>
      <c r="O186" s="15"/>
    </row>
    <row r="187" spans="1:15" s="20" customFormat="1" ht="21.95" customHeight="1" x14ac:dyDescent="0.25">
      <c r="A187" s="205"/>
      <c r="B187" s="211"/>
      <c r="C187" s="202"/>
      <c r="D187" s="205"/>
      <c r="E187" s="205"/>
      <c r="F187" s="205"/>
      <c r="G187" s="202"/>
      <c r="H187" s="212"/>
      <c r="I187" s="205"/>
      <c r="J187" s="166">
        <f t="shared" si="7"/>
        <v>0</v>
      </c>
      <c r="K187" s="205"/>
      <c r="L187" s="212"/>
      <c r="M187" s="212"/>
      <c r="N187" s="223"/>
      <c r="O187" s="15"/>
    </row>
    <row r="188" spans="1:15" s="20" customFormat="1" ht="21.95" customHeight="1" x14ac:dyDescent="0.25">
      <c r="A188" s="205"/>
      <c r="B188" s="211"/>
      <c r="C188" s="202"/>
      <c r="D188" s="205"/>
      <c r="E188" s="205"/>
      <c r="F188" s="205"/>
      <c r="G188" s="202"/>
      <c r="H188" s="212"/>
      <c r="I188" s="205"/>
      <c r="J188" s="166">
        <f t="shared" si="7"/>
        <v>0</v>
      </c>
      <c r="K188" s="205"/>
      <c r="L188" s="212"/>
      <c r="M188" s="212"/>
      <c r="N188" s="223"/>
      <c r="O188" s="15"/>
    </row>
    <row r="189" spans="1:15" s="20" customFormat="1" ht="21.95" customHeight="1" x14ac:dyDescent="0.25">
      <c r="A189" s="205"/>
      <c r="B189" s="211"/>
      <c r="C189" s="202"/>
      <c r="D189" s="205"/>
      <c r="E189" s="205"/>
      <c r="F189" s="205"/>
      <c r="G189" s="202"/>
      <c r="H189" s="212"/>
      <c r="I189" s="205"/>
      <c r="J189" s="166">
        <f t="shared" si="7"/>
        <v>0</v>
      </c>
      <c r="K189" s="205"/>
      <c r="L189" s="212"/>
      <c r="M189" s="212"/>
      <c r="N189" s="223"/>
      <c r="O189" s="15"/>
    </row>
    <row r="190" spans="1:15" s="20" customFormat="1" ht="21.95" customHeight="1" x14ac:dyDescent="0.25">
      <c r="A190" s="205"/>
      <c r="B190" s="211"/>
      <c r="C190" s="202"/>
      <c r="D190" s="205"/>
      <c r="E190" s="205"/>
      <c r="F190" s="205"/>
      <c r="G190" s="202"/>
      <c r="H190" s="212"/>
      <c r="I190" s="205"/>
      <c r="J190" s="166">
        <f t="shared" si="7"/>
        <v>0</v>
      </c>
      <c r="K190" s="205"/>
      <c r="L190" s="212"/>
      <c r="M190" s="212"/>
      <c r="N190" s="223"/>
      <c r="O190" s="15"/>
    </row>
    <row r="191" spans="1:15" s="20" customFormat="1" ht="21.95" customHeight="1" x14ac:dyDescent="0.25">
      <c r="A191" s="205"/>
      <c r="B191" s="211"/>
      <c r="C191" s="202"/>
      <c r="D191" s="205"/>
      <c r="E191" s="205"/>
      <c r="F191" s="205"/>
      <c r="G191" s="202"/>
      <c r="H191" s="212"/>
      <c r="I191" s="205"/>
      <c r="J191" s="166">
        <f t="shared" si="7"/>
        <v>0</v>
      </c>
      <c r="K191" s="205"/>
      <c r="L191" s="212"/>
      <c r="M191" s="212"/>
      <c r="N191" s="223"/>
      <c r="O191" s="15"/>
    </row>
    <row r="192" spans="1:15" s="20" customFormat="1" ht="21.95" customHeight="1" x14ac:dyDescent="0.25">
      <c r="A192" s="205"/>
      <c r="B192" s="211"/>
      <c r="C192" s="202"/>
      <c r="D192" s="205"/>
      <c r="E192" s="205"/>
      <c r="F192" s="205"/>
      <c r="G192" s="202"/>
      <c r="H192" s="212"/>
      <c r="I192" s="205"/>
      <c r="J192" s="166">
        <f t="shared" si="7"/>
        <v>0</v>
      </c>
      <c r="K192" s="205"/>
      <c r="L192" s="212"/>
      <c r="M192" s="212"/>
      <c r="N192" s="223"/>
      <c r="O192" s="15"/>
    </row>
    <row r="193" spans="1:15" s="20" customFormat="1" ht="21.95" customHeight="1" x14ac:dyDescent="0.25">
      <c r="A193" s="205"/>
      <c r="B193" s="211"/>
      <c r="C193" s="202"/>
      <c r="D193" s="205"/>
      <c r="E193" s="205"/>
      <c r="F193" s="205"/>
      <c r="G193" s="202"/>
      <c r="H193" s="212"/>
      <c r="I193" s="205"/>
      <c r="J193" s="166">
        <f t="shared" si="7"/>
        <v>0</v>
      </c>
      <c r="K193" s="205"/>
      <c r="L193" s="212"/>
      <c r="M193" s="212"/>
      <c r="N193" s="223"/>
      <c r="O193" s="15"/>
    </row>
    <row r="194" spans="1:15" s="20" customFormat="1" ht="21.95" customHeight="1" x14ac:dyDescent="0.25">
      <c r="A194" s="205"/>
      <c r="B194" s="211"/>
      <c r="C194" s="202"/>
      <c r="D194" s="205"/>
      <c r="E194" s="205"/>
      <c r="F194" s="205"/>
      <c r="G194" s="202"/>
      <c r="H194" s="212"/>
      <c r="I194" s="205"/>
      <c r="J194" s="166">
        <f t="shared" si="7"/>
        <v>0</v>
      </c>
      <c r="K194" s="205"/>
      <c r="L194" s="212"/>
      <c r="M194" s="212"/>
      <c r="N194" s="223"/>
      <c r="O194" s="15"/>
    </row>
    <row r="195" spans="1:15" s="20" customFormat="1" ht="21.95" customHeight="1" x14ac:dyDescent="0.25">
      <c r="A195" s="205"/>
      <c r="B195" s="211"/>
      <c r="C195" s="202"/>
      <c r="D195" s="205"/>
      <c r="E195" s="205"/>
      <c r="F195" s="205"/>
      <c r="G195" s="202"/>
      <c r="H195" s="212"/>
      <c r="I195" s="205"/>
      <c r="J195" s="166">
        <f t="shared" si="7"/>
        <v>0</v>
      </c>
      <c r="K195" s="205"/>
      <c r="L195" s="212"/>
      <c r="M195" s="212"/>
      <c r="N195" s="223"/>
      <c r="O195" s="15"/>
    </row>
    <row r="196" spans="1:15" s="20" customFormat="1" ht="21.95" customHeight="1" x14ac:dyDescent="0.25">
      <c r="A196" s="205"/>
      <c r="B196" s="211"/>
      <c r="C196" s="202"/>
      <c r="D196" s="205"/>
      <c r="E196" s="205"/>
      <c r="F196" s="205"/>
      <c r="G196" s="202"/>
      <c r="H196" s="212"/>
      <c r="I196" s="205"/>
      <c r="J196" s="166">
        <f t="shared" si="7"/>
        <v>0</v>
      </c>
      <c r="K196" s="205"/>
      <c r="L196" s="212"/>
      <c r="M196" s="212"/>
      <c r="N196" s="223"/>
      <c r="O196" s="15"/>
    </row>
    <row r="197" spans="1:15" s="20" customFormat="1" ht="21.95" customHeight="1" x14ac:dyDescent="0.25">
      <c r="A197" s="205"/>
      <c r="B197" s="211"/>
      <c r="C197" s="202"/>
      <c r="D197" s="205"/>
      <c r="E197" s="205"/>
      <c r="F197" s="205"/>
      <c r="G197" s="202"/>
      <c r="H197" s="212"/>
      <c r="I197" s="205"/>
      <c r="J197" s="166">
        <f t="shared" si="7"/>
        <v>0</v>
      </c>
      <c r="K197" s="205"/>
      <c r="L197" s="212"/>
      <c r="M197" s="212"/>
      <c r="N197" s="223"/>
      <c r="O197" s="15"/>
    </row>
    <row r="198" spans="1:15" s="20" customFormat="1" ht="21.95" customHeight="1" x14ac:dyDescent="0.25">
      <c r="A198" s="205"/>
      <c r="B198" s="211"/>
      <c r="C198" s="202"/>
      <c r="D198" s="205"/>
      <c r="E198" s="205"/>
      <c r="F198" s="205"/>
      <c r="G198" s="202"/>
      <c r="H198" s="212"/>
      <c r="I198" s="205"/>
      <c r="J198" s="166">
        <f t="shared" si="7"/>
        <v>0</v>
      </c>
      <c r="K198" s="205"/>
      <c r="L198" s="212"/>
      <c r="M198" s="212"/>
      <c r="N198" s="223"/>
      <c r="O198" s="15"/>
    </row>
    <row r="199" spans="1:15" s="20" customFormat="1" ht="21.95" customHeight="1" x14ac:dyDescent="0.25">
      <c r="A199" s="205"/>
      <c r="B199" s="211"/>
      <c r="C199" s="202"/>
      <c r="D199" s="205"/>
      <c r="E199" s="205"/>
      <c r="F199" s="205"/>
      <c r="G199" s="202"/>
      <c r="H199" s="212"/>
      <c r="I199" s="205"/>
      <c r="J199" s="166">
        <f t="shared" si="7"/>
        <v>0</v>
      </c>
      <c r="K199" s="205"/>
      <c r="L199" s="212"/>
      <c r="M199" s="212"/>
      <c r="N199" s="223"/>
      <c r="O199" s="15"/>
    </row>
    <row r="200" spans="1:15" s="20" customFormat="1" ht="21.95" customHeight="1" x14ac:dyDescent="0.25">
      <c r="A200" s="205"/>
      <c r="B200" s="211"/>
      <c r="C200" s="202"/>
      <c r="D200" s="205"/>
      <c r="E200" s="205"/>
      <c r="F200" s="205"/>
      <c r="G200" s="202"/>
      <c r="H200" s="212"/>
      <c r="I200" s="205"/>
      <c r="J200" s="166">
        <f t="shared" ref="J200:J263" si="8">H200*I200</f>
        <v>0</v>
      </c>
      <c r="K200" s="205"/>
      <c r="L200" s="212"/>
      <c r="M200" s="212"/>
      <c r="N200" s="223"/>
      <c r="O200" s="15"/>
    </row>
    <row r="201" spans="1:15" s="20" customFormat="1" ht="21.95" customHeight="1" x14ac:dyDescent="0.25">
      <c r="A201" s="205"/>
      <c r="B201" s="211"/>
      <c r="C201" s="202"/>
      <c r="D201" s="205"/>
      <c r="E201" s="205"/>
      <c r="F201" s="205"/>
      <c r="G201" s="202"/>
      <c r="H201" s="212"/>
      <c r="I201" s="205"/>
      <c r="J201" s="166">
        <f t="shared" si="8"/>
        <v>0</v>
      </c>
      <c r="K201" s="205"/>
      <c r="L201" s="212"/>
      <c r="M201" s="212"/>
      <c r="N201" s="223"/>
      <c r="O201" s="15"/>
    </row>
    <row r="202" spans="1:15" s="20" customFormat="1" ht="21.95" customHeight="1" x14ac:dyDescent="0.25">
      <c r="A202" s="205"/>
      <c r="B202" s="211"/>
      <c r="C202" s="202"/>
      <c r="D202" s="205"/>
      <c r="E202" s="205"/>
      <c r="F202" s="205"/>
      <c r="G202" s="202"/>
      <c r="H202" s="212"/>
      <c r="I202" s="205"/>
      <c r="J202" s="166">
        <f t="shared" si="8"/>
        <v>0</v>
      </c>
      <c r="K202" s="205"/>
      <c r="L202" s="212"/>
      <c r="M202" s="212"/>
      <c r="N202" s="223"/>
      <c r="O202" s="15"/>
    </row>
    <row r="203" spans="1:15" s="20" customFormat="1" ht="21.95" customHeight="1" x14ac:dyDescent="0.25">
      <c r="A203" s="205"/>
      <c r="B203" s="211"/>
      <c r="C203" s="202"/>
      <c r="D203" s="205"/>
      <c r="E203" s="205"/>
      <c r="F203" s="205"/>
      <c r="G203" s="202"/>
      <c r="H203" s="212"/>
      <c r="I203" s="205"/>
      <c r="J203" s="166">
        <f t="shared" si="8"/>
        <v>0</v>
      </c>
      <c r="K203" s="205"/>
      <c r="L203" s="212"/>
      <c r="M203" s="212"/>
      <c r="N203" s="223"/>
      <c r="O203" s="15"/>
    </row>
    <row r="204" spans="1:15" s="20" customFormat="1" ht="21.95" customHeight="1" x14ac:dyDescent="0.25">
      <c r="A204" s="205"/>
      <c r="B204" s="211"/>
      <c r="C204" s="202"/>
      <c r="D204" s="205"/>
      <c r="E204" s="205"/>
      <c r="F204" s="205"/>
      <c r="G204" s="202"/>
      <c r="H204" s="212"/>
      <c r="I204" s="205"/>
      <c r="J204" s="166">
        <f t="shared" si="8"/>
        <v>0</v>
      </c>
      <c r="K204" s="205"/>
      <c r="L204" s="212"/>
      <c r="M204" s="212"/>
      <c r="N204" s="223"/>
      <c r="O204" s="15"/>
    </row>
    <row r="205" spans="1:15" s="20" customFormat="1" ht="21.95" customHeight="1" x14ac:dyDescent="0.25">
      <c r="A205" s="205"/>
      <c r="B205" s="211"/>
      <c r="C205" s="202"/>
      <c r="D205" s="205"/>
      <c r="E205" s="205"/>
      <c r="F205" s="205"/>
      <c r="G205" s="202"/>
      <c r="H205" s="212"/>
      <c r="I205" s="205"/>
      <c r="J205" s="166">
        <f t="shared" si="8"/>
        <v>0</v>
      </c>
      <c r="K205" s="205"/>
      <c r="L205" s="212"/>
      <c r="M205" s="212"/>
      <c r="N205" s="223"/>
      <c r="O205" s="15"/>
    </row>
    <row r="206" spans="1:15" s="20" customFormat="1" ht="21.95" customHeight="1" x14ac:dyDescent="0.25">
      <c r="A206" s="205"/>
      <c r="B206" s="211"/>
      <c r="C206" s="202"/>
      <c r="D206" s="205"/>
      <c r="E206" s="205"/>
      <c r="F206" s="205"/>
      <c r="G206" s="202"/>
      <c r="H206" s="212"/>
      <c r="I206" s="205"/>
      <c r="J206" s="166">
        <f t="shared" si="8"/>
        <v>0</v>
      </c>
      <c r="K206" s="205"/>
      <c r="L206" s="212"/>
      <c r="M206" s="212"/>
      <c r="N206" s="223"/>
      <c r="O206" s="15"/>
    </row>
    <row r="207" spans="1:15" s="20" customFormat="1" ht="21.95" customHeight="1" x14ac:dyDescent="0.25">
      <c r="A207" s="205"/>
      <c r="B207" s="211"/>
      <c r="C207" s="202"/>
      <c r="D207" s="205"/>
      <c r="E207" s="205"/>
      <c r="F207" s="205"/>
      <c r="G207" s="202"/>
      <c r="H207" s="212"/>
      <c r="I207" s="205"/>
      <c r="J207" s="166">
        <f t="shared" si="8"/>
        <v>0</v>
      </c>
      <c r="K207" s="205"/>
      <c r="L207" s="212"/>
      <c r="M207" s="212"/>
      <c r="N207" s="223"/>
      <c r="O207" s="15"/>
    </row>
    <row r="208" spans="1:15" s="20" customFormat="1" ht="21.95" customHeight="1" x14ac:dyDescent="0.25">
      <c r="A208" s="205"/>
      <c r="B208" s="211"/>
      <c r="C208" s="202"/>
      <c r="D208" s="205"/>
      <c r="E208" s="205"/>
      <c r="F208" s="205"/>
      <c r="G208" s="202"/>
      <c r="H208" s="212"/>
      <c r="I208" s="205"/>
      <c r="J208" s="166">
        <f t="shared" si="8"/>
        <v>0</v>
      </c>
      <c r="K208" s="205"/>
      <c r="L208" s="212"/>
      <c r="M208" s="212"/>
      <c r="N208" s="223"/>
      <c r="O208" s="15"/>
    </row>
    <row r="209" spans="1:15" s="20" customFormat="1" ht="21.95" customHeight="1" x14ac:dyDescent="0.25">
      <c r="A209" s="205"/>
      <c r="B209" s="211"/>
      <c r="C209" s="202"/>
      <c r="D209" s="205"/>
      <c r="E209" s="205"/>
      <c r="F209" s="205"/>
      <c r="G209" s="202"/>
      <c r="H209" s="212"/>
      <c r="I209" s="205"/>
      <c r="J209" s="166">
        <f t="shared" si="8"/>
        <v>0</v>
      </c>
      <c r="K209" s="205"/>
      <c r="L209" s="212"/>
      <c r="M209" s="212"/>
      <c r="N209" s="223"/>
      <c r="O209" s="15"/>
    </row>
    <row r="210" spans="1:15" s="20" customFormat="1" ht="21.95" customHeight="1" x14ac:dyDescent="0.25">
      <c r="A210" s="205"/>
      <c r="B210" s="211"/>
      <c r="C210" s="202"/>
      <c r="D210" s="205"/>
      <c r="E210" s="205"/>
      <c r="F210" s="205"/>
      <c r="G210" s="202"/>
      <c r="H210" s="212"/>
      <c r="I210" s="205"/>
      <c r="J210" s="166">
        <f t="shared" si="8"/>
        <v>0</v>
      </c>
      <c r="K210" s="205"/>
      <c r="L210" s="212"/>
      <c r="M210" s="212"/>
      <c r="N210" s="223"/>
      <c r="O210" s="15"/>
    </row>
    <row r="211" spans="1:15" s="20" customFormat="1" ht="21.95" customHeight="1" x14ac:dyDescent="0.25">
      <c r="A211" s="205"/>
      <c r="B211" s="211"/>
      <c r="C211" s="202"/>
      <c r="D211" s="205"/>
      <c r="E211" s="205"/>
      <c r="F211" s="205"/>
      <c r="G211" s="202"/>
      <c r="H211" s="212"/>
      <c r="I211" s="205"/>
      <c r="J211" s="166">
        <f t="shared" si="8"/>
        <v>0</v>
      </c>
      <c r="K211" s="205"/>
      <c r="L211" s="212"/>
      <c r="M211" s="212"/>
      <c r="N211" s="223"/>
      <c r="O211" s="15"/>
    </row>
    <row r="212" spans="1:15" s="20" customFormat="1" ht="21.95" customHeight="1" x14ac:dyDescent="0.25">
      <c r="A212" s="205"/>
      <c r="B212" s="211"/>
      <c r="C212" s="202"/>
      <c r="D212" s="205"/>
      <c r="E212" s="205"/>
      <c r="F212" s="205"/>
      <c r="G212" s="202"/>
      <c r="H212" s="212"/>
      <c r="I212" s="205"/>
      <c r="J212" s="166">
        <f t="shared" si="8"/>
        <v>0</v>
      </c>
      <c r="K212" s="205"/>
      <c r="L212" s="212"/>
      <c r="M212" s="212"/>
      <c r="N212" s="223"/>
      <c r="O212" s="15"/>
    </row>
    <row r="213" spans="1:15" s="20" customFormat="1" ht="21.95" customHeight="1" x14ac:dyDescent="0.25">
      <c r="A213" s="205"/>
      <c r="B213" s="211"/>
      <c r="C213" s="202"/>
      <c r="D213" s="205"/>
      <c r="E213" s="205"/>
      <c r="F213" s="205"/>
      <c r="G213" s="202"/>
      <c r="H213" s="212"/>
      <c r="I213" s="205"/>
      <c r="J213" s="166">
        <f t="shared" si="8"/>
        <v>0</v>
      </c>
      <c r="K213" s="205"/>
      <c r="L213" s="212"/>
      <c r="M213" s="212"/>
      <c r="N213" s="223"/>
      <c r="O213" s="15"/>
    </row>
    <row r="214" spans="1:15" s="20" customFormat="1" ht="21.95" customHeight="1" x14ac:dyDescent="0.25">
      <c r="A214" s="205"/>
      <c r="B214" s="211"/>
      <c r="C214" s="202"/>
      <c r="D214" s="205"/>
      <c r="E214" s="205"/>
      <c r="F214" s="205"/>
      <c r="G214" s="202"/>
      <c r="H214" s="212"/>
      <c r="I214" s="205"/>
      <c r="J214" s="166">
        <f t="shared" si="8"/>
        <v>0</v>
      </c>
      <c r="K214" s="205"/>
      <c r="L214" s="212"/>
      <c r="M214" s="212"/>
      <c r="N214" s="223"/>
      <c r="O214" s="15"/>
    </row>
    <row r="215" spans="1:15" s="20" customFormat="1" ht="21.95" customHeight="1" x14ac:dyDescent="0.25">
      <c r="A215" s="205"/>
      <c r="B215" s="211"/>
      <c r="C215" s="202"/>
      <c r="D215" s="205"/>
      <c r="E215" s="205"/>
      <c r="F215" s="205"/>
      <c r="G215" s="202"/>
      <c r="H215" s="212"/>
      <c r="I215" s="205"/>
      <c r="J215" s="166">
        <f t="shared" si="8"/>
        <v>0</v>
      </c>
      <c r="K215" s="205"/>
      <c r="L215" s="212"/>
      <c r="M215" s="212"/>
      <c r="N215" s="223"/>
      <c r="O215" s="15"/>
    </row>
    <row r="216" spans="1:15" s="20" customFormat="1" ht="21.95" customHeight="1" x14ac:dyDescent="0.25">
      <c r="A216" s="205"/>
      <c r="B216" s="211"/>
      <c r="C216" s="202"/>
      <c r="D216" s="205"/>
      <c r="E216" s="205"/>
      <c r="F216" s="205"/>
      <c r="G216" s="202"/>
      <c r="H216" s="212"/>
      <c r="I216" s="205"/>
      <c r="J216" s="166">
        <f t="shared" si="8"/>
        <v>0</v>
      </c>
      <c r="K216" s="205"/>
      <c r="L216" s="212"/>
      <c r="M216" s="212"/>
      <c r="N216" s="223"/>
      <c r="O216" s="15"/>
    </row>
    <row r="217" spans="1:15" s="20" customFormat="1" ht="21.95" customHeight="1" x14ac:dyDescent="0.25">
      <c r="A217" s="205"/>
      <c r="B217" s="211"/>
      <c r="C217" s="202"/>
      <c r="D217" s="205"/>
      <c r="E217" s="205"/>
      <c r="F217" s="205"/>
      <c r="G217" s="202"/>
      <c r="H217" s="212"/>
      <c r="I217" s="205"/>
      <c r="J217" s="166">
        <f t="shared" si="8"/>
        <v>0</v>
      </c>
      <c r="K217" s="205"/>
      <c r="L217" s="212"/>
      <c r="M217" s="212"/>
      <c r="N217" s="223"/>
      <c r="O217" s="15"/>
    </row>
    <row r="218" spans="1:15" s="20" customFormat="1" ht="21.95" customHeight="1" x14ac:dyDescent="0.25">
      <c r="A218" s="205"/>
      <c r="B218" s="211"/>
      <c r="C218" s="202"/>
      <c r="D218" s="205"/>
      <c r="E218" s="205"/>
      <c r="F218" s="205"/>
      <c r="G218" s="202"/>
      <c r="H218" s="212"/>
      <c r="I218" s="205"/>
      <c r="J218" s="166">
        <f t="shared" si="8"/>
        <v>0</v>
      </c>
      <c r="K218" s="205"/>
      <c r="L218" s="212"/>
      <c r="M218" s="212"/>
      <c r="N218" s="223"/>
      <c r="O218" s="15"/>
    </row>
    <row r="219" spans="1:15" s="20" customFormat="1" ht="21.95" customHeight="1" x14ac:dyDescent="0.25">
      <c r="A219" s="205"/>
      <c r="B219" s="211"/>
      <c r="C219" s="202"/>
      <c r="D219" s="205"/>
      <c r="E219" s="205"/>
      <c r="F219" s="205"/>
      <c r="G219" s="202"/>
      <c r="H219" s="212"/>
      <c r="I219" s="205"/>
      <c r="J219" s="166">
        <f t="shared" si="8"/>
        <v>0</v>
      </c>
      <c r="K219" s="205"/>
      <c r="L219" s="212"/>
      <c r="M219" s="212"/>
      <c r="N219" s="223"/>
      <c r="O219" s="15"/>
    </row>
    <row r="220" spans="1:15" s="20" customFormat="1" ht="21.95" customHeight="1" x14ac:dyDescent="0.25">
      <c r="A220" s="205"/>
      <c r="B220" s="211"/>
      <c r="C220" s="202"/>
      <c r="D220" s="205"/>
      <c r="E220" s="205"/>
      <c r="F220" s="205"/>
      <c r="G220" s="202"/>
      <c r="H220" s="212"/>
      <c r="I220" s="205"/>
      <c r="J220" s="166">
        <f t="shared" si="8"/>
        <v>0</v>
      </c>
      <c r="K220" s="205"/>
      <c r="L220" s="212"/>
      <c r="M220" s="212"/>
      <c r="N220" s="223"/>
      <c r="O220" s="15"/>
    </row>
    <row r="221" spans="1:15" s="20" customFormat="1" ht="21.95" customHeight="1" x14ac:dyDescent="0.25">
      <c r="A221" s="205"/>
      <c r="B221" s="211"/>
      <c r="C221" s="202"/>
      <c r="D221" s="205"/>
      <c r="E221" s="205"/>
      <c r="F221" s="205"/>
      <c r="G221" s="202"/>
      <c r="H221" s="212"/>
      <c r="I221" s="205"/>
      <c r="J221" s="166">
        <f t="shared" si="8"/>
        <v>0</v>
      </c>
      <c r="K221" s="205"/>
      <c r="L221" s="212"/>
      <c r="M221" s="212"/>
      <c r="N221" s="223"/>
      <c r="O221" s="15"/>
    </row>
    <row r="222" spans="1:15" s="20" customFormat="1" ht="21.95" customHeight="1" x14ac:dyDescent="0.25">
      <c r="A222" s="205"/>
      <c r="B222" s="211"/>
      <c r="C222" s="202"/>
      <c r="D222" s="205"/>
      <c r="E222" s="205"/>
      <c r="F222" s="205"/>
      <c r="G222" s="202"/>
      <c r="H222" s="212"/>
      <c r="I222" s="205"/>
      <c r="J222" s="166">
        <f t="shared" si="8"/>
        <v>0</v>
      </c>
      <c r="K222" s="205"/>
      <c r="L222" s="212"/>
      <c r="M222" s="212"/>
      <c r="N222" s="223"/>
      <c r="O222" s="15"/>
    </row>
    <row r="223" spans="1:15" s="20" customFormat="1" ht="21.95" customHeight="1" x14ac:dyDescent="0.25">
      <c r="A223" s="205"/>
      <c r="B223" s="211"/>
      <c r="C223" s="202"/>
      <c r="D223" s="205"/>
      <c r="E223" s="205"/>
      <c r="F223" s="205"/>
      <c r="G223" s="202"/>
      <c r="H223" s="212"/>
      <c r="I223" s="205"/>
      <c r="J223" s="166">
        <f t="shared" si="8"/>
        <v>0</v>
      </c>
      <c r="K223" s="205"/>
      <c r="L223" s="212"/>
      <c r="M223" s="212"/>
      <c r="N223" s="223"/>
      <c r="O223" s="15"/>
    </row>
    <row r="224" spans="1:15" s="20" customFormat="1" ht="21.95" customHeight="1" x14ac:dyDescent="0.25">
      <c r="A224" s="205"/>
      <c r="B224" s="211"/>
      <c r="C224" s="202"/>
      <c r="D224" s="205"/>
      <c r="E224" s="205"/>
      <c r="F224" s="205"/>
      <c r="G224" s="202"/>
      <c r="H224" s="212"/>
      <c r="I224" s="205"/>
      <c r="J224" s="166">
        <f t="shared" si="8"/>
        <v>0</v>
      </c>
      <c r="K224" s="205"/>
      <c r="L224" s="212"/>
      <c r="M224" s="212"/>
      <c r="N224" s="223"/>
      <c r="O224" s="15"/>
    </row>
    <row r="225" spans="1:15" s="20" customFormat="1" ht="21.95" customHeight="1" x14ac:dyDescent="0.25">
      <c r="A225" s="205"/>
      <c r="B225" s="211"/>
      <c r="C225" s="202"/>
      <c r="D225" s="205"/>
      <c r="E225" s="205"/>
      <c r="F225" s="205"/>
      <c r="G225" s="202"/>
      <c r="H225" s="212"/>
      <c r="I225" s="205"/>
      <c r="J225" s="166">
        <f t="shared" si="8"/>
        <v>0</v>
      </c>
      <c r="K225" s="205"/>
      <c r="L225" s="212"/>
      <c r="M225" s="212"/>
      <c r="N225" s="223"/>
      <c r="O225" s="15"/>
    </row>
    <row r="226" spans="1:15" s="20" customFormat="1" ht="21.95" customHeight="1" x14ac:dyDescent="0.25">
      <c r="A226" s="205"/>
      <c r="B226" s="211"/>
      <c r="C226" s="202"/>
      <c r="D226" s="205"/>
      <c r="E226" s="205"/>
      <c r="F226" s="205"/>
      <c r="G226" s="202"/>
      <c r="H226" s="212"/>
      <c r="I226" s="205"/>
      <c r="J226" s="166">
        <f t="shared" si="8"/>
        <v>0</v>
      </c>
      <c r="K226" s="205"/>
      <c r="L226" s="212"/>
      <c r="M226" s="212"/>
      <c r="N226" s="223"/>
      <c r="O226" s="15"/>
    </row>
    <row r="227" spans="1:15" s="20" customFormat="1" ht="21.95" customHeight="1" x14ac:dyDescent="0.25">
      <c r="A227" s="205"/>
      <c r="B227" s="211"/>
      <c r="C227" s="202"/>
      <c r="D227" s="205"/>
      <c r="E227" s="205"/>
      <c r="F227" s="205"/>
      <c r="G227" s="202"/>
      <c r="H227" s="212"/>
      <c r="I227" s="205"/>
      <c r="J227" s="166">
        <f t="shared" si="8"/>
        <v>0</v>
      </c>
      <c r="K227" s="205"/>
      <c r="L227" s="212"/>
      <c r="M227" s="212"/>
      <c r="N227" s="223"/>
      <c r="O227" s="15"/>
    </row>
    <row r="228" spans="1:15" s="20" customFormat="1" ht="21.95" customHeight="1" x14ac:dyDescent="0.25">
      <c r="A228" s="205"/>
      <c r="B228" s="211"/>
      <c r="C228" s="202"/>
      <c r="D228" s="205"/>
      <c r="E228" s="205"/>
      <c r="F228" s="205"/>
      <c r="G228" s="202"/>
      <c r="H228" s="212"/>
      <c r="I228" s="205"/>
      <c r="J228" s="166">
        <f t="shared" si="8"/>
        <v>0</v>
      </c>
      <c r="K228" s="205"/>
      <c r="L228" s="212"/>
      <c r="M228" s="212"/>
      <c r="N228" s="223"/>
      <c r="O228" s="15"/>
    </row>
    <row r="229" spans="1:15" s="20" customFormat="1" ht="21.95" customHeight="1" x14ac:dyDescent="0.25">
      <c r="A229" s="205"/>
      <c r="B229" s="211"/>
      <c r="C229" s="202"/>
      <c r="D229" s="205"/>
      <c r="E229" s="205"/>
      <c r="F229" s="205"/>
      <c r="G229" s="202"/>
      <c r="H229" s="212"/>
      <c r="I229" s="205"/>
      <c r="J229" s="166">
        <f t="shared" si="8"/>
        <v>0</v>
      </c>
      <c r="K229" s="205"/>
      <c r="L229" s="212"/>
      <c r="M229" s="212"/>
      <c r="N229" s="223"/>
      <c r="O229" s="15"/>
    </row>
    <row r="230" spans="1:15" s="20" customFormat="1" ht="21.95" customHeight="1" x14ac:dyDescent="0.25">
      <c r="A230" s="205"/>
      <c r="B230" s="211"/>
      <c r="C230" s="202"/>
      <c r="D230" s="205"/>
      <c r="E230" s="205"/>
      <c r="F230" s="205"/>
      <c r="G230" s="202"/>
      <c r="H230" s="212"/>
      <c r="I230" s="205"/>
      <c r="J230" s="166">
        <f t="shared" si="8"/>
        <v>0</v>
      </c>
      <c r="K230" s="205"/>
      <c r="L230" s="212"/>
      <c r="M230" s="212"/>
      <c r="N230" s="223"/>
      <c r="O230" s="15"/>
    </row>
    <row r="231" spans="1:15" s="20" customFormat="1" ht="21.95" customHeight="1" x14ac:dyDescent="0.25">
      <c r="A231" s="205"/>
      <c r="B231" s="211"/>
      <c r="C231" s="202"/>
      <c r="D231" s="205"/>
      <c r="E231" s="205"/>
      <c r="F231" s="205"/>
      <c r="G231" s="202"/>
      <c r="H231" s="212"/>
      <c r="I231" s="205"/>
      <c r="J231" s="166">
        <f t="shared" si="8"/>
        <v>0</v>
      </c>
      <c r="K231" s="205"/>
      <c r="L231" s="212"/>
      <c r="M231" s="212"/>
      <c r="N231" s="223"/>
      <c r="O231" s="15"/>
    </row>
    <row r="232" spans="1:15" s="20" customFormat="1" ht="21.95" customHeight="1" x14ac:dyDescent="0.25">
      <c r="A232" s="205"/>
      <c r="B232" s="211"/>
      <c r="C232" s="202"/>
      <c r="D232" s="205"/>
      <c r="E232" s="205"/>
      <c r="F232" s="205"/>
      <c r="G232" s="202"/>
      <c r="H232" s="212"/>
      <c r="I232" s="205"/>
      <c r="J232" s="166">
        <f t="shared" si="8"/>
        <v>0</v>
      </c>
      <c r="K232" s="205"/>
      <c r="L232" s="212"/>
      <c r="M232" s="212"/>
      <c r="N232" s="223"/>
      <c r="O232" s="15"/>
    </row>
    <row r="233" spans="1:15" s="20" customFormat="1" ht="21.95" customHeight="1" x14ac:dyDescent="0.25">
      <c r="A233" s="205"/>
      <c r="B233" s="211"/>
      <c r="C233" s="202"/>
      <c r="D233" s="205"/>
      <c r="E233" s="205"/>
      <c r="F233" s="205"/>
      <c r="G233" s="202"/>
      <c r="H233" s="212"/>
      <c r="I233" s="205"/>
      <c r="J233" s="166">
        <f t="shared" si="8"/>
        <v>0</v>
      </c>
      <c r="K233" s="205"/>
      <c r="L233" s="212"/>
      <c r="M233" s="212"/>
      <c r="N233" s="223"/>
      <c r="O233" s="15"/>
    </row>
    <row r="234" spans="1:15" s="20" customFormat="1" ht="21.95" customHeight="1" x14ac:dyDescent="0.25">
      <c r="A234" s="205"/>
      <c r="B234" s="211"/>
      <c r="C234" s="202"/>
      <c r="D234" s="205"/>
      <c r="E234" s="205"/>
      <c r="F234" s="205"/>
      <c r="G234" s="202"/>
      <c r="H234" s="212"/>
      <c r="I234" s="205"/>
      <c r="J234" s="166">
        <f t="shared" si="8"/>
        <v>0</v>
      </c>
      <c r="K234" s="205"/>
      <c r="L234" s="212"/>
      <c r="M234" s="212"/>
      <c r="N234" s="223"/>
      <c r="O234" s="15"/>
    </row>
    <row r="235" spans="1:15" s="20" customFormat="1" ht="21.95" customHeight="1" x14ac:dyDescent="0.25">
      <c r="A235" s="205"/>
      <c r="B235" s="211"/>
      <c r="C235" s="202"/>
      <c r="D235" s="205"/>
      <c r="E235" s="205"/>
      <c r="F235" s="205"/>
      <c r="G235" s="202"/>
      <c r="H235" s="212"/>
      <c r="I235" s="205"/>
      <c r="J235" s="166">
        <f t="shared" si="8"/>
        <v>0</v>
      </c>
      <c r="K235" s="205"/>
      <c r="L235" s="212"/>
      <c r="M235" s="212"/>
      <c r="N235" s="223"/>
      <c r="O235" s="15"/>
    </row>
    <row r="236" spans="1:15" s="20" customFormat="1" ht="21.95" customHeight="1" x14ac:dyDescent="0.25">
      <c r="A236" s="205"/>
      <c r="B236" s="211"/>
      <c r="C236" s="202"/>
      <c r="D236" s="205"/>
      <c r="E236" s="205"/>
      <c r="F236" s="205"/>
      <c r="G236" s="202"/>
      <c r="H236" s="212"/>
      <c r="I236" s="205"/>
      <c r="J236" s="166">
        <f t="shared" si="8"/>
        <v>0</v>
      </c>
      <c r="K236" s="205"/>
      <c r="L236" s="212"/>
      <c r="M236" s="212"/>
      <c r="N236" s="223"/>
      <c r="O236" s="15"/>
    </row>
    <row r="237" spans="1:15" s="20" customFormat="1" ht="21.95" customHeight="1" x14ac:dyDescent="0.25">
      <c r="A237" s="205"/>
      <c r="B237" s="211"/>
      <c r="C237" s="202"/>
      <c r="D237" s="205"/>
      <c r="E237" s="205"/>
      <c r="F237" s="205"/>
      <c r="G237" s="202"/>
      <c r="H237" s="212"/>
      <c r="I237" s="205"/>
      <c r="J237" s="166">
        <f t="shared" si="8"/>
        <v>0</v>
      </c>
      <c r="K237" s="205"/>
      <c r="L237" s="212"/>
      <c r="M237" s="212"/>
      <c r="N237" s="223"/>
      <c r="O237" s="15"/>
    </row>
    <row r="238" spans="1:15" s="20" customFormat="1" ht="21.95" customHeight="1" x14ac:dyDescent="0.25">
      <c r="A238" s="205"/>
      <c r="B238" s="211"/>
      <c r="C238" s="202"/>
      <c r="D238" s="205"/>
      <c r="E238" s="205"/>
      <c r="F238" s="205"/>
      <c r="G238" s="202"/>
      <c r="H238" s="212"/>
      <c r="I238" s="205"/>
      <c r="J238" s="166">
        <f t="shared" si="8"/>
        <v>0</v>
      </c>
      <c r="K238" s="205"/>
      <c r="L238" s="212"/>
      <c r="M238" s="212"/>
      <c r="N238" s="223"/>
      <c r="O238" s="15"/>
    </row>
    <row r="239" spans="1:15" s="20" customFormat="1" ht="21.95" customHeight="1" x14ac:dyDescent="0.25">
      <c r="A239" s="205"/>
      <c r="B239" s="211"/>
      <c r="C239" s="202"/>
      <c r="D239" s="205"/>
      <c r="E239" s="205"/>
      <c r="F239" s="205"/>
      <c r="G239" s="202"/>
      <c r="H239" s="212"/>
      <c r="I239" s="205"/>
      <c r="J239" s="166">
        <f t="shared" si="8"/>
        <v>0</v>
      </c>
      <c r="K239" s="205"/>
      <c r="L239" s="212"/>
      <c r="M239" s="212"/>
      <c r="N239" s="223"/>
      <c r="O239" s="15"/>
    </row>
    <row r="240" spans="1:15" s="20" customFormat="1" ht="21.95" customHeight="1" x14ac:dyDescent="0.25">
      <c r="A240" s="205"/>
      <c r="B240" s="211"/>
      <c r="C240" s="202"/>
      <c r="D240" s="205"/>
      <c r="E240" s="205"/>
      <c r="F240" s="205"/>
      <c r="G240" s="202"/>
      <c r="H240" s="212"/>
      <c r="I240" s="205"/>
      <c r="J240" s="166">
        <f t="shared" si="8"/>
        <v>0</v>
      </c>
      <c r="K240" s="205"/>
      <c r="L240" s="212"/>
      <c r="M240" s="212"/>
      <c r="N240" s="223"/>
      <c r="O240" s="15"/>
    </row>
    <row r="241" spans="1:15" s="20" customFormat="1" ht="21.95" customHeight="1" x14ac:dyDescent="0.25">
      <c r="A241" s="205"/>
      <c r="B241" s="211"/>
      <c r="C241" s="202"/>
      <c r="D241" s="205"/>
      <c r="E241" s="205"/>
      <c r="F241" s="205"/>
      <c r="G241" s="202"/>
      <c r="H241" s="212"/>
      <c r="I241" s="205"/>
      <c r="J241" s="166">
        <f t="shared" si="8"/>
        <v>0</v>
      </c>
      <c r="K241" s="205"/>
      <c r="L241" s="212"/>
      <c r="M241" s="212"/>
      <c r="N241" s="223"/>
      <c r="O241" s="15"/>
    </row>
    <row r="242" spans="1:15" s="20" customFormat="1" ht="21.95" customHeight="1" x14ac:dyDescent="0.25">
      <c r="A242" s="205"/>
      <c r="B242" s="211"/>
      <c r="C242" s="202"/>
      <c r="D242" s="205"/>
      <c r="E242" s="205"/>
      <c r="F242" s="205"/>
      <c r="G242" s="202"/>
      <c r="H242" s="212"/>
      <c r="I242" s="205"/>
      <c r="J242" s="166">
        <f t="shared" si="8"/>
        <v>0</v>
      </c>
      <c r="K242" s="205"/>
      <c r="L242" s="212"/>
      <c r="M242" s="212"/>
      <c r="N242" s="223"/>
      <c r="O242" s="15"/>
    </row>
    <row r="243" spans="1:15" s="20" customFormat="1" ht="21.95" customHeight="1" x14ac:dyDescent="0.25">
      <c r="A243" s="205"/>
      <c r="B243" s="211"/>
      <c r="C243" s="202"/>
      <c r="D243" s="205"/>
      <c r="E243" s="205"/>
      <c r="F243" s="205"/>
      <c r="G243" s="202"/>
      <c r="H243" s="212"/>
      <c r="I243" s="205"/>
      <c r="J243" s="166">
        <f t="shared" si="8"/>
        <v>0</v>
      </c>
      <c r="K243" s="205"/>
      <c r="L243" s="212"/>
      <c r="M243" s="212"/>
      <c r="N243" s="223"/>
      <c r="O243" s="15"/>
    </row>
    <row r="244" spans="1:15" s="20" customFormat="1" ht="21.95" customHeight="1" x14ac:dyDescent="0.25">
      <c r="A244" s="205"/>
      <c r="B244" s="211"/>
      <c r="C244" s="202"/>
      <c r="D244" s="205"/>
      <c r="E244" s="205"/>
      <c r="F244" s="205"/>
      <c r="G244" s="202"/>
      <c r="H244" s="212"/>
      <c r="I244" s="205"/>
      <c r="J244" s="166">
        <f t="shared" si="8"/>
        <v>0</v>
      </c>
      <c r="K244" s="205"/>
      <c r="L244" s="212"/>
      <c r="M244" s="212"/>
      <c r="N244" s="223"/>
      <c r="O244" s="15"/>
    </row>
    <row r="245" spans="1:15" s="20" customFormat="1" ht="21.95" customHeight="1" x14ac:dyDescent="0.25">
      <c r="A245" s="205"/>
      <c r="B245" s="211"/>
      <c r="C245" s="202"/>
      <c r="D245" s="205"/>
      <c r="E245" s="205"/>
      <c r="F245" s="205"/>
      <c r="G245" s="202"/>
      <c r="H245" s="212"/>
      <c r="I245" s="205"/>
      <c r="J245" s="166">
        <f t="shared" si="8"/>
        <v>0</v>
      </c>
      <c r="K245" s="205"/>
      <c r="L245" s="212"/>
      <c r="M245" s="212"/>
      <c r="N245" s="223"/>
      <c r="O245" s="15"/>
    </row>
    <row r="246" spans="1:15" s="20" customFormat="1" ht="21.95" customHeight="1" x14ac:dyDescent="0.25">
      <c r="A246" s="205"/>
      <c r="B246" s="211"/>
      <c r="C246" s="202"/>
      <c r="D246" s="205"/>
      <c r="E246" s="205"/>
      <c r="F246" s="205"/>
      <c r="G246" s="202"/>
      <c r="H246" s="212"/>
      <c r="I246" s="205"/>
      <c r="J246" s="166">
        <f t="shared" si="8"/>
        <v>0</v>
      </c>
      <c r="K246" s="205"/>
      <c r="L246" s="212"/>
      <c r="M246" s="212"/>
      <c r="N246" s="223"/>
      <c r="O246" s="15"/>
    </row>
    <row r="247" spans="1:15" s="20" customFormat="1" ht="21.95" customHeight="1" x14ac:dyDescent="0.25">
      <c r="A247" s="205"/>
      <c r="B247" s="211"/>
      <c r="C247" s="202"/>
      <c r="D247" s="205"/>
      <c r="E247" s="205"/>
      <c r="F247" s="205"/>
      <c r="G247" s="202"/>
      <c r="H247" s="212"/>
      <c r="I247" s="205"/>
      <c r="J247" s="166">
        <f t="shared" si="8"/>
        <v>0</v>
      </c>
      <c r="K247" s="205"/>
      <c r="L247" s="212"/>
      <c r="M247" s="212"/>
      <c r="N247" s="223"/>
      <c r="O247" s="15"/>
    </row>
    <row r="248" spans="1:15" s="20" customFormat="1" ht="21.95" customHeight="1" x14ac:dyDescent="0.25">
      <c r="A248" s="205"/>
      <c r="B248" s="211"/>
      <c r="C248" s="202"/>
      <c r="D248" s="205"/>
      <c r="E248" s="205"/>
      <c r="F248" s="205"/>
      <c r="G248" s="202"/>
      <c r="H248" s="212"/>
      <c r="I248" s="205"/>
      <c r="J248" s="166">
        <f t="shared" si="8"/>
        <v>0</v>
      </c>
      <c r="K248" s="205"/>
      <c r="L248" s="212"/>
      <c r="M248" s="212"/>
      <c r="N248" s="223"/>
      <c r="O248" s="15"/>
    </row>
    <row r="249" spans="1:15" s="20" customFormat="1" ht="21.95" customHeight="1" x14ac:dyDescent="0.25">
      <c r="A249" s="205"/>
      <c r="B249" s="211"/>
      <c r="C249" s="202"/>
      <c r="D249" s="205"/>
      <c r="E249" s="205"/>
      <c r="F249" s="205"/>
      <c r="G249" s="202"/>
      <c r="H249" s="212"/>
      <c r="I249" s="205"/>
      <c r="J249" s="166">
        <f t="shared" si="8"/>
        <v>0</v>
      </c>
      <c r="K249" s="205"/>
      <c r="L249" s="212"/>
      <c r="M249" s="212"/>
      <c r="N249" s="223"/>
      <c r="O249" s="15"/>
    </row>
    <row r="250" spans="1:15" s="20" customFormat="1" ht="21.95" customHeight="1" x14ac:dyDescent="0.25">
      <c r="A250" s="205"/>
      <c r="B250" s="211"/>
      <c r="C250" s="202"/>
      <c r="D250" s="205"/>
      <c r="E250" s="205"/>
      <c r="F250" s="205"/>
      <c r="G250" s="202"/>
      <c r="H250" s="212"/>
      <c r="I250" s="205"/>
      <c r="J250" s="166">
        <f t="shared" si="8"/>
        <v>0</v>
      </c>
      <c r="K250" s="205"/>
      <c r="L250" s="212"/>
      <c r="M250" s="212"/>
      <c r="N250" s="223"/>
      <c r="O250" s="15"/>
    </row>
    <row r="251" spans="1:15" s="20" customFormat="1" ht="21.95" customHeight="1" x14ac:dyDescent="0.25">
      <c r="A251" s="205"/>
      <c r="B251" s="211"/>
      <c r="C251" s="202"/>
      <c r="D251" s="205"/>
      <c r="E251" s="205"/>
      <c r="F251" s="205"/>
      <c r="G251" s="202"/>
      <c r="H251" s="212"/>
      <c r="I251" s="205"/>
      <c r="J251" s="166">
        <f t="shared" si="8"/>
        <v>0</v>
      </c>
      <c r="K251" s="205"/>
      <c r="L251" s="212"/>
      <c r="M251" s="212"/>
      <c r="N251" s="223"/>
      <c r="O251" s="15"/>
    </row>
    <row r="252" spans="1:15" s="20" customFormat="1" ht="21.95" customHeight="1" x14ac:dyDescent="0.25">
      <c r="A252" s="205"/>
      <c r="B252" s="211"/>
      <c r="C252" s="202"/>
      <c r="D252" s="205"/>
      <c r="E252" s="205"/>
      <c r="F252" s="205"/>
      <c r="G252" s="202"/>
      <c r="H252" s="212"/>
      <c r="I252" s="205"/>
      <c r="J252" s="166">
        <f t="shared" si="8"/>
        <v>0</v>
      </c>
      <c r="K252" s="205"/>
      <c r="L252" s="212"/>
      <c r="M252" s="212"/>
      <c r="N252" s="223"/>
      <c r="O252" s="15"/>
    </row>
    <row r="253" spans="1:15" s="20" customFormat="1" ht="21.95" customHeight="1" x14ac:dyDescent="0.25">
      <c r="A253" s="205"/>
      <c r="B253" s="211"/>
      <c r="C253" s="202"/>
      <c r="D253" s="205"/>
      <c r="E253" s="205"/>
      <c r="F253" s="205"/>
      <c r="G253" s="202"/>
      <c r="H253" s="212"/>
      <c r="I253" s="205"/>
      <c r="J253" s="166">
        <f t="shared" si="8"/>
        <v>0</v>
      </c>
      <c r="K253" s="205"/>
      <c r="L253" s="212"/>
      <c r="M253" s="212"/>
      <c r="N253" s="223"/>
      <c r="O253" s="15"/>
    </row>
    <row r="254" spans="1:15" s="20" customFormat="1" ht="21.95" customHeight="1" x14ac:dyDescent="0.25">
      <c r="A254" s="205"/>
      <c r="B254" s="211"/>
      <c r="C254" s="202"/>
      <c r="D254" s="205"/>
      <c r="E254" s="205"/>
      <c r="F254" s="205"/>
      <c r="G254" s="202"/>
      <c r="H254" s="212"/>
      <c r="I254" s="205"/>
      <c r="J254" s="166">
        <f t="shared" si="8"/>
        <v>0</v>
      </c>
      <c r="K254" s="205"/>
      <c r="L254" s="212"/>
      <c r="M254" s="212"/>
      <c r="N254" s="223"/>
      <c r="O254" s="15"/>
    </row>
    <row r="255" spans="1:15" s="20" customFormat="1" ht="21.95" customHeight="1" x14ac:dyDescent="0.25">
      <c r="A255" s="205"/>
      <c r="B255" s="211"/>
      <c r="C255" s="202"/>
      <c r="D255" s="205"/>
      <c r="E255" s="205"/>
      <c r="F255" s="205"/>
      <c r="G255" s="202"/>
      <c r="H255" s="212"/>
      <c r="I255" s="205"/>
      <c r="J255" s="166">
        <f t="shared" si="8"/>
        <v>0</v>
      </c>
      <c r="K255" s="205"/>
      <c r="L255" s="212"/>
      <c r="M255" s="212"/>
      <c r="N255" s="223"/>
      <c r="O255" s="15"/>
    </row>
    <row r="256" spans="1:15" s="20" customFormat="1" ht="21.95" customHeight="1" x14ac:dyDescent="0.25">
      <c r="A256" s="205"/>
      <c r="B256" s="211"/>
      <c r="C256" s="202"/>
      <c r="D256" s="205"/>
      <c r="E256" s="205"/>
      <c r="F256" s="205"/>
      <c r="G256" s="202"/>
      <c r="H256" s="212"/>
      <c r="I256" s="205"/>
      <c r="J256" s="166">
        <f t="shared" si="8"/>
        <v>0</v>
      </c>
      <c r="K256" s="205"/>
      <c r="L256" s="212"/>
      <c r="M256" s="212"/>
      <c r="N256" s="223"/>
      <c r="O256" s="15"/>
    </row>
    <row r="257" spans="1:15" s="20" customFormat="1" ht="21.95" customHeight="1" x14ac:dyDescent="0.25">
      <c r="A257" s="205"/>
      <c r="B257" s="211"/>
      <c r="C257" s="202"/>
      <c r="D257" s="205"/>
      <c r="E257" s="205"/>
      <c r="F257" s="205"/>
      <c r="G257" s="202"/>
      <c r="H257" s="212"/>
      <c r="I257" s="205"/>
      <c r="J257" s="166">
        <f t="shared" si="8"/>
        <v>0</v>
      </c>
      <c r="K257" s="205"/>
      <c r="L257" s="212"/>
      <c r="M257" s="212"/>
      <c r="N257" s="223"/>
      <c r="O257" s="15"/>
    </row>
    <row r="258" spans="1:15" s="20" customFormat="1" ht="21.95" customHeight="1" x14ac:dyDescent="0.25">
      <c r="A258" s="205"/>
      <c r="B258" s="211"/>
      <c r="C258" s="202"/>
      <c r="D258" s="205"/>
      <c r="E258" s="205"/>
      <c r="F258" s="205"/>
      <c r="G258" s="202"/>
      <c r="H258" s="212"/>
      <c r="I258" s="205"/>
      <c r="J258" s="166">
        <f t="shared" si="8"/>
        <v>0</v>
      </c>
      <c r="K258" s="205"/>
      <c r="L258" s="212"/>
      <c r="M258" s="212"/>
      <c r="N258" s="223"/>
      <c r="O258" s="15"/>
    </row>
    <row r="259" spans="1:15" s="20" customFormat="1" ht="21.95" customHeight="1" x14ac:dyDescent="0.25">
      <c r="A259" s="205"/>
      <c r="B259" s="211"/>
      <c r="C259" s="202"/>
      <c r="D259" s="205"/>
      <c r="E259" s="205"/>
      <c r="F259" s="205"/>
      <c r="G259" s="202"/>
      <c r="H259" s="212"/>
      <c r="I259" s="205"/>
      <c r="J259" s="166">
        <f t="shared" si="8"/>
        <v>0</v>
      </c>
      <c r="K259" s="205"/>
      <c r="L259" s="212"/>
      <c r="M259" s="212"/>
      <c r="N259" s="223"/>
      <c r="O259" s="15"/>
    </row>
    <row r="260" spans="1:15" s="20" customFormat="1" ht="21.95" customHeight="1" x14ac:dyDescent="0.25">
      <c r="A260" s="205"/>
      <c r="B260" s="211"/>
      <c r="C260" s="202"/>
      <c r="D260" s="205"/>
      <c r="E260" s="205"/>
      <c r="F260" s="205"/>
      <c r="G260" s="202"/>
      <c r="H260" s="212"/>
      <c r="I260" s="205"/>
      <c r="J260" s="166">
        <f t="shared" si="8"/>
        <v>0</v>
      </c>
      <c r="K260" s="205"/>
      <c r="L260" s="212"/>
      <c r="M260" s="212"/>
      <c r="N260" s="223"/>
      <c r="O260" s="15"/>
    </row>
    <row r="261" spans="1:15" s="20" customFormat="1" ht="21.95" customHeight="1" x14ac:dyDescent="0.25">
      <c r="A261" s="205"/>
      <c r="B261" s="211"/>
      <c r="C261" s="202"/>
      <c r="D261" s="205"/>
      <c r="E261" s="205"/>
      <c r="F261" s="205"/>
      <c r="G261" s="202"/>
      <c r="H261" s="212"/>
      <c r="I261" s="205"/>
      <c r="J261" s="166">
        <f t="shared" si="8"/>
        <v>0</v>
      </c>
      <c r="K261" s="205"/>
      <c r="L261" s="212"/>
      <c r="M261" s="212"/>
      <c r="N261" s="223"/>
      <c r="O261" s="15"/>
    </row>
    <row r="262" spans="1:15" s="20" customFormat="1" ht="21.95" customHeight="1" x14ac:dyDescent="0.25">
      <c r="A262" s="205"/>
      <c r="B262" s="211"/>
      <c r="C262" s="202"/>
      <c r="D262" s="205"/>
      <c r="E262" s="205"/>
      <c r="F262" s="205"/>
      <c r="G262" s="202"/>
      <c r="H262" s="212"/>
      <c r="I262" s="205"/>
      <c r="J262" s="166">
        <f t="shared" si="8"/>
        <v>0</v>
      </c>
      <c r="K262" s="205"/>
      <c r="L262" s="212"/>
      <c r="M262" s="212"/>
      <c r="N262" s="223"/>
      <c r="O262" s="15"/>
    </row>
    <row r="263" spans="1:15" s="20" customFormat="1" ht="21.95" customHeight="1" x14ac:dyDescent="0.25">
      <c r="A263" s="205"/>
      <c r="B263" s="211"/>
      <c r="C263" s="202"/>
      <c r="D263" s="205"/>
      <c r="E263" s="205"/>
      <c r="F263" s="205"/>
      <c r="G263" s="202"/>
      <c r="H263" s="212"/>
      <c r="I263" s="205"/>
      <c r="J263" s="166">
        <f t="shared" si="8"/>
        <v>0</v>
      </c>
      <c r="K263" s="205"/>
      <c r="L263" s="212"/>
      <c r="M263" s="212"/>
      <c r="N263" s="223"/>
      <c r="O263" s="15"/>
    </row>
    <row r="264" spans="1:15" s="20" customFormat="1" ht="21.95" customHeight="1" x14ac:dyDescent="0.25">
      <c r="A264" s="205"/>
      <c r="B264" s="211"/>
      <c r="C264" s="202"/>
      <c r="D264" s="205"/>
      <c r="E264" s="205"/>
      <c r="F264" s="205"/>
      <c r="G264" s="202"/>
      <c r="H264" s="212"/>
      <c r="I264" s="205"/>
      <c r="J264" s="166">
        <f t="shared" ref="J264:J296" si="9">H264*I264</f>
        <v>0</v>
      </c>
      <c r="K264" s="205"/>
      <c r="L264" s="212"/>
      <c r="M264" s="212"/>
      <c r="N264" s="223"/>
      <c r="O264" s="15"/>
    </row>
    <row r="265" spans="1:15" s="20" customFormat="1" ht="21.95" customHeight="1" x14ac:dyDescent="0.25">
      <c r="A265" s="205"/>
      <c r="B265" s="211"/>
      <c r="C265" s="202"/>
      <c r="D265" s="205"/>
      <c r="E265" s="205"/>
      <c r="F265" s="205"/>
      <c r="G265" s="202"/>
      <c r="H265" s="212"/>
      <c r="I265" s="205"/>
      <c r="J265" s="166">
        <f t="shared" si="9"/>
        <v>0</v>
      </c>
      <c r="K265" s="205"/>
      <c r="L265" s="212"/>
      <c r="M265" s="212"/>
      <c r="N265" s="223"/>
      <c r="O265" s="15"/>
    </row>
    <row r="266" spans="1:15" s="20" customFormat="1" ht="21.95" customHeight="1" x14ac:dyDescent="0.25">
      <c r="A266" s="205"/>
      <c r="B266" s="211"/>
      <c r="C266" s="202"/>
      <c r="D266" s="205"/>
      <c r="E266" s="205"/>
      <c r="F266" s="205"/>
      <c r="G266" s="202"/>
      <c r="H266" s="212"/>
      <c r="I266" s="205"/>
      <c r="J266" s="166">
        <f t="shared" si="9"/>
        <v>0</v>
      </c>
      <c r="K266" s="205"/>
      <c r="L266" s="212"/>
      <c r="M266" s="212"/>
      <c r="N266" s="223"/>
      <c r="O266" s="15"/>
    </row>
    <row r="267" spans="1:15" s="20" customFormat="1" ht="21.95" customHeight="1" x14ac:dyDescent="0.25">
      <c r="A267" s="205"/>
      <c r="B267" s="211"/>
      <c r="C267" s="202"/>
      <c r="D267" s="205"/>
      <c r="E267" s="205"/>
      <c r="F267" s="205"/>
      <c r="G267" s="202"/>
      <c r="H267" s="212"/>
      <c r="I267" s="205"/>
      <c r="J267" s="166">
        <f t="shared" si="9"/>
        <v>0</v>
      </c>
      <c r="K267" s="205"/>
      <c r="L267" s="212"/>
      <c r="M267" s="212"/>
      <c r="N267" s="223"/>
      <c r="O267" s="15"/>
    </row>
    <row r="268" spans="1:15" s="20" customFormat="1" ht="21.95" customHeight="1" x14ac:dyDescent="0.25">
      <c r="A268" s="205"/>
      <c r="B268" s="211"/>
      <c r="C268" s="202"/>
      <c r="D268" s="205"/>
      <c r="E268" s="205"/>
      <c r="F268" s="205"/>
      <c r="G268" s="202"/>
      <c r="H268" s="212"/>
      <c r="I268" s="205"/>
      <c r="J268" s="166">
        <f t="shared" si="9"/>
        <v>0</v>
      </c>
      <c r="K268" s="205"/>
      <c r="L268" s="212"/>
      <c r="M268" s="212"/>
      <c r="N268" s="223"/>
      <c r="O268" s="15"/>
    </row>
    <row r="269" spans="1:15" s="20" customFormat="1" ht="21.95" customHeight="1" x14ac:dyDescent="0.25">
      <c r="A269" s="205"/>
      <c r="B269" s="211"/>
      <c r="C269" s="202"/>
      <c r="D269" s="205"/>
      <c r="E269" s="205"/>
      <c r="F269" s="205"/>
      <c r="G269" s="202"/>
      <c r="H269" s="212"/>
      <c r="I269" s="205"/>
      <c r="J269" s="166">
        <f t="shared" si="9"/>
        <v>0</v>
      </c>
      <c r="K269" s="205"/>
      <c r="L269" s="212"/>
      <c r="M269" s="212"/>
      <c r="N269" s="223"/>
      <c r="O269" s="15"/>
    </row>
    <row r="270" spans="1:15" s="20" customFormat="1" ht="21.95" customHeight="1" x14ac:dyDescent="0.25">
      <c r="A270" s="205"/>
      <c r="B270" s="211"/>
      <c r="C270" s="202"/>
      <c r="D270" s="205"/>
      <c r="E270" s="205"/>
      <c r="F270" s="205"/>
      <c r="G270" s="202"/>
      <c r="H270" s="212"/>
      <c r="I270" s="205"/>
      <c r="J270" s="166">
        <f t="shared" si="9"/>
        <v>0</v>
      </c>
      <c r="K270" s="205"/>
      <c r="L270" s="212"/>
      <c r="M270" s="212"/>
      <c r="N270" s="223"/>
      <c r="O270" s="15"/>
    </row>
    <row r="271" spans="1:15" s="20" customFormat="1" ht="21.95" customHeight="1" x14ac:dyDescent="0.25">
      <c r="A271" s="205"/>
      <c r="B271" s="211"/>
      <c r="C271" s="202"/>
      <c r="D271" s="205"/>
      <c r="E271" s="205"/>
      <c r="F271" s="205"/>
      <c r="G271" s="202"/>
      <c r="H271" s="212"/>
      <c r="I271" s="205"/>
      <c r="J271" s="166">
        <f t="shared" si="9"/>
        <v>0</v>
      </c>
      <c r="K271" s="205"/>
      <c r="L271" s="212"/>
      <c r="M271" s="212"/>
      <c r="N271" s="223"/>
      <c r="O271" s="15"/>
    </row>
    <row r="272" spans="1:15" s="20" customFormat="1" ht="21.95" customHeight="1" x14ac:dyDescent="0.25">
      <c r="A272" s="205"/>
      <c r="B272" s="211"/>
      <c r="C272" s="202"/>
      <c r="D272" s="205"/>
      <c r="E272" s="205"/>
      <c r="F272" s="205"/>
      <c r="G272" s="202"/>
      <c r="H272" s="212"/>
      <c r="I272" s="205"/>
      <c r="J272" s="166">
        <f t="shared" si="9"/>
        <v>0</v>
      </c>
      <c r="K272" s="205"/>
      <c r="L272" s="212"/>
      <c r="M272" s="212"/>
      <c r="N272" s="223"/>
      <c r="O272" s="15"/>
    </row>
    <row r="273" spans="1:15" s="20" customFormat="1" ht="21.95" customHeight="1" x14ac:dyDescent="0.25">
      <c r="A273" s="205"/>
      <c r="B273" s="211"/>
      <c r="C273" s="202"/>
      <c r="D273" s="205"/>
      <c r="E273" s="205"/>
      <c r="F273" s="205"/>
      <c r="G273" s="202"/>
      <c r="H273" s="212"/>
      <c r="I273" s="205"/>
      <c r="J273" s="166">
        <f t="shared" si="9"/>
        <v>0</v>
      </c>
      <c r="K273" s="205"/>
      <c r="L273" s="212"/>
      <c r="M273" s="212"/>
      <c r="N273" s="223"/>
      <c r="O273" s="15"/>
    </row>
    <row r="274" spans="1:15" s="20" customFormat="1" ht="21.95" customHeight="1" x14ac:dyDescent="0.25">
      <c r="A274" s="205"/>
      <c r="B274" s="211"/>
      <c r="C274" s="202"/>
      <c r="D274" s="205"/>
      <c r="E274" s="205"/>
      <c r="F274" s="205"/>
      <c r="G274" s="202"/>
      <c r="H274" s="212"/>
      <c r="I274" s="205"/>
      <c r="J274" s="166">
        <f t="shared" si="9"/>
        <v>0</v>
      </c>
      <c r="K274" s="205"/>
      <c r="L274" s="212"/>
      <c r="M274" s="212"/>
      <c r="N274" s="223"/>
      <c r="O274" s="15"/>
    </row>
    <row r="275" spans="1:15" s="20" customFormat="1" ht="21.95" customHeight="1" x14ac:dyDescent="0.25">
      <c r="A275" s="205"/>
      <c r="B275" s="211"/>
      <c r="C275" s="202"/>
      <c r="D275" s="205"/>
      <c r="E275" s="205"/>
      <c r="F275" s="205"/>
      <c r="G275" s="202"/>
      <c r="H275" s="212"/>
      <c r="I275" s="205"/>
      <c r="J275" s="166">
        <f t="shared" si="9"/>
        <v>0</v>
      </c>
      <c r="K275" s="205"/>
      <c r="L275" s="212"/>
      <c r="M275" s="212"/>
      <c r="N275" s="223"/>
      <c r="O275" s="15"/>
    </row>
    <row r="276" spans="1:15" s="20" customFormat="1" ht="21.95" customHeight="1" x14ac:dyDescent="0.25">
      <c r="A276" s="205"/>
      <c r="B276" s="211"/>
      <c r="C276" s="202"/>
      <c r="D276" s="205"/>
      <c r="E276" s="205"/>
      <c r="F276" s="205"/>
      <c r="G276" s="202"/>
      <c r="H276" s="212"/>
      <c r="I276" s="205"/>
      <c r="J276" s="166">
        <f t="shared" si="9"/>
        <v>0</v>
      </c>
      <c r="K276" s="205"/>
      <c r="L276" s="212"/>
      <c r="M276" s="212"/>
      <c r="N276" s="223"/>
      <c r="O276" s="15"/>
    </row>
    <row r="277" spans="1:15" s="20" customFormat="1" ht="21.95" customHeight="1" x14ac:dyDescent="0.25">
      <c r="A277" s="205"/>
      <c r="B277" s="211"/>
      <c r="C277" s="202"/>
      <c r="D277" s="205"/>
      <c r="E277" s="205"/>
      <c r="F277" s="205"/>
      <c r="G277" s="202"/>
      <c r="H277" s="212"/>
      <c r="I277" s="205"/>
      <c r="J277" s="166">
        <f t="shared" si="9"/>
        <v>0</v>
      </c>
      <c r="K277" s="205"/>
      <c r="L277" s="212"/>
      <c r="M277" s="212"/>
      <c r="N277" s="223"/>
      <c r="O277" s="15"/>
    </row>
    <row r="278" spans="1:15" s="20" customFormat="1" ht="21.95" customHeight="1" x14ac:dyDescent="0.25">
      <c r="A278" s="205"/>
      <c r="B278" s="211"/>
      <c r="C278" s="202"/>
      <c r="D278" s="205"/>
      <c r="E278" s="205"/>
      <c r="F278" s="205"/>
      <c r="G278" s="202"/>
      <c r="H278" s="212"/>
      <c r="I278" s="205"/>
      <c r="J278" s="166">
        <f t="shared" si="9"/>
        <v>0</v>
      </c>
      <c r="K278" s="205"/>
      <c r="L278" s="212"/>
      <c r="M278" s="212"/>
      <c r="N278" s="223"/>
      <c r="O278" s="15"/>
    </row>
    <row r="279" spans="1:15" s="20" customFormat="1" ht="21.95" customHeight="1" x14ac:dyDescent="0.25">
      <c r="A279" s="205"/>
      <c r="B279" s="211"/>
      <c r="C279" s="202"/>
      <c r="D279" s="205"/>
      <c r="E279" s="205"/>
      <c r="F279" s="205"/>
      <c r="G279" s="202"/>
      <c r="H279" s="212"/>
      <c r="I279" s="205"/>
      <c r="J279" s="166">
        <f t="shared" si="9"/>
        <v>0</v>
      </c>
      <c r="K279" s="205"/>
      <c r="L279" s="212"/>
      <c r="M279" s="212"/>
      <c r="N279" s="223"/>
      <c r="O279" s="15"/>
    </row>
    <row r="280" spans="1:15" s="20" customFormat="1" ht="21.95" customHeight="1" x14ac:dyDescent="0.25">
      <c r="A280" s="205"/>
      <c r="B280" s="211"/>
      <c r="C280" s="202"/>
      <c r="D280" s="205"/>
      <c r="E280" s="205"/>
      <c r="F280" s="205"/>
      <c r="G280" s="202"/>
      <c r="H280" s="212"/>
      <c r="I280" s="205"/>
      <c r="J280" s="166">
        <f t="shared" si="9"/>
        <v>0</v>
      </c>
      <c r="K280" s="205"/>
      <c r="L280" s="212"/>
      <c r="M280" s="212"/>
      <c r="N280" s="223"/>
      <c r="O280" s="15"/>
    </row>
    <row r="281" spans="1:15" s="20" customFormat="1" ht="21.95" customHeight="1" x14ac:dyDescent="0.25">
      <c r="A281" s="205"/>
      <c r="B281" s="211"/>
      <c r="C281" s="202"/>
      <c r="D281" s="205"/>
      <c r="E281" s="205"/>
      <c r="F281" s="205"/>
      <c r="G281" s="202"/>
      <c r="H281" s="212"/>
      <c r="I281" s="205"/>
      <c r="J281" s="166">
        <f t="shared" si="9"/>
        <v>0</v>
      </c>
      <c r="K281" s="205"/>
      <c r="L281" s="212"/>
      <c r="M281" s="212"/>
      <c r="N281" s="223"/>
      <c r="O281" s="15"/>
    </row>
    <row r="282" spans="1:15" s="20" customFormat="1" ht="21.95" customHeight="1" x14ac:dyDescent="0.25">
      <c r="A282" s="205"/>
      <c r="B282" s="211"/>
      <c r="C282" s="202"/>
      <c r="D282" s="205"/>
      <c r="E282" s="205"/>
      <c r="F282" s="205"/>
      <c r="G282" s="202"/>
      <c r="H282" s="212"/>
      <c r="I282" s="205"/>
      <c r="J282" s="166">
        <f t="shared" si="9"/>
        <v>0</v>
      </c>
      <c r="K282" s="205"/>
      <c r="L282" s="212"/>
      <c r="M282" s="212"/>
      <c r="N282" s="223"/>
      <c r="O282" s="15"/>
    </row>
    <row r="283" spans="1:15" s="20" customFormat="1" ht="21.95" customHeight="1" x14ac:dyDescent="0.25">
      <c r="A283" s="205"/>
      <c r="B283" s="211"/>
      <c r="C283" s="202"/>
      <c r="D283" s="205"/>
      <c r="E283" s="205"/>
      <c r="F283" s="205"/>
      <c r="G283" s="202"/>
      <c r="H283" s="212"/>
      <c r="I283" s="205"/>
      <c r="J283" s="166">
        <f t="shared" si="9"/>
        <v>0</v>
      </c>
      <c r="K283" s="205"/>
      <c r="L283" s="212"/>
      <c r="M283" s="212"/>
      <c r="N283" s="223"/>
      <c r="O283" s="15"/>
    </row>
    <row r="284" spans="1:15" s="20" customFormat="1" ht="21.95" customHeight="1" x14ac:dyDescent="0.25">
      <c r="A284" s="205"/>
      <c r="B284" s="211"/>
      <c r="C284" s="202"/>
      <c r="D284" s="205"/>
      <c r="E284" s="205"/>
      <c r="F284" s="205"/>
      <c r="G284" s="202"/>
      <c r="H284" s="212"/>
      <c r="I284" s="205"/>
      <c r="J284" s="166">
        <f t="shared" si="9"/>
        <v>0</v>
      </c>
      <c r="K284" s="205"/>
      <c r="L284" s="212"/>
      <c r="M284" s="212"/>
      <c r="N284" s="223"/>
      <c r="O284" s="15"/>
    </row>
    <row r="285" spans="1:15" s="20" customFormat="1" ht="21.95" customHeight="1" x14ac:dyDescent="0.25">
      <c r="A285" s="205"/>
      <c r="B285" s="211"/>
      <c r="C285" s="202"/>
      <c r="D285" s="205"/>
      <c r="E285" s="205"/>
      <c r="F285" s="205"/>
      <c r="G285" s="202"/>
      <c r="H285" s="212"/>
      <c r="I285" s="205"/>
      <c r="J285" s="166">
        <f t="shared" si="9"/>
        <v>0</v>
      </c>
      <c r="K285" s="205"/>
      <c r="L285" s="212"/>
      <c r="M285" s="212"/>
      <c r="N285" s="223"/>
      <c r="O285" s="15"/>
    </row>
    <row r="286" spans="1:15" s="20" customFormat="1" ht="21.95" customHeight="1" x14ac:dyDescent="0.25">
      <c r="A286" s="205"/>
      <c r="B286" s="211"/>
      <c r="C286" s="202"/>
      <c r="D286" s="205"/>
      <c r="E286" s="205"/>
      <c r="F286" s="205"/>
      <c r="G286" s="202"/>
      <c r="H286" s="212"/>
      <c r="I286" s="205"/>
      <c r="J286" s="166">
        <f t="shared" si="9"/>
        <v>0</v>
      </c>
      <c r="K286" s="205"/>
      <c r="L286" s="212"/>
      <c r="M286" s="212"/>
      <c r="N286" s="223"/>
      <c r="O286" s="15"/>
    </row>
    <row r="287" spans="1:15" s="20" customFormat="1" ht="21.95" customHeight="1" x14ac:dyDescent="0.25">
      <c r="A287" s="205"/>
      <c r="B287" s="211"/>
      <c r="C287" s="202"/>
      <c r="D287" s="205"/>
      <c r="E287" s="205"/>
      <c r="F287" s="205"/>
      <c r="G287" s="202"/>
      <c r="H287" s="212"/>
      <c r="I287" s="205"/>
      <c r="J287" s="166">
        <f t="shared" si="9"/>
        <v>0</v>
      </c>
      <c r="K287" s="205"/>
      <c r="L287" s="212"/>
      <c r="M287" s="212"/>
      <c r="N287" s="223"/>
      <c r="O287" s="15"/>
    </row>
    <row r="288" spans="1:15" s="20" customFormat="1" ht="21.95" customHeight="1" x14ac:dyDescent="0.25">
      <c r="A288" s="205"/>
      <c r="B288" s="211"/>
      <c r="C288" s="202"/>
      <c r="D288" s="205"/>
      <c r="E288" s="205"/>
      <c r="F288" s="205"/>
      <c r="G288" s="202"/>
      <c r="H288" s="212"/>
      <c r="I288" s="205"/>
      <c r="J288" s="166">
        <f t="shared" si="9"/>
        <v>0</v>
      </c>
      <c r="K288" s="205"/>
      <c r="L288" s="212"/>
      <c r="M288" s="212"/>
      <c r="N288" s="223"/>
      <c r="O288" s="15"/>
    </row>
    <row r="289" spans="1:25" s="20" customFormat="1" ht="21.95" customHeight="1" x14ac:dyDescent="0.25">
      <c r="A289" s="205"/>
      <c r="B289" s="211"/>
      <c r="C289" s="202"/>
      <c r="D289" s="205"/>
      <c r="E289" s="205"/>
      <c r="F289" s="205"/>
      <c r="G289" s="202"/>
      <c r="H289" s="212"/>
      <c r="I289" s="205"/>
      <c r="J289" s="166">
        <f t="shared" si="9"/>
        <v>0</v>
      </c>
      <c r="K289" s="205"/>
      <c r="L289" s="212"/>
      <c r="M289" s="212"/>
      <c r="N289" s="223"/>
      <c r="O289" s="15"/>
    </row>
    <row r="290" spans="1:25" s="20" customFormat="1" ht="21.95" customHeight="1" x14ac:dyDescent="0.25">
      <c r="A290" s="205"/>
      <c r="B290" s="211"/>
      <c r="C290" s="202"/>
      <c r="D290" s="205"/>
      <c r="E290" s="205"/>
      <c r="F290" s="205"/>
      <c r="G290" s="202"/>
      <c r="H290" s="212"/>
      <c r="I290" s="205"/>
      <c r="J290" s="166">
        <f t="shared" si="9"/>
        <v>0</v>
      </c>
      <c r="K290" s="205"/>
      <c r="L290" s="212"/>
      <c r="M290" s="212"/>
      <c r="N290" s="223"/>
      <c r="O290" s="15"/>
    </row>
    <row r="291" spans="1:25" s="20" customFormat="1" ht="21.95" customHeight="1" x14ac:dyDescent="0.25">
      <c r="A291" s="205"/>
      <c r="B291" s="211"/>
      <c r="C291" s="202"/>
      <c r="D291" s="205"/>
      <c r="E291" s="205"/>
      <c r="F291" s="205"/>
      <c r="G291" s="202"/>
      <c r="H291" s="212"/>
      <c r="I291" s="205"/>
      <c r="J291" s="166">
        <f t="shared" si="9"/>
        <v>0</v>
      </c>
      <c r="K291" s="205"/>
      <c r="L291" s="212"/>
      <c r="M291" s="212"/>
      <c r="N291" s="223"/>
      <c r="O291" s="15"/>
    </row>
    <row r="292" spans="1:25" s="20" customFormat="1" ht="21.95" customHeight="1" x14ac:dyDescent="0.25">
      <c r="A292" s="205"/>
      <c r="B292" s="211"/>
      <c r="C292" s="202"/>
      <c r="D292" s="205"/>
      <c r="E292" s="205"/>
      <c r="F292" s="205"/>
      <c r="G292" s="202"/>
      <c r="H292" s="212"/>
      <c r="I292" s="205"/>
      <c r="J292" s="166">
        <f t="shared" si="9"/>
        <v>0</v>
      </c>
      <c r="K292" s="205"/>
      <c r="L292" s="212"/>
      <c r="M292" s="212"/>
      <c r="N292" s="223"/>
      <c r="O292" s="15"/>
    </row>
    <row r="293" spans="1:25" s="20" customFormat="1" ht="21.95" customHeight="1" x14ac:dyDescent="0.25">
      <c r="A293" s="205"/>
      <c r="B293" s="211"/>
      <c r="C293" s="202"/>
      <c r="D293" s="205"/>
      <c r="E293" s="205"/>
      <c r="F293" s="205"/>
      <c r="G293" s="202"/>
      <c r="H293" s="212"/>
      <c r="I293" s="205"/>
      <c r="J293" s="166">
        <f t="shared" si="9"/>
        <v>0</v>
      </c>
      <c r="K293" s="205"/>
      <c r="L293" s="212"/>
      <c r="M293" s="212"/>
      <c r="N293" s="223"/>
      <c r="O293" s="15"/>
    </row>
    <row r="294" spans="1:25" s="20" customFormat="1" ht="21.95" customHeight="1" x14ac:dyDescent="0.25">
      <c r="A294" s="205"/>
      <c r="B294" s="211"/>
      <c r="C294" s="202"/>
      <c r="D294" s="205"/>
      <c r="E294" s="205"/>
      <c r="F294" s="205"/>
      <c r="G294" s="202"/>
      <c r="H294" s="212"/>
      <c r="I294" s="205"/>
      <c r="J294" s="166">
        <f t="shared" si="9"/>
        <v>0</v>
      </c>
      <c r="K294" s="205"/>
      <c r="L294" s="212"/>
      <c r="M294" s="212"/>
      <c r="N294" s="223"/>
      <c r="O294" s="15"/>
    </row>
    <row r="295" spans="1:25" s="20" customFormat="1" ht="21.95" customHeight="1" x14ac:dyDescent="0.25">
      <c r="A295" s="205"/>
      <c r="B295" s="211"/>
      <c r="C295" s="202"/>
      <c r="D295" s="205"/>
      <c r="E295" s="205"/>
      <c r="F295" s="205"/>
      <c r="G295" s="202"/>
      <c r="H295" s="212"/>
      <c r="I295" s="205"/>
      <c r="J295" s="166">
        <f t="shared" si="9"/>
        <v>0</v>
      </c>
      <c r="K295" s="205"/>
      <c r="L295" s="212"/>
      <c r="M295" s="212"/>
      <c r="N295" s="223"/>
      <c r="O295" s="15"/>
    </row>
    <row r="296" spans="1:25" s="20" customFormat="1" ht="21.95" customHeight="1" x14ac:dyDescent="0.25">
      <c r="A296" s="205"/>
      <c r="B296" s="211"/>
      <c r="C296" s="202"/>
      <c r="D296" s="205"/>
      <c r="E296" s="205"/>
      <c r="F296" s="205"/>
      <c r="G296" s="202"/>
      <c r="H296" s="212"/>
      <c r="I296" s="205"/>
      <c r="J296" s="166">
        <f t="shared" si="9"/>
        <v>0</v>
      </c>
      <c r="K296" s="205"/>
      <c r="L296" s="212"/>
      <c r="M296" s="212"/>
      <c r="N296" s="223"/>
      <c r="O296" s="15"/>
    </row>
    <row r="297" spans="1:25" ht="18.75" x14ac:dyDescent="0.3">
      <c r="U297" s="3"/>
      <c r="V297" s="3"/>
      <c r="Y297" s="3"/>
    </row>
    <row r="298" spans="1:25" ht="18.75" x14ac:dyDescent="0.3">
      <c r="U298" s="3"/>
      <c r="V298" s="3"/>
      <c r="Y298" s="3"/>
    </row>
    <row r="299" spans="1:25" ht="18.75" x14ac:dyDescent="0.3">
      <c r="U299" s="3"/>
      <c r="V299" s="3"/>
      <c r="Y299" s="3"/>
    </row>
    <row r="300" spans="1:25" ht="18.75" x14ac:dyDescent="0.3">
      <c r="U300" s="3"/>
      <c r="V300" s="3"/>
      <c r="Y300" s="3"/>
    </row>
    <row r="301" spans="1:25" ht="18.75" x14ac:dyDescent="0.3">
      <c r="U301" s="3"/>
      <c r="V301" s="3"/>
      <c r="Y301" s="3"/>
    </row>
    <row r="302" spans="1:25" ht="18.75" x14ac:dyDescent="0.3">
      <c r="U302" s="3"/>
      <c r="V302" s="3"/>
      <c r="Y302" s="3"/>
    </row>
    <row r="303" spans="1:25" ht="18.75" x14ac:dyDescent="0.3">
      <c r="U303" s="3"/>
      <c r="V303" s="3"/>
      <c r="Y303" s="3"/>
    </row>
    <row r="304" spans="1:25" ht="18.75" x14ac:dyDescent="0.3">
      <c r="U304" s="3"/>
      <c r="V304" s="3"/>
      <c r="Y304" s="3"/>
    </row>
    <row r="305" spans="21:25" ht="18.75" x14ac:dyDescent="0.3">
      <c r="U305" s="3"/>
      <c r="V305" s="3"/>
      <c r="Y305" s="3"/>
    </row>
    <row r="306" spans="21:25" ht="18.75" x14ac:dyDescent="0.3">
      <c r="U306" s="3"/>
      <c r="V306" s="3"/>
      <c r="Y306" s="3"/>
    </row>
    <row r="307" spans="21:25" ht="18.75" x14ac:dyDescent="0.3">
      <c r="U307" s="3"/>
      <c r="V307" s="3"/>
      <c r="Y307" s="3"/>
    </row>
    <row r="308" spans="21:25" ht="18.75" x14ac:dyDescent="0.3">
      <c r="U308" s="3"/>
      <c r="V308" s="3"/>
      <c r="Y308" s="3"/>
    </row>
    <row r="309" spans="21:25" ht="18.75" x14ac:dyDescent="0.3">
      <c r="U309" s="3"/>
      <c r="V309" s="3"/>
      <c r="Y309" s="3"/>
    </row>
    <row r="310" spans="21:25" ht="18.75" x14ac:dyDescent="0.3">
      <c r="U310" s="3"/>
      <c r="V310" s="3"/>
      <c r="Y310" s="3"/>
    </row>
    <row r="311" spans="21:25" ht="18.75" x14ac:dyDescent="0.3">
      <c r="U311" s="3"/>
      <c r="V311" s="3"/>
      <c r="Y311" s="3"/>
    </row>
    <row r="312" spans="21:25" ht="18.75" x14ac:dyDescent="0.3">
      <c r="U312" s="3"/>
      <c r="V312" s="3"/>
      <c r="Y312" s="3"/>
    </row>
    <row r="313" spans="21:25" ht="18.75" x14ac:dyDescent="0.3">
      <c r="U313" s="3"/>
      <c r="V313" s="3"/>
      <c r="Y313" s="3"/>
    </row>
    <row r="314" spans="21:25" ht="18.75" x14ac:dyDescent="0.3">
      <c r="U314" s="3"/>
      <c r="V314" s="3"/>
      <c r="Y314" s="3"/>
    </row>
    <row r="315" spans="21:25" ht="18.75" x14ac:dyDescent="0.3">
      <c r="U315" s="3"/>
      <c r="V315" s="3"/>
      <c r="Y315" s="3"/>
    </row>
    <row r="316" spans="21:25" ht="18.75" x14ac:dyDescent="0.3">
      <c r="U316" s="3"/>
      <c r="V316" s="3"/>
      <c r="Y316" s="3"/>
    </row>
  </sheetData>
  <sheetProtection sheet="1" objects="1" scenarios="1" selectLockedCells="1"/>
  <pageMargins left="0.7" right="0.7" top="0.75" bottom="0.75" header="0.3" footer="0.3"/>
  <pageSetup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Storages!$A$6:$A$35</xm:f>
          </x14:formula1>
          <xm:sqref>C7:C296</xm:sqref>
        </x14:dataValidation>
        <x14:dataValidation type="list" allowBlank="1" showInputMessage="1" showErrorMessage="1">
          <x14:formula1>
            <xm:f>Machinery!A7:A47</xm:f>
          </x14:formula1>
          <xm:sqref>G7:G296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13"/>
  <sheetViews>
    <sheetView zoomScaleNormal="100" workbookViewId="0">
      <pane ySplit="5" topLeftCell="A6" activePane="bottomLeft" state="frozen"/>
      <selection pane="bottomLeft" activeCell="A7" sqref="A7"/>
    </sheetView>
  </sheetViews>
  <sheetFormatPr defaultColWidth="9.28515625" defaultRowHeight="15.75" x14ac:dyDescent="0.25"/>
  <cols>
    <col min="1" max="10" width="9.28515625" style="20"/>
    <col min="11" max="12" width="10.5703125" style="20" bestFit="1" customWidth="1"/>
    <col min="13" max="17" width="9.28515625" style="20"/>
    <col min="18" max="18" width="9" style="20" customWidth="1"/>
    <col min="19" max="23" width="9.28515625" style="20"/>
    <col min="24" max="24" width="11.28515625" style="44" customWidth="1"/>
    <col min="25" max="25" width="11.7109375" style="44" customWidth="1"/>
    <col min="26" max="26" width="13" style="44" customWidth="1"/>
    <col min="27" max="27" width="14.140625" style="44" customWidth="1"/>
    <col min="28" max="16384" width="9.28515625" style="20"/>
  </cols>
  <sheetData>
    <row r="1" spans="1:32" s="71" customFormat="1" ht="21.95" customHeight="1" x14ac:dyDescent="0.35">
      <c r="A1" s="29" t="s">
        <v>34</v>
      </c>
      <c r="H1" s="71" t="s">
        <v>37</v>
      </c>
      <c r="L1" s="30" t="s">
        <v>5</v>
      </c>
      <c r="X1" s="87"/>
      <c r="Y1" s="87"/>
      <c r="Z1" s="87"/>
      <c r="AA1" s="87"/>
    </row>
    <row r="2" spans="1:32" ht="20.100000000000001" customHeight="1" x14ac:dyDescent="0.25">
      <c r="A2" s="7" t="s">
        <v>36</v>
      </c>
      <c r="X2" s="88"/>
      <c r="Y2" s="88"/>
      <c r="Z2" s="88"/>
      <c r="AA2" s="88"/>
    </row>
    <row r="3" spans="1:32" ht="9.9499999999999993" customHeight="1" thickBot="1" x14ac:dyDescent="0.3">
      <c r="X3" s="89"/>
      <c r="Y3" s="89"/>
      <c r="Z3" s="89"/>
      <c r="AA3" s="89"/>
    </row>
    <row r="4" spans="1:32" s="19" customFormat="1" ht="21.95" customHeight="1" thickBot="1" x14ac:dyDescent="0.3">
      <c r="F4" s="94" t="s">
        <v>25</v>
      </c>
      <c r="G4" s="95"/>
      <c r="H4" s="94" t="s">
        <v>35</v>
      </c>
      <c r="I4" s="96"/>
      <c r="J4" s="95"/>
      <c r="K4" s="94" t="s">
        <v>26</v>
      </c>
      <c r="L4" s="96"/>
      <c r="M4" s="95"/>
      <c r="N4" s="94" t="s">
        <v>27</v>
      </c>
      <c r="O4" s="95"/>
      <c r="P4" s="94" t="s">
        <v>28</v>
      </c>
      <c r="Q4" s="96"/>
      <c r="R4" s="95"/>
      <c r="S4" s="94" t="s">
        <v>29</v>
      </c>
      <c r="T4" s="95"/>
      <c r="X4" s="85" t="s">
        <v>38</v>
      </c>
      <c r="Y4" s="86"/>
      <c r="Z4" s="86"/>
      <c r="AA4" s="90"/>
    </row>
    <row r="5" spans="1:32" s="31" customFormat="1" ht="50.1" customHeight="1" thickBot="1" x14ac:dyDescent="0.3">
      <c r="A5" s="73" t="s">
        <v>1</v>
      </c>
      <c r="B5" s="73" t="s">
        <v>32</v>
      </c>
      <c r="C5" s="74" t="s">
        <v>43</v>
      </c>
      <c r="D5" s="73" t="s">
        <v>33</v>
      </c>
      <c r="E5" s="75" t="s">
        <v>9</v>
      </c>
      <c r="F5" s="76" t="s">
        <v>71</v>
      </c>
      <c r="G5" s="77" t="s">
        <v>72</v>
      </c>
      <c r="H5" s="78" t="s">
        <v>30</v>
      </c>
      <c r="I5" s="79" t="s">
        <v>31</v>
      </c>
      <c r="J5" s="34" t="s">
        <v>45</v>
      </c>
      <c r="K5" s="78" t="s">
        <v>30</v>
      </c>
      <c r="L5" s="79" t="s">
        <v>31</v>
      </c>
      <c r="M5" s="34" t="s">
        <v>124</v>
      </c>
      <c r="N5" s="80" t="s">
        <v>46</v>
      </c>
      <c r="O5" s="81" t="s">
        <v>47</v>
      </c>
      <c r="P5" s="78" t="s">
        <v>30</v>
      </c>
      <c r="Q5" s="79" t="s">
        <v>31</v>
      </c>
      <c r="R5" s="34" t="s">
        <v>124</v>
      </c>
      <c r="S5" s="78" t="s">
        <v>48</v>
      </c>
      <c r="T5" s="81" t="s">
        <v>49</v>
      </c>
      <c r="U5" s="75" t="s">
        <v>50</v>
      </c>
      <c r="V5" s="37" t="s">
        <v>51</v>
      </c>
      <c r="W5" s="32"/>
      <c r="X5" s="83" t="s">
        <v>43</v>
      </c>
      <c r="Y5" s="84" t="s">
        <v>15</v>
      </c>
      <c r="Z5" s="33" t="s">
        <v>44</v>
      </c>
      <c r="AA5" s="91" t="s">
        <v>74</v>
      </c>
      <c r="AB5" s="32"/>
      <c r="AC5" s="32"/>
      <c r="AD5" s="32"/>
      <c r="AE5" s="32"/>
      <c r="AF5" s="32"/>
    </row>
    <row r="6" spans="1:32" ht="18" customHeight="1" thickBot="1" x14ac:dyDescent="0.3">
      <c r="A6" s="228">
        <v>44484</v>
      </c>
      <c r="B6" s="229"/>
      <c r="C6" s="230" t="s">
        <v>62</v>
      </c>
      <c r="D6" s="229">
        <v>1</v>
      </c>
      <c r="E6" s="231">
        <v>5000</v>
      </c>
      <c r="F6" s="232">
        <v>18</v>
      </c>
      <c r="G6" s="233">
        <v>50</v>
      </c>
      <c r="H6" s="234">
        <v>100</v>
      </c>
      <c r="I6" s="235">
        <v>90</v>
      </c>
      <c r="J6" s="36">
        <f>H6-I6</f>
        <v>10</v>
      </c>
      <c r="K6" s="92">
        <v>0.21875</v>
      </c>
      <c r="L6" s="246">
        <v>0.25</v>
      </c>
      <c r="M6" s="82">
        <f>L6-K6</f>
        <v>3.125E-2</v>
      </c>
      <c r="N6" s="234">
        <v>15</v>
      </c>
      <c r="O6" s="250">
        <v>90</v>
      </c>
      <c r="P6" s="92">
        <v>0.17708333333333334</v>
      </c>
      <c r="Q6" s="246">
        <v>0.25</v>
      </c>
      <c r="R6" s="40">
        <f>Q6-P6</f>
        <v>7.2916666666666657E-2</v>
      </c>
      <c r="S6" s="234">
        <v>50</v>
      </c>
      <c r="T6" s="250">
        <v>14</v>
      </c>
      <c r="U6" s="253">
        <v>2.75</v>
      </c>
      <c r="V6" s="35">
        <f>J6*U6</f>
        <v>27.5</v>
      </c>
      <c r="X6" s="255" t="s">
        <v>62</v>
      </c>
      <c r="Y6" s="202" t="s">
        <v>8</v>
      </c>
      <c r="Z6" s="58">
        <f>V6*J6</f>
        <v>275</v>
      </c>
      <c r="AA6" s="59">
        <f>Z6/E6</f>
        <v>5.5E-2</v>
      </c>
    </row>
    <row r="7" spans="1:32" ht="18" customHeight="1" thickBot="1" x14ac:dyDescent="0.3">
      <c r="A7" s="236"/>
      <c r="B7" s="237"/>
      <c r="C7" s="236"/>
      <c r="D7" s="237"/>
      <c r="E7" s="236"/>
      <c r="F7" s="238"/>
      <c r="G7" s="223"/>
      <c r="H7" s="239"/>
      <c r="I7" s="205"/>
      <c r="J7" s="36">
        <f t="shared" ref="J7:J70" si="0">H7-I7</f>
        <v>0</v>
      </c>
      <c r="K7" s="93"/>
      <c r="L7" s="247"/>
      <c r="M7" s="82">
        <f t="shared" ref="M7:M70" si="1">L7-K7</f>
        <v>0</v>
      </c>
      <c r="N7" s="239"/>
      <c r="O7" s="251"/>
      <c r="P7" s="240"/>
      <c r="Q7" s="205"/>
      <c r="R7" s="40">
        <f t="shared" ref="R7:R70" si="2">Q7-P7</f>
        <v>0</v>
      </c>
      <c r="S7" s="239"/>
      <c r="T7" s="251"/>
      <c r="U7" s="253"/>
      <c r="V7" s="35">
        <f t="shared" ref="V7:V70" si="3">J7*U7</f>
        <v>0</v>
      </c>
      <c r="X7" s="255"/>
      <c r="Y7" s="202"/>
      <c r="Z7" s="58">
        <f t="shared" ref="Z7:Z70" si="4">V7*J7</f>
        <v>0</v>
      </c>
      <c r="AA7" s="59" t="e">
        <f t="shared" ref="AA7:AA70" si="5">Z7/E7</f>
        <v>#DIV/0!</v>
      </c>
    </row>
    <row r="8" spans="1:32" ht="18" customHeight="1" thickBot="1" x14ac:dyDescent="0.3">
      <c r="A8" s="236"/>
      <c r="B8" s="237"/>
      <c r="C8" s="236"/>
      <c r="D8" s="237"/>
      <c r="E8" s="236"/>
      <c r="F8" s="240"/>
      <c r="G8" s="223"/>
      <c r="H8" s="239"/>
      <c r="I8" s="205"/>
      <c r="J8" s="36">
        <f t="shared" si="0"/>
        <v>0</v>
      </c>
      <c r="K8" s="93"/>
      <c r="L8" s="247"/>
      <c r="M8" s="82">
        <f t="shared" si="1"/>
        <v>0</v>
      </c>
      <c r="N8" s="239"/>
      <c r="O8" s="251"/>
      <c r="P8" s="240"/>
      <c r="Q8" s="205"/>
      <c r="R8" s="40">
        <f t="shared" si="2"/>
        <v>0</v>
      </c>
      <c r="S8" s="239"/>
      <c r="T8" s="251"/>
      <c r="U8" s="253"/>
      <c r="V8" s="35">
        <f t="shared" si="3"/>
        <v>0</v>
      </c>
      <c r="X8" s="255"/>
      <c r="Y8" s="202"/>
      <c r="Z8" s="58">
        <f t="shared" si="4"/>
        <v>0</v>
      </c>
      <c r="AA8" s="59" t="e">
        <f t="shared" si="5"/>
        <v>#DIV/0!</v>
      </c>
    </row>
    <row r="9" spans="1:32" ht="18" customHeight="1" thickBot="1" x14ac:dyDescent="0.3">
      <c r="A9" s="236"/>
      <c r="B9" s="237"/>
      <c r="C9" s="236"/>
      <c r="D9" s="229"/>
      <c r="E9" s="236"/>
      <c r="F9" s="240"/>
      <c r="G9" s="223"/>
      <c r="H9" s="239"/>
      <c r="I9" s="205"/>
      <c r="J9" s="36">
        <f t="shared" si="0"/>
        <v>0</v>
      </c>
      <c r="K9" s="93"/>
      <c r="L9" s="247"/>
      <c r="M9" s="82">
        <f t="shared" si="1"/>
        <v>0</v>
      </c>
      <c r="N9" s="239"/>
      <c r="O9" s="251"/>
      <c r="P9" s="240"/>
      <c r="Q9" s="205"/>
      <c r="R9" s="40">
        <f t="shared" si="2"/>
        <v>0</v>
      </c>
      <c r="S9" s="239"/>
      <c r="T9" s="251"/>
      <c r="U9" s="253"/>
      <c r="V9" s="35">
        <f t="shared" si="3"/>
        <v>0</v>
      </c>
      <c r="X9" s="255"/>
      <c r="Y9" s="202"/>
      <c r="Z9" s="58">
        <f t="shared" si="4"/>
        <v>0</v>
      </c>
      <c r="AA9" s="59" t="e">
        <f t="shared" si="5"/>
        <v>#DIV/0!</v>
      </c>
    </row>
    <row r="10" spans="1:32" ht="18" customHeight="1" thickBot="1" x14ac:dyDescent="0.3">
      <c r="A10" s="236"/>
      <c r="B10" s="237"/>
      <c r="C10" s="236"/>
      <c r="D10" s="237"/>
      <c r="E10" s="236"/>
      <c r="F10" s="240"/>
      <c r="G10" s="223"/>
      <c r="H10" s="239"/>
      <c r="I10" s="205"/>
      <c r="J10" s="36">
        <f t="shared" si="0"/>
        <v>0</v>
      </c>
      <c r="K10" s="93"/>
      <c r="L10" s="247"/>
      <c r="M10" s="82">
        <f t="shared" si="1"/>
        <v>0</v>
      </c>
      <c r="N10" s="239"/>
      <c r="O10" s="251"/>
      <c r="P10" s="240"/>
      <c r="Q10" s="205"/>
      <c r="R10" s="40">
        <f t="shared" si="2"/>
        <v>0</v>
      </c>
      <c r="S10" s="239"/>
      <c r="T10" s="251"/>
      <c r="U10" s="253"/>
      <c r="V10" s="35">
        <f t="shared" si="3"/>
        <v>0</v>
      </c>
      <c r="X10" s="255"/>
      <c r="Y10" s="202"/>
      <c r="Z10" s="58">
        <f t="shared" si="4"/>
        <v>0</v>
      </c>
      <c r="AA10" s="59" t="e">
        <f t="shared" si="5"/>
        <v>#DIV/0!</v>
      </c>
    </row>
    <row r="11" spans="1:32" ht="18" customHeight="1" thickBot="1" x14ac:dyDescent="0.3">
      <c r="A11" s="236"/>
      <c r="B11" s="237"/>
      <c r="C11" s="236"/>
      <c r="D11" s="237"/>
      <c r="E11" s="236"/>
      <c r="F11" s="240"/>
      <c r="G11" s="223"/>
      <c r="H11" s="239"/>
      <c r="I11" s="205"/>
      <c r="J11" s="36">
        <f t="shared" si="0"/>
        <v>0</v>
      </c>
      <c r="K11" s="93"/>
      <c r="L11" s="247"/>
      <c r="M11" s="82">
        <f t="shared" si="1"/>
        <v>0</v>
      </c>
      <c r="N11" s="239"/>
      <c r="O11" s="251"/>
      <c r="P11" s="240"/>
      <c r="Q11" s="205"/>
      <c r="R11" s="40">
        <f t="shared" si="2"/>
        <v>0</v>
      </c>
      <c r="S11" s="239"/>
      <c r="T11" s="251"/>
      <c r="U11" s="253"/>
      <c r="V11" s="35">
        <f t="shared" si="3"/>
        <v>0</v>
      </c>
      <c r="X11" s="255"/>
      <c r="Y11" s="202"/>
      <c r="Z11" s="58">
        <f t="shared" si="4"/>
        <v>0</v>
      </c>
      <c r="AA11" s="59" t="e">
        <f t="shared" si="5"/>
        <v>#DIV/0!</v>
      </c>
    </row>
    <row r="12" spans="1:32" ht="18" customHeight="1" thickBot="1" x14ac:dyDescent="0.3">
      <c r="A12" s="236"/>
      <c r="B12" s="237"/>
      <c r="C12" s="236"/>
      <c r="D12" s="229"/>
      <c r="E12" s="236"/>
      <c r="F12" s="240"/>
      <c r="G12" s="223"/>
      <c r="H12" s="239"/>
      <c r="I12" s="205"/>
      <c r="J12" s="36">
        <f t="shared" si="0"/>
        <v>0</v>
      </c>
      <c r="K12" s="93"/>
      <c r="L12" s="247"/>
      <c r="M12" s="82">
        <f t="shared" si="1"/>
        <v>0</v>
      </c>
      <c r="N12" s="239"/>
      <c r="O12" s="251"/>
      <c r="P12" s="240"/>
      <c r="Q12" s="205"/>
      <c r="R12" s="40">
        <f t="shared" si="2"/>
        <v>0</v>
      </c>
      <c r="S12" s="239"/>
      <c r="T12" s="251"/>
      <c r="U12" s="253"/>
      <c r="V12" s="35">
        <f t="shared" si="3"/>
        <v>0</v>
      </c>
      <c r="X12" s="255"/>
      <c r="Y12" s="202"/>
      <c r="Z12" s="58">
        <f t="shared" si="4"/>
        <v>0</v>
      </c>
      <c r="AA12" s="59" t="e">
        <f t="shared" si="5"/>
        <v>#DIV/0!</v>
      </c>
    </row>
    <row r="13" spans="1:32" ht="18" customHeight="1" thickBot="1" x14ac:dyDescent="0.3">
      <c r="A13" s="236"/>
      <c r="B13" s="237"/>
      <c r="C13" s="236"/>
      <c r="D13" s="237"/>
      <c r="E13" s="236"/>
      <c r="F13" s="240"/>
      <c r="G13" s="223"/>
      <c r="H13" s="239"/>
      <c r="I13" s="205"/>
      <c r="J13" s="36">
        <f t="shared" si="0"/>
        <v>0</v>
      </c>
      <c r="K13" s="93"/>
      <c r="L13" s="247"/>
      <c r="M13" s="82">
        <f t="shared" si="1"/>
        <v>0</v>
      </c>
      <c r="N13" s="239"/>
      <c r="O13" s="251"/>
      <c r="P13" s="240"/>
      <c r="Q13" s="205"/>
      <c r="R13" s="40">
        <f t="shared" si="2"/>
        <v>0</v>
      </c>
      <c r="S13" s="239"/>
      <c r="T13" s="251"/>
      <c r="U13" s="253"/>
      <c r="V13" s="35">
        <f t="shared" si="3"/>
        <v>0</v>
      </c>
      <c r="X13" s="255"/>
      <c r="Y13" s="202"/>
      <c r="Z13" s="58">
        <f t="shared" si="4"/>
        <v>0</v>
      </c>
      <c r="AA13" s="59" t="e">
        <f t="shared" si="5"/>
        <v>#DIV/0!</v>
      </c>
    </row>
    <row r="14" spans="1:32" ht="18" customHeight="1" thickBot="1" x14ac:dyDescent="0.3">
      <c r="A14" s="236"/>
      <c r="B14" s="237"/>
      <c r="C14" s="236"/>
      <c r="D14" s="237"/>
      <c r="E14" s="236"/>
      <c r="F14" s="240"/>
      <c r="G14" s="223"/>
      <c r="H14" s="239"/>
      <c r="I14" s="205"/>
      <c r="J14" s="36">
        <f t="shared" si="0"/>
        <v>0</v>
      </c>
      <c r="K14" s="93"/>
      <c r="L14" s="247"/>
      <c r="M14" s="82">
        <f t="shared" si="1"/>
        <v>0</v>
      </c>
      <c r="N14" s="239"/>
      <c r="O14" s="251"/>
      <c r="P14" s="240"/>
      <c r="Q14" s="205"/>
      <c r="R14" s="40">
        <f t="shared" si="2"/>
        <v>0</v>
      </c>
      <c r="S14" s="239"/>
      <c r="T14" s="251"/>
      <c r="U14" s="253"/>
      <c r="V14" s="35">
        <f t="shared" si="3"/>
        <v>0</v>
      </c>
      <c r="X14" s="255"/>
      <c r="Y14" s="202"/>
      <c r="Z14" s="58">
        <f t="shared" si="4"/>
        <v>0</v>
      </c>
      <c r="AA14" s="59" t="e">
        <f t="shared" si="5"/>
        <v>#DIV/0!</v>
      </c>
    </row>
    <row r="15" spans="1:32" ht="18" customHeight="1" thickBot="1" x14ac:dyDescent="0.3">
      <c r="A15" s="236"/>
      <c r="B15" s="237"/>
      <c r="C15" s="236"/>
      <c r="D15" s="229"/>
      <c r="E15" s="236"/>
      <c r="F15" s="240"/>
      <c r="G15" s="223"/>
      <c r="H15" s="239"/>
      <c r="I15" s="205"/>
      <c r="J15" s="36">
        <f t="shared" si="0"/>
        <v>0</v>
      </c>
      <c r="K15" s="93"/>
      <c r="L15" s="247"/>
      <c r="M15" s="82">
        <f t="shared" si="1"/>
        <v>0</v>
      </c>
      <c r="N15" s="239"/>
      <c r="O15" s="251"/>
      <c r="P15" s="240"/>
      <c r="Q15" s="205"/>
      <c r="R15" s="40">
        <f t="shared" si="2"/>
        <v>0</v>
      </c>
      <c r="S15" s="239"/>
      <c r="T15" s="251"/>
      <c r="U15" s="253"/>
      <c r="V15" s="35">
        <f t="shared" si="3"/>
        <v>0</v>
      </c>
      <c r="X15" s="255"/>
      <c r="Y15" s="202"/>
      <c r="Z15" s="58">
        <f t="shared" si="4"/>
        <v>0</v>
      </c>
      <c r="AA15" s="59" t="e">
        <f t="shared" si="5"/>
        <v>#DIV/0!</v>
      </c>
    </row>
    <row r="16" spans="1:32" ht="18" customHeight="1" thickBot="1" x14ac:dyDescent="0.3">
      <c r="A16" s="236"/>
      <c r="B16" s="237"/>
      <c r="C16" s="236"/>
      <c r="D16" s="237"/>
      <c r="E16" s="236"/>
      <c r="F16" s="240"/>
      <c r="G16" s="223"/>
      <c r="H16" s="239"/>
      <c r="I16" s="205"/>
      <c r="J16" s="36">
        <f t="shared" si="0"/>
        <v>0</v>
      </c>
      <c r="K16" s="93"/>
      <c r="L16" s="247"/>
      <c r="M16" s="82">
        <f t="shared" si="1"/>
        <v>0</v>
      </c>
      <c r="N16" s="239"/>
      <c r="O16" s="251"/>
      <c r="P16" s="240"/>
      <c r="Q16" s="205"/>
      <c r="R16" s="40">
        <f t="shared" si="2"/>
        <v>0</v>
      </c>
      <c r="S16" s="239"/>
      <c r="T16" s="251"/>
      <c r="U16" s="253"/>
      <c r="V16" s="35">
        <f t="shared" si="3"/>
        <v>0</v>
      </c>
      <c r="X16" s="255"/>
      <c r="Y16" s="202"/>
      <c r="Z16" s="58">
        <f t="shared" si="4"/>
        <v>0</v>
      </c>
      <c r="AA16" s="59" t="e">
        <f t="shared" si="5"/>
        <v>#DIV/0!</v>
      </c>
    </row>
    <row r="17" spans="1:27" ht="18" customHeight="1" thickBot="1" x14ac:dyDescent="0.3">
      <c r="A17" s="236"/>
      <c r="B17" s="237"/>
      <c r="C17" s="236"/>
      <c r="D17" s="237"/>
      <c r="E17" s="236"/>
      <c r="F17" s="240"/>
      <c r="G17" s="223"/>
      <c r="H17" s="239"/>
      <c r="I17" s="205"/>
      <c r="J17" s="36">
        <f t="shared" si="0"/>
        <v>0</v>
      </c>
      <c r="K17" s="93"/>
      <c r="L17" s="247"/>
      <c r="M17" s="82">
        <f t="shared" si="1"/>
        <v>0</v>
      </c>
      <c r="N17" s="239"/>
      <c r="O17" s="251"/>
      <c r="P17" s="240"/>
      <c r="Q17" s="205"/>
      <c r="R17" s="40">
        <f t="shared" si="2"/>
        <v>0</v>
      </c>
      <c r="S17" s="239"/>
      <c r="T17" s="251"/>
      <c r="U17" s="253"/>
      <c r="V17" s="35">
        <f t="shared" si="3"/>
        <v>0</v>
      </c>
      <c r="X17" s="255"/>
      <c r="Y17" s="202"/>
      <c r="Z17" s="58">
        <f t="shared" si="4"/>
        <v>0</v>
      </c>
      <c r="AA17" s="59" t="e">
        <f t="shared" si="5"/>
        <v>#DIV/0!</v>
      </c>
    </row>
    <row r="18" spans="1:27" ht="18" customHeight="1" thickBot="1" x14ac:dyDescent="0.3">
      <c r="A18" s="236"/>
      <c r="B18" s="237"/>
      <c r="C18" s="236"/>
      <c r="D18" s="229"/>
      <c r="E18" s="236"/>
      <c r="F18" s="240"/>
      <c r="G18" s="223"/>
      <c r="H18" s="239"/>
      <c r="I18" s="205"/>
      <c r="J18" s="36">
        <f t="shared" si="0"/>
        <v>0</v>
      </c>
      <c r="K18" s="93"/>
      <c r="L18" s="247"/>
      <c r="M18" s="82">
        <f t="shared" si="1"/>
        <v>0</v>
      </c>
      <c r="N18" s="239"/>
      <c r="O18" s="251"/>
      <c r="P18" s="240"/>
      <c r="Q18" s="205"/>
      <c r="R18" s="40">
        <f t="shared" si="2"/>
        <v>0</v>
      </c>
      <c r="S18" s="239"/>
      <c r="T18" s="251"/>
      <c r="U18" s="253"/>
      <c r="V18" s="35">
        <f t="shared" si="3"/>
        <v>0</v>
      </c>
      <c r="X18" s="255"/>
      <c r="Y18" s="202"/>
      <c r="Z18" s="58">
        <f t="shared" si="4"/>
        <v>0</v>
      </c>
      <c r="AA18" s="59" t="e">
        <f t="shared" si="5"/>
        <v>#DIV/0!</v>
      </c>
    </row>
    <row r="19" spans="1:27" ht="18" customHeight="1" thickBot="1" x14ac:dyDescent="0.3">
      <c r="A19" s="236"/>
      <c r="B19" s="237"/>
      <c r="C19" s="236"/>
      <c r="D19" s="237"/>
      <c r="E19" s="236"/>
      <c r="F19" s="240"/>
      <c r="G19" s="223"/>
      <c r="H19" s="239"/>
      <c r="I19" s="205"/>
      <c r="J19" s="36">
        <f t="shared" si="0"/>
        <v>0</v>
      </c>
      <c r="K19" s="93"/>
      <c r="L19" s="247"/>
      <c r="M19" s="82">
        <f t="shared" si="1"/>
        <v>0</v>
      </c>
      <c r="N19" s="239"/>
      <c r="O19" s="251"/>
      <c r="P19" s="240"/>
      <c r="Q19" s="205"/>
      <c r="R19" s="40">
        <f t="shared" si="2"/>
        <v>0</v>
      </c>
      <c r="S19" s="239"/>
      <c r="T19" s="251"/>
      <c r="U19" s="253"/>
      <c r="V19" s="35">
        <f t="shared" si="3"/>
        <v>0</v>
      </c>
      <c r="X19" s="255"/>
      <c r="Y19" s="202"/>
      <c r="Z19" s="58">
        <f t="shared" si="4"/>
        <v>0</v>
      </c>
      <c r="AA19" s="59" t="e">
        <f t="shared" si="5"/>
        <v>#DIV/0!</v>
      </c>
    </row>
    <row r="20" spans="1:27" ht="18" customHeight="1" thickBot="1" x14ac:dyDescent="0.3">
      <c r="A20" s="236"/>
      <c r="B20" s="237"/>
      <c r="C20" s="236"/>
      <c r="D20" s="237"/>
      <c r="E20" s="236"/>
      <c r="F20" s="240"/>
      <c r="G20" s="223"/>
      <c r="H20" s="239"/>
      <c r="I20" s="205"/>
      <c r="J20" s="36">
        <f t="shared" si="0"/>
        <v>0</v>
      </c>
      <c r="K20" s="93"/>
      <c r="L20" s="247"/>
      <c r="M20" s="82">
        <f t="shared" si="1"/>
        <v>0</v>
      </c>
      <c r="N20" s="239"/>
      <c r="O20" s="251"/>
      <c r="P20" s="240"/>
      <c r="Q20" s="205"/>
      <c r="R20" s="40">
        <f t="shared" si="2"/>
        <v>0</v>
      </c>
      <c r="S20" s="239"/>
      <c r="T20" s="251"/>
      <c r="U20" s="253"/>
      <c r="V20" s="35">
        <f t="shared" si="3"/>
        <v>0</v>
      </c>
      <c r="X20" s="255"/>
      <c r="Y20" s="202"/>
      <c r="Z20" s="58">
        <f t="shared" si="4"/>
        <v>0</v>
      </c>
      <c r="AA20" s="59" t="e">
        <f t="shared" si="5"/>
        <v>#DIV/0!</v>
      </c>
    </row>
    <row r="21" spans="1:27" ht="18" customHeight="1" thickBot="1" x14ac:dyDescent="0.3">
      <c r="A21" s="236"/>
      <c r="B21" s="237"/>
      <c r="C21" s="236"/>
      <c r="D21" s="229"/>
      <c r="E21" s="236"/>
      <c r="F21" s="240"/>
      <c r="G21" s="223"/>
      <c r="H21" s="239"/>
      <c r="I21" s="205"/>
      <c r="J21" s="36">
        <f t="shared" si="0"/>
        <v>0</v>
      </c>
      <c r="K21" s="93"/>
      <c r="L21" s="247"/>
      <c r="M21" s="82">
        <f t="shared" si="1"/>
        <v>0</v>
      </c>
      <c r="N21" s="239"/>
      <c r="O21" s="251"/>
      <c r="P21" s="240"/>
      <c r="Q21" s="205"/>
      <c r="R21" s="40">
        <f t="shared" si="2"/>
        <v>0</v>
      </c>
      <c r="S21" s="239"/>
      <c r="T21" s="251"/>
      <c r="U21" s="253"/>
      <c r="V21" s="35">
        <f t="shared" si="3"/>
        <v>0</v>
      </c>
      <c r="X21" s="255"/>
      <c r="Y21" s="202"/>
      <c r="Z21" s="58">
        <f t="shared" si="4"/>
        <v>0</v>
      </c>
      <c r="AA21" s="59" t="e">
        <f t="shared" si="5"/>
        <v>#DIV/0!</v>
      </c>
    </row>
    <row r="22" spans="1:27" ht="18" customHeight="1" thickBot="1" x14ac:dyDescent="0.3">
      <c r="A22" s="236"/>
      <c r="B22" s="237"/>
      <c r="C22" s="236"/>
      <c r="D22" s="237"/>
      <c r="E22" s="236"/>
      <c r="F22" s="240"/>
      <c r="G22" s="223"/>
      <c r="H22" s="239"/>
      <c r="I22" s="205"/>
      <c r="J22" s="36">
        <f t="shared" si="0"/>
        <v>0</v>
      </c>
      <c r="K22" s="93"/>
      <c r="L22" s="247"/>
      <c r="M22" s="82">
        <f t="shared" si="1"/>
        <v>0</v>
      </c>
      <c r="N22" s="239"/>
      <c r="O22" s="251"/>
      <c r="P22" s="240"/>
      <c r="Q22" s="205"/>
      <c r="R22" s="40">
        <f t="shared" si="2"/>
        <v>0</v>
      </c>
      <c r="S22" s="239"/>
      <c r="T22" s="251"/>
      <c r="U22" s="253"/>
      <c r="V22" s="35">
        <f t="shared" si="3"/>
        <v>0</v>
      </c>
      <c r="X22" s="255"/>
      <c r="Y22" s="202"/>
      <c r="Z22" s="58">
        <f t="shared" si="4"/>
        <v>0</v>
      </c>
      <c r="AA22" s="59" t="e">
        <f t="shared" si="5"/>
        <v>#DIV/0!</v>
      </c>
    </row>
    <row r="23" spans="1:27" ht="18" customHeight="1" thickBot="1" x14ac:dyDescent="0.3">
      <c r="A23" s="236"/>
      <c r="B23" s="237"/>
      <c r="C23" s="236"/>
      <c r="D23" s="237"/>
      <c r="E23" s="236"/>
      <c r="F23" s="240"/>
      <c r="G23" s="223"/>
      <c r="H23" s="239"/>
      <c r="I23" s="205"/>
      <c r="J23" s="36">
        <f t="shared" si="0"/>
        <v>0</v>
      </c>
      <c r="K23" s="93"/>
      <c r="L23" s="247"/>
      <c r="M23" s="82">
        <f t="shared" si="1"/>
        <v>0</v>
      </c>
      <c r="N23" s="239"/>
      <c r="O23" s="251"/>
      <c r="P23" s="240"/>
      <c r="Q23" s="205"/>
      <c r="R23" s="40">
        <f t="shared" si="2"/>
        <v>0</v>
      </c>
      <c r="S23" s="239"/>
      <c r="T23" s="251"/>
      <c r="U23" s="253"/>
      <c r="V23" s="35">
        <f t="shared" si="3"/>
        <v>0</v>
      </c>
      <c r="X23" s="255"/>
      <c r="Y23" s="202"/>
      <c r="Z23" s="58">
        <f t="shared" si="4"/>
        <v>0</v>
      </c>
      <c r="AA23" s="59" t="e">
        <f t="shared" si="5"/>
        <v>#DIV/0!</v>
      </c>
    </row>
    <row r="24" spans="1:27" ht="18" customHeight="1" thickBot="1" x14ac:dyDescent="0.3">
      <c r="A24" s="236"/>
      <c r="B24" s="237"/>
      <c r="C24" s="236"/>
      <c r="D24" s="229"/>
      <c r="E24" s="236"/>
      <c r="F24" s="240"/>
      <c r="G24" s="223"/>
      <c r="H24" s="239"/>
      <c r="I24" s="205"/>
      <c r="J24" s="36">
        <f t="shared" si="0"/>
        <v>0</v>
      </c>
      <c r="K24" s="93"/>
      <c r="L24" s="247"/>
      <c r="M24" s="82">
        <f t="shared" si="1"/>
        <v>0</v>
      </c>
      <c r="N24" s="239"/>
      <c r="O24" s="251"/>
      <c r="P24" s="240"/>
      <c r="Q24" s="205"/>
      <c r="R24" s="40">
        <f t="shared" si="2"/>
        <v>0</v>
      </c>
      <c r="S24" s="239"/>
      <c r="T24" s="251"/>
      <c r="U24" s="253"/>
      <c r="V24" s="35">
        <f t="shared" si="3"/>
        <v>0</v>
      </c>
      <c r="X24" s="255"/>
      <c r="Y24" s="202"/>
      <c r="Z24" s="58">
        <f t="shared" si="4"/>
        <v>0</v>
      </c>
      <c r="AA24" s="59" t="e">
        <f t="shared" si="5"/>
        <v>#DIV/0!</v>
      </c>
    </row>
    <row r="25" spans="1:27" ht="18" customHeight="1" thickBot="1" x14ac:dyDescent="0.3">
      <c r="A25" s="236"/>
      <c r="B25" s="237"/>
      <c r="C25" s="236"/>
      <c r="D25" s="237"/>
      <c r="E25" s="236"/>
      <c r="F25" s="240"/>
      <c r="G25" s="223"/>
      <c r="H25" s="239"/>
      <c r="I25" s="205"/>
      <c r="J25" s="36">
        <f t="shared" si="0"/>
        <v>0</v>
      </c>
      <c r="K25" s="93"/>
      <c r="L25" s="247"/>
      <c r="M25" s="82">
        <f t="shared" si="1"/>
        <v>0</v>
      </c>
      <c r="N25" s="239"/>
      <c r="O25" s="251"/>
      <c r="P25" s="240"/>
      <c r="Q25" s="205"/>
      <c r="R25" s="40">
        <f t="shared" si="2"/>
        <v>0</v>
      </c>
      <c r="S25" s="239"/>
      <c r="T25" s="251"/>
      <c r="U25" s="253"/>
      <c r="V25" s="35">
        <f t="shared" si="3"/>
        <v>0</v>
      </c>
      <c r="X25" s="255"/>
      <c r="Y25" s="202"/>
      <c r="Z25" s="58">
        <f t="shared" si="4"/>
        <v>0</v>
      </c>
      <c r="AA25" s="59" t="e">
        <f t="shared" si="5"/>
        <v>#DIV/0!</v>
      </c>
    </row>
    <row r="26" spans="1:27" ht="18" customHeight="1" thickBot="1" x14ac:dyDescent="0.3">
      <c r="A26" s="236"/>
      <c r="B26" s="237"/>
      <c r="C26" s="236"/>
      <c r="D26" s="237"/>
      <c r="E26" s="236"/>
      <c r="F26" s="240"/>
      <c r="G26" s="223"/>
      <c r="H26" s="239"/>
      <c r="I26" s="205"/>
      <c r="J26" s="36">
        <f t="shared" si="0"/>
        <v>0</v>
      </c>
      <c r="K26" s="93"/>
      <c r="L26" s="247"/>
      <c r="M26" s="82">
        <f t="shared" si="1"/>
        <v>0</v>
      </c>
      <c r="N26" s="239"/>
      <c r="O26" s="251"/>
      <c r="P26" s="240"/>
      <c r="Q26" s="205"/>
      <c r="R26" s="40">
        <f t="shared" si="2"/>
        <v>0</v>
      </c>
      <c r="S26" s="239"/>
      <c r="T26" s="251"/>
      <c r="U26" s="253"/>
      <c r="V26" s="35">
        <f t="shared" si="3"/>
        <v>0</v>
      </c>
      <c r="X26" s="255"/>
      <c r="Y26" s="202"/>
      <c r="Z26" s="58">
        <f t="shared" si="4"/>
        <v>0</v>
      </c>
      <c r="AA26" s="59" t="e">
        <f t="shared" si="5"/>
        <v>#DIV/0!</v>
      </c>
    </row>
    <row r="27" spans="1:27" ht="18" customHeight="1" thickBot="1" x14ac:dyDescent="0.3">
      <c r="A27" s="236"/>
      <c r="B27" s="237"/>
      <c r="C27" s="236"/>
      <c r="D27" s="237"/>
      <c r="E27" s="236"/>
      <c r="F27" s="240"/>
      <c r="G27" s="223"/>
      <c r="H27" s="239"/>
      <c r="I27" s="205"/>
      <c r="J27" s="36">
        <f t="shared" si="0"/>
        <v>0</v>
      </c>
      <c r="K27" s="93"/>
      <c r="L27" s="247"/>
      <c r="M27" s="82">
        <f t="shared" si="1"/>
        <v>0</v>
      </c>
      <c r="N27" s="239"/>
      <c r="O27" s="251"/>
      <c r="P27" s="240"/>
      <c r="Q27" s="205"/>
      <c r="R27" s="40">
        <f t="shared" si="2"/>
        <v>0</v>
      </c>
      <c r="S27" s="239"/>
      <c r="T27" s="251"/>
      <c r="U27" s="253"/>
      <c r="V27" s="35">
        <f t="shared" si="3"/>
        <v>0</v>
      </c>
      <c r="X27" s="255"/>
      <c r="Y27" s="202"/>
      <c r="Z27" s="58">
        <f t="shared" si="4"/>
        <v>0</v>
      </c>
      <c r="AA27" s="59" t="e">
        <f t="shared" si="5"/>
        <v>#DIV/0!</v>
      </c>
    </row>
    <row r="28" spans="1:27" ht="18" customHeight="1" thickBot="1" x14ac:dyDescent="0.3">
      <c r="A28" s="236"/>
      <c r="B28" s="237"/>
      <c r="C28" s="236"/>
      <c r="D28" s="237"/>
      <c r="E28" s="236"/>
      <c r="F28" s="240"/>
      <c r="G28" s="223"/>
      <c r="H28" s="239"/>
      <c r="I28" s="205"/>
      <c r="J28" s="36">
        <f t="shared" si="0"/>
        <v>0</v>
      </c>
      <c r="K28" s="93"/>
      <c r="L28" s="247"/>
      <c r="M28" s="82">
        <f t="shared" si="1"/>
        <v>0</v>
      </c>
      <c r="N28" s="239"/>
      <c r="O28" s="251"/>
      <c r="P28" s="240"/>
      <c r="Q28" s="205"/>
      <c r="R28" s="40">
        <f t="shared" si="2"/>
        <v>0</v>
      </c>
      <c r="S28" s="239"/>
      <c r="T28" s="251"/>
      <c r="U28" s="253"/>
      <c r="V28" s="35">
        <f t="shared" si="3"/>
        <v>0</v>
      </c>
      <c r="X28" s="255"/>
      <c r="Y28" s="202"/>
      <c r="Z28" s="58">
        <f t="shared" si="4"/>
        <v>0</v>
      </c>
      <c r="AA28" s="59" t="e">
        <f t="shared" si="5"/>
        <v>#DIV/0!</v>
      </c>
    </row>
    <row r="29" spans="1:27" ht="18" customHeight="1" thickBot="1" x14ac:dyDescent="0.3">
      <c r="A29" s="236"/>
      <c r="B29" s="237"/>
      <c r="C29" s="236"/>
      <c r="D29" s="237"/>
      <c r="E29" s="236"/>
      <c r="F29" s="240"/>
      <c r="G29" s="223"/>
      <c r="H29" s="239"/>
      <c r="I29" s="205"/>
      <c r="J29" s="36">
        <f t="shared" si="0"/>
        <v>0</v>
      </c>
      <c r="K29" s="93"/>
      <c r="L29" s="247"/>
      <c r="M29" s="82">
        <f t="shared" si="1"/>
        <v>0</v>
      </c>
      <c r="N29" s="239"/>
      <c r="O29" s="251"/>
      <c r="P29" s="240"/>
      <c r="Q29" s="205"/>
      <c r="R29" s="40">
        <f t="shared" si="2"/>
        <v>0</v>
      </c>
      <c r="S29" s="239"/>
      <c r="T29" s="251"/>
      <c r="U29" s="253"/>
      <c r="V29" s="35">
        <f t="shared" si="3"/>
        <v>0</v>
      </c>
      <c r="X29" s="255"/>
      <c r="Y29" s="202"/>
      <c r="Z29" s="58">
        <f t="shared" si="4"/>
        <v>0</v>
      </c>
      <c r="AA29" s="59" t="e">
        <f t="shared" si="5"/>
        <v>#DIV/0!</v>
      </c>
    </row>
    <row r="30" spans="1:27" ht="18" customHeight="1" thickBot="1" x14ac:dyDescent="0.3">
      <c r="A30" s="236"/>
      <c r="B30" s="237"/>
      <c r="C30" s="236"/>
      <c r="D30" s="237"/>
      <c r="E30" s="236"/>
      <c r="F30" s="240"/>
      <c r="G30" s="223"/>
      <c r="H30" s="239"/>
      <c r="I30" s="205"/>
      <c r="J30" s="36">
        <f t="shared" si="0"/>
        <v>0</v>
      </c>
      <c r="K30" s="93"/>
      <c r="L30" s="247"/>
      <c r="M30" s="82">
        <f t="shared" si="1"/>
        <v>0</v>
      </c>
      <c r="N30" s="239"/>
      <c r="O30" s="251"/>
      <c r="P30" s="240"/>
      <c r="Q30" s="205"/>
      <c r="R30" s="40">
        <f t="shared" si="2"/>
        <v>0</v>
      </c>
      <c r="S30" s="239"/>
      <c r="T30" s="251"/>
      <c r="U30" s="253"/>
      <c r="V30" s="35">
        <f t="shared" si="3"/>
        <v>0</v>
      </c>
      <c r="X30" s="255"/>
      <c r="Y30" s="202"/>
      <c r="Z30" s="58">
        <f t="shared" si="4"/>
        <v>0</v>
      </c>
      <c r="AA30" s="59" t="e">
        <f t="shared" si="5"/>
        <v>#DIV/0!</v>
      </c>
    </row>
    <row r="31" spans="1:27" ht="18" customHeight="1" thickBot="1" x14ac:dyDescent="0.3">
      <c r="A31" s="236"/>
      <c r="B31" s="237"/>
      <c r="C31" s="236"/>
      <c r="D31" s="237"/>
      <c r="E31" s="236"/>
      <c r="F31" s="240"/>
      <c r="G31" s="223"/>
      <c r="H31" s="239"/>
      <c r="I31" s="205"/>
      <c r="J31" s="36">
        <f t="shared" si="0"/>
        <v>0</v>
      </c>
      <c r="K31" s="93"/>
      <c r="L31" s="247"/>
      <c r="M31" s="82">
        <f t="shared" si="1"/>
        <v>0</v>
      </c>
      <c r="N31" s="239"/>
      <c r="O31" s="251"/>
      <c r="P31" s="240"/>
      <c r="Q31" s="205"/>
      <c r="R31" s="40">
        <f t="shared" si="2"/>
        <v>0</v>
      </c>
      <c r="S31" s="239"/>
      <c r="T31" s="251"/>
      <c r="U31" s="253"/>
      <c r="V31" s="35">
        <f t="shared" si="3"/>
        <v>0</v>
      </c>
      <c r="X31" s="255"/>
      <c r="Y31" s="202"/>
      <c r="Z31" s="58">
        <f t="shared" si="4"/>
        <v>0</v>
      </c>
      <c r="AA31" s="59" t="e">
        <f t="shared" si="5"/>
        <v>#DIV/0!</v>
      </c>
    </row>
    <row r="32" spans="1:27" ht="18" customHeight="1" thickBot="1" x14ac:dyDescent="0.3">
      <c r="A32" s="236"/>
      <c r="B32" s="237"/>
      <c r="C32" s="236"/>
      <c r="D32" s="237"/>
      <c r="E32" s="236"/>
      <c r="F32" s="240"/>
      <c r="G32" s="223"/>
      <c r="H32" s="239"/>
      <c r="I32" s="205"/>
      <c r="J32" s="36">
        <f t="shared" si="0"/>
        <v>0</v>
      </c>
      <c r="K32" s="93"/>
      <c r="L32" s="247"/>
      <c r="M32" s="82">
        <f t="shared" si="1"/>
        <v>0</v>
      </c>
      <c r="N32" s="239"/>
      <c r="O32" s="251"/>
      <c r="P32" s="240"/>
      <c r="Q32" s="205"/>
      <c r="R32" s="40">
        <f t="shared" si="2"/>
        <v>0</v>
      </c>
      <c r="S32" s="239"/>
      <c r="T32" s="251"/>
      <c r="U32" s="253"/>
      <c r="V32" s="35">
        <f t="shared" si="3"/>
        <v>0</v>
      </c>
      <c r="X32" s="255"/>
      <c r="Y32" s="202"/>
      <c r="Z32" s="58">
        <f t="shared" si="4"/>
        <v>0</v>
      </c>
      <c r="AA32" s="59" t="e">
        <f t="shared" si="5"/>
        <v>#DIV/0!</v>
      </c>
    </row>
    <row r="33" spans="1:27" ht="18" customHeight="1" thickBot="1" x14ac:dyDescent="0.3">
      <c r="A33" s="236"/>
      <c r="B33" s="237"/>
      <c r="C33" s="236"/>
      <c r="D33" s="237"/>
      <c r="E33" s="236"/>
      <c r="F33" s="240"/>
      <c r="G33" s="223"/>
      <c r="H33" s="239"/>
      <c r="I33" s="205"/>
      <c r="J33" s="36">
        <f t="shared" si="0"/>
        <v>0</v>
      </c>
      <c r="K33" s="93"/>
      <c r="L33" s="247"/>
      <c r="M33" s="82">
        <f t="shared" si="1"/>
        <v>0</v>
      </c>
      <c r="N33" s="239"/>
      <c r="O33" s="251"/>
      <c r="P33" s="240"/>
      <c r="Q33" s="205"/>
      <c r="R33" s="40">
        <f t="shared" si="2"/>
        <v>0</v>
      </c>
      <c r="S33" s="239"/>
      <c r="T33" s="251"/>
      <c r="U33" s="253"/>
      <c r="V33" s="35">
        <f t="shared" si="3"/>
        <v>0</v>
      </c>
      <c r="X33" s="255"/>
      <c r="Y33" s="202"/>
      <c r="Z33" s="58">
        <f t="shared" si="4"/>
        <v>0</v>
      </c>
      <c r="AA33" s="59" t="e">
        <f t="shared" si="5"/>
        <v>#DIV/0!</v>
      </c>
    </row>
    <row r="34" spans="1:27" ht="18" customHeight="1" thickBot="1" x14ac:dyDescent="0.3">
      <c r="A34" s="236"/>
      <c r="B34" s="237"/>
      <c r="C34" s="236"/>
      <c r="D34" s="237"/>
      <c r="E34" s="236"/>
      <c r="F34" s="240"/>
      <c r="G34" s="223"/>
      <c r="H34" s="239"/>
      <c r="I34" s="205"/>
      <c r="J34" s="36">
        <f t="shared" si="0"/>
        <v>0</v>
      </c>
      <c r="K34" s="93"/>
      <c r="L34" s="247"/>
      <c r="M34" s="82">
        <f t="shared" si="1"/>
        <v>0</v>
      </c>
      <c r="N34" s="239"/>
      <c r="O34" s="251"/>
      <c r="P34" s="240"/>
      <c r="Q34" s="205"/>
      <c r="R34" s="40">
        <f t="shared" si="2"/>
        <v>0</v>
      </c>
      <c r="S34" s="239"/>
      <c r="T34" s="251"/>
      <c r="U34" s="253"/>
      <c r="V34" s="35">
        <f t="shared" si="3"/>
        <v>0</v>
      </c>
      <c r="X34" s="255"/>
      <c r="Y34" s="202"/>
      <c r="Z34" s="58">
        <f t="shared" si="4"/>
        <v>0</v>
      </c>
      <c r="AA34" s="59" t="e">
        <f t="shared" si="5"/>
        <v>#DIV/0!</v>
      </c>
    </row>
    <row r="35" spans="1:27" ht="18" customHeight="1" thickBot="1" x14ac:dyDescent="0.3">
      <c r="A35" s="236"/>
      <c r="B35" s="237"/>
      <c r="C35" s="236"/>
      <c r="D35" s="237"/>
      <c r="E35" s="236"/>
      <c r="F35" s="240"/>
      <c r="G35" s="223"/>
      <c r="H35" s="239"/>
      <c r="I35" s="205"/>
      <c r="J35" s="36">
        <f t="shared" si="0"/>
        <v>0</v>
      </c>
      <c r="K35" s="93"/>
      <c r="L35" s="247"/>
      <c r="M35" s="82">
        <f t="shared" si="1"/>
        <v>0</v>
      </c>
      <c r="N35" s="239"/>
      <c r="O35" s="251"/>
      <c r="P35" s="240"/>
      <c r="Q35" s="205"/>
      <c r="R35" s="40">
        <f t="shared" si="2"/>
        <v>0</v>
      </c>
      <c r="S35" s="239"/>
      <c r="T35" s="251"/>
      <c r="U35" s="253"/>
      <c r="V35" s="35">
        <f t="shared" si="3"/>
        <v>0</v>
      </c>
      <c r="X35" s="255"/>
      <c r="Y35" s="202"/>
      <c r="Z35" s="58">
        <f t="shared" si="4"/>
        <v>0</v>
      </c>
      <c r="AA35" s="59" t="e">
        <f t="shared" si="5"/>
        <v>#DIV/0!</v>
      </c>
    </row>
    <row r="36" spans="1:27" ht="18" customHeight="1" thickBot="1" x14ac:dyDescent="0.3">
      <c r="A36" s="236"/>
      <c r="B36" s="237"/>
      <c r="C36" s="236"/>
      <c r="D36" s="237"/>
      <c r="E36" s="236"/>
      <c r="F36" s="240"/>
      <c r="G36" s="223"/>
      <c r="H36" s="239"/>
      <c r="I36" s="205"/>
      <c r="J36" s="36">
        <f t="shared" si="0"/>
        <v>0</v>
      </c>
      <c r="K36" s="93"/>
      <c r="L36" s="247"/>
      <c r="M36" s="82">
        <f t="shared" si="1"/>
        <v>0</v>
      </c>
      <c r="N36" s="239"/>
      <c r="O36" s="251"/>
      <c r="P36" s="240"/>
      <c r="Q36" s="205"/>
      <c r="R36" s="40">
        <f t="shared" si="2"/>
        <v>0</v>
      </c>
      <c r="S36" s="239"/>
      <c r="T36" s="251"/>
      <c r="U36" s="253"/>
      <c r="V36" s="35">
        <f t="shared" si="3"/>
        <v>0</v>
      </c>
      <c r="X36" s="255"/>
      <c r="Y36" s="202"/>
      <c r="Z36" s="58">
        <f t="shared" si="4"/>
        <v>0</v>
      </c>
      <c r="AA36" s="59" t="e">
        <f t="shared" si="5"/>
        <v>#DIV/0!</v>
      </c>
    </row>
    <row r="37" spans="1:27" ht="18" customHeight="1" thickBot="1" x14ac:dyDescent="0.3">
      <c r="A37" s="236"/>
      <c r="B37" s="237"/>
      <c r="C37" s="236"/>
      <c r="D37" s="237"/>
      <c r="E37" s="236"/>
      <c r="F37" s="240"/>
      <c r="G37" s="223"/>
      <c r="H37" s="239"/>
      <c r="I37" s="205"/>
      <c r="J37" s="36">
        <f t="shared" si="0"/>
        <v>0</v>
      </c>
      <c r="K37" s="93"/>
      <c r="L37" s="247"/>
      <c r="M37" s="82">
        <f t="shared" si="1"/>
        <v>0</v>
      </c>
      <c r="N37" s="239"/>
      <c r="O37" s="251"/>
      <c r="P37" s="240"/>
      <c r="Q37" s="205"/>
      <c r="R37" s="40">
        <f t="shared" si="2"/>
        <v>0</v>
      </c>
      <c r="S37" s="239"/>
      <c r="T37" s="251"/>
      <c r="U37" s="253"/>
      <c r="V37" s="35">
        <f t="shared" si="3"/>
        <v>0</v>
      </c>
      <c r="X37" s="255"/>
      <c r="Y37" s="202"/>
      <c r="Z37" s="58">
        <f t="shared" si="4"/>
        <v>0</v>
      </c>
      <c r="AA37" s="59" t="e">
        <f t="shared" si="5"/>
        <v>#DIV/0!</v>
      </c>
    </row>
    <row r="38" spans="1:27" ht="18" customHeight="1" thickBot="1" x14ac:dyDescent="0.3">
      <c r="A38" s="236"/>
      <c r="B38" s="237"/>
      <c r="C38" s="236"/>
      <c r="D38" s="237"/>
      <c r="E38" s="236"/>
      <c r="F38" s="240"/>
      <c r="G38" s="223"/>
      <c r="H38" s="239"/>
      <c r="I38" s="205"/>
      <c r="J38" s="36">
        <f t="shared" si="0"/>
        <v>0</v>
      </c>
      <c r="K38" s="93"/>
      <c r="L38" s="247"/>
      <c r="M38" s="82">
        <f t="shared" si="1"/>
        <v>0</v>
      </c>
      <c r="N38" s="239"/>
      <c r="O38" s="251"/>
      <c r="P38" s="240"/>
      <c r="Q38" s="205"/>
      <c r="R38" s="40">
        <f t="shared" si="2"/>
        <v>0</v>
      </c>
      <c r="S38" s="239"/>
      <c r="T38" s="251"/>
      <c r="U38" s="253"/>
      <c r="V38" s="35">
        <f t="shared" si="3"/>
        <v>0</v>
      </c>
      <c r="X38" s="255"/>
      <c r="Y38" s="202"/>
      <c r="Z38" s="58">
        <f t="shared" si="4"/>
        <v>0</v>
      </c>
      <c r="AA38" s="59" t="e">
        <f t="shared" si="5"/>
        <v>#DIV/0!</v>
      </c>
    </row>
    <row r="39" spans="1:27" ht="18" customHeight="1" thickBot="1" x14ac:dyDescent="0.3">
      <c r="A39" s="236"/>
      <c r="B39" s="237"/>
      <c r="C39" s="236"/>
      <c r="D39" s="237"/>
      <c r="E39" s="236"/>
      <c r="F39" s="240"/>
      <c r="G39" s="223"/>
      <c r="H39" s="239"/>
      <c r="I39" s="205"/>
      <c r="J39" s="36">
        <f t="shared" si="0"/>
        <v>0</v>
      </c>
      <c r="K39" s="93"/>
      <c r="L39" s="247"/>
      <c r="M39" s="82">
        <f t="shared" si="1"/>
        <v>0</v>
      </c>
      <c r="N39" s="239"/>
      <c r="O39" s="251"/>
      <c r="P39" s="240"/>
      <c r="Q39" s="205"/>
      <c r="R39" s="40">
        <f t="shared" si="2"/>
        <v>0</v>
      </c>
      <c r="S39" s="239"/>
      <c r="T39" s="251"/>
      <c r="U39" s="253"/>
      <c r="V39" s="35">
        <f t="shared" si="3"/>
        <v>0</v>
      </c>
      <c r="X39" s="255"/>
      <c r="Y39" s="202"/>
      <c r="Z39" s="58">
        <f t="shared" si="4"/>
        <v>0</v>
      </c>
      <c r="AA39" s="59" t="e">
        <f t="shared" si="5"/>
        <v>#DIV/0!</v>
      </c>
    </row>
    <row r="40" spans="1:27" ht="18" customHeight="1" thickBot="1" x14ac:dyDescent="0.3">
      <c r="A40" s="236"/>
      <c r="B40" s="237"/>
      <c r="C40" s="236"/>
      <c r="D40" s="237"/>
      <c r="E40" s="236"/>
      <c r="F40" s="240"/>
      <c r="G40" s="223"/>
      <c r="H40" s="239"/>
      <c r="I40" s="205"/>
      <c r="J40" s="36">
        <f t="shared" si="0"/>
        <v>0</v>
      </c>
      <c r="K40" s="93"/>
      <c r="L40" s="247"/>
      <c r="M40" s="82">
        <f t="shared" si="1"/>
        <v>0</v>
      </c>
      <c r="N40" s="239"/>
      <c r="O40" s="251"/>
      <c r="P40" s="240"/>
      <c r="Q40" s="205"/>
      <c r="R40" s="40">
        <f t="shared" si="2"/>
        <v>0</v>
      </c>
      <c r="S40" s="239"/>
      <c r="T40" s="251"/>
      <c r="U40" s="253"/>
      <c r="V40" s="35">
        <f t="shared" si="3"/>
        <v>0</v>
      </c>
      <c r="X40" s="255"/>
      <c r="Y40" s="202"/>
      <c r="Z40" s="58">
        <f t="shared" si="4"/>
        <v>0</v>
      </c>
      <c r="AA40" s="59" t="e">
        <f t="shared" si="5"/>
        <v>#DIV/0!</v>
      </c>
    </row>
    <row r="41" spans="1:27" ht="18" customHeight="1" thickBot="1" x14ac:dyDescent="0.3">
      <c r="A41" s="236"/>
      <c r="B41" s="237"/>
      <c r="C41" s="236"/>
      <c r="D41" s="237"/>
      <c r="E41" s="236"/>
      <c r="F41" s="240"/>
      <c r="G41" s="223"/>
      <c r="H41" s="239"/>
      <c r="I41" s="205"/>
      <c r="J41" s="36">
        <f t="shared" si="0"/>
        <v>0</v>
      </c>
      <c r="K41" s="93"/>
      <c r="L41" s="247"/>
      <c r="M41" s="82">
        <f t="shared" si="1"/>
        <v>0</v>
      </c>
      <c r="N41" s="239"/>
      <c r="O41" s="251"/>
      <c r="P41" s="240"/>
      <c r="Q41" s="205"/>
      <c r="R41" s="40">
        <f t="shared" si="2"/>
        <v>0</v>
      </c>
      <c r="S41" s="239"/>
      <c r="T41" s="251"/>
      <c r="U41" s="253"/>
      <c r="V41" s="35">
        <f t="shared" si="3"/>
        <v>0</v>
      </c>
      <c r="X41" s="255"/>
      <c r="Y41" s="202"/>
      <c r="Z41" s="58">
        <f t="shared" si="4"/>
        <v>0</v>
      </c>
      <c r="AA41" s="59" t="e">
        <f t="shared" si="5"/>
        <v>#DIV/0!</v>
      </c>
    </row>
    <row r="42" spans="1:27" ht="18" customHeight="1" thickBot="1" x14ac:dyDescent="0.3">
      <c r="A42" s="236"/>
      <c r="B42" s="237"/>
      <c r="C42" s="236"/>
      <c r="D42" s="237"/>
      <c r="E42" s="236"/>
      <c r="F42" s="240"/>
      <c r="G42" s="223"/>
      <c r="H42" s="239"/>
      <c r="I42" s="205"/>
      <c r="J42" s="36">
        <f t="shared" si="0"/>
        <v>0</v>
      </c>
      <c r="K42" s="93"/>
      <c r="L42" s="247"/>
      <c r="M42" s="82">
        <f t="shared" si="1"/>
        <v>0</v>
      </c>
      <c r="N42" s="239"/>
      <c r="O42" s="251"/>
      <c r="P42" s="240"/>
      <c r="Q42" s="205"/>
      <c r="R42" s="40">
        <f t="shared" si="2"/>
        <v>0</v>
      </c>
      <c r="S42" s="239"/>
      <c r="T42" s="251"/>
      <c r="U42" s="253"/>
      <c r="V42" s="35">
        <f t="shared" si="3"/>
        <v>0</v>
      </c>
      <c r="X42" s="255"/>
      <c r="Y42" s="202"/>
      <c r="Z42" s="58">
        <f t="shared" si="4"/>
        <v>0</v>
      </c>
      <c r="AA42" s="59" t="e">
        <f t="shared" si="5"/>
        <v>#DIV/0!</v>
      </c>
    </row>
    <row r="43" spans="1:27" ht="18" customHeight="1" thickBot="1" x14ac:dyDescent="0.3">
      <c r="A43" s="236"/>
      <c r="B43" s="237"/>
      <c r="C43" s="236"/>
      <c r="D43" s="237"/>
      <c r="E43" s="236"/>
      <c r="F43" s="240"/>
      <c r="G43" s="223"/>
      <c r="H43" s="239"/>
      <c r="I43" s="205"/>
      <c r="J43" s="36">
        <f t="shared" si="0"/>
        <v>0</v>
      </c>
      <c r="K43" s="93"/>
      <c r="L43" s="247"/>
      <c r="M43" s="82">
        <f t="shared" si="1"/>
        <v>0</v>
      </c>
      <c r="N43" s="239"/>
      <c r="O43" s="251"/>
      <c r="P43" s="240"/>
      <c r="Q43" s="205"/>
      <c r="R43" s="40">
        <f t="shared" si="2"/>
        <v>0</v>
      </c>
      <c r="S43" s="239"/>
      <c r="T43" s="251"/>
      <c r="U43" s="253"/>
      <c r="V43" s="35">
        <f t="shared" si="3"/>
        <v>0</v>
      </c>
      <c r="X43" s="255"/>
      <c r="Y43" s="202"/>
      <c r="Z43" s="58">
        <f t="shared" si="4"/>
        <v>0</v>
      </c>
      <c r="AA43" s="59" t="e">
        <f t="shared" si="5"/>
        <v>#DIV/0!</v>
      </c>
    </row>
    <row r="44" spans="1:27" ht="18" customHeight="1" thickBot="1" x14ac:dyDescent="0.3">
      <c r="A44" s="236"/>
      <c r="B44" s="237"/>
      <c r="C44" s="236"/>
      <c r="D44" s="237"/>
      <c r="E44" s="236"/>
      <c r="F44" s="240"/>
      <c r="G44" s="223"/>
      <c r="H44" s="239"/>
      <c r="I44" s="205"/>
      <c r="J44" s="36">
        <f t="shared" si="0"/>
        <v>0</v>
      </c>
      <c r="K44" s="93"/>
      <c r="L44" s="247"/>
      <c r="M44" s="82">
        <f t="shared" si="1"/>
        <v>0</v>
      </c>
      <c r="N44" s="239"/>
      <c r="O44" s="251"/>
      <c r="P44" s="240"/>
      <c r="Q44" s="205"/>
      <c r="R44" s="40">
        <f t="shared" si="2"/>
        <v>0</v>
      </c>
      <c r="S44" s="239"/>
      <c r="T44" s="251"/>
      <c r="U44" s="253"/>
      <c r="V44" s="35">
        <f t="shared" si="3"/>
        <v>0</v>
      </c>
      <c r="X44" s="255"/>
      <c r="Y44" s="202"/>
      <c r="Z44" s="58">
        <f t="shared" si="4"/>
        <v>0</v>
      </c>
      <c r="AA44" s="59" t="e">
        <f t="shared" si="5"/>
        <v>#DIV/0!</v>
      </c>
    </row>
    <row r="45" spans="1:27" ht="18" customHeight="1" thickBot="1" x14ac:dyDescent="0.3">
      <c r="A45" s="236"/>
      <c r="B45" s="237"/>
      <c r="C45" s="236"/>
      <c r="D45" s="237"/>
      <c r="E45" s="236"/>
      <c r="F45" s="240"/>
      <c r="G45" s="223"/>
      <c r="H45" s="239"/>
      <c r="I45" s="205"/>
      <c r="J45" s="36">
        <f t="shared" si="0"/>
        <v>0</v>
      </c>
      <c r="K45" s="93"/>
      <c r="L45" s="247"/>
      <c r="M45" s="82">
        <f t="shared" si="1"/>
        <v>0</v>
      </c>
      <c r="N45" s="239"/>
      <c r="O45" s="251"/>
      <c r="P45" s="240"/>
      <c r="Q45" s="205"/>
      <c r="R45" s="40">
        <f t="shared" si="2"/>
        <v>0</v>
      </c>
      <c r="S45" s="239"/>
      <c r="T45" s="251"/>
      <c r="U45" s="253"/>
      <c r="V45" s="35">
        <f t="shared" si="3"/>
        <v>0</v>
      </c>
      <c r="X45" s="255"/>
      <c r="Y45" s="202"/>
      <c r="Z45" s="58">
        <f t="shared" si="4"/>
        <v>0</v>
      </c>
      <c r="AA45" s="59" t="e">
        <f t="shared" si="5"/>
        <v>#DIV/0!</v>
      </c>
    </row>
    <row r="46" spans="1:27" ht="18" customHeight="1" thickBot="1" x14ac:dyDescent="0.3">
      <c r="A46" s="236"/>
      <c r="B46" s="237"/>
      <c r="C46" s="236"/>
      <c r="D46" s="237"/>
      <c r="E46" s="236"/>
      <c r="F46" s="240"/>
      <c r="G46" s="223"/>
      <c r="H46" s="239"/>
      <c r="I46" s="205"/>
      <c r="J46" s="36">
        <f t="shared" si="0"/>
        <v>0</v>
      </c>
      <c r="K46" s="93"/>
      <c r="L46" s="247"/>
      <c r="M46" s="82">
        <f t="shared" si="1"/>
        <v>0</v>
      </c>
      <c r="N46" s="239"/>
      <c r="O46" s="251"/>
      <c r="P46" s="240"/>
      <c r="Q46" s="205"/>
      <c r="R46" s="40">
        <f t="shared" si="2"/>
        <v>0</v>
      </c>
      <c r="S46" s="239"/>
      <c r="T46" s="251"/>
      <c r="U46" s="253"/>
      <c r="V46" s="35">
        <f t="shared" si="3"/>
        <v>0</v>
      </c>
      <c r="X46" s="255"/>
      <c r="Y46" s="202"/>
      <c r="Z46" s="58">
        <f t="shared" si="4"/>
        <v>0</v>
      </c>
      <c r="AA46" s="59" t="e">
        <f t="shared" si="5"/>
        <v>#DIV/0!</v>
      </c>
    </row>
    <row r="47" spans="1:27" ht="18" customHeight="1" thickBot="1" x14ac:dyDescent="0.3">
      <c r="A47" s="236"/>
      <c r="B47" s="237"/>
      <c r="C47" s="236"/>
      <c r="D47" s="237"/>
      <c r="E47" s="236"/>
      <c r="F47" s="240"/>
      <c r="G47" s="223"/>
      <c r="H47" s="239"/>
      <c r="I47" s="205"/>
      <c r="J47" s="36">
        <f t="shared" si="0"/>
        <v>0</v>
      </c>
      <c r="K47" s="93"/>
      <c r="L47" s="247"/>
      <c r="M47" s="82">
        <f t="shared" si="1"/>
        <v>0</v>
      </c>
      <c r="N47" s="239"/>
      <c r="O47" s="251"/>
      <c r="P47" s="240"/>
      <c r="Q47" s="205"/>
      <c r="R47" s="40">
        <f t="shared" si="2"/>
        <v>0</v>
      </c>
      <c r="S47" s="239"/>
      <c r="T47" s="251"/>
      <c r="U47" s="253"/>
      <c r="V47" s="35">
        <f t="shared" si="3"/>
        <v>0</v>
      </c>
      <c r="X47" s="255"/>
      <c r="Y47" s="202"/>
      <c r="Z47" s="58">
        <f t="shared" si="4"/>
        <v>0</v>
      </c>
      <c r="AA47" s="59" t="e">
        <f t="shared" si="5"/>
        <v>#DIV/0!</v>
      </c>
    </row>
    <row r="48" spans="1:27" ht="18" customHeight="1" thickBot="1" x14ac:dyDescent="0.3">
      <c r="A48" s="236"/>
      <c r="B48" s="237"/>
      <c r="C48" s="236"/>
      <c r="D48" s="237"/>
      <c r="E48" s="236"/>
      <c r="F48" s="240"/>
      <c r="G48" s="223"/>
      <c r="H48" s="239"/>
      <c r="I48" s="205"/>
      <c r="J48" s="36">
        <f t="shared" si="0"/>
        <v>0</v>
      </c>
      <c r="K48" s="93"/>
      <c r="L48" s="247"/>
      <c r="M48" s="82">
        <f t="shared" si="1"/>
        <v>0</v>
      </c>
      <c r="N48" s="239"/>
      <c r="O48" s="251"/>
      <c r="P48" s="240"/>
      <c r="Q48" s="205"/>
      <c r="R48" s="40">
        <f t="shared" si="2"/>
        <v>0</v>
      </c>
      <c r="S48" s="239"/>
      <c r="T48" s="251"/>
      <c r="U48" s="253"/>
      <c r="V48" s="35">
        <f t="shared" si="3"/>
        <v>0</v>
      </c>
      <c r="X48" s="255"/>
      <c r="Y48" s="202"/>
      <c r="Z48" s="58">
        <f t="shared" si="4"/>
        <v>0</v>
      </c>
      <c r="AA48" s="59" t="e">
        <f t="shared" si="5"/>
        <v>#DIV/0!</v>
      </c>
    </row>
    <row r="49" spans="1:27" ht="18" customHeight="1" thickBot="1" x14ac:dyDescent="0.3">
      <c r="A49" s="236"/>
      <c r="B49" s="237"/>
      <c r="C49" s="236"/>
      <c r="D49" s="237"/>
      <c r="E49" s="236"/>
      <c r="F49" s="240"/>
      <c r="G49" s="223"/>
      <c r="H49" s="239"/>
      <c r="I49" s="205"/>
      <c r="J49" s="36">
        <f t="shared" si="0"/>
        <v>0</v>
      </c>
      <c r="K49" s="93"/>
      <c r="L49" s="247"/>
      <c r="M49" s="82">
        <f t="shared" si="1"/>
        <v>0</v>
      </c>
      <c r="N49" s="239"/>
      <c r="O49" s="251"/>
      <c r="P49" s="240"/>
      <c r="Q49" s="205"/>
      <c r="R49" s="40">
        <f t="shared" si="2"/>
        <v>0</v>
      </c>
      <c r="S49" s="239"/>
      <c r="T49" s="251"/>
      <c r="U49" s="253"/>
      <c r="V49" s="35">
        <f t="shared" si="3"/>
        <v>0</v>
      </c>
      <c r="X49" s="255"/>
      <c r="Y49" s="202"/>
      <c r="Z49" s="58">
        <f t="shared" si="4"/>
        <v>0</v>
      </c>
      <c r="AA49" s="59" t="e">
        <f t="shared" si="5"/>
        <v>#DIV/0!</v>
      </c>
    </row>
    <row r="50" spans="1:27" ht="18" customHeight="1" thickBot="1" x14ac:dyDescent="0.3">
      <c r="A50" s="236"/>
      <c r="B50" s="237"/>
      <c r="C50" s="236"/>
      <c r="D50" s="237"/>
      <c r="E50" s="236"/>
      <c r="F50" s="240"/>
      <c r="G50" s="223"/>
      <c r="H50" s="239"/>
      <c r="I50" s="205"/>
      <c r="J50" s="36">
        <f t="shared" si="0"/>
        <v>0</v>
      </c>
      <c r="K50" s="93"/>
      <c r="L50" s="247"/>
      <c r="M50" s="82">
        <f t="shared" si="1"/>
        <v>0</v>
      </c>
      <c r="N50" s="239"/>
      <c r="O50" s="251"/>
      <c r="P50" s="240"/>
      <c r="Q50" s="205"/>
      <c r="R50" s="40">
        <f t="shared" si="2"/>
        <v>0</v>
      </c>
      <c r="S50" s="239"/>
      <c r="T50" s="251"/>
      <c r="U50" s="253"/>
      <c r="V50" s="35">
        <f t="shared" si="3"/>
        <v>0</v>
      </c>
      <c r="X50" s="255"/>
      <c r="Y50" s="202"/>
      <c r="Z50" s="58">
        <f t="shared" si="4"/>
        <v>0</v>
      </c>
      <c r="AA50" s="59" t="e">
        <f t="shared" si="5"/>
        <v>#DIV/0!</v>
      </c>
    </row>
    <row r="51" spans="1:27" ht="18" customHeight="1" thickBot="1" x14ac:dyDescent="0.3">
      <c r="A51" s="236"/>
      <c r="B51" s="237"/>
      <c r="C51" s="236"/>
      <c r="D51" s="237"/>
      <c r="E51" s="236"/>
      <c r="F51" s="240"/>
      <c r="G51" s="223"/>
      <c r="H51" s="239"/>
      <c r="I51" s="205"/>
      <c r="J51" s="36">
        <f t="shared" si="0"/>
        <v>0</v>
      </c>
      <c r="K51" s="93"/>
      <c r="L51" s="247"/>
      <c r="M51" s="82">
        <f t="shared" si="1"/>
        <v>0</v>
      </c>
      <c r="N51" s="239"/>
      <c r="O51" s="251"/>
      <c r="P51" s="240"/>
      <c r="Q51" s="205"/>
      <c r="R51" s="40">
        <f t="shared" si="2"/>
        <v>0</v>
      </c>
      <c r="S51" s="239"/>
      <c r="T51" s="251"/>
      <c r="U51" s="253"/>
      <c r="V51" s="35">
        <f t="shared" si="3"/>
        <v>0</v>
      </c>
      <c r="X51" s="255"/>
      <c r="Y51" s="202"/>
      <c r="Z51" s="58">
        <f t="shared" si="4"/>
        <v>0</v>
      </c>
      <c r="AA51" s="59" t="e">
        <f t="shared" si="5"/>
        <v>#DIV/0!</v>
      </c>
    </row>
    <row r="52" spans="1:27" ht="18" customHeight="1" thickBot="1" x14ac:dyDescent="0.3">
      <c r="A52" s="236"/>
      <c r="B52" s="237"/>
      <c r="C52" s="236"/>
      <c r="D52" s="237"/>
      <c r="E52" s="236"/>
      <c r="F52" s="240"/>
      <c r="G52" s="223"/>
      <c r="H52" s="239"/>
      <c r="I52" s="205"/>
      <c r="J52" s="36">
        <f t="shared" si="0"/>
        <v>0</v>
      </c>
      <c r="K52" s="93"/>
      <c r="L52" s="247"/>
      <c r="M52" s="82">
        <f t="shared" si="1"/>
        <v>0</v>
      </c>
      <c r="N52" s="239"/>
      <c r="O52" s="251"/>
      <c r="P52" s="240"/>
      <c r="Q52" s="205"/>
      <c r="R52" s="40">
        <f t="shared" si="2"/>
        <v>0</v>
      </c>
      <c r="S52" s="239"/>
      <c r="T52" s="251"/>
      <c r="U52" s="253"/>
      <c r="V52" s="35">
        <f t="shared" si="3"/>
        <v>0</v>
      </c>
      <c r="X52" s="255"/>
      <c r="Y52" s="202"/>
      <c r="Z52" s="58">
        <f t="shared" si="4"/>
        <v>0</v>
      </c>
      <c r="AA52" s="59" t="e">
        <f t="shared" si="5"/>
        <v>#DIV/0!</v>
      </c>
    </row>
    <row r="53" spans="1:27" ht="18" customHeight="1" thickBot="1" x14ac:dyDescent="0.3">
      <c r="A53" s="236"/>
      <c r="B53" s="237"/>
      <c r="C53" s="236"/>
      <c r="D53" s="237"/>
      <c r="E53" s="236"/>
      <c r="F53" s="240"/>
      <c r="G53" s="223"/>
      <c r="H53" s="239"/>
      <c r="I53" s="205"/>
      <c r="J53" s="36">
        <f t="shared" si="0"/>
        <v>0</v>
      </c>
      <c r="K53" s="93"/>
      <c r="L53" s="247"/>
      <c r="M53" s="82">
        <f t="shared" si="1"/>
        <v>0</v>
      </c>
      <c r="N53" s="239"/>
      <c r="O53" s="251"/>
      <c r="P53" s="240"/>
      <c r="Q53" s="205"/>
      <c r="R53" s="40">
        <f t="shared" si="2"/>
        <v>0</v>
      </c>
      <c r="S53" s="239"/>
      <c r="T53" s="251"/>
      <c r="U53" s="253"/>
      <c r="V53" s="35">
        <f t="shared" si="3"/>
        <v>0</v>
      </c>
      <c r="X53" s="255"/>
      <c r="Y53" s="202"/>
      <c r="Z53" s="58">
        <f t="shared" si="4"/>
        <v>0</v>
      </c>
      <c r="AA53" s="59" t="e">
        <f t="shared" si="5"/>
        <v>#DIV/0!</v>
      </c>
    </row>
    <row r="54" spans="1:27" ht="18" customHeight="1" thickBot="1" x14ac:dyDescent="0.3">
      <c r="A54" s="236"/>
      <c r="B54" s="237"/>
      <c r="C54" s="236"/>
      <c r="D54" s="237"/>
      <c r="E54" s="236"/>
      <c r="F54" s="240"/>
      <c r="G54" s="223"/>
      <c r="H54" s="239"/>
      <c r="I54" s="205"/>
      <c r="J54" s="36">
        <f t="shared" si="0"/>
        <v>0</v>
      </c>
      <c r="K54" s="93"/>
      <c r="L54" s="247"/>
      <c r="M54" s="82">
        <f t="shared" si="1"/>
        <v>0</v>
      </c>
      <c r="N54" s="239"/>
      <c r="O54" s="251"/>
      <c r="P54" s="240"/>
      <c r="Q54" s="205"/>
      <c r="R54" s="40">
        <f t="shared" si="2"/>
        <v>0</v>
      </c>
      <c r="S54" s="239"/>
      <c r="T54" s="251"/>
      <c r="U54" s="253"/>
      <c r="V54" s="35">
        <f t="shared" si="3"/>
        <v>0</v>
      </c>
      <c r="X54" s="255"/>
      <c r="Y54" s="202"/>
      <c r="Z54" s="58">
        <f t="shared" si="4"/>
        <v>0</v>
      </c>
      <c r="AA54" s="59" t="e">
        <f t="shared" si="5"/>
        <v>#DIV/0!</v>
      </c>
    </row>
    <row r="55" spans="1:27" ht="18" customHeight="1" thickBot="1" x14ac:dyDescent="0.3">
      <c r="A55" s="236"/>
      <c r="B55" s="237"/>
      <c r="C55" s="236"/>
      <c r="D55" s="237"/>
      <c r="E55" s="236"/>
      <c r="F55" s="240"/>
      <c r="G55" s="223"/>
      <c r="H55" s="239"/>
      <c r="I55" s="205"/>
      <c r="J55" s="36">
        <f t="shared" si="0"/>
        <v>0</v>
      </c>
      <c r="K55" s="93"/>
      <c r="L55" s="247"/>
      <c r="M55" s="82">
        <f t="shared" si="1"/>
        <v>0</v>
      </c>
      <c r="N55" s="239"/>
      <c r="O55" s="251"/>
      <c r="P55" s="240"/>
      <c r="Q55" s="205"/>
      <c r="R55" s="40">
        <f t="shared" si="2"/>
        <v>0</v>
      </c>
      <c r="S55" s="239"/>
      <c r="T55" s="251"/>
      <c r="U55" s="253"/>
      <c r="V55" s="35">
        <f t="shared" si="3"/>
        <v>0</v>
      </c>
      <c r="X55" s="255"/>
      <c r="Y55" s="202"/>
      <c r="Z55" s="58">
        <f t="shared" si="4"/>
        <v>0</v>
      </c>
      <c r="AA55" s="59" t="e">
        <f t="shared" si="5"/>
        <v>#DIV/0!</v>
      </c>
    </row>
    <row r="56" spans="1:27" ht="18" customHeight="1" thickBot="1" x14ac:dyDescent="0.3">
      <c r="A56" s="236"/>
      <c r="B56" s="237"/>
      <c r="C56" s="236"/>
      <c r="D56" s="237"/>
      <c r="E56" s="236"/>
      <c r="F56" s="240"/>
      <c r="G56" s="223"/>
      <c r="H56" s="239"/>
      <c r="I56" s="205"/>
      <c r="J56" s="36">
        <f t="shared" si="0"/>
        <v>0</v>
      </c>
      <c r="K56" s="93"/>
      <c r="L56" s="247"/>
      <c r="M56" s="82">
        <f t="shared" si="1"/>
        <v>0</v>
      </c>
      <c r="N56" s="239"/>
      <c r="O56" s="251"/>
      <c r="P56" s="240"/>
      <c r="Q56" s="205"/>
      <c r="R56" s="40">
        <f t="shared" si="2"/>
        <v>0</v>
      </c>
      <c r="S56" s="239"/>
      <c r="T56" s="251"/>
      <c r="U56" s="253"/>
      <c r="V56" s="35">
        <f t="shared" si="3"/>
        <v>0</v>
      </c>
      <c r="X56" s="255"/>
      <c r="Y56" s="202"/>
      <c r="Z56" s="58">
        <f t="shared" si="4"/>
        <v>0</v>
      </c>
      <c r="AA56" s="59" t="e">
        <f t="shared" si="5"/>
        <v>#DIV/0!</v>
      </c>
    </row>
    <row r="57" spans="1:27" ht="18" customHeight="1" thickBot="1" x14ac:dyDescent="0.3">
      <c r="A57" s="236"/>
      <c r="B57" s="237"/>
      <c r="C57" s="236"/>
      <c r="D57" s="237"/>
      <c r="E57" s="236"/>
      <c r="F57" s="240"/>
      <c r="G57" s="223"/>
      <c r="H57" s="239"/>
      <c r="I57" s="205"/>
      <c r="J57" s="36">
        <f t="shared" si="0"/>
        <v>0</v>
      </c>
      <c r="K57" s="93"/>
      <c r="L57" s="247"/>
      <c r="M57" s="82">
        <f t="shared" si="1"/>
        <v>0</v>
      </c>
      <c r="N57" s="239"/>
      <c r="O57" s="251"/>
      <c r="P57" s="240"/>
      <c r="Q57" s="205"/>
      <c r="R57" s="40">
        <f t="shared" si="2"/>
        <v>0</v>
      </c>
      <c r="S57" s="239"/>
      <c r="T57" s="251"/>
      <c r="U57" s="253"/>
      <c r="V57" s="35">
        <f t="shared" si="3"/>
        <v>0</v>
      </c>
      <c r="X57" s="255"/>
      <c r="Y57" s="202"/>
      <c r="Z57" s="58">
        <f t="shared" si="4"/>
        <v>0</v>
      </c>
      <c r="AA57" s="59" t="e">
        <f t="shared" si="5"/>
        <v>#DIV/0!</v>
      </c>
    </row>
    <row r="58" spans="1:27" ht="18" customHeight="1" thickBot="1" x14ac:dyDescent="0.3">
      <c r="A58" s="236"/>
      <c r="B58" s="237"/>
      <c r="C58" s="236"/>
      <c r="D58" s="237"/>
      <c r="E58" s="236"/>
      <c r="F58" s="240"/>
      <c r="G58" s="223"/>
      <c r="H58" s="239"/>
      <c r="I58" s="205"/>
      <c r="J58" s="36">
        <f t="shared" si="0"/>
        <v>0</v>
      </c>
      <c r="K58" s="93"/>
      <c r="L58" s="247"/>
      <c r="M58" s="82">
        <f t="shared" si="1"/>
        <v>0</v>
      </c>
      <c r="N58" s="239"/>
      <c r="O58" s="251"/>
      <c r="P58" s="240"/>
      <c r="Q58" s="205"/>
      <c r="R58" s="40">
        <f t="shared" si="2"/>
        <v>0</v>
      </c>
      <c r="S58" s="239"/>
      <c r="T58" s="251"/>
      <c r="U58" s="253"/>
      <c r="V58" s="35">
        <f t="shared" si="3"/>
        <v>0</v>
      </c>
      <c r="X58" s="255"/>
      <c r="Y58" s="202"/>
      <c r="Z58" s="58">
        <f t="shared" si="4"/>
        <v>0</v>
      </c>
      <c r="AA58" s="59" t="e">
        <f t="shared" si="5"/>
        <v>#DIV/0!</v>
      </c>
    </row>
    <row r="59" spans="1:27" ht="18" customHeight="1" thickBot="1" x14ac:dyDescent="0.3">
      <c r="A59" s="236"/>
      <c r="B59" s="237"/>
      <c r="C59" s="236"/>
      <c r="D59" s="237"/>
      <c r="E59" s="236"/>
      <c r="F59" s="240"/>
      <c r="G59" s="223"/>
      <c r="H59" s="239"/>
      <c r="I59" s="205"/>
      <c r="J59" s="36">
        <f t="shared" si="0"/>
        <v>0</v>
      </c>
      <c r="K59" s="93"/>
      <c r="L59" s="247"/>
      <c r="M59" s="82">
        <f t="shared" si="1"/>
        <v>0</v>
      </c>
      <c r="N59" s="239"/>
      <c r="O59" s="251"/>
      <c r="P59" s="240"/>
      <c r="Q59" s="205"/>
      <c r="R59" s="40">
        <f t="shared" si="2"/>
        <v>0</v>
      </c>
      <c r="S59" s="239"/>
      <c r="T59" s="251"/>
      <c r="U59" s="253"/>
      <c r="V59" s="35">
        <f t="shared" si="3"/>
        <v>0</v>
      </c>
      <c r="X59" s="255"/>
      <c r="Y59" s="202"/>
      <c r="Z59" s="58">
        <f t="shared" si="4"/>
        <v>0</v>
      </c>
      <c r="AA59" s="59" t="e">
        <f t="shared" si="5"/>
        <v>#DIV/0!</v>
      </c>
    </row>
    <row r="60" spans="1:27" ht="18" customHeight="1" thickBot="1" x14ac:dyDescent="0.3">
      <c r="A60" s="236"/>
      <c r="B60" s="237"/>
      <c r="C60" s="236"/>
      <c r="D60" s="237"/>
      <c r="E60" s="236"/>
      <c r="F60" s="240"/>
      <c r="G60" s="223"/>
      <c r="H60" s="239"/>
      <c r="I60" s="205"/>
      <c r="J60" s="36">
        <f t="shared" si="0"/>
        <v>0</v>
      </c>
      <c r="K60" s="93"/>
      <c r="L60" s="247"/>
      <c r="M60" s="82">
        <f t="shared" si="1"/>
        <v>0</v>
      </c>
      <c r="N60" s="239"/>
      <c r="O60" s="251"/>
      <c r="P60" s="240"/>
      <c r="Q60" s="205"/>
      <c r="R60" s="40">
        <f t="shared" si="2"/>
        <v>0</v>
      </c>
      <c r="S60" s="239"/>
      <c r="T60" s="251"/>
      <c r="U60" s="253"/>
      <c r="V60" s="35">
        <f t="shared" si="3"/>
        <v>0</v>
      </c>
      <c r="X60" s="255"/>
      <c r="Y60" s="202"/>
      <c r="Z60" s="58">
        <f t="shared" si="4"/>
        <v>0</v>
      </c>
      <c r="AA60" s="59" t="e">
        <f t="shared" si="5"/>
        <v>#DIV/0!</v>
      </c>
    </row>
    <row r="61" spans="1:27" ht="18" customHeight="1" thickBot="1" x14ac:dyDescent="0.3">
      <c r="A61" s="236"/>
      <c r="B61" s="237"/>
      <c r="C61" s="236"/>
      <c r="D61" s="237"/>
      <c r="E61" s="236"/>
      <c r="F61" s="240"/>
      <c r="G61" s="223"/>
      <c r="H61" s="239"/>
      <c r="I61" s="205"/>
      <c r="J61" s="36">
        <f t="shared" si="0"/>
        <v>0</v>
      </c>
      <c r="K61" s="93"/>
      <c r="L61" s="247"/>
      <c r="M61" s="82">
        <f t="shared" si="1"/>
        <v>0</v>
      </c>
      <c r="N61" s="239"/>
      <c r="O61" s="251"/>
      <c r="P61" s="240"/>
      <c r="Q61" s="205"/>
      <c r="R61" s="40">
        <f t="shared" si="2"/>
        <v>0</v>
      </c>
      <c r="S61" s="239"/>
      <c r="T61" s="251"/>
      <c r="U61" s="253"/>
      <c r="V61" s="35">
        <f t="shared" si="3"/>
        <v>0</v>
      </c>
      <c r="X61" s="255"/>
      <c r="Y61" s="202"/>
      <c r="Z61" s="58">
        <f t="shared" si="4"/>
        <v>0</v>
      </c>
      <c r="AA61" s="59" t="e">
        <f t="shared" si="5"/>
        <v>#DIV/0!</v>
      </c>
    </row>
    <row r="62" spans="1:27" ht="18" customHeight="1" thickBot="1" x14ac:dyDescent="0.3">
      <c r="A62" s="236"/>
      <c r="B62" s="237"/>
      <c r="C62" s="236"/>
      <c r="D62" s="237"/>
      <c r="E62" s="236"/>
      <c r="F62" s="240"/>
      <c r="G62" s="223"/>
      <c r="H62" s="239"/>
      <c r="I62" s="205"/>
      <c r="J62" s="36">
        <f t="shared" si="0"/>
        <v>0</v>
      </c>
      <c r="K62" s="93"/>
      <c r="L62" s="247"/>
      <c r="M62" s="82">
        <f t="shared" si="1"/>
        <v>0</v>
      </c>
      <c r="N62" s="239"/>
      <c r="O62" s="251"/>
      <c r="P62" s="240"/>
      <c r="Q62" s="205"/>
      <c r="R62" s="40">
        <f t="shared" si="2"/>
        <v>0</v>
      </c>
      <c r="S62" s="239"/>
      <c r="T62" s="251"/>
      <c r="U62" s="253"/>
      <c r="V62" s="35">
        <f t="shared" si="3"/>
        <v>0</v>
      </c>
      <c r="X62" s="255"/>
      <c r="Y62" s="202"/>
      <c r="Z62" s="58">
        <f t="shared" si="4"/>
        <v>0</v>
      </c>
      <c r="AA62" s="59" t="e">
        <f t="shared" si="5"/>
        <v>#DIV/0!</v>
      </c>
    </row>
    <row r="63" spans="1:27" ht="18" customHeight="1" thickBot="1" x14ac:dyDescent="0.3">
      <c r="A63" s="236"/>
      <c r="B63" s="237"/>
      <c r="C63" s="236"/>
      <c r="D63" s="237"/>
      <c r="E63" s="236"/>
      <c r="F63" s="240"/>
      <c r="G63" s="223"/>
      <c r="H63" s="239"/>
      <c r="I63" s="205"/>
      <c r="J63" s="36">
        <f t="shared" si="0"/>
        <v>0</v>
      </c>
      <c r="K63" s="93"/>
      <c r="L63" s="247"/>
      <c r="M63" s="82">
        <f t="shared" si="1"/>
        <v>0</v>
      </c>
      <c r="N63" s="239"/>
      <c r="O63" s="251"/>
      <c r="P63" s="240"/>
      <c r="Q63" s="205"/>
      <c r="R63" s="40">
        <f t="shared" si="2"/>
        <v>0</v>
      </c>
      <c r="S63" s="239"/>
      <c r="T63" s="251"/>
      <c r="U63" s="253"/>
      <c r="V63" s="35">
        <f t="shared" si="3"/>
        <v>0</v>
      </c>
      <c r="X63" s="255"/>
      <c r="Y63" s="202"/>
      <c r="Z63" s="58">
        <f t="shared" si="4"/>
        <v>0</v>
      </c>
      <c r="AA63" s="59" t="e">
        <f t="shared" si="5"/>
        <v>#DIV/0!</v>
      </c>
    </row>
    <row r="64" spans="1:27" ht="18" customHeight="1" thickBot="1" x14ac:dyDescent="0.3">
      <c r="A64" s="236"/>
      <c r="B64" s="237"/>
      <c r="C64" s="236"/>
      <c r="D64" s="237"/>
      <c r="E64" s="236"/>
      <c r="F64" s="240"/>
      <c r="G64" s="223"/>
      <c r="H64" s="239"/>
      <c r="I64" s="205"/>
      <c r="J64" s="36">
        <f t="shared" si="0"/>
        <v>0</v>
      </c>
      <c r="K64" s="93"/>
      <c r="L64" s="247"/>
      <c r="M64" s="82">
        <f t="shared" si="1"/>
        <v>0</v>
      </c>
      <c r="N64" s="239"/>
      <c r="O64" s="251"/>
      <c r="P64" s="240"/>
      <c r="Q64" s="205"/>
      <c r="R64" s="40">
        <f t="shared" si="2"/>
        <v>0</v>
      </c>
      <c r="S64" s="239"/>
      <c r="T64" s="251"/>
      <c r="U64" s="253"/>
      <c r="V64" s="35">
        <f t="shared" si="3"/>
        <v>0</v>
      </c>
      <c r="X64" s="255"/>
      <c r="Y64" s="202"/>
      <c r="Z64" s="58">
        <f t="shared" si="4"/>
        <v>0</v>
      </c>
      <c r="AA64" s="59" t="e">
        <f t="shared" si="5"/>
        <v>#DIV/0!</v>
      </c>
    </row>
    <row r="65" spans="1:27" ht="18" customHeight="1" thickBot="1" x14ac:dyDescent="0.3">
      <c r="A65" s="236"/>
      <c r="B65" s="237"/>
      <c r="C65" s="236"/>
      <c r="D65" s="237"/>
      <c r="E65" s="236"/>
      <c r="F65" s="240"/>
      <c r="G65" s="223"/>
      <c r="H65" s="239"/>
      <c r="I65" s="205"/>
      <c r="J65" s="36">
        <f t="shared" si="0"/>
        <v>0</v>
      </c>
      <c r="K65" s="93"/>
      <c r="L65" s="247"/>
      <c r="M65" s="82">
        <f t="shared" si="1"/>
        <v>0</v>
      </c>
      <c r="N65" s="239"/>
      <c r="O65" s="251"/>
      <c r="P65" s="240"/>
      <c r="Q65" s="205"/>
      <c r="R65" s="40">
        <f t="shared" si="2"/>
        <v>0</v>
      </c>
      <c r="S65" s="239"/>
      <c r="T65" s="251"/>
      <c r="U65" s="253"/>
      <c r="V65" s="35">
        <f t="shared" si="3"/>
        <v>0</v>
      </c>
      <c r="X65" s="255"/>
      <c r="Y65" s="202"/>
      <c r="Z65" s="58">
        <f t="shared" si="4"/>
        <v>0</v>
      </c>
      <c r="AA65" s="59" t="e">
        <f t="shared" si="5"/>
        <v>#DIV/0!</v>
      </c>
    </row>
    <row r="66" spans="1:27" ht="18" customHeight="1" thickBot="1" x14ac:dyDescent="0.3">
      <c r="A66" s="236"/>
      <c r="B66" s="237"/>
      <c r="C66" s="236"/>
      <c r="D66" s="237"/>
      <c r="E66" s="236"/>
      <c r="F66" s="240"/>
      <c r="G66" s="223"/>
      <c r="H66" s="239"/>
      <c r="I66" s="205"/>
      <c r="J66" s="36">
        <f t="shared" si="0"/>
        <v>0</v>
      </c>
      <c r="K66" s="93"/>
      <c r="L66" s="247"/>
      <c r="M66" s="82">
        <f t="shared" si="1"/>
        <v>0</v>
      </c>
      <c r="N66" s="239"/>
      <c r="O66" s="251"/>
      <c r="P66" s="240"/>
      <c r="Q66" s="205"/>
      <c r="R66" s="40">
        <f t="shared" si="2"/>
        <v>0</v>
      </c>
      <c r="S66" s="239"/>
      <c r="T66" s="251"/>
      <c r="U66" s="253"/>
      <c r="V66" s="35">
        <f t="shared" si="3"/>
        <v>0</v>
      </c>
      <c r="X66" s="255"/>
      <c r="Y66" s="202"/>
      <c r="Z66" s="58">
        <f t="shared" si="4"/>
        <v>0</v>
      </c>
      <c r="AA66" s="59" t="e">
        <f t="shared" si="5"/>
        <v>#DIV/0!</v>
      </c>
    </row>
    <row r="67" spans="1:27" ht="18" customHeight="1" thickBot="1" x14ac:dyDescent="0.3">
      <c r="A67" s="236"/>
      <c r="B67" s="237"/>
      <c r="C67" s="236"/>
      <c r="D67" s="237"/>
      <c r="E67" s="236"/>
      <c r="F67" s="240"/>
      <c r="G67" s="223"/>
      <c r="H67" s="239"/>
      <c r="I67" s="205"/>
      <c r="J67" s="36">
        <f t="shared" si="0"/>
        <v>0</v>
      </c>
      <c r="K67" s="93"/>
      <c r="L67" s="247"/>
      <c r="M67" s="82">
        <f t="shared" si="1"/>
        <v>0</v>
      </c>
      <c r="N67" s="239"/>
      <c r="O67" s="251"/>
      <c r="P67" s="240"/>
      <c r="Q67" s="205"/>
      <c r="R67" s="40">
        <f t="shared" si="2"/>
        <v>0</v>
      </c>
      <c r="S67" s="239"/>
      <c r="T67" s="251"/>
      <c r="U67" s="253"/>
      <c r="V67" s="35">
        <f t="shared" si="3"/>
        <v>0</v>
      </c>
      <c r="X67" s="255"/>
      <c r="Y67" s="202"/>
      <c r="Z67" s="58">
        <f t="shared" si="4"/>
        <v>0</v>
      </c>
      <c r="AA67" s="59" t="e">
        <f t="shared" si="5"/>
        <v>#DIV/0!</v>
      </c>
    </row>
    <row r="68" spans="1:27" ht="18" customHeight="1" thickBot="1" x14ac:dyDescent="0.3">
      <c r="A68" s="236"/>
      <c r="B68" s="237"/>
      <c r="C68" s="236"/>
      <c r="D68" s="237"/>
      <c r="E68" s="236"/>
      <c r="F68" s="240"/>
      <c r="G68" s="223"/>
      <c r="H68" s="239"/>
      <c r="I68" s="205"/>
      <c r="J68" s="36">
        <f t="shared" si="0"/>
        <v>0</v>
      </c>
      <c r="K68" s="93"/>
      <c r="L68" s="247"/>
      <c r="M68" s="82">
        <f t="shared" si="1"/>
        <v>0</v>
      </c>
      <c r="N68" s="239"/>
      <c r="O68" s="251"/>
      <c r="P68" s="240"/>
      <c r="Q68" s="205"/>
      <c r="R68" s="40">
        <f t="shared" si="2"/>
        <v>0</v>
      </c>
      <c r="S68" s="239"/>
      <c r="T68" s="251"/>
      <c r="U68" s="253"/>
      <c r="V68" s="35">
        <f t="shared" si="3"/>
        <v>0</v>
      </c>
      <c r="X68" s="255"/>
      <c r="Y68" s="202"/>
      <c r="Z68" s="58">
        <f t="shared" si="4"/>
        <v>0</v>
      </c>
      <c r="AA68" s="59" t="e">
        <f t="shared" si="5"/>
        <v>#DIV/0!</v>
      </c>
    </row>
    <row r="69" spans="1:27" ht="18" customHeight="1" thickBot="1" x14ac:dyDescent="0.3">
      <c r="A69" s="236"/>
      <c r="B69" s="237"/>
      <c r="C69" s="236"/>
      <c r="D69" s="237"/>
      <c r="E69" s="236"/>
      <c r="F69" s="240"/>
      <c r="G69" s="223"/>
      <c r="H69" s="239"/>
      <c r="I69" s="205"/>
      <c r="J69" s="36">
        <f t="shared" si="0"/>
        <v>0</v>
      </c>
      <c r="K69" s="93"/>
      <c r="L69" s="247"/>
      <c r="M69" s="82">
        <f t="shared" si="1"/>
        <v>0</v>
      </c>
      <c r="N69" s="239"/>
      <c r="O69" s="251"/>
      <c r="P69" s="240"/>
      <c r="Q69" s="205"/>
      <c r="R69" s="40">
        <f t="shared" si="2"/>
        <v>0</v>
      </c>
      <c r="S69" s="239"/>
      <c r="T69" s="251"/>
      <c r="U69" s="253"/>
      <c r="V69" s="35">
        <f t="shared" si="3"/>
        <v>0</v>
      </c>
      <c r="X69" s="255"/>
      <c r="Y69" s="202"/>
      <c r="Z69" s="58">
        <f t="shared" si="4"/>
        <v>0</v>
      </c>
      <c r="AA69" s="59" t="e">
        <f t="shared" si="5"/>
        <v>#DIV/0!</v>
      </c>
    </row>
    <row r="70" spans="1:27" ht="18" customHeight="1" thickBot="1" x14ac:dyDescent="0.3">
      <c r="A70" s="236"/>
      <c r="B70" s="237"/>
      <c r="C70" s="236"/>
      <c r="D70" s="237"/>
      <c r="E70" s="236"/>
      <c r="F70" s="240"/>
      <c r="G70" s="223"/>
      <c r="H70" s="239"/>
      <c r="I70" s="205"/>
      <c r="J70" s="36">
        <f t="shared" si="0"/>
        <v>0</v>
      </c>
      <c r="K70" s="93"/>
      <c r="L70" s="247"/>
      <c r="M70" s="82">
        <f t="shared" si="1"/>
        <v>0</v>
      </c>
      <c r="N70" s="239"/>
      <c r="O70" s="251"/>
      <c r="P70" s="240"/>
      <c r="Q70" s="205"/>
      <c r="R70" s="40">
        <f t="shared" si="2"/>
        <v>0</v>
      </c>
      <c r="S70" s="239"/>
      <c r="T70" s="251"/>
      <c r="U70" s="253"/>
      <c r="V70" s="35">
        <f t="shared" si="3"/>
        <v>0</v>
      </c>
      <c r="X70" s="255"/>
      <c r="Y70" s="202"/>
      <c r="Z70" s="58">
        <f t="shared" si="4"/>
        <v>0</v>
      </c>
      <c r="AA70" s="59" t="e">
        <f t="shared" si="5"/>
        <v>#DIV/0!</v>
      </c>
    </row>
    <row r="71" spans="1:27" ht="18" customHeight="1" thickBot="1" x14ac:dyDescent="0.3">
      <c r="A71" s="236"/>
      <c r="B71" s="237"/>
      <c r="C71" s="236"/>
      <c r="D71" s="237"/>
      <c r="E71" s="236"/>
      <c r="F71" s="240"/>
      <c r="G71" s="223"/>
      <c r="H71" s="239"/>
      <c r="I71" s="205"/>
      <c r="J71" s="36">
        <f t="shared" ref="J71:J98" si="6">H71-I71</f>
        <v>0</v>
      </c>
      <c r="K71" s="93"/>
      <c r="L71" s="247"/>
      <c r="M71" s="82">
        <f t="shared" ref="M71:M98" si="7">L71-K71</f>
        <v>0</v>
      </c>
      <c r="N71" s="239"/>
      <c r="O71" s="251"/>
      <c r="P71" s="240"/>
      <c r="Q71" s="205"/>
      <c r="R71" s="40">
        <f t="shared" ref="R71:R98" si="8">Q71-P71</f>
        <v>0</v>
      </c>
      <c r="S71" s="239"/>
      <c r="T71" s="251"/>
      <c r="U71" s="253"/>
      <c r="V71" s="35">
        <f t="shared" ref="V71:V98" si="9">J71*U71</f>
        <v>0</v>
      </c>
      <c r="X71" s="255"/>
      <c r="Y71" s="202"/>
      <c r="Z71" s="58">
        <f t="shared" ref="Z71:Z98" si="10">V71*J71</f>
        <v>0</v>
      </c>
      <c r="AA71" s="59" t="e">
        <f t="shared" ref="AA71:AA98" si="11">Z71/E71</f>
        <v>#DIV/0!</v>
      </c>
    </row>
    <row r="72" spans="1:27" ht="18" customHeight="1" thickBot="1" x14ac:dyDescent="0.3">
      <c r="A72" s="236"/>
      <c r="B72" s="237"/>
      <c r="C72" s="236"/>
      <c r="D72" s="237"/>
      <c r="E72" s="236"/>
      <c r="F72" s="240"/>
      <c r="G72" s="223"/>
      <c r="H72" s="239"/>
      <c r="I72" s="205"/>
      <c r="J72" s="36">
        <f t="shared" si="6"/>
        <v>0</v>
      </c>
      <c r="K72" s="93"/>
      <c r="L72" s="247"/>
      <c r="M72" s="82">
        <f t="shared" si="7"/>
        <v>0</v>
      </c>
      <c r="N72" s="239"/>
      <c r="O72" s="251"/>
      <c r="P72" s="240"/>
      <c r="Q72" s="205"/>
      <c r="R72" s="40">
        <f t="shared" si="8"/>
        <v>0</v>
      </c>
      <c r="S72" s="239"/>
      <c r="T72" s="251"/>
      <c r="U72" s="253"/>
      <c r="V72" s="35">
        <f t="shared" si="9"/>
        <v>0</v>
      </c>
      <c r="X72" s="255"/>
      <c r="Y72" s="202"/>
      <c r="Z72" s="58">
        <f t="shared" si="10"/>
        <v>0</v>
      </c>
      <c r="AA72" s="59" t="e">
        <f t="shared" si="11"/>
        <v>#DIV/0!</v>
      </c>
    </row>
    <row r="73" spans="1:27" ht="18" customHeight="1" thickBot="1" x14ac:dyDescent="0.3">
      <c r="A73" s="236"/>
      <c r="B73" s="237"/>
      <c r="C73" s="236"/>
      <c r="D73" s="237"/>
      <c r="E73" s="236"/>
      <c r="F73" s="240"/>
      <c r="G73" s="223"/>
      <c r="H73" s="239"/>
      <c r="I73" s="205"/>
      <c r="J73" s="36">
        <f t="shared" si="6"/>
        <v>0</v>
      </c>
      <c r="K73" s="93"/>
      <c r="L73" s="247"/>
      <c r="M73" s="82">
        <f t="shared" si="7"/>
        <v>0</v>
      </c>
      <c r="N73" s="239"/>
      <c r="O73" s="251"/>
      <c r="P73" s="240"/>
      <c r="Q73" s="205"/>
      <c r="R73" s="40">
        <f t="shared" si="8"/>
        <v>0</v>
      </c>
      <c r="S73" s="239"/>
      <c r="T73" s="251"/>
      <c r="U73" s="253"/>
      <c r="V73" s="35">
        <f t="shared" si="9"/>
        <v>0</v>
      </c>
      <c r="X73" s="255"/>
      <c r="Y73" s="202"/>
      <c r="Z73" s="58">
        <f t="shared" si="10"/>
        <v>0</v>
      </c>
      <c r="AA73" s="59" t="e">
        <f t="shared" si="11"/>
        <v>#DIV/0!</v>
      </c>
    </row>
    <row r="74" spans="1:27" ht="18" customHeight="1" thickBot="1" x14ac:dyDescent="0.3">
      <c r="A74" s="236"/>
      <c r="B74" s="237"/>
      <c r="C74" s="236"/>
      <c r="D74" s="237"/>
      <c r="E74" s="236"/>
      <c r="F74" s="240"/>
      <c r="G74" s="223"/>
      <c r="H74" s="239"/>
      <c r="I74" s="205"/>
      <c r="J74" s="36">
        <f t="shared" si="6"/>
        <v>0</v>
      </c>
      <c r="K74" s="93"/>
      <c r="L74" s="247"/>
      <c r="M74" s="82">
        <f t="shared" si="7"/>
        <v>0</v>
      </c>
      <c r="N74" s="239"/>
      <c r="O74" s="251"/>
      <c r="P74" s="240"/>
      <c r="Q74" s="205"/>
      <c r="R74" s="40">
        <f t="shared" si="8"/>
        <v>0</v>
      </c>
      <c r="S74" s="239"/>
      <c r="T74" s="251"/>
      <c r="U74" s="253"/>
      <c r="V74" s="35">
        <f t="shared" si="9"/>
        <v>0</v>
      </c>
      <c r="X74" s="255"/>
      <c r="Y74" s="202"/>
      <c r="Z74" s="58">
        <f t="shared" si="10"/>
        <v>0</v>
      </c>
      <c r="AA74" s="59" t="e">
        <f t="shared" si="11"/>
        <v>#DIV/0!</v>
      </c>
    </row>
    <row r="75" spans="1:27" ht="18" customHeight="1" thickBot="1" x14ac:dyDescent="0.3">
      <c r="A75" s="236"/>
      <c r="B75" s="237"/>
      <c r="C75" s="236"/>
      <c r="D75" s="237"/>
      <c r="E75" s="236"/>
      <c r="F75" s="240"/>
      <c r="G75" s="223"/>
      <c r="H75" s="239"/>
      <c r="I75" s="205"/>
      <c r="J75" s="36">
        <f t="shared" si="6"/>
        <v>0</v>
      </c>
      <c r="K75" s="93"/>
      <c r="L75" s="247"/>
      <c r="M75" s="82">
        <f t="shared" si="7"/>
        <v>0</v>
      </c>
      <c r="N75" s="239"/>
      <c r="O75" s="251"/>
      <c r="P75" s="240"/>
      <c r="Q75" s="205"/>
      <c r="R75" s="40">
        <f t="shared" si="8"/>
        <v>0</v>
      </c>
      <c r="S75" s="239"/>
      <c r="T75" s="251"/>
      <c r="U75" s="253"/>
      <c r="V75" s="35">
        <f t="shared" si="9"/>
        <v>0</v>
      </c>
      <c r="X75" s="255"/>
      <c r="Y75" s="202"/>
      <c r="Z75" s="58">
        <f t="shared" si="10"/>
        <v>0</v>
      </c>
      <c r="AA75" s="59" t="e">
        <f t="shared" si="11"/>
        <v>#DIV/0!</v>
      </c>
    </row>
    <row r="76" spans="1:27" ht="18" customHeight="1" thickBot="1" x14ac:dyDescent="0.3">
      <c r="A76" s="236"/>
      <c r="B76" s="237"/>
      <c r="C76" s="236"/>
      <c r="D76" s="237"/>
      <c r="E76" s="236"/>
      <c r="F76" s="240"/>
      <c r="G76" s="223"/>
      <c r="H76" s="239"/>
      <c r="I76" s="205"/>
      <c r="J76" s="36">
        <f t="shared" si="6"/>
        <v>0</v>
      </c>
      <c r="K76" s="93"/>
      <c r="L76" s="247"/>
      <c r="M76" s="82">
        <f t="shared" si="7"/>
        <v>0</v>
      </c>
      <c r="N76" s="239"/>
      <c r="O76" s="251"/>
      <c r="P76" s="240"/>
      <c r="Q76" s="205"/>
      <c r="R76" s="40">
        <f t="shared" si="8"/>
        <v>0</v>
      </c>
      <c r="S76" s="239"/>
      <c r="T76" s="251"/>
      <c r="U76" s="253"/>
      <c r="V76" s="35">
        <f t="shared" si="9"/>
        <v>0</v>
      </c>
      <c r="X76" s="255"/>
      <c r="Y76" s="202"/>
      <c r="Z76" s="58">
        <f t="shared" si="10"/>
        <v>0</v>
      </c>
      <c r="AA76" s="59" t="e">
        <f t="shared" si="11"/>
        <v>#DIV/0!</v>
      </c>
    </row>
    <row r="77" spans="1:27" ht="18" customHeight="1" thickBot="1" x14ac:dyDescent="0.3">
      <c r="A77" s="236"/>
      <c r="B77" s="237"/>
      <c r="C77" s="236"/>
      <c r="D77" s="237"/>
      <c r="E77" s="236"/>
      <c r="F77" s="240"/>
      <c r="G77" s="223"/>
      <c r="H77" s="239"/>
      <c r="I77" s="205"/>
      <c r="J77" s="36">
        <f t="shared" si="6"/>
        <v>0</v>
      </c>
      <c r="K77" s="93"/>
      <c r="L77" s="247"/>
      <c r="M77" s="82">
        <f t="shared" si="7"/>
        <v>0</v>
      </c>
      <c r="N77" s="239"/>
      <c r="O77" s="251"/>
      <c r="P77" s="240"/>
      <c r="Q77" s="205"/>
      <c r="R77" s="40">
        <f t="shared" si="8"/>
        <v>0</v>
      </c>
      <c r="S77" s="239"/>
      <c r="T77" s="251"/>
      <c r="U77" s="253"/>
      <c r="V77" s="35">
        <f t="shared" si="9"/>
        <v>0</v>
      </c>
      <c r="X77" s="255"/>
      <c r="Y77" s="202"/>
      <c r="Z77" s="58">
        <f t="shared" si="10"/>
        <v>0</v>
      </c>
      <c r="AA77" s="59" t="e">
        <f t="shared" si="11"/>
        <v>#DIV/0!</v>
      </c>
    </row>
    <row r="78" spans="1:27" ht="18" customHeight="1" thickBot="1" x14ac:dyDescent="0.3">
      <c r="A78" s="236"/>
      <c r="B78" s="237"/>
      <c r="C78" s="236"/>
      <c r="D78" s="237"/>
      <c r="E78" s="236"/>
      <c r="F78" s="240"/>
      <c r="G78" s="223"/>
      <c r="H78" s="239"/>
      <c r="I78" s="205"/>
      <c r="J78" s="36">
        <f t="shared" si="6"/>
        <v>0</v>
      </c>
      <c r="K78" s="93"/>
      <c r="L78" s="247"/>
      <c r="M78" s="82">
        <f t="shared" si="7"/>
        <v>0</v>
      </c>
      <c r="N78" s="239"/>
      <c r="O78" s="251"/>
      <c r="P78" s="240"/>
      <c r="Q78" s="205"/>
      <c r="R78" s="40">
        <f t="shared" si="8"/>
        <v>0</v>
      </c>
      <c r="S78" s="239"/>
      <c r="T78" s="251"/>
      <c r="U78" s="253"/>
      <c r="V78" s="35">
        <f t="shared" si="9"/>
        <v>0</v>
      </c>
      <c r="X78" s="255"/>
      <c r="Y78" s="202"/>
      <c r="Z78" s="58">
        <f t="shared" si="10"/>
        <v>0</v>
      </c>
      <c r="AA78" s="59" t="e">
        <f t="shared" si="11"/>
        <v>#DIV/0!</v>
      </c>
    </row>
    <row r="79" spans="1:27" ht="18" customHeight="1" thickBot="1" x14ac:dyDescent="0.3">
      <c r="A79" s="236"/>
      <c r="B79" s="237"/>
      <c r="C79" s="236"/>
      <c r="D79" s="237"/>
      <c r="E79" s="236"/>
      <c r="F79" s="240"/>
      <c r="G79" s="223"/>
      <c r="H79" s="239"/>
      <c r="I79" s="205"/>
      <c r="J79" s="36">
        <f t="shared" si="6"/>
        <v>0</v>
      </c>
      <c r="K79" s="93"/>
      <c r="L79" s="247"/>
      <c r="M79" s="82">
        <f t="shared" si="7"/>
        <v>0</v>
      </c>
      <c r="N79" s="239"/>
      <c r="O79" s="251"/>
      <c r="P79" s="240"/>
      <c r="Q79" s="205"/>
      <c r="R79" s="40">
        <f t="shared" si="8"/>
        <v>0</v>
      </c>
      <c r="S79" s="239"/>
      <c r="T79" s="251"/>
      <c r="U79" s="253"/>
      <c r="V79" s="35">
        <f t="shared" si="9"/>
        <v>0</v>
      </c>
      <c r="X79" s="255"/>
      <c r="Y79" s="202"/>
      <c r="Z79" s="58">
        <f t="shared" si="10"/>
        <v>0</v>
      </c>
      <c r="AA79" s="59" t="e">
        <f t="shared" si="11"/>
        <v>#DIV/0!</v>
      </c>
    </row>
    <row r="80" spans="1:27" ht="18" customHeight="1" thickBot="1" x14ac:dyDescent="0.3">
      <c r="A80" s="236"/>
      <c r="B80" s="237"/>
      <c r="C80" s="236"/>
      <c r="D80" s="237"/>
      <c r="E80" s="236"/>
      <c r="F80" s="240"/>
      <c r="G80" s="223"/>
      <c r="H80" s="239"/>
      <c r="I80" s="205"/>
      <c r="J80" s="36">
        <f t="shared" si="6"/>
        <v>0</v>
      </c>
      <c r="K80" s="93"/>
      <c r="L80" s="247"/>
      <c r="M80" s="82">
        <f t="shared" si="7"/>
        <v>0</v>
      </c>
      <c r="N80" s="239"/>
      <c r="O80" s="251"/>
      <c r="P80" s="240"/>
      <c r="Q80" s="205"/>
      <c r="R80" s="40">
        <f t="shared" si="8"/>
        <v>0</v>
      </c>
      <c r="S80" s="239"/>
      <c r="T80" s="251"/>
      <c r="U80" s="253"/>
      <c r="V80" s="35">
        <f t="shared" si="9"/>
        <v>0</v>
      </c>
      <c r="X80" s="255"/>
      <c r="Y80" s="202"/>
      <c r="Z80" s="58">
        <f t="shared" si="10"/>
        <v>0</v>
      </c>
      <c r="AA80" s="59" t="e">
        <f t="shared" si="11"/>
        <v>#DIV/0!</v>
      </c>
    </row>
    <row r="81" spans="1:27" ht="18" customHeight="1" thickBot="1" x14ac:dyDescent="0.3">
      <c r="A81" s="236"/>
      <c r="B81" s="237"/>
      <c r="C81" s="236"/>
      <c r="D81" s="237"/>
      <c r="E81" s="236"/>
      <c r="F81" s="240"/>
      <c r="G81" s="223"/>
      <c r="H81" s="239"/>
      <c r="I81" s="205"/>
      <c r="J81" s="36">
        <f t="shared" si="6"/>
        <v>0</v>
      </c>
      <c r="K81" s="93"/>
      <c r="L81" s="247"/>
      <c r="M81" s="82">
        <f t="shared" si="7"/>
        <v>0</v>
      </c>
      <c r="N81" s="239"/>
      <c r="O81" s="251"/>
      <c r="P81" s="240"/>
      <c r="Q81" s="205"/>
      <c r="R81" s="40">
        <f t="shared" si="8"/>
        <v>0</v>
      </c>
      <c r="S81" s="239"/>
      <c r="T81" s="251"/>
      <c r="U81" s="253"/>
      <c r="V81" s="35">
        <f t="shared" si="9"/>
        <v>0</v>
      </c>
      <c r="X81" s="255"/>
      <c r="Y81" s="202"/>
      <c r="Z81" s="58">
        <f t="shared" si="10"/>
        <v>0</v>
      </c>
      <c r="AA81" s="59" t="e">
        <f t="shared" si="11"/>
        <v>#DIV/0!</v>
      </c>
    </row>
    <row r="82" spans="1:27" ht="18" customHeight="1" thickBot="1" x14ac:dyDescent="0.3">
      <c r="A82" s="236"/>
      <c r="B82" s="237"/>
      <c r="C82" s="236"/>
      <c r="D82" s="237"/>
      <c r="E82" s="236"/>
      <c r="F82" s="240"/>
      <c r="G82" s="223"/>
      <c r="H82" s="239"/>
      <c r="I82" s="205"/>
      <c r="J82" s="36">
        <f t="shared" si="6"/>
        <v>0</v>
      </c>
      <c r="K82" s="93"/>
      <c r="L82" s="247"/>
      <c r="M82" s="82">
        <f t="shared" si="7"/>
        <v>0</v>
      </c>
      <c r="N82" s="239"/>
      <c r="O82" s="251"/>
      <c r="P82" s="240"/>
      <c r="Q82" s="205"/>
      <c r="R82" s="40">
        <f t="shared" si="8"/>
        <v>0</v>
      </c>
      <c r="S82" s="239"/>
      <c r="T82" s="251"/>
      <c r="U82" s="253"/>
      <c r="V82" s="35">
        <f t="shared" si="9"/>
        <v>0</v>
      </c>
      <c r="X82" s="255"/>
      <c r="Y82" s="202"/>
      <c r="Z82" s="58">
        <f t="shared" si="10"/>
        <v>0</v>
      </c>
      <c r="AA82" s="59" t="e">
        <f t="shared" si="11"/>
        <v>#DIV/0!</v>
      </c>
    </row>
    <row r="83" spans="1:27" ht="18" customHeight="1" thickBot="1" x14ac:dyDescent="0.3">
      <c r="A83" s="236"/>
      <c r="B83" s="237"/>
      <c r="C83" s="236"/>
      <c r="D83" s="237"/>
      <c r="E83" s="236"/>
      <c r="F83" s="240"/>
      <c r="G83" s="223"/>
      <c r="H83" s="239"/>
      <c r="I83" s="205"/>
      <c r="J83" s="36">
        <f t="shared" si="6"/>
        <v>0</v>
      </c>
      <c r="K83" s="93"/>
      <c r="L83" s="247"/>
      <c r="M83" s="82">
        <f t="shared" si="7"/>
        <v>0</v>
      </c>
      <c r="N83" s="239"/>
      <c r="O83" s="251"/>
      <c r="P83" s="240"/>
      <c r="Q83" s="205"/>
      <c r="R83" s="40">
        <f t="shared" si="8"/>
        <v>0</v>
      </c>
      <c r="S83" s="239"/>
      <c r="T83" s="251"/>
      <c r="U83" s="253"/>
      <c r="V83" s="35">
        <f t="shared" si="9"/>
        <v>0</v>
      </c>
      <c r="X83" s="255"/>
      <c r="Y83" s="202"/>
      <c r="Z83" s="58">
        <f t="shared" si="10"/>
        <v>0</v>
      </c>
      <c r="AA83" s="59" t="e">
        <f t="shared" si="11"/>
        <v>#DIV/0!</v>
      </c>
    </row>
    <row r="84" spans="1:27" ht="18" customHeight="1" thickBot="1" x14ac:dyDescent="0.3">
      <c r="A84" s="236"/>
      <c r="B84" s="237"/>
      <c r="C84" s="236"/>
      <c r="D84" s="237"/>
      <c r="E84" s="236"/>
      <c r="F84" s="240"/>
      <c r="G84" s="223"/>
      <c r="H84" s="239"/>
      <c r="I84" s="205"/>
      <c r="J84" s="36">
        <f t="shared" si="6"/>
        <v>0</v>
      </c>
      <c r="K84" s="93"/>
      <c r="L84" s="247"/>
      <c r="M84" s="82">
        <f t="shared" si="7"/>
        <v>0</v>
      </c>
      <c r="N84" s="239"/>
      <c r="O84" s="251"/>
      <c r="P84" s="240"/>
      <c r="Q84" s="205"/>
      <c r="R84" s="40">
        <f t="shared" si="8"/>
        <v>0</v>
      </c>
      <c r="S84" s="239"/>
      <c r="T84" s="251"/>
      <c r="U84" s="253"/>
      <c r="V84" s="35">
        <f t="shared" si="9"/>
        <v>0</v>
      </c>
      <c r="X84" s="255"/>
      <c r="Y84" s="202"/>
      <c r="Z84" s="58">
        <f t="shared" si="10"/>
        <v>0</v>
      </c>
      <c r="AA84" s="59" t="e">
        <f t="shared" si="11"/>
        <v>#DIV/0!</v>
      </c>
    </row>
    <row r="85" spans="1:27" ht="18" customHeight="1" thickBot="1" x14ac:dyDescent="0.3">
      <c r="A85" s="236"/>
      <c r="B85" s="237"/>
      <c r="C85" s="236"/>
      <c r="D85" s="237"/>
      <c r="E85" s="236"/>
      <c r="F85" s="240"/>
      <c r="G85" s="223"/>
      <c r="H85" s="239"/>
      <c r="I85" s="205"/>
      <c r="J85" s="36">
        <f t="shared" si="6"/>
        <v>0</v>
      </c>
      <c r="K85" s="93"/>
      <c r="L85" s="247"/>
      <c r="M85" s="82">
        <f t="shared" si="7"/>
        <v>0</v>
      </c>
      <c r="N85" s="239"/>
      <c r="O85" s="251"/>
      <c r="P85" s="240"/>
      <c r="Q85" s="205"/>
      <c r="R85" s="40">
        <f t="shared" si="8"/>
        <v>0</v>
      </c>
      <c r="S85" s="239"/>
      <c r="T85" s="251"/>
      <c r="U85" s="253"/>
      <c r="V85" s="35">
        <f t="shared" si="9"/>
        <v>0</v>
      </c>
      <c r="X85" s="255"/>
      <c r="Y85" s="202"/>
      <c r="Z85" s="58">
        <f t="shared" si="10"/>
        <v>0</v>
      </c>
      <c r="AA85" s="59" t="e">
        <f t="shared" si="11"/>
        <v>#DIV/0!</v>
      </c>
    </row>
    <row r="86" spans="1:27" ht="18" customHeight="1" thickBot="1" x14ac:dyDescent="0.3">
      <c r="A86" s="236"/>
      <c r="B86" s="237"/>
      <c r="C86" s="236"/>
      <c r="D86" s="237"/>
      <c r="E86" s="236"/>
      <c r="F86" s="240"/>
      <c r="G86" s="223"/>
      <c r="H86" s="239"/>
      <c r="I86" s="205"/>
      <c r="J86" s="36">
        <f t="shared" si="6"/>
        <v>0</v>
      </c>
      <c r="K86" s="93"/>
      <c r="L86" s="247"/>
      <c r="M86" s="82">
        <f t="shared" si="7"/>
        <v>0</v>
      </c>
      <c r="N86" s="239"/>
      <c r="O86" s="251"/>
      <c r="P86" s="240"/>
      <c r="Q86" s="205"/>
      <c r="R86" s="40">
        <f t="shared" si="8"/>
        <v>0</v>
      </c>
      <c r="S86" s="239"/>
      <c r="T86" s="251"/>
      <c r="U86" s="253"/>
      <c r="V86" s="35">
        <f t="shared" si="9"/>
        <v>0</v>
      </c>
      <c r="X86" s="255"/>
      <c r="Y86" s="202"/>
      <c r="Z86" s="58">
        <f t="shared" si="10"/>
        <v>0</v>
      </c>
      <c r="AA86" s="59" t="e">
        <f t="shared" si="11"/>
        <v>#DIV/0!</v>
      </c>
    </row>
    <row r="87" spans="1:27" ht="18" customHeight="1" thickBot="1" x14ac:dyDescent="0.3">
      <c r="A87" s="236"/>
      <c r="B87" s="237"/>
      <c r="C87" s="236"/>
      <c r="D87" s="237"/>
      <c r="E87" s="236"/>
      <c r="F87" s="240"/>
      <c r="G87" s="223"/>
      <c r="H87" s="239"/>
      <c r="I87" s="205"/>
      <c r="J87" s="36">
        <f t="shared" si="6"/>
        <v>0</v>
      </c>
      <c r="K87" s="93"/>
      <c r="L87" s="247"/>
      <c r="M87" s="82">
        <f t="shared" si="7"/>
        <v>0</v>
      </c>
      <c r="N87" s="239"/>
      <c r="O87" s="251"/>
      <c r="P87" s="240"/>
      <c r="Q87" s="205"/>
      <c r="R87" s="40">
        <f t="shared" si="8"/>
        <v>0</v>
      </c>
      <c r="S87" s="239"/>
      <c r="T87" s="251"/>
      <c r="U87" s="253"/>
      <c r="V87" s="35">
        <f t="shared" si="9"/>
        <v>0</v>
      </c>
      <c r="X87" s="255"/>
      <c r="Y87" s="202"/>
      <c r="Z87" s="58">
        <f t="shared" si="10"/>
        <v>0</v>
      </c>
      <c r="AA87" s="59" t="e">
        <f t="shared" si="11"/>
        <v>#DIV/0!</v>
      </c>
    </row>
    <row r="88" spans="1:27" ht="18" customHeight="1" thickBot="1" x14ac:dyDescent="0.3">
      <c r="A88" s="236"/>
      <c r="B88" s="237"/>
      <c r="C88" s="236"/>
      <c r="D88" s="237"/>
      <c r="E88" s="236"/>
      <c r="F88" s="240"/>
      <c r="G88" s="223"/>
      <c r="H88" s="239"/>
      <c r="I88" s="205"/>
      <c r="J88" s="36">
        <f t="shared" si="6"/>
        <v>0</v>
      </c>
      <c r="K88" s="93"/>
      <c r="L88" s="247"/>
      <c r="M88" s="82">
        <f t="shared" si="7"/>
        <v>0</v>
      </c>
      <c r="N88" s="239"/>
      <c r="O88" s="251"/>
      <c r="P88" s="240"/>
      <c r="Q88" s="205"/>
      <c r="R88" s="40">
        <f t="shared" si="8"/>
        <v>0</v>
      </c>
      <c r="S88" s="239"/>
      <c r="T88" s="251"/>
      <c r="U88" s="253"/>
      <c r="V88" s="35">
        <f t="shared" si="9"/>
        <v>0</v>
      </c>
      <c r="X88" s="255"/>
      <c r="Y88" s="202"/>
      <c r="Z88" s="58">
        <f t="shared" si="10"/>
        <v>0</v>
      </c>
      <c r="AA88" s="59" t="e">
        <f t="shared" si="11"/>
        <v>#DIV/0!</v>
      </c>
    </row>
    <row r="89" spans="1:27" ht="18" customHeight="1" thickBot="1" x14ac:dyDescent="0.3">
      <c r="A89" s="236"/>
      <c r="B89" s="237"/>
      <c r="C89" s="236"/>
      <c r="D89" s="237"/>
      <c r="E89" s="236"/>
      <c r="F89" s="240"/>
      <c r="G89" s="223"/>
      <c r="H89" s="239"/>
      <c r="I89" s="205"/>
      <c r="J89" s="36">
        <f t="shared" si="6"/>
        <v>0</v>
      </c>
      <c r="K89" s="93"/>
      <c r="L89" s="247"/>
      <c r="M89" s="82">
        <f t="shared" si="7"/>
        <v>0</v>
      </c>
      <c r="N89" s="239"/>
      <c r="O89" s="251"/>
      <c r="P89" s="240"/>
      <c r="Q89" s="205"/>
      <c r="R89" s="40">
        <f t="shared" si="8"/>
        <v>0</v>
      </c>
      <c r="S89" s="239"/>
      <c r="T89" s="251"/>
      <c r="U89" s="253"/>
      <c r="V89" s="35">
        <f t="shared" si="9"/>
        <v>0</v>
      </c>
      <c r="X89" s="255"/>
      <c r="Y89" s="202"/>
      <c r="Z89" s="58">
        <f t="shared" si="10"/>
        <v>0</v>
      </c>
      <c r="AA89" s="59" t="e">
        <f t="shared" si="11"/>
        <v>#DIV/0!</v>
      </c>
    </row>
    <row r="90" spans="1:27" ht="18" customHeight="1" thickBot="1" x14ac:dyDescent="0.3">
      <c r="A90" s="236"/>
      <c r="B90" s="237"/>
      <c r="C90" s="236"/>
      <c r="D90" s="237"/>
      <c r="E90" s="236"/>
      <c r="F90" s="240"/>
      <c r="G90" s="223"/>
      <c r="H90" s="239"/>
      <c r="I90" s="205"/>
      <c r="J90" s="36">
        <f t="shared" si="6"/>
        <v>0</v>
      </c>
      <c r="K90" s="93"/>
      <c r="L90" s="247"/>
      <c r="M90" s="82">
        <f t="shared" si="7"/>
        <v>0</v>
      </c>
      <c r="N90" s="239"/>
      <c r="O90" s="251"/>
      <c r="P90" s="240"/>
      <c r="Q90" s="205"/>
      <c r="R90" s="40">
        <f t="shared" si="8"/>
        <v>0</v>
      </c>
      <c r="S90" s="239"/>
      <c r="T90" s="251"/>
      <c r="U90" s="253"/>
      <c r="V90" s="35">
        <f t="shared" si="9"/>
        <v>0</v>
      </c>
      <c r="X90" s="255"/>
      <c r="Y90" s="202"/>
      <c r="Z90" s="58">
        <f t="shared" si="10"/>
        <v>0</v>
      </c>
      <c r="AA90" s="59" t="e">
        <f t="shared" si="11"/>
        <v>#DIV/0!</v>
      </c>
    </row>
    <row r="91" spans="1:27" ht="18" customHeight="1" thickBot="1" x14ac:dyDescent="0.3">
      <c r="A91" s="236"/>
      <c r="B91" s="237"/>
      <c r="C91" s="236"/>
      <c r="D91" s="237"/>
      <c r="E91" s="236"/>
      <c r="F91" s="240"/>
      <c r="G91" s="223"/>
      <c r="H91" s="239"/>
      <c r="I91" s="205"/>
      <c r="J91" s="36">
        <f t="shared" si="6"/>
        <v>0</v>
      </c>
      <c r="K91" s="93"/>
      <c r="L91" s="247"/>
      <c r="M91" s="82">
        <f t="shared" si="7"/>
        <v>0</v>
      </c>
      <c r="N91" s="239"/>
      <c r="O91" s="251"/>
      <c r="P91" s="240"/>
      <c r="Q91" s="205"/>
      <c r="R91" s="40">
        <f t="shared" si="8"/>
        <v>0</v>
      </c>
      <c r="S91" s="239"/>
      <c r="T91" s="251"/>
      <c r="U91" s="253"/>
      <c r="V91" s="35">
        <f t="shared" si="9"/>
        <v>0</v>
      </c>
      <c r="X91" s="255"/>
      <c r="Y91" s="202"/>
      <c r="Z91" s="58">
        <f t="shared" si="10"/>
        <v>0</v>
      </c>
      <c r="AA91" s="59" t="e">
        <f t="shared" si="11"/>
        <v>#DIV/0!</v>
      </c>
    </row>
    <row r="92" spans="1:27" ht="18" customHeight="1" thickBot="1" x14ac:dyDescent="0.3">
      <c r="A92" s="236"/>
      <c r="B92" s="237"/>
      <c r="C92" s="236"/>
      <c r="D92" s="237"/>
      <c r="E92" s="236"/>
      <c r="F92" s="240"/>
      <c r="G92" s="223"/>
      <c r="H92" s="239"/>
      <c r="I92" s="205"/>
      <c r="J92" s="36">
        <f t="shared" si="6"/>
        <v>0</v>
      </c>
      <c r="K92" s="93"/>
      <c r="L92" s="247"/>
      <c r="M92" s="82">
        <f t="shared" si="7"/>
        <v>0</v>
      </c>
      <c r="N92" s="239"/>
      <c r="O92" s="251"/>
      <c r="P92" s="240"/>
      <c r="Q92" s="205"/>
      <c r="R92" s="40">
        <f t="shared" si="8"/>
        <v>0</v>
      </c>
      <c r="S92" s="239"/>
      <c r="T92" s="251"/>
      <c r="U92" s="253"/>
      <c r="V92" s="35">
        <f t="shared" si="9"/>
        <v>0</v>
      </c>
      <c r="X92" s="255"/>
      <c r="Y92" s="202"/>
      <c r="Z92" s="58">
        <f t="shared" si="10"/>
        <v>0</v>
      </c>
      <c r="AA92" s="59" t="e">
        <f t="shared" si="11"/>
        <v>#DIV/0!</v>
      </c>
    </row>
    <row r="93" spans="1:27" ht="18" customHeight="1" thickBot="1" x14ac:dyDescent="0.3">
      <c r="A93" s="236"/>
      <c r="B93" s="237"/>
      <c r="C93" s="236"/>
      <c r="D93" s="237"/>
      <c r="E93" s="236"/>
      <c r="F93" s="240"/>
      <c r="G93" s="223"/>
      <c r="H93" s="239"/>
      <c r="I93" s="205"/>
      <c r="J93" s="36">
        <f t="shared" si="6"/>
        <v>0</v>
      </c>
      <c r="K93" s="93"/>
      <c r="L93" s="247"/>
      <c r="M93" s="82">
        <f t="shared" si="7"/>
        <v>0</v>
      </c>
      <c r="N93" s="239"/>
      <c r="O93" s="251"/>
      <c r="P93" s="240"/>
      <c r="Q93" s="205"/>
      <c r="R93" s="40">
        <f t="shared" si="8"/>
        <v>0</v>
      </c>
      <c r="S93" s="239"/>
      <c r="T93" s="251"/>
      <c r="U93" s="253"/>
      <c r="V93" s="35">
        <f t="shared" si="9"/>
        <v>0</v>
      </c>
      <c r="X93" s="255"/>
      <c r="Y93" s="202"/>
      <c r="Z93" s="58">
        <f t="shared" si="10"/>
        <v>0</v>
      </c>
      <c r="AA93" s="59" t="e">
        <f t="shared" si="11"/>
        <v>#DIV/0!</v>
      </c>
    </row>
    <row r="94" spans="1:27" ht="18" customHeight="1" thickBot="1" x14ac:dyDescent="0.3">
      <c r="A94" s="236"/>
      <c r="B94" s="237"/>
      <c r="C94" s="236"/>
      <c r="D94" s="237"/>
      <c r="E94" s="236"/>
      <c r="F94" s="240"/>
      <c r="G94" s="223"/>
      <c r="H94" s="239"/>
      <c r="I94" s="205"/>
      <c r="J94" s="36">
        <f t="shared" si="6"/>
        <v>0</v>
      </c>
      <c r="K94" s="93"/>
      <c r="L94" s="247"/>
      <c r="M94" s="82">
        <f t="shared" si="7"/>
        <v>0</v>
      </c>
      <c r="N94" s="239"/>
      <c r="O94" s="251"/>
      <c r="P94" s="240"/>
      <c r="Q94" s="205"/>
      <c r="R94" s="40">
        <f t="shared" si="8"/>
        <v>0</v>
      </c>
      <c r="S94" s="239"/>
      <c r="T94" s="251"/>
      <c r="U94" s="253"/>
      <c r="V94" s="35">
        <f t="shared" si="9"/>
        <v>0</v>
      </c>
      <c r="X94" s="255"/>
      <c r="Y94" s="202"/>
      <c r="Z94" s="58">
        <f t="shared" si="10"/>
        <v>0</v>
      </c>
      <c r="AA94" s="59" t="e">
        <f t="shared" si="11"/>
        <v>#DIV/0!</v>
      </c>
    </row>
    <row r="95" spans="1:27" ht="18" customHeight="1" thickBot="1" x14ac:dyDescent="0.3">
      <c r="A95" s="236"/>
      <c r="B95" s="237"/>
      <c r="C95" s="236"/>
      <c r="D95" s="237"/>
      <c r="E95" s="236"/>
      <c r="F95" s="240"/>
      <c r="G95" s="223"/>
      <c r="H95" s="239"/>
      <c r="I95" s="205"/>
      <c r="J95" s="36">
        <f t="shared" si="6"/>
        <v>0</v>
      </c>
      <c r="K95" s="93"/>
      <c r="L95" s="247"/>
      <c r="M95" s="82">
        <f t="shared" si="7"/>
        <v>0</v>
      </c>
      <c r="N95" s="239"/>
      <c r="O95" s="251"/>
      <c r="P95" s="240"/>
      <c r="Q95" s="205"/>
      <c r="R95" s="40">
        <f t="shared" si="8"/>
        <v>0</v>
      </c>
      <c r="S95" s="239"/>
      <c r="T95" s="251"/>
      <c r="U95" s="253"/>
      <c r="V95" s="35">
        <f t="shared" si="9"/>
        <v>0</v>
      </c>
      <c r="X95" s="255"/>
      <c r="Y95" s="202"/>
      <c r="Z95" s="58">
        <f t="shared" si="10"/>
        <v>0</v>
      </c>
      <c r="AA95" s="59" t="e">
        <f t="shared" si="11"/>
        <v>#DIV/0!</v>
      </c>
    </row>
    <row r="96" spans="1:27" ht="18" customHeight="1" thickBot="1" x14ac:dyDescent="0.3">
      <c r="A96" s="236"/>
      <c r="B96" s="237"/>
      <c r="C96" s="236"/>
      <c r="D96" s="237"/>
      <c r="E96" s="236"/>
      <c r="F96" s="240"/>
      <c r="G96" s="223"/>
      <c r="H96" s="239"/>
      <c r="I96" s="205"/>
      <c r="J96" s="36">
        <f t="shared" si="6"/>
        <v>0</v>
      </c>
      <c r="K96" s="93"/>
      <c r="L96" s="247"/>
      <c r="M96" s="82">
        <f t="shared" si="7"/>
        <v>0</v>
      </c>
      <c r="N96" s="239"/>
      <c r="O96" s="251"/>
      <c r="P96" s="240"/>
      <c r="Q96" s="205"/>
      <c r="R96" s="40">
        <f t="shared" si="8"/>
        <v>0</v>
      </c>
      <c r="S96" s="239"/>
      <c r="T96" s="251"/>
      <c r="U96" s="253"/>
      <c r="V96" s="35">
        <f t="shared" si="9"/>
        <v>0</v>
      </c>
      <c r="X96" s="255"/>
      <c r="Y96" s="202"/>
      <c r="Z96" s="58">
        <f t="shared" si="10"/>
        <v>0</v>
      </c>
      <c r="AA96" s="59" t="e">
        <f t="shared" si="11"/>
        <v>#DIV/0!</v>
      </c>
    </row>
    <row r="97" spans="1:27" ht="18" customHeight="1" thickBot="1" x14ac:dyDescent="0.3">
      <c r="A97" s="236"/>
      <c r="B97" s="237"/>
      <c r="C97" s="236"/>
      <c r="D97" s="237"/>
      <c r="E97" s="236"/>
      <c r="F97" s="240"/>
      <c r="G97" s="223"/>
      <c r="H97" s="239"/>
      <c r="I97" s="205"/>
      <c r="J97" s="36">
        <f t="shared" si="6"/>
        <v>0</v>
      </c>
      <c r="K97" s="93"/>
      <c r="L97" s="247"/>
      <c r="M97" s="82">
        <f t="shared" si="7"/>
        <v>0</v>
      </c>
      <c r="N97" s="239"/>
      <c r="O97" s="251"/>
      <c r="P97" s="240"/>
      <c r="Q97" s="205"/>
      <c r="R97" s="40">
        <f t="shared" si="8"/>
        <v>0</v>
      </c>
      <c r="S97" s="239"/>
      <c r="T97" s="251"/>
      <c r="U97" s="253"/>
      <c r="V97" s="35">
        <f t="shared" si="9"/>
        <v>0</v>
      </c>
      <c r="X97" s="255"/>
      <c r="Y97" s="202"/>
      <c r="Z97" s="58">
        <f t="shared" si="10"/>
        <v>0</v>
      </c>
      <c r="AA97" s="59" t="e">
        <f t="shared" si="11"/>
        <v>#DIV/0!</v>
      </c>
    </row>
    <row r="98" spans="1:27" ht="18" customHeight="1" thickBot="1" x14ac:dyDescent="0.3">
      <c r="A98" s="241"/>
      <c r="B98" s="237"/>
      <c r="C98" s="241"/>
      <c r="D98" s="237"/>
      <c r="E98" s="241"/>
      <c r="F98" s="242"/>
      <c r="G98" s="243"/>
      <c r="H98" s="244"/>
      <c r="I98" s="245"/>
      <c r="J98" s="36">
        <f t="shared" si="6"/>
        <v>0</v>
      </c>
      <c r="K98" s="248"/>
      <c r="L98" s="249"/>
      <c r="M98" s="82">
        <f t="shared" si="7"/>
        <v>0</v>
      </c>
      <c r="N98" s="244"/>
      <c r="O98" s="252"/>
      <c r="P98" s="242"/>
      <c r="Q98" s="245"/>
      <c r="R98" s="40">
        <f t="shared" si="8"/>
        <v>0</v>
      </c>
      <c r="S98" s="244"/>
      <c r="T98" s="252"/>
      <c r="U98" s="254"/>
      <c r="V98" s="35">
        <f t="shared" si="9"/>
        <v>0</v>
      </c>
      <c r="X98" s="255"/>
      <c r="Y98" s="202"/>
      <c r="Z98" s="58">
        <f t="shared" si="10"/>
        <v>0</v>
      </c>
      <c r="AA98" s="59" t="e">
        <f t="shared" si="11"/>
        <v>#DIV/0!</v>
      </c>
    </row>
    <row r="99" spans="1:27" x14ac:dyDescent="0.25">
      <c r="U99" s="15"/>
    </row>
    <row r="100" spans="1:27" x14ac:dyDescent="0.25">
      <c r="U100" s="15"/>
    </row>
    <row r="101" spans="1:27" x14ac:dyDescent="0.25">
      <c r="U101" s="15"/>
    </row>
    <row r="102" spans="1:27" x14ac:dyDescent="0.25">
      <c r="U102" s="15"/>
    </row>
    <row r="103" spans="1:27" x14ac:dyDescent="0.25">
      <c r="U103" s="15"/>
    </row>
    <row r="104" spans="1:27" x14ac:dyDescent="0.25">
      <c r="U104" s="15"/>
    </row>
    <row r="105" spans="1:27" x14ac:dyDescent="0.25">
      <c r="U105" s="15"/>
    </row>
    <row r="106" spans="1:27" x14ac:dyDescent="0.25">
      <c r="U106" s="15"/>
    </row>
    <row r="107" spans="1:27" x14ac:dyDescent="0.25">
      <c r="U107" s="15"/>
    </row>
    <row r="108" spans="1:27" x14ac:dyDescent="0.25">
      <c r="U108" s="15"/>
    </row>
    <row r="109" spans="1:27" x14ac:dyDescent="0.25">
      <c r="U109" s="15"/>
    </row>
    <row r="110" spans="1:27" x14ac:dyDescent="0.25">
      <c r="U110" s="15"/>
    </row>
    <row r="111" spans="1:27" x14ac:dyDescent="0.25">
      <c r="U111" s="15"/>
    </row>
    <row r="112" spans="1:27" x14ac:dyDescent="0.25">
      <c r="U112" s="15"/>
    </row>
    <row r="113" spans="21:21" x14ac:dyDescent="0.25">
      <c r="U113" s="15"/>
    </row>
  </sheetData>
  <sheetProtection sheet="1" objects="1" scenarios="1" selectLockedCells="1"/>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Storages!$A$6:$A$35</xm:f>
          </x14:formula1>
          <xm:sqref>Y6:Y98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6"/>
  <sheetViews>
    <sheetView zoomScaleNormal="100" workbookViewId="0">
      <pane ySplit="6" topLeftCell="A7" activePane="bottomLeft" state="frozen"/>
      <selection pane="bottomLeft" activeCell="A8" sqref="A8"/>
    </sheetView>
  </sheetViews>
  <sheetFormatPr defaultRowHeight="18.75" x14ac:dyDescent="0.3"/>
  <cols>
    <col min="1" max="1" width="14.140625" style="3" customWidth="1"/>
    <col min="2" max="2" width="17.5703125" style="3" customWidth="1"/>
    <col min="3" max="3" width="14" style="3" customWidth="1"/>
    <col min="4" max="4" width="16.42578125" style="3" customWidth="1"/>
    <col min="5" max="5" width="13.28515625" style="3" customWidth="1"/>
    <col min="6" max="6" width="14.85546875" style="3" customWidth="1"/>
    <col min="7" max="7" width="14" style="3" customWidth="1"/>
    <col min="8" max="8" width="11.5703125" style="3" customWidth="1"/>
    <col min="9" max="10" width="11.85546875" style="3" customWidth="1"/>
    <col min="11" max="11" width="9.140625" style="3"/>
    <col min="12" max="12" width="10.7109375" style="3" bestFit="1" customWidth="1"/>
    <col min="13" max="13" width="9.140625" style="3"/>
    <col min="14" max="14" width="13" style="3" customWidth="1"/>
    <col min="15" max="15" width="19.42578125" style="3" customWidth="1"/>
    <col min="16" max="17" width="16.7109375" style="3" customWidth="1"/>
    <col min="18" max="18" width="14.85546875" style="3" customWidth="1"/>
    <col min="19" max="19" width="16.7109375" style="3" customWidth="1"/>
    <col min="20" max="20" width="14.42578125" style="3" customWidth="1"/>
    <col min="21" max="21" width="15.7109375" style="3" customWidth="1"/>
    <col min="22" max="22" width="15.85546875" style="3" customWidth="1"/>
    <col min="23" max="23" width="20.5703125" style="3" customWidth="1"/>
    <col min="24" max="16384" width="9.140625" style="3"/>
  </cols>
  <sheetData>
    <row r="1" spans="1:21" ht="21.95" customHeight="1" thickBot="1" x14ac:dyDescent="0.4">
      <c r="A1" s="29" t="s">
        <v>13</v>
      </c>
      <c r="D1" s="30" t="s">
        <v>5</v>
      </c>
      <c r="H1" s="10"/>
      <c r="I1" s="39"/>
    </row>
    <row r="2" spans="1:21" s="20" customFormat="1" ht="15.95" customHeight="1" thickBot="1" x14ac:dyDescent="0.3">
      <c r="A2" s="97" t="s">
        <v>11</v>
      </c>
      <c r="B2" s="117">
        <f>Storages!B3</f>
        <v>2021</v>
      </c>
      <c r="D2" s="97" t="s">
        <v>0</v>
      </c>
      <c r="E2" s="21" t="str">
        <f>Storages!B2</f>
        <v>My Farm</v>
      </c>
      <c r="F2" s="22"/>
      <c r="G2" s="23"/>
      <c r="H2" s="112"/>
      <c r="I2" s="99"/>
    </row>
    <row r="3" spans="1:21" s="20" customFormat="1" ht="9.9499999999999993" customHeight="1" x14ac:dyDescent="0.25">
      <c r="H3" s="112"/>
      <c r="I3" s="99"/>
    </row>
    <row r="4" spans="1:21" s="20" customFormat="1" ht="15.95" customHeight="1" thickBot="1" x14ac:dyDescent="0.3">
      <c r="G4" s="20" t="s">
        <v>91</v>
      </c>
    </row>
    <row r="5" spans="1:21" s="20" customFormat="1" ht="15.95" customHeight="1" thickBot="1" x14ac:dyDescent="0.3">
      <c r="A5" s="101" t="s">
        <v>14</v>
      </c>
      <c r="B5" s="19"/>
      <c r="C5" s="19"/>
      <c r="D5" s="118"/>
      <c r="E5" s="19"/>
      <c r="F5" s="94"/>
      <c r="G5" s="119" t="s">
        <v>59</v>
      </c>
      <c r="H5" s="22"/>
      <c r="I5" s="95"/>
      <c r="J5" s="111"/>
    </row>
    <row r="6" spans="1:21" s="44" customFormat="1" ht="50.1" customHeight="1" thickBot="1" x14ac:dyDescent="0.3">
      <c r="A6" s="110" t="s">
        <v>43</v>
      </c>
      <c r="B6" s="110" t="s">
        <v>15</v>
      </c>
      <c r="C6" s="45" t="s">
        <v>126</v>
      </c>
      <c r="D6" s="104" t="s">
        <v>131</v>
      </c>
      <c r="E6" s="46" t="s">
        <v>127</v>
      </c>
      <c r="F6" s="120" t="s">
        <v>130</v>
      </c>
      <c r="G6" s="120" t="s">
        <v>128</v>
      </c>
      <c r="H6" s="120" t="s">
        <v>85</v>
      </c>
      <c r="I6" s="120" t="s">
        <v>86</v>
      </c>
      <c r="J6" s="121" t="s">
        <v>129</v>
      </c>
      <c r="M6" s="182"/>
      <c r="N6" s="150"/>
      <c r="O6" s="150"/>
      <c r="P6" s="150"/>
      <c r="Q6" s="150"/>
      <c r="R6" s="150"/>
    </row>
    <row r="7" spans="1:21" s="20" customFormat="1" ht="15.95" customHeight="1" x14ac:dyDescent="0.25">
      <c r="A7" s="202" t="s">
        <v>62</v>
      </c>
      <c r="B7" s="202" t="s">
        <v>8</v>
      </c>
      <c r="C7" s="122">
        <f>SUMIFS('Activity Record'!$D$7:$D$296,'Activity Record'!$C$7:$C$296,B7,'Activity Record'!$A$7:$A$296,A7)</f>
        <v>5000</v>
      </c>
      <c r="D7" s="202">
        <v>6</v>
      </c>
      <c r="E7" s="123">
        <f>VLOOKUP(B7,Storages!$A$6:$I$35,9,FALSE)/C7</f>
        <v>0.60799999999999998</v>
      </c>
      <c r="F7" s="123">
        <f>SUMIFS('Activity Record'!$L$7:$L$296,'Activity Record'!$A$7:$A$296,A7,'Activity Record'!$C$7:$C$296,B7)/C7</f>
        <v>8.5999999999999993E-2</v>
      </c>
      <c r="G7" s="123">
        <f>SUMIFS('Activity Record'!$J$7:$J$296,'Activity Record'!$A$7:$A$296,A7,'Activity Record'!$C$7:$C$296,B7,'Activity Record'!$G$7:$G$296,G4)/C7</f>
        <v>0</v>
      </c>
      <c r="H7" s="123">
        <f>SUMIFS('Activity Record'!$M$7:$M$296,'Activity Record'!$A$7:$A$296,A7,'Activity Record'!$C$7:$C$296,B7)/C7</f>
        <v>4.0000000000000001E-3</v>
      </c>
      <c r="I7" s="124">
        <f>SUMIFS('Drying Fuel'!$AA$6:$AA$98,'Drying Fuel'!$X$6:$X$98,A7,'Drying Fuel'!$Y$6:$Y$98,B7)</f>
        <v>5.5E-2</v>
      </c>
      <c r="J7" s="123">
        <f>(E7+F7+G7+H7+I7)*((12-D7)/12)</f>
        <v>0.3765</v>
      </c>
      <c r="M7" s="32"/>
      <c r="N7" s="184"/>
      <c r="O7" s="150"/>
      <c r="P7" s="32"/>
      <c r="Q7" s="32"/>
      <c r="R7" s="32"/>
      <c r="S7" s="44"/>
    </row>
    <row r="8" spans="1:21" s="20" customFormat="1" ht="15.95" customHeight="1" x14ac:dyDescent="0.25">
      <c r="A8" s="205"/>
      <c r="B8" s="202"/>
      <c r="C8" s="122">
        <f>SUMIFS('Activity Record'!$D$7:$D$296,'Activity Record'!$C$7:$C$296,B8,'Activity Record'!$A$7:$A$296,A8)</f>
        <v>0</v>
      </c>
      <c r="D8" s="205"/>
      <c r="E8" s="123" t="e">
        <f>VLOOKUP(B8,Storages!$A$6:$I$35,9,FALSE)/C8</f>
        <v>#N/A</v>
      </c>
      <c r="F8" s="123" t="e">
        <f>SUMIFS('Activity Record'!$L$7:$L$296,'Activity Record'!$A$7:$A$296,A8,'Activity Record'!$C$7:$C$296,B8)/C8</f>
        <v>#DIV/0!</v>
      </c>
      <c r="G8" s="123" t="e">
        <f>SUMIFS('Activity Record'!$J$7:$J$296,'Activity Record'!$A$7:$A$296,A8,'Activity Record'!$C$7:$C$296,B8,'Activity Record'!$G$7:$G$296,G5)/C8</f>
        <v>#DIV/0!</v>
      </c>
      <c r="H8" s="123" t="e">
        <f>SUMIFS('Activity Record'!$M$7:$M$296,'Activity Record'!$A$7:$A$296,A8,'Activity Record'!$C$7:$C$296,B8)/C8</f>
        <v>#DIV/0!</v>
      </c>
      <c r="I8" s="124">
        <f>SUMIFS('Drying Fuel'!$AA$6:$AA$98,'Drying Fuel'!$X$6:$X$98,A8,'Drying Fuel'!$Y$6:$Y$98,B8)</f>
        <v>0</v>
      </c>
      <c r="J8" s="123" t="e">
        <f t="shared" ref="J8:J35" si="0">(E8+F8+G8+H8+I8)*((12-D8)/12)</f>
        <v>#N/A</v>
      </c>
      <c r="K8" s="125"/>
      <c r="M8" s="150"/>
      <c r="N8" s="150"/>
      <c r="O8" s="150"/>
      <c r="P8" s="150"/>
      <c r="Q8" s="150"/>
      <c r="R8" s="150"/>
      <c r="S8" s="44"/>
    </row>
    <row r="9" spans="1:21" s="20" customFormat="1" ht="15.95" customHeight="1" x14ac:dyDescent="0.25">
      <c r="A9" s="205"/>
      <c r="B9" s="202"/>
      <c r="C9" s="122">
        <f>SUMIFS('Activity Record'!$D$7:$D$296,'Activity Record'!$C$7:$C$296,B9,'Activity Record'!$A$7:$A$296,A9)</f>
        <v>0</v>
      </c>
      <c r="D9" s="205"/>
      <c r="E9" s="123" t="e">
        <f>VLOOKUP(B9,Storages!$A$6:$I$35,9,FALSE)/C9</f>
        <v>#N/A</v>
      </c>
      <c r="F9" s="123" t="e">
        <f>SUMIFS('Activity Record'!$L$7:$L$296,'Activity Record'!$A$7:$A$296,A9,'Activity Record'!$C$7:$C$296,B9)/C9</f>
        <v>#DIV/0!</v>
      </c>
      <c r="G9" s="123" t="e">
        <f>SUMIFS('Activity Record'!$J$7:$J$296,'Activity Record'!$A$7:$A$296,A9,'Activity Record'!$C$7:$C$296,B9,'Activity Record'!$G$7:$G$296,#REF!)/C9</f>
        <v>#DIV/0!</v>
      </c>
      <c r="H9" s="123" t="e">
        <f>SUMIFS('Activity Record'!$M$7:$M$296,'Activity Record'!$A$7:$A$296,A9,'Activity Record'!$C$7:$C$296,B9)/C9</f>
        <v>#DIV/0!</v>
      </c>
      <c r="I9" s="124">
        <f>SUMIFS('Drying Fuel'!$AA$6:$AA$98,'Drying Fuel'!$X$6:$X$98,A9,'Drying Fuel'!$Y$6:$Y$98,B9)</f>
        <v>0</v>
      </c>
      <c r="J9" s="123" t="e">
        <f t="shared" si="0"/>
        <v>#N/A</v>
      </c>
      <c r="M9" s="150"/>
      <c r="N9" s="150"/>
      <c r="O9" s="100"/>
      <c r="P9" s="100"/>
      <c r="Q9" s="32"/>
      <c r="R9" s="32"/>
      <c r="S9" s="89"/>
    </row>
    <row r="10" spans="1:21" s="20" customFormat="1" ht="15.95" customHeight="1" x14ac:dyDescent="0.25">
      <c r="A10" s="205"/>
      <c r="B10" s="202"/>
      <c r="C10" s="122">
        <f>SUMIFS('Activity Record'!$D$7:$D$296,'Activity Record'!$C$7:$C$296,B10,'Activity Record'!$A$7:$A$296,A10)</f>
        <v>0</v>
      </c>
      <c r="D10" s="205"/>
      <c r="E10" s="123" t="e">
        <f>VLOOKUP(B10,Storages!$A$6:$I$35,9,FALSE)/C10</f>
        <v>#N/A</v>
      </c>
      <c r="F10" s="123" t="e">
        <f>SUMIFS('Activity Record'!$L$7:$L$296,'Activity Record'!$A$7:$A$296,A10,'Activity Record'!$C$7:$C$296,B10)/C10</f>
        <v>#DIV/0!</v>
      </c>
      <c r="G10" s="123" t="e">
        <f>SUMIFS('Activity Record'!$J$7:$J$296,'Activity Record'!$A$7:$A$296,A10,'Activity Record'!$C$7:$C$296,B10,'Activity Record'!$G$7:$G$296,#REF!)/C10</f>
        <v>#DIV/0!</v>
      </c>
      <c r="H10" s="123" t="e">
        <f>SUMIFS('Activity Record'!$M$7:$M$296,'Activity Record'!$A$7:$A$296,A10,'Activity Record'!$C$7:$C$296,B10)/C10</f>
        <v>#DIV/0!</v>
      </c>
      <c r="I10" s="124">
        <f>SUMIFS('Drying Fuel'!$AA$6:$AA$98,'Drying Fuel'!$X$6:$X$98,A10,'Drying Fuel'!$Y$6:$Y$98,B10)</f>
        <v>0</v>
      </c>
      <c r="J10" s="123" t="e">
        <f t="shared" si="0"/>
        <v>#N/A</v>
      </c>
      <c r="M10" s="150"/>
      <c r="N10" s="183"/>
      <c r="O10" s="185"/>
      <c r="P10" s="185"/>
      <c r="Q10" s="32"/>
      <c r="R10" s="32"/>
      <c r="S10" s="89"/>
      <c r="T10" s="126"/>
      <c r="U10" s="127"/>
    </row>
    <row r="11" spans="1:21" s="20" customFormat="1" ht="15.95" customHeight="1" x14ac:dyDescent="0.25">
      <c r="A11" s="205"/>
      <c r="B11" s="202"/>
      <c r="C11" s="122">
        <f>SUMIFS('Activity Record'!$D$7:$D$296,'Activity Record'!$C$7:$C$296,B11,'Activity Record'!$A$7:$A$296,A11)</f>
        <v>0</v>
      </c>
      <c r="D11" s="205"/>
      <c r="E11" s="123" t="e">
        <f>VLOOKUP(B11,Storages!$A$6:$I$35,9,FALSE)/C11</f>
        <v>#N/A</v>
      </c>
      <c r="F11" s="123" t="e">
        <f>SUMIFS('Activity Record'!$L$7:$L$296,'Activity Record'!$A$7:$A$296,A11,'Activity Record'!$C$7:$C$296,B11)/C11</f>
        <v>#DIV/0!</v>
      </c>
      <c r="G11" s="123" t="e">
        <f>SUMIFS('Activity Record'!$J$7:$J$296,'Activity Record'!$A$7:$A$296,A11,'Activity Record'!$C$7:$C$296,B11,'Activity Record'!$G$7:$G$296,G6)/C11</f>
        <v>#DIV/0!</v>
      </c>
      <c r="H11" s="123" t="e">
        <f>SUMIFS('Activity Record'!$M$7:$M$296,'Activity Record'!$A$7:$A$296,A11,'Activity Record'!$C$7:$C$296,B11)/C11</f>
        <v>#DIV/0!</v>
      </c>
      <c r="I11" s="124">
        <f>SUMIFS('Drying Fuel'!$AA$6:$AA$98,'Drying Fuel'!$X$6:$X$98,A11,'Drying Fuel'!$Y$6:$Y$98,B11)</f>
        <v>0</v>
      </c>
      <c r="J11" s="123" t="e">
        <f t="shared" si="0"/>
        <v>#N/A</v>
      </c>
      <c r="M11" s="150"/>
      <c r="N11" s="150"/>
      <c r="O11" s="32"/>
      <c r="P11" s="32"/>
      <c r="Q11" s="32"/>
      <c r="R11" s="32"/>
      <c r="S11" s="89"/>
    </row>
    <row r="12" spans="1:21" s="20" customFormat="1" ht="15.95" customHeight="1" x14ac:dyDescent="0.25">
      <c r="A12" s="205"/>
      <c r="B12" s="202"/>
      <c r="C12" s="122">
        <f>SUMIFS('Activity Record'!$D$7:$D$296,'Activity Record'!$C$7:$C$296,B12,'Activity Record'!$A$7:$A$296,A12)</f>
        <v>0</v>
      </c>
      <c r="D12" s="205"/>
      <c r="E12" s="123" t="e">
        <f>VLOOKUP(B12,Storages!$A$6:$I$35,9,FALSE)/C12</f>
        <v>#N/A</v>
      </c>
      <c r="F12" s="123" t="e">
        <f>SUMIFS('Activity Record'!$L$7:$L$296,'Activity Record'!$A$7:$A$296,A12,'Activity Record'!$C$7:$C$296,B12)/C12</f>
        <v>#DIV/0!</v>
      </c>
      <c r="G12" s="123" t="e">
        <f>SUMIFS('Activity Record'!$J$7:$J$296,'Activity Record'!$A$7:$A$296,A12,'Activity Record'!$C$7:$C$296,B12,'Activity Record'!$G$7:$G$296,G7)/C12</f>
        <v>#DIV/0!</v>
      </c>
      <c r="H12" s="123" t="e">
        <f>SUMIFS('Activity Record'!$M$7:$M$296,'Activity Record'!$A$7:$A$296,A12,'Activity Record'!$C$7:$C$296,B12)/C12</f>
        <v>#DIV/0!</v>
      </c>
      <c r="I12" s="124">
        <f>SUMIFS('Drying Fuel'!$AA$6:$AA$98,'Drying Fuel'!$X$6:$X$98,A12,'Drying Fuel'!$Y$6:$Y$98,B12)</f>
        <v>0</v>
      </c>
      <c r="J12" s="123" t="e">
        <f t="shared" si="0"/>
        <v>#N/A</v>
      </c>
      <c r="M12" s="150"/>
      <c r="N12" s="150"/>
      <c r="O12" s="100"/>
      <c r="P12" s="100"/>
      <c r="Q12" s="100"/>
      <c r="R12" s="150"/>
      <c r="S12" s="44"/>
    </row>
    <row r="13" spans="1:21" s="20" customFormat="1" ht="15.95" customHeight="1" x14ac:dyDescent="0.25">
      <c r="A13" s="205"/>
      <c r="B13" s="202"/>
      <c r="C13" s="122">
        <f>SUMIFS('Activity Record'!$D$7:$D$296,'Activity Record'!$C$7:$C$296,B13,'Activity Record'!$A$7:$A$296,A13)</f>
        <v>0</v>
      </c>
      <c r="D13" s="205"/>
      <c r="E13" s="123" t="e">
        <f>VLOOKUP(B13,Storages!$A$6:$I$35,9,FALSE)/C13</f>
        <v>#N/A</v>
      </c>
      <c r="F13" s="123" t="e">
        <f>SUMIFS('Activity Record'!$L$7:$L$296,'Activity Record'!$A$7:$A$296,A13,'Activity Record'!$C$7:$C$296,B13)/C13</f>
        <v>#DIV/0!</v>
      </c>
      <c r="G13" s="123" t="e">
        <f>SUMIFS('Activity Record'!$J$7:$J$296,'Activity Record'!$A$7:$A$296,A13,'Activity Record'!$C$7:$C$296,B13,'Activity Record'!$G$7:$G$296,G8)/C13</f>
        <v>#DIV/0!</v>
      </c>
      <c r="H13" s="123" t="e">
        <f>SUMIFS('Activity Record'!$M$7:$M$296,'Activity Record'!$A$7:$A$296,A13,'Activity Record'!$C$7:$C$296,B13)/C13</f>
        <v>#DIV/0!</v>
      </c>
      <c r="I13" s="124">
        <f>SUMIFS('Drying Fuel'!$AA$6:$AA$98,'Drying Fuel'!$X$6:$X$98,A13,'Drying Fuel'!$Y$6:$Y$98,B13)</f>
        <v>0</v>
      </c>
      <c r="J13" s="123" t="e">
        <f t="shared" si="0"/>
        <v>#N/A</v>
      </c>
      <c r="M13" s="150"/>
      <c r="N13" s="150"/>
      <c r="O13" s="100"/>
      <c r="P13" s="100"/>
      <c r="Q13" s="100"/>
      <c r="R13" s="150"/>
      <c r="S13" s="44"/>
    </row>
    <row r="14" spans="1:21" s="20" customFormat="1" ht="15.95" customHeight="1" x14ac:dyDescent="0.25">
      <c r="A14" s="205"/>
      <c r="B14" s="202"/>
      <c r="C14" s="122">
        <f>SUMIFS('Activity Record'!$D$7:$D$296,'Activity Record'!$C$7:$C$296,B14,'Activity Record'!$A$7:$A$296,A14)</f>
        <v>0</v>
      </c>
      <c r="D14" s="205"/>
      <c r="E14" s="123" t="e">
        <f>VLOOKUP(B14,Storages!$A$6:$I$35,9,FALSE)/C14</f>
        <v>#N/A</v>
      </c>
      <c r="F14" s="123" t="e">
        <f>SUMIFS('Activity Record'!$L$7:$L$296,'Activity Record'!$A$7:$A$296,A14,'Activity Record'!$C$7:$C$296,B14)/C14</f>
        <v>#DIV/0!</v>
      </c>
      <c r="G14" s="123" t="e">
        <f>SUMIFS('Activity Record'!$J$7:$J$296,'Activity Record'!$A$7:$A$296,A14,'Activity Record'!$C$7:$C$296,B14,'Activity Record'!$G$7:$G$296,G9)/C14</f>
        <v>#DIV/0!</v>
      </c>
      <c r="H14" s="123" t="e">
        <f>SUMIFS('Activity Record'!$M$7:$M$296,'Activity Record'!$A$7:$A$296,A14,'Activity Record'!$C$7:$C$296,B14)/C14</f>
        <v>#DIV/0!</v>
      </c>
      <c r="I14" s="124">
        <f>SUMIFS('Drying Fuel'!$AA$6:$AA$98,'Drying Fuel'!$X$6:$X$98,A14,'Drying Fuel'!$Y$6:$Y$98,B14)</f>
        <v>0</v>
      </c>
      <c r="J14" s="123" t="e">
        <f t="shared" si="0"/>
        <v>#N/A</v>
      </c>
      <c r="M14" s="150"/>
      <c r="N14" s="184"/>
      <c r="O14" s="32"/>
      <c r="P14" s="32"/>
      <c r="Q14" s="186"/>
      <c r="R14" s="150"/>
      <c r="S14" s="44"/>
    </row>
    <row r="15" spans="1:21" s="20" customFormat="1" ht="15.95" customHeight="1" x14ac:dyDescent="0.25">
      <c r="A15" s="205"/>
      <c r="B15" s="202"/>
      <c r="C15" s="122">
        <f>SUMIFS('Activity Record'!$D$7:$D$296,'Activity Record'!$C$7:$C$296,B15,'Activity Record'!$A$7:$A$296,A15)</f>
        <v>0</v>
      </c>
      <c r="D15" s="205"/>
      <c r="E15" s="123" t="e">
        <f>VLOOKUP(B15,Storages!$A$6:$I$35,9,FALSE)/C15</f>
        <v>#N/A</v>
      </c>
      <c r="F15" s="123" t="e">
        <f>SUMIFS('Activity Record'!$L$7:$L$296,'Activity Record'!$A$7:$A$296,A15,'Activity Record'!$C$7:$C$296,B15)/C15</f>
        <v>#DIV/0!</v>
      </c>
      <c r="G15" s="123" t="e">
        <f>SUMIFS('Activity Record'!$J$7:$J$296,'Activity Record'!$A$7:$A$296,A15,'Activity Record'!$C$7:$C$296,B15,'Activity Record'!$G$7:$G$296,G10)/C15</f>
        <v>#DIV/0!</v>
      </c>
      <c r="H15" s="123" t="e">
        <f>SUMIFS('Activity Record'!$M$7:$M$296,'Activity Record'!$A$7:$A$296,A15,'Activity Record'!$C$7:$C$296,B15)/C15</f>
        <v>#DIV/0!</v>
      </c>
      <c r="I15" s="124">
        <f>SUMIFS('Drying Fuel'!$AA$6:$AA$98,'Drying Fuel'!$X$6:$X$98,A15,'Drying Fuel'!$Y$6:$Y$98,B15)</f>
        <v>0</v>
      </c>
      <c r="J15" s="123" t="e">
        <f t="shared" si="0"/>
        <v>#N/A</v>
      </c>
      <c r="M15" s="150"/>
      <c r="N15" s="183"/>
      <c r="O15" s="88"/>
      <c r="P15" s="88"/>
      <c r="Q15" s="88"/>
      <c r="R15" s="32"/>
      <c r="S15" s="44"/>
    </row>
    <row r="16" spans="1:21" s="20" customFormat="1" ht="15.95" customHeight="1" x14ac:dyDescent="0.25">
      <c r="A16" s="205"/>
      <c r="B16" s="202"/>
      <c r="C16" s="122">
        <f>SUMIFS('Activity Record'!$D$7:$D$296,'Activity Record'!$C$7:$C$296,B16,'Activity Record'!$A$7:$A$296,A16)</f>
        <v>0</v>
      </c>
      <c r="D16" s="205"/>
      <c r="E16" s="123" t="e">
        <f>VLOOKUP(B16,Storages!$A$6:$I$35,9,FALSE)/C16</f>
        <v>#N/A</v>
      </c>
      <c r="F16" s="123" t="e">
        <f>SUMIFS('Activity Record'!$L$7:$L$296,'Activity Record'!$A$7:$A$296,A16,'Activity Record'!$C$7:$C$296,B16)/C16</f>
        <v>#DIV/0!</v>
      </c>
      <c r="G16" s="123" t="e">
        <f>SUMIFS('Activity Record'!$J$7:$J$296,'Activity Record'!$A$7:$A$296,A16,'Activity Record'!$C$7:$C$296,B16,'Activity Record'!$G$7:$G$296,G11)/C16</f>
        <v>#DIV/0!</v>
      </c>
      <c r="H16" s="123" t="e">
        <f>SUMIFS('Activity Record'!$M$7:$M$296,'Activity Record'!$A$7:$A$296,A16,'Activity Record'!$C$7:$C$296,B16)/C16</f>
        <v>#DIV/0!</v>
      </c>
      <c r="I16" s="124">
        <f>SUMIFS('Drying Fuel'!$AA$6:$AA$98,'Drying Fuel'!$X$6:$X$98,A16,'Drying Fuel'!$Y$6:$Y$98,B16)</f>
        <v>0</v>
      </c>
      <c r="J16" s="123" t="e">
        <f t="shared" si="0"/>
        <v>#N/A</v>
      </c>
      <c r="M16" s="150"/>
      <c r="N16" s="183"/>
      <c r="O16" s="100"/>
      <c r="P16" s="100"/>
      <c r="Q16" s="100"/>
      <c r="R16" s="88"/>
      <c r="S16" s="44"/>
    </row>
    <row r="17" spans="1:19" s="20" customFormat="1" ht="15.95" customHeight="1" x14ac:dyDescent="0.25">
      <c r="A17" s="205"/>
      <c r="B17" s="202"/>
      <c r="C17" s="122">
        <f>SUMIFS('Activity Record'!$D$7:$D$296,'Activity Record'!$C$7:$C$296,B17,'Activity Record'!$A$7:$A$296,A17)</f>
        <v>0</v>
      </c>
      <c r="D17" s="205"/>
      <c r="E17" s="123" t="e">
        <f>VLOOKUP(B17,Storages!$A$6:$I$35,9,FALSE)/C17</f>
        <v>#N/A</v>
      </c>
      <c r="F17" s="123" t="e">
        <f>SUMIFS('Activity Record'!$L$7:$L$296,'Activity Record'!$A$7:$A$296,A17,'Activity Record'!$C$7:$C$296,B17)/C17</f>
        <v>#DIV/0!</v>
      </c>
      <c r="G17" s="123" t="e">
        <f>SUMIFS('Activity Record'!$J$7:$J$296,'Activity Record'!$A$7:$A$296,A17,'Activity Record'!$C$7:$C$296,B17,'Activity Record'!$G$7:$G$296,G12)/C17</f>
        <v>#DIV/0!</v>
      </c>
      <c r="H17" s="123" t="e">
        <f>SUMIFS('Activity Record'!$M$7:$M$296,'Activity Record'!$A$7:$A$296,A17,'Activity Record'!$C$7:$C$296,B17)/C17</f>
        <v>#DIV/0!</v>
      </c>
      <c r="I17" s="124">
        <f>SUMIFS('Drying Fuel'!$AA$6:$AA$98,'Drying Fuel'!$X$6:$X$98,A17,'Drying Fuel'!$Y$6:$Y$98,B17)</f>
        <v>0</v>
      </c>
      <c r="J17" s="123" t="e">
        <f t="shared" si="0"/>
        <v>#N/A</v>
      </c>
      <c r="M17" s="150"/>
      <c r="N17" s="183"/>
      <c r="O17" s="188"/>
      <c r="P17" s="100"/>
      <c r="Q17" s="100"/>
      <c r="R17" s="100"/>
      <c r="S17" s="44"/>
    </row>
    <row r="18" spans="1:19" s="20" customFormat="1" ht="15.95" customHeight="1" x14ac:dyDescent="0.25">
      <c r="A18" s="205"/>
      <c r="B18" s="202"/>
      <c r="C18" s="122">
        <f>SUMIFS('Activity Record'!$D$7:$D$296,'Activity Record'!$C$7:$C$296,B18,'Activity Record'!$A$7:$A$296,A18)</f>
        <v>0</v>
      </c>
      <c r="D18" s="205"/>
      <c r="E18" s="123" t="e">
        <f>VLOOKUP(B18,Storages!$A$6:$I$35,9,FALSE)/C18</f>
        <v>#N/A</v>
      </c>
      <c r="F18" s="123" t="e">
        <f>SUMIFS('Activity Record'!$L$7:$L$296,'Activity Record'!$A$7:$A$296,A18,'Activity Record'!$C$7:$C$296,B18)/C18</f>
        <v>#DIV/0!</v>
      </c>
      <c r="G18" s="123" t="e">
        <f>SUMIFS('Activity Record'!$J$7:$J$296,'Activity Record'!$A$7:$A$296,A18,'Activity Record'!$C$7:$C$296,B18,'Activity Record'!$G$7:$G$296,G13)/C18</f>
        <v>#DIV/0!</v>
      </c>
      <c r="H18" s="123" t="e">
        <f>SUMIFS('Activity Record'!$M$7:$M$296,'Activity Record'!$A$7:$A$296,A18,'Activity Record'!$C$7:$C$296,B18)/C18</f>
        <v>#DIV/0!</v>
      </c>
      <c r="I18" s="124">
        <f>SUMIFS('Drying Fuel'!$AA$6:$AA$98,'Drying Fuel'!$X$6:$X$98,A18,'Drying Fuel'!$Y$6:$Y$98,B18)</f>
        <v>0</v>
      </c>
      <c r="J18" s="123" t="e">
        <f t="shared" si="0"/>
        <v>#N/A</v>
      </c>
      <c r="M18" s="150"/>
      <c r="N18" s="184"/>
      <c r="O18" s="32"/>
      <c r="P18" s="32"/>
      <c r="Q18" s="32"/>
      <c r="R18" s="186"/>
      <c r="S18" s="44"/>
    </row>
    <row r="19" spans="1:19" s="20" customFormat="1" ht="15.95" customHeight="1" x14ac:dyDescent="0.25">
      <c r="A19" s="205"/>
      <c r="B19" s="202"/>
      <c r="C19" s="122">
        <f>SUMIFS('Activity Record'!$D$7:$D$296,'Activity Record'!$C$7:$C$296,B19,'Activity Record'!$A$7:$A$296,A19)</f>
        <v>0</v>
      </c>
      <c r="D19" s="205"/>
      <c r="E19" s="123" t="e">
        <f>VLOOKUP(B19,Storages!$A$6:$I$35,9,FALSE)/C19</f>
        <v>#N/A</v>
      </c>
      <c r="F19" s="123" t="e">
        <f>SUMIFS('Activity Record'!$L$7:$L$296,'Activity Record'!$A$7:$A$296,A19,'Activity Record'!$C$7:$C$296,B19)/C19</f>
        <v>#DIV/0!</v>
      </c>
      <c r="G19" s="123" t="e">
        <f>SUMIFS('Activity Record'!$J$7:$J$296,'Activity Record'!$A$7:$A$296,A19,'Activity Record'!$C$7:$C$296,B19,'Activity Record'!$G$7:$G$296,G14)/C19</f>
        <v>#DIV/0!</v>
      </c>
      <c r="H19" s="123" t="e">
        <f>SUMIFS('Activity Record'!$M$7:$M$296,'Activity Record'!$A$7:$A$296,A19,'Activity Record'!$C$7:$C$296,B19)/C19</f>
        <v>#DIV/0!</v>
      </c>
      <c r="I19" s="124">
        <f>SUMIFS('Drying Fuel'!$AA$6:$AA$98,'Drying Fuel'!$X$6:$X$98,A19,'Drying Fuel'!$Y$6:$Y$98,B19)</f>
        <v>0</v>
      </c>
      <c r="J19" s="123" t="e">
        <f t="shared" si="0"/>
        <v>#N/A</v>
      </c>
      <c r="M19" s="150"/>
      <c r="N19" s="184"/>
      <c r="O19" s="32"/>
      <c r="P19" s="32"/>
      <c r="Q19" s="32"/>
      <c r="R19" s="32"/>
      <c r="S19" s="44"/>
    </row>
    <row r="20" spans="1:19" s="20" customFormat="1" ht="15.95" customHeight="1" x14ac:dyDescent="0.25">
      <c r="A20" s="205"/>
      <c r="B20" s="202"/>
      <c r="C20" s="122">
        <f>SUMIFS('Activity Record'!$D$7:$D$296,'Activity Record'!$C$7:$C$296,B20,'Activity Record'!$A$7:$A$296,A20)</f>
        <v>0</v>
      </c>
      <c r="D20" s="205"/>
      <c r="E20" s="123" t="e">
        <f>VLOOKUP(B20,Storages!$A$6:$I$35,9,FALSE)/C20</f>
        <v>#N/A</v>
      </c>
      <c r="F20" s="123" t="e">
        <f>SUMIFS('Activity Record'!$L$7:$L$296,'Activity Record'!$A$7:$A$296,A20,'Activity Record'!$C$7:$C$296,B20)/C20</f>
        <v>#DIV/0!</v>
      </c>
      <c r="G20" s="123" t="e">
        <f>SUMIFS('Activity Record'!$J$7:$J$296,'Activity Record'!$A$7:$A$296,A20,'Activity Record'!$C$7:$C$296,B20,'Activity Record'!$G$7:$G$296,G15)/C20</f>
        <v>#DIV/0!</v>
      </c>
      <c r="H20" s="123" t="e">
        <f>SUMIFS('Activity Record'!$M$7:$M$296,'Activity Record'!$A$7:$A$296,A20,'Activity Record'!$C$7:$C$296,B20)/C20</f>
        <v>#DIV/0!</v>
      </c>
      <c r="I20" s="124">
        <f>SUMIFS('Drying Fuel'!$AA$6:$AA$98,'Drying Fuel'!$X$6:$X$98,A20,'Drying Fuel'!$Y$6:$Y$98,B20)</f>
        <v>0</v>
      </c>
      <c r="J20" s="123" t="e">
        <f t="shared" si="0"/>
        <v>#N/A</v>
      </c>
      <c r="M20" s="150"/>
      <c r="N20" s="184"/>
      <c r="O20" s="100"/>
      <c r="P20" s="100"/>
      <c r="Q20" s="32"/>
      <c r="R20" s="32"/>
    </row>
    <row r="21" spans="1:19" s="20" customFormat="1" ht="15.95" customHeight="1" x14ac:dyDescent="0.25">
      <c r="A21" s="205"/>
      <c r="B21" s="202"/>
      <c r="C21" s="122">
        <f>SUMIFS('Activity Record'!$D$7:$D$296,'Activity Record'!$C$7:$C$296,B21,'Activity Record'!$A$7:$A$296,A21)</f>
        <v>0</v>
      </c>
      <c r="D21" s="205"/>
      <c r="E21" s="123" t="e">
        <f>VLOOKUP(B21,Storages!$A$6:$I$35,9,FALSE)/C21</f>
        <v>#N/A</v>
      </c>
      <c r="F21" s="123" t="e">
        <f>SUMIFS('Activity Record'!$L$7:$L$296,'Activity Record'!$A$7:$A$296,A21,'Activity Record'!$C$7:$C$296,B21)/C21</f>
        <v>#DIV/0!</v>
      </c>
      <c r="G21" s="123" t="e">
        <f>SUMIFS('Activity Record'!$J$7:$J$296,'Activity Record'!$A$7:$A$296,A21,'Activity Record'!$C$7:$C$296,B21,'Activity Record'!$G$7:$G$296,G16)/C21</f>
        <v>#DIV/0!</v>
      </c>
      <c r="H21" s="123" t="e">
        <f>SUMIFS('Activity Record'!$M$7:$M$296,'Activity Record'!$A$7:$A$296,A21,'Activity Record'!$C$7:$C$296,B21)/C21</f>
        <v>#DIV/0!</v>
      </c>
      <c r="I21" s="124">
        <f>SUMIFS('Drying Fuel'!$AA$6:$AA$98,'Drying Fuel'!$X$6:$X$98,A21,'Drying Fuel'!$Y$6:$Y$98,B21)</f>
        <v>0</v>
      </c>
      <c r="J21" s="123" t="e">
        <f t="shared" si="0"/>
        <v>#N/A</v>
      </c>
      <c r="M21" s="150"/>
      <c r="N21" s="184"/>
      <c r="O21" s="32"/>
      <c r="P21" s="186"/>
      <c r="Q21" s="32"/>
      <c r="R21" s="32"/>
    </row>
    <row r="22" spans="1:19" s="20" customFormat="1" ht="15.95" customHeight="1" x14ac:dyDescent="0.25">
      <c r="A22" s="205"/>
      <c r="B22" s="202"/>
      <c r="C22" s="122">
        <f>SUMIFS('Activity Record'!$D$7:$D$296,'Activity Record'!$C$7:$C$296,B22,'Activity Record'!$A$7:$A$296,A22)</f>
        <v>0</v>
      </c>
      <c r="D22" s="205"/>
      <c r="E22" s="123" t="e">
        <f>VLOOKUP(B22,Storages!$A$6:$I$35,9,FALSE)/C22</f>
        <v>#N/A</v>
      </c>
      <c r="F22" s="123" t="e">
        <f>SUMIFS('Activity Record'!$L$7:$L$296,'Activity Record'!$A$7:$A$296,A22,'Activity Record'!$C$7:$C$296,B22)/C22</f>
        <v>#DIV/0!</v>
      </c>
      <c r="G22" s="123" t="e">
        <f>SUMIFS('Activity Record'!$J$7:$J$296,'Activity Record'!$A$7:$A$296,A22,'Activity Record'!$C$7:$C$296,B22,'Activity Record'!$G$7:$G$296,G17)/C22</f>
        <v>#DIV/0!</v>
      </c>
      <c r="H22" s="123" t="e">
        <f>SUMIFS('Activity Record'!$M$7:$M$296,'Activity Record'!$A$7:$A$296,A22,'Activity Record'!$C$7:$C$296,B22)/C22</f>
        <v>#DIV/0!</v>
      </c>
      <c r="I22" s="124">
        <f>SUMIFS('Drying Fuel'!$AA$6:$AA$98,'Drying Fuel'!$X$6:$X$98,A22,'Drying Fuel'!$Y$6:$Y$98,B22)</f>
        <v>0</v>
      </c>
      <c r="J22" s="123" t="e">
        <f t="shared" si="0"/>
        <v>#N/A</v>
      </c>
      <c r="M22" s="150"/>
      <c r="N22" s="183"/>
      <c r="O22" s="32"/>
      <c r="P22" s="32"/>
      <c r="Q22" s="32"/>
      <c r="R22" s="32"/>
    </row>
    <row r="23" spans="1:19" s="20" customFormat="1" ht="15.95" customHeight="1" x14ac:dyDescent="0.25">
      <c r="A23" s="205"/>
      <c r="B23" s="202"/>
      <c r="C23" s="122">
        <f>SUMIFS('Activity Record'!$D$7:$D$296,'Activity Record'!$C$7:$C$296,B23,'Activity Record'!$A$7:$A$296,A23)</f>
        <v>0</v>
      </c>
      <c r="D23" s="205"/>
      <c r="E23" s="123" t="e">
        <f>VLOOKUP(B23,Storages!$A$6:$I$35,9,FALSE)/C23</f>
        <v>#N/A</v>
      </c>
      <c r="F23" s="123" t="e">
        <f>SUMIFS('Activity Record'!$L$7:$L$296,'Activity Record'!$A$7:$A$296,A23,'Activity Record'!$C$7:$C$296,B23)/C23</f>
        <v>#DIV/0!</v>
      </c>
      <c r="G23" s="123" t="e">
        <f>SUMIFS('Activity Record'!$J$7:$J$296,'Activity Record'!$A$7:$A$296,A23,'Activity Record'!$C$7:$C$296,B23,'Activity Record'!$G$7:$G$296,G18)/C23</f>
        <v>#DIV/0!</v>
      </c>
      <c r="H23" s="123" t="e">
        <f>SUMIFS('Activity Record'!$M$7:$M$296,'Activity Record'!$A$7:$A$296,A23,'Activity Record'!$C$7:$C$296,B23)/C23</f>
        <v>#DIV/0!</v>
      </c>
      <c r="I23" s="124">
        <f>SUMIFS('Drying Fuel'!$AA$6:$AA$98,'Drying Fuel'!$X$6:$X$98,A23,'Drying Fuel'!$Y$6:$Y$98,B23)</f>
        <v>0</v>
      </c>
      <c r="J23" s="123" t="e">
        <f t="shared" si="0"/>
        <v>#N/A</v>
      </c>
      <c r="M23" s="150"/>
      <c r="N23" s="184"/>
      <c r="O23" s="185"/>
      <c r="P23" s="32"/>
      <c r="Q23" s="150"/>
      <c r="R23" s="32"/>
    </row>
    <row r="24" spans="1:19" s="20" customFormat="1" ht="15.95" customHeight="1" x14ac:dyDescent="0.25">
      <c r="A24" s="205"/>
      <c r="B24" s="202"/>
      <c r="C24" s="122">
        <f>SUMIFS('Activity Record'!$D$7:$D$296,'Activity Record'!$C$7:$C$296,B24,'Activity Record'!$A$7:$A$296,A24)</f>
        <v>0</v>
      </c>
      <c r="D24" s="205"/>
      <c r="E24" s="123" t="e">
        <f>VLOOKUP(B24,Storages!$A$6:$I$35,9,FALSE)/C24</f>
        <v>#N/A</v>
      </c>
      <c r="F24" s="123" t="e">
        <f>SUMIFS('Activity Record'!$L$7:$L$296,'Activity Record'!$A$7:$A$296,A24,'Activity Record'!$C$7:$C$296,B24)/C24</f>
        <v>#DIV/0!</v>
      </c>
      <c r="G24" s="123" t="e">
        <f>SUMIFS('Activity Record'!$J$7:$J$296,'Activity Record'!$A$7:$A$296,A24,'Activity Record'!$C$7:$C$296,B24,'Activity Record'!$G$7:$G$296,G19)/C24</f>
        <v>#DIV/0!</v>
      </c>
      <c r="H24" s="123" t="e">
        <f>SUMIFS('Activity Record'!$M$7:$M$296,'Activity Record'!$A$7:$A$296,A24,'Activity Record'!$C$7:$C$296,B24)/C24</f>
        <v>#DIV/0!</v>
      </c>
      <c r="I24" s="124">
        <f>SUMIFS('Drying Fuel'!$AA$6:$AA$98,'Drying Fuel'!$X$6:$X$98,A24,'Drying Fuel'!$Y$6:$Y$98,B24)</f>
        <v>0</v>
      </c>
      <c r="J24" s="123" t="e">
        <f t="shared" si="0"/>
        <v>#N/A</v>
      </c>
      <c r="M24" s="150"/>
      <c r="N24" s="184"/>
      <c r="O24" s="185"/>
      <c r="P24" s="150"/>
      <c r="Q24" s="32"/>
      <c r="R24" s="32"/>
    </row>
    <row r="25" spans="1:19" s="20" customFormat="1" ht="15.95" customHeight="1" x14ac:dyDescent="0.25">
      <c r="A25" s="205"/>
      <c r="B25" s="202"/>
      <c r="C25" s="122">
        <f>SUMIFS('Activity Record'!$D$7:$D$296,'Activity Record'!$C$7:$C$296,B25,'Activity Record'!$A$7:$A$296,A25)</f>
        <v>0</v>
      </c>
      <c r="D25" s="205"/>
      <c r="E25" s="123" t="e">
        <f>VLOOKUP(B25,Storages!$A$6:$I$35,9,FALSE)/C25</f>
        <v>#N/A</v>
      </c>
      <c r="F25" s="123" t="e">
        <f>SUMIFS('Activity Record'!$L$7:$L$296,'Activity Record'!$A$7:$A$296,A25,'Activity Record'!$C$7:$C$296,B25)/C25</f>
        <v>#DIV/0!</v>
      </c>
      <c r="G25" s="123" t="e">
        <f>SUMIFS('Activity Record'!$J$7:$J$296,'Activity Record'!$A$7:$A$296,A25,'Activity Record'!$C$7:$C$296,B25,'Activity Record'!$G$7:$G$296,G20)/C25</f>
        <v>#DIV/0!</v>
      </c>
      <c r="H25" s="123" t="e">
        <f>SUMIFS('Activity Record'!$M$7:$M$296,'Activity Record'!$A$7:$A$296,A25,'Activity Record'!$C$7:$C$296,B25)/C25</f>
        <v>#DIV/0!</v>
      </c>
      <c r="I25" s="124">
        <f>SUMIFS('Drying Fuel'!$AA$6:$AA$98,'Drying Fuel'!$X$6:$X$98,A25,'Drying Fuel'!$Y$6:$Y$98,B25)</f>
        <v>0</v>
      </c>
      <c r="J25" s="123" t="e">
        <f t="shared" si="0"/>
        <v>#N/A</v>
      </c>
      <c r="M25" s="150"/>
      <c r="N25" s="184"/>
      <c r="O25" s="185"/>
      <c r="P25" s="32"/>
      <c r="Q25" s="32"/>
      <c r="R25" s="32"/>
    </row>
    <row r="26" spans="1:19" s="20" customFormat="1" ht="15.95" customHeight="1" x14ac:dyDescent="0.25">
      <c r="A26" s="205"/>
      <c r="B26" s="202"/>
      <c r="C26" s="122">
        <f>SUMIFS('Activity Record'!$D$7:$D$296,'Activity Record'!$C$7:$C$296,B26,'Activity Record'!$A$7:$A$296,A26)</f>
        <v>0</v>
      </c>
      <c r="D26" s="205"/>
      <c r="E26" s="123" t="e">
        <f>VLOOKUP(B26,Storages!$A$6:$I$35,9,FALSE)/C26</f>
        <v>#N/A</v>
      </c>
      <c r="F26" s="123" t="e">
        <f>SUMIFS('Activity Record'!$L$7:$L$296,'Activity Record'!$A$7:$A$296,A26,'Activity Record'!$C$7:$C$296,B26)/C26</f>
        <v>#DIV/0!</v>
      </c>
      <c r="G26" s="123" t="e">
        <f>SUMIFS('Activity Record'!$J$7:$J$296,'Activity Record'!$A$7:$A$296,A26,'Activity Record'!$C$7:$C$296,B26,'Activity Record'!$G$7:$G$296,G21)/C26</f>
        <v>#DIV/0!</v>
      </c>
      <c r="H26" s="123" t="e">
        <f>SUMIFS('Activity Record'!$M$7:$M$296,'Activity Record'!$A$7:$A$296,A26,'Activity Record'!$C$7:$C$296,B26)/C26</f>
        <v>#DIV/0!</v>
      </c>
      <c r="I26" s="124">
        <f>SUMIFS('Drying Fuel'!$AA$6:$AA$98,'Drying Fuel'!$X$6:$X$98,A26,'Drying Fuel'!$Y$6:$Y$98,B26)</f>
        <v>0</v>
      </c>
      <c r="J26" s="123" t="e">
        <f t="shared" si="0"/>
        <v>#N/A</v>
      </c>
      <c r="M26" s="150"/>
      <c r="N26" s="150"/>
      <c r="O26" s="150"/>
      <c r="P26" s="150"/>
      <c r="Q26" s="150"/>
      <c r="R26" s="150"/>
    </row>
    <row r="27" spans="1:19" s="20" customFormat="1" ht="15.95" customHeight="1" x14ac:dyDescent="0.25">
      <c r="A27" s="205"/>
      <c r="B27" s="202"/>
      <c r="C27" s="122">
        <f>SUMIFS('Activity Record'!$D$7:$D$296,'Activity Record'!$C$7:$C$296,B27,'Activity Record'!$A$7:$A$296,A27)</f>
        <v>0</v>
      </c>
      <c r="D27" s="205"/>
      <c r="E27" s="123" t="e">
        <f>VLOOKUP(B27,Storages!$A$6:$I$35,9,FALSE)/C27</f>
        <v>#N/A</v>
      </c>
      <c r="F27" s="123" t="e">
        <f>SUMIFS('Activity Record'!$L$7:$L$296,'Activity Record'!$A$7:$A$296,A27,'Activity Record'!$C$7:$C$296,B27)/C27</f>
        <v>#DIV/0!</v>
      </c>
      <c r="G27" s="123" t="e">
        <f>SUMIFS('Activity Record'!$J$7:$J$296,'Activity Record'!$A$7:$A$296,A27,'Activity Record'!$C$7:$C$296,B27,'Activity Record'!$G$7:$G$296,G22)/C27</f>
        <v>#DIV/0!</v>
      </c>
      <c r="H27" s="123" t="e">
        <f>SUMIFS('Activity Record'!$M$7:$M$296,'Activity Record'!$A$7:$A$296,A27,'Activity Record'!$C$7:$C$296,B27)/C27</f>
        <v>#DIV/0!</v>
      </c>
      <c r="I27" s="124">
        <f>SUMIFS('Drying Fuel'!$AA$6:$AA$98,'Drying Fuel'!$X$6:$X$98,A27,'Drying Fuel'!$Y$6:$Y$98,B27)</f>
        <v>0</v>
      </c>
      <c r="J27" s="123" t="e">
        <f t="shared" si="0"/>
        <v>#N/A</v>
      </c>
      <c r="M27" s="150"/>
      <c r="N27" s="150"/>
      <c r="O27" s="150"/>
      <c r="P27" s="150"/>
      <c r="Q27" s="150"/>
      <c r="R27" s="150"/>
    </row>
    <row r="28" spans="1:19" s="20" customFormat="1" ht="15.95" customHeight="1" x14ac:dyDescent="0.25">
      <c r="A28" s="205"/>
      <c r="B28" s="202"/>
      <c r="C28" s="122">
        <f>SUMIFS('Activity Record'!$D$7:$D$296,'Activity Record'!$C$7:$C$296,B28,'Activity Record'!$A$7:$A$296,A28)</f>
        <v>0</v>
      </c>
      <c r="D28" s="205"/>
      <c r="E28" s="123" t="e">
        <f>VLOOKUP(B28,Storages!$A$6:$I$35,9,FALSE)/C28</f>
        <v>#N/A</v>
      </c>
      <c r="F28" s="123" t="e">
        <f>SUMIFS('Activity Record'!$L$7:$L$296,'Activity Record'!$A$7:$A$296,A28,'Activity Record'!$C$7:$C$296,B28)/C28</f>
        <v>#DIV/0!</v>
      </c>
      <c r="G28" s="123" t="e">
        <f>SUMIFS('Activity Record'!$J$7:$J$296,'Activity Record'!$A$7:$A$296,A28,'Activity Record'!$C$7:$C$296,B28,'Activity Record'!$G$7:$G$296,G23)/C28</f>
        <v>#DIV/0!</v>
      </c>
      <c r="H28" s="123" t="e">
        <f>SUMIFS('Activity Record'!$M$7:$M$296,'Activity Record'!$A$7:$A$296,A28,'Activity Record'!$C$7:$C$296,B28)/C28</f>
        <v>#DIV/0!</v>
      </c>
      <c r="I28" s="124">
        <f>SUMIFS('Drying Fuel'!$AA$6:$AA$98,'Drying Fuel'!$X$6:$X$98,A28,'Drying Fuel'!$Y$6:$Y$98,B28)</f>
        <v>0</v>
      </c>
      <c r="J28" s="123" t="e">
        <f t="shared" si="0"/>
        <v>#N/A</v>
      </c>
    </row>
    <row r="29" spans="1:19" s="20" customFormat="1" ht="15.95" customHeight="1" x14ac:dyDescent="0.25">
      <c r="A29" s="205"/>
      <c r="B29" s="202"/>
      <c r="C29" s="122">
        <f>SUMIFS('Activity Record'!$D$7:$D$296,'Activity Record'!$C$7:$C$296,B29,'Activity Record'!$A$7:$A$296,A29)</f>
        <v>0</v>
      </c>
      <c r="D29" s="205"/>
      <c r="E29" s="123" t="e">
        <f>VLOOKUP(B29,Storages!$A$6:$I$35,9,FALSE)/C29</f>
        <v>#N/A</v>
      </c>
      <c r="F29" s="123" t="e">
        <f>SUMIFS('Activity Record'!$L$7:$L$296,'Activity Record'!$A$7:$A$296,A29,'Activity Record'!$C$7:$C$296,B29)/C29</f>
        <v>#DIV/0!</v>
      </c>
      <c r="G29" s="123" t="e">
        <f>SUMIFS('Activity Record'!$J$7:$J$296,'Activity Record'!$A$7:$A$296,A29,'Activity Record'!$C$7:$C$296,B29,'Activity Record'!$G$7:$G$296,G24)/C29</f>
        <v>#DIV/0!</v>
      </c>
      <c r="H29" s="123" t="e">
        <f>SUMIFS('Activity Record'!$M$7:$M$296,'Activity Record'!$A$7:$A$296,A29,'Activity Record'!$C$7:$C$296,B29)/C29</f>
        <v>#DIV/0!</v>
      </c>
      <c r="I29" s="124">
        <f>SUMIFS('Drying Fuel'!$AA$6:$AA$98,'Drying Fuel'!$X$6:$X$98,A29,'Drying Fuel'!$Y$6:$Y$98,B29)</f>
        <v>0</v>
      </c>
      <c r="J29" s="123" t="e">
        <f t="shared" si="0"/>
        <v>#N/A</v>
      </c>
    </row>
    <row r="30" spans="1:19" s="20" customFormat="1" ht="15.95" customHeight="1" x14ac:dyDescent="0.25">
      <c r="A30" s="205"/>
      <c r="B30" s="202"/>
      <c r="C30" s="122">
        <f>SUMIFS('Activity Record'!$D$7:$D$296,'Activity Record'!$C$7:$C$296,B30,'Activity Record'!$A$7:$A$296,A30)</f>
        <v>0</v>
      </c>
      <c r="D30" s="205"/>
      <c r="E30" s="123" t="e">
        <f>VLOOKUP(B30,Storages!$A$6:$I$35,9,FALSE)/C30</f>
        <v>#N/A</v>
      </c>
      <c r="F30" s="123" t="e">
        <f>SUMIFS('Activity Record'!$L$7:$L$296,'Activity Record'!$A$7:$A$296,A30,'Activity Record'!$C$7:$C$296,B30)/C30</f>
        <v>#DIV/0!</v>
      </c>
      <c r="G30" s="123" t="e">
        <f>SUMIFS('Activity Record'!$J$7:$J$296,'Activity Record'!$A$7:$A$296,A30,'Activity Record'!$C$7:$C$296,B30,'Activity Record'!$G$7:$G$296,G25)/C30</f>
        <v>#DIV/0!</v>
      </c>
      <c r="H30" s="123" t="e">
        <f>SUMIFS('Activity Record'!$M$7:$M$296,'Activity Record'!$A$7:$A$296,A30,'Activity Record'!$C$7:$C$296,B30)/C30</f>
        <v>#DIV/0!</v>
      </c>
      <c r="I30" s="124">
        <f>SUMIFS('Drying Fuel'!$AA$6:$AA$98,'Drying Fuel'!$X$6:$X$98,A30,'Drying Fuel'!$Y$6:$Y$98,B30)</f>
        <v>0</v>
      </c>
      <c r="J30" s="123" t="e">
        <f t="shared" si="0"/>
        <v>#N/A</v>
      </c>
    </row>
    <row r="31" spans="1:19" s="20" customFormat="1" ht="15.95" customHeight="1" x14ac:dyDescent="0.25">
      <c r="A31" s="205"/>
      <c r="B31" s="202"/>
      <c r="C31" s="122">
        <f>SUMIFS('Activity Record'!$D$7:$D$296,'Activity Record'!$C$7:$C$296,B31,'Activity Record'!$A$7:$A$296,A31)</f>
        <v>0</v>
      </c>
      <c r="D31" s="205"/>
      <c r="E31" s="123" t="e">
        <f>VLOOKUP(B31,Storages!$A$6:$I$35,9,FALSE)/C31</f>
        <v>#N/A</v>
      </c>
      <c r="F31" s="123" t="e">
        <f>SUMIFS('Activity Record'!$L$7:$L$296,'Activity Record'!$A$7:$A$296,A31,'Activity Record'!$C$7:$C$296,B31)/C31</f>
        <v>#DIV/0!</v>
      </c>
      <c r="G31" s="123" t="e">
        <f>SUMIFS('Activity Record'!$J$7:$J$296,'Activity Record'!$A$7:$A$296,A31,'Activity Record'!$C$7:$C$296,B31,'Activity Record'!$G$7:$G$296,G26)/C31</f>
        <v>#DIV/0!</v>
      </c>
      <c r="H31" s="123" t="e">
        <f>SUMIFS('Activity Record'!$M$7:$M$296,'Activity Record'!$A$7:$A$296,A31,'Activity Record'!$C$7:$C$296,B31)/C31</f>
        <v>#DIV/0!</v>
      </c>
      <c r="I31" s="124">
        <f>SUMIFS('Drying Fuel'!$AA$6:$AA$98,'Drying Fuel'!$X$6:$X$98,A31,'Drying Fuel'!$Y$6:$Y$98,B31)</f>
        <v>0</v>
      </c>
      <c r="J31" s="123" t="e">
        <f t="shared" si="0"/>
        <v>#N/A</v>
      </c>
    </row>
    <row r="32" spans="1:19" s="20" customFormat="1" ht="15.95" customHeight="1" x14ac:dyDescent="0.25">
      <c r="A32" s="205"/>
      <c r="B32" s="202"/>
      <c r="C32" s="122">
        <f>SUMIFS('Activity Record'!$D$7:$D$296,'Activity Record'!$C$7:$C$296,B32,'Activity Record'!$A$7:$A$296,A32)</f>
        <v>0</v>
      </c>
      <c r="D32" s="205"/>
      <c r="E32" s="123" t="e">
        <f>VLOOKUP(B32,Storages!$A$6:$I$35,9,FALSE)/C32</f>
        <v>#N/A</v>
      </c>
      <c r="F32" s="123" t="e">
        <f>SUMIFS('Activity Record'!$L$7:$L$296,'Activity Record'!$A$7:$A$296,A32,'Activity Record'!$C$7:$C$296,B32)/C32</f>
        <v>#DIV/0!</v>
      </c>
      <c r="G32" s="123" t="e">
        <f>SUMIFS('Activity Record'!$J$7:$J$296,'Activity Record'!$A$7:$A$296,A32,'Activity Record'!$C$7:$C$296,B32,'Activity Record'!$G$7:$G$296,G27)/C32</f>
        <v>#DIV/0!</v>
      </c>
      <c r="H32" s="123" t="e">
        <f>SUMIFS('Activity Record'!$M$7:$M$296,'Activity Record'!$A$7:$A$296,A32,'Activity Record'!$C$7:$C$296,B32)/C32</f>
        <v>#DIV/0!</v>
      </c>
      <c r="I32" s="124">
        <f>SUMIFS('Drying Fuel'!$AA$6:$AA$98,'Drying Fuel'!$X$6:$X$98,A32,'Drying Fuel'!$Y$6:$Y$98,B32)</f>
        <v>0</v>
      </c>
      <c r="J32" s="123" t="e">
        <f t="shared" si="0"/>
        <v>#N/A</v>
      </c>
    </row>
    <row r="33" spans="1:10" s="20" customFormat="1" ht="15.95" customHeight="1" x14ac:dyDescent="0.25">
      <c r="A33" s="205"/>
      <c r="B33" s="202"/>
      <c r="C33" s="122">
        <f>SUMIFS('Activity Record'!$D$7:$D$296,'Activity Record'!$C$7:$C$296,B33,'Activity Record'!$A$7:$A$296,A33)</f>
        <v>0</v>
      </c>
      <c r="D33" s="205"/>
      <c r="E33" s="123" t="e">
        <f>VLOOKUP(B33,Storages!$A$6:$I$35,9,FALSE)/C33</f>
        <v>#N/A</v>
      </c>
      <c r="F33" s="123" t="e">
        <f>SUMIFS('Activity Record'!$L$7:$L$296,'Activity Record'!$A$7:$A$296,A33,'Activity Record'!$C$7:$C$296,B33)/C33</f>
        <v>#DIV/0!</v>
      </c>
      <c r="G33" s="123" t="e">
        <f>SUMIFS('Activity Record'!$J$7:$J$296,'Activity Record'!$A$7:$A$296,A33,'Activity Record'!$C$7:$C$296,B33,'Activity Record'!$G$7:$G$296,G28)/C33</f>
        <v>#DIV/0!</v>
      </c>
      <c r="H33" s="123" t="e">
        <f>SUMIFS('Activity Record'!$M$7:$M$296,'Activity Record'!$A$7:$A$296,A33,'Activity Record'!$C$7:$C$296,B33)/C33</f>
        <v>#DIV/0!</v>
      </c>
      <c r="I33" s="124">
        <f>SUMIFS('Drying Fuel'!$AA$6:$AA$98,'Drying Fuel'!$X$6:$X$98,A33,'Drying Fuel'!$Y$6:$Y$98,B33)</f>
        <v>0</v>
      </c>
      <c r="J33" s="123" t="e">
        <f t="shared" si="0"/>
        <v>#N/A</v>
      </c>
    </row>
    <row r="34" spans="1:10" s="20" customFormat="1" ht="15.95" customHeight="1" x14ac:dyDescent="0.25">
      <c r="A34" s="205"/>
      <c r="B34" s="202"/>
      <c r="C34" s="122">
        <f>SUMIFS('Activity Record'!$D$7:$D$296,'Activity Record'!$C$7:$C$296,B34,'Activity Record'!$A$7:$A$296,A34)</f>
        <v>0</v>
      </c>
      <c r="D34" s="205"/>
      <c r="E34" s="123" t="e">
        <f>VLOOKUP(B34,Storages!$A$6:$I$35,9,FALSE)/C34</f>
        <v>#N/A</v>
      </c>
      <c r="F34" s="123" t="e">
        <f>SUMIFS('Activity Record'!$L$7:$L$296,'Activity Record'!$A$7:$A$296,A34,'Activity Record'!$C$7:$C$296,B34)/C34</f>
        <v>#DIV/0!</v>
      </c>
      <c r="G34" s="123" t="e">
        <f>SUMIFS('Activity Record'!$J$7:$J$296,'Activity Record'!$A$7:$A$296,A34,'Activity Record'!$C$7:$C$296,B34,'Activity Record'!$G$7:$G$296,G29)/C34</f>
        <v>#DIV/0!</v>
      </c>
      <c r="H34" s="123" t="e">
        <f>SUMIFS('Activity Record'!$M$7:$M$296,'Activity Record'!$A$7:$A$296,A34,'Activity Record'!$C$7:$C$296,B34)/C34</f>
        <v>#DIV/0!</v>
      </c>
      <c r="I34" s="124">
        <f>SUMIFS('Drying Fuel'!$AA$6:$AA$98,'Drying Fuel'!$X$6:$X$98,A34,'Drying Fuel'!$Y$6:$Y$98,B34)</f>
        <v>0</v>
      </c>
      <c r="J34" s="123" t="e">
        <f t="shared" si="0"/>
        <v>#N/A</v>
      </c>
    </row>
    <row r="35" spans="1:10" s="20" customFormat="1" ht="15.95" customHeight="1" x14ac:dyDescent="0.25">
      <c r="A35" s="205"/>
      <c r="B35" s="202"/>
      <c r="C35" s="122">
        <f>SUMIFS('Activity Record'!$D$7:$D$296,'Activity Record'!$C$7:$C$296,B35,'Activity Record'!$A$7:$A$296,A35)</f>
        <v>0</v>
      </c>
      <c r="D35" s="205"/>
      <c r="E35" s="123" t="e">
        <f>VLOOKUP(B35,Storages!$A$6:$I$35,9,FALSE)/C35</f>
        <v>#N/A</v>
      </c>
      <c r="F35" s="123" t="e">
        <f>SUMIFS('Activity Record'!$L$7:$L$296,'Activity Record'!$A$7:$A$296,A35,'Activity Record'!$C$7:$C$296,B35)/C35</f>
        <v>#DIV/0!</v>
      </c>
      <c r="G35" s="123" t="e">
        <f>SUMIFS('Activity Record'!$J$7:$J$296,'Activity Record'!$A$7:$A$296,A35,'Activity Record'!$C$7:$C$296,B35,'Activity Record'!$G$7:$G$296,G30)/C35</f>
        <v>#DIV/0!</v>
      </c>
      <c r="H35" s="123" t="e">
        <f>SUMIFS('Activity Record'!$M$7:$M$296,'Activity Record'!$A$7:$A$296,A35,'Activity Record'!$C$7:$C$296,B35)/C35</f>
        <v>#DIV/0!</v>
      </c>
      <c r="I35" s="124">
        <f>SUMIFS('Drying Fuel'!$AA$6:$AA$98,'Drying Fuel'!$X$6:$X$98,A35,'Drying Fuel'!$Y$6:$Y$98,B35)</f>
        <v>0</v>
      </c>
      <c r="J35" s="123" t="e">
        <f t="shared" si="0"/>
        <v>#N/A</v>
      </c>
    </row>
    <row r="36" spans="1:10" s="20" customFormat="1" ht="15.95" customHeight="1" x14ac:dyDescent="0.25">
      <c r="A36" s="205"/>
      <c r="B36" s="202"/>
      <c r="C36" s="122">
        <f>SUMIFS('Activity Record'!$D$7:$D$296,'Activity Record'!$C$7:$C$296,B36,'Activity Record'!$A$7:$A$296,A36)</f>
        <v>0</v>
      </c>
      <c r="D36" s="205"/>
      <c r="E36" s="123" t="e">
        <f>VLOOKUP(B36,Storages!$A$6:$I$35,9,FALSE)/C36</f>
        <v>#N/A</v>
      </c>
      <c r="F36" s="123" t="e">
        <f>SUMIFS('Activity Record'!$L$7:$L$296,'Activity Record'!$A$7:$A$296,A36,'Activity Record'!$C$7:$C$296,B36)/C36</f>
        <v>#DIV/0!</v>
      </c>
      <c r="G36" s="123" t="e">
        <f>SUMIFS('Activity Record'!$J$7:$J$296,'Activity Record'!$A$7:$A$296,A36,'Activity Record'!$C$7:$C$296,B36,'Activity Record'!$G$7:$G$296,G31)/C36</f>
        <v>#DIV/0!</v>
      </c>
      <c r="H36" s="123" t="e">
        <f>SUMIFS('Activity Record'!$M$7:$M$296,'Activity Record'!$A$7:$A$296,A36,'Activity Record'!$C$7:$C$296,B36)/C36</f>
        <v>#DIV/0!</v>
      </c>
      <c r="I36" s="124">
        <f>SUMIFS('Drying Fuel'!$AA$6:$AA$98,'Drying Fuel'!$X$6:$X$98,A36,'Drying Fuel'!$Y$6:$Y$98,B36)</f>
        <v>0</v>
      </c>
      <c r="J36" s="123" t="e">
        <f t="shared" ref="J36" si="1">(E36+F36+G36+H36+I36)*((12-D36)/12)</f>
        <v>#N/A</v>
      </c>
    </row>
  </sheetData>
  <sheetProtection sheet="1" objects="1" scenarios="1" selectLockedCells="1"/>
  <pageMargins left="0.7" right="0.7" top="0.75" bottom="0.75" header="0.3" footer="0.3"/>
  <pageSetup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Storages!$A$6:$A$35</xm:f>
          </x14:formula1>
          <xm:sqref>B7:B36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31"/>
  <sheetViews>
    <sheetView zoomScaleNormal="100" workbookViewId="0">
      <selection activeCell="A8" sqref="A8"/>
    </sheetView>
  </sheetViews>
  <sheetFormatPr defaultRowHeight="18.75" x14ac:dyDescent="0.3"/>
  <cols>
    <col min="1" max="1" width="15.140625" style="3" customWidth="1"/>
    <col min="2" max="2" width="14" style="3" customWidth="1"/>
    <col min="3" max="3" width="17.85546875" style="3" customWidth="1"/>
    <col min="4" max="5" width="20" style="3" customWidth="1"/>
    <col min="6" max="6" width="14" style="168" customWidth="1"/>
    <col min="7" max="7" width="13.85546875" style="3" customWidth="1"/>
    <col min="8" max="8" width="12.28515625" style="3" customWidth="1"/>
    <col min="9" max="9" width="12.5703125" style="3" customWidth="1"/>
    <col min="10" max="10" width="13.42578125" style="176" customWidth="1"/>
    <col min="11" max="11" width="13.85546875" style="176" customWidth="1"/>
    <col min="12" max="12" width="12.5703125" style="176" customWidth="1"/>
    <col min="13" max="13" width="12.42578125" style="176" customWidth="1"/>
    <col min="14" max="14" width="14.7109375" style="176" customWidth="1"/>
    <col min="15" max="17" width="9.140625" style="3"/>
    <col min="18" max="18" width="13" style="3" customWidth="1"/>
    <col min="19" max="22" width="16.7109375" style="3" customWidth="1"/>
    <col min="23" max="16384" width="9.140625" style="3"/>
  </cols>
  <sheetData>
    <row r="1" spans="1:38" ht="21.95" customHeight="1" x14ac:dyDescent="0.35">
      <c r="A1" s="29" t="s">
        <v>95</v>
      </c>
      <c r="E1" s="61"/>
      <c r="F1" s="167"/>
      <c r="G1" s="61"/>
      <c r="H1" s="61"/>
      <c r="I1" s="61"/>
      <c r="J1" s="175"/>
      <c r="K1" s="175"/>
    </row>
    <row r="2" spans="1:38" ht="9.9499999999999993" customHeight="1" thickBot="1" x14ac:dyDescent="0.35">
      <c r="A2" s="1"/>
    </row>
    <row r="3" spans="1:38" s="20" customFormat="1" ht="15.95" customHeight="1" thickBot="1" x14ac:dyDescent="0.3">
      <c r="A3" s="97" t="s">
        <v>16</v>
      </c>
      <c r="B3" s="98">
        <f>Storages!B3</f>
        <v>2021</v>
      </c>
      <c r="D3" s="97" t="s">
        <v>0</v>
      </c>
      <c r="E3" s="21" t="str">
        <f>Storages!B2</f>
        <v>My Farm</v>
      </c>
      <c r="F3" s="169"/>
      <c r="G3" s="23"/>
      <c r="I3" s="97"/>
      <c r="J3" s="177"/>
      <c r="K3" s="178"/>
      <c r="L3" s="178"/>
      <c r="M3" s="178"/>
      <c r="N3" s="179"/>
    </row>
    <row r="4" spans="1:38" s="20" customFormat="1" ht="9.9499999999999993" customHeight="1" x14ac:dyDescent="0.25">
      <c r="F4" s="170"/>
      <c r="I4" s="97"/>
      <c r="J4" s="177"/>
      <c r="K4" s="178"/>
      <c r="L4" s="178"/>
      <c r="M4" s="178"/>
      <c r="N4" s="178"/>
    </row>
    <row r="5" spans="1:38" s="20" customFormat="1" ht="16.5" thickBot="1" x14ac:dyDescent="0.3">
      <c r="A5" s="101" t="s">
        <v>14</v>
      </c>
      <c r="F5" s="171"/>
      <c r="H5" s="102" t="s">
        <v>58</v>
      </c>
      <c r="J5" s="178"/>
      <c r="K5" s="178" t="s">
        <v>91</v>
      </c>
      <c r="L5" s="178"/>
      <c r="M5" s="178"/>
      <c r="N5" s="178"/>
      <c r="Q5" s="103"/>
    </row>
    <row r="6" spans="1:38" s="44" customFormat="1" ht="60" customHeight="1" thickBot="1" x14ac:dyDescent="0.3">
      <c r="A6" s="104" t="s">
        <v>43</v>
      </c>
      <c r="B6" s="104" t="s">
        <v>96</v>
      </c>
      <c r="C6" s="105" t="s">
        <v>97</v>
      </c>
      <c r="D6" s="104" t="s">
        <v>88</v>
      </c>
      <c r="E6" s="104" t="s">
        <v>89</v>
      </c>
      <c r="F6" s="172" t="s">
        <v>82</v>
      </c>
      <c r="G6" s="104" t="s">
        <v>90</v>
      </c>
      <c r="H6" s="104" t="s">
        <v>83</v>
      </c>
      <c r="I6" s="260" t="s">
        <v>84</v>
      </c>
      <c r="J6" s="261" t="s">
        <v>93</v>
      </c>
      <c r="K6" s="261" t="s">
        <v>94</v>
      </c>
      <c r="L6" s="261" t="s">
        <v>85</v>
      </c>
      <c r="M6" s="261" t="s">
        <v>86</v>
      </c>
      <c r="N6" s="261" t="s">
        <v>87</v>
      </c>
      <c r="Q6" s="182"/>
      <c r="R6" s="150"/>
      <c r="S6" s="150"/>
      <c r="T6" s="150"/>
      <c r="U6" s="150"/>
      <c r="V6" s="150"/>
      <c r="W6" s="150"/>
    </row>
    <row r="7" spans="1:38" s="44" customFormat="1" ht="15.95" customHeight="1" x14ac:dyDescent="0.25">
      <c r="A7" s="257" t="s">
        <v>62</v>
      </c>
      <c r="B7" s="202" t="s">
        <v>8</v>
      </c>
      <c r="C7" s="106">
        <f>VLOOKUP(B7,Storages!$A$6:$I$35,9,FALSE)</f>
        <v>3040</v>
      </c>
      <c r="D7" s="269">
        <v>0.25</v>
      </c>
      <c r="E7" s="208" t="s">
        <v>54</v>
      </c>
      <c r="F7" s="173" t="e">
        <f>VLOOKUP(E7,Storages!$A$6:$I$35,9,FALSE)*G7/I7</f>
        <v>#N/A</v>
      </c>
      <c r="G7" s="259">
        <v>5</v>
      </c>
      <c r="H7" s="259">
        <v>5</v>
      </c>
      <c r="I7" s="262">
        <f>SUMIFS('Activity Record'!$D$7:$D$296,'Activity Record'!$A$7:$A$296,'non-Bin Storage Cost'!A7,'Activity Record'!$C$7:$C$296,'non-Bin Storage Cost'!B7)</f>
        <v>5000</v>
      </c>
      <c r="J7" s="263">
        <f>SUMIFS('Activity Record'!$L$7:$L$296,'Activity Record'!$A$7:$A$296,A7,'Activity Record'!$C$7:$C$296,B7)/I7</f>
        <v>8.5999999999999993E-2</v>
      </c>
      <c r="K7" s="264">
        <f>SUMIFS('Activity Record'!$J$7:$J$296,'Activity Record'!$A$7:$A$296,A7,'Activity Record'!$C$7:$C$296,B7,'Activity Record'!$G$7:$G$296,$K$5)</f>
        <v>0</v>
      </c>
      <c r="L7" s="263">
        <f>SUMIFS('Activity Record'!$M$7:$M$296,$A$8:$A$297,A7,$B$8:$B$297,B7)</f>
        <v>0</v>
      </c>
      <c r="M7" s="263">
        <f>SUMIFS('Drying Fuel'!$AA$6:$AA$98,'Drying Fuel'!$X$6:$X$98,A7,'Drying Fuel'!$Y$6:$Y$98,B7)</f>
        <v>5.5E-2</v>
      </c>
      <c r="N7" s="263" t="e">
        <f>(F7+J7+K7+L7+M7)+(C7*D7/I7)+(H7*VLOOKUP('non-Bin Storage Cost'!$H$5,Storages!A6:I35,9,FALSE))/I7</f>
        <v>#N/A</v>
      </c>
      <c r="Q7" s="32"/>
      <c r="R7" s="184"/>
      <c r="S7" s="150"/>
      <c r="T7" s="32"/>
      <c r="U7" s="32"/>
      <c r="V7" s="32"/>
      <c r="W7" s="150"/>
    </row>
    <row r="8" spans="1:38" s="20" customFormat="1" ht="15.95" customHeight="1" x14ac:dyDescent="0.25">
      <c r="A8" s="205"/>
      <c r="B8" s="205"/>
      <c r="C8" s="107" t="e">
        <f>VLOOKUP(B8,Storages!$A$6:$I$35,9,FALSE)</f>
        <v>#N/A</v>
      </c>
      <c r="D8" s="269"/>
      <c r="E8" s="270"/>
      <c r="F8" s="173" t="e">
        <f>VLOOKUP(E8,Storages!$A$6:$I$35,9,FALSE)*G8/I8</f>
        <v>#N/A</v>
      </c>
      <c r="G8" s="259">
        <v>5</v>
      </c>
      <c r="H8" s="259">
        <v>5</v>
      </c>
      <c r="I8" s="262">
        <f>SUMIFS('Activity Record'!$D$7:$D$296,'Activity Record'!$A$7:$A$296,'non-Bin Storage Cost'!A8,'Activity Record'!$C$7:$C$296,'non-Bin Storage Cost'!B8)</f>
        <v>0</v>
      </c>
      <c r="J8" s="263" t="e">
        <f>SUMIFS('Activity Record'!$L$7:$L$296,'Activity Record'!$A$7:$A$296,A8,'Activity Record'!$C$7:$C$296,B8)/I8</f>
        <v>#DIV/0!</v>
      </c>
      <c r="K8" s="264">
        <f>SUMIFS('Activity Record'!$J$7:$J$296,'Activity Record'!$A$7:$A$296,A8,'Activity Record'!$C$7:$C$296,B8,'Activity Record'!$G$7:$G$296,$K$5)</f>
        <v>0</v>
      </c>
      <c r="L8" s="263">
        <f>SUMIFS('Activity Record'!$M$7:$M$296,$A$8:$A$297,A8,$B$8:$B$297,B8)</f>
        <v>0</v>
      </c>
      <c r="M8" s="263">
        <f>SUMIFS('Drying Fuel'!$AA$6:$AA$98,'Drying Fuel'!$X$6:$X$98,A8,'Drying Fuel'!$Y$6:$Y$98,B8)</f>
        <v>0</v>
      </c>
      <c r="N8" s="263" t="e">
        <f>(F8+J8+K8+L8+M8)+(C8*D8/I8)+(H8*VLOOKUP('non-Bin Storage Cost'!$H$5,Storages!A7:I36,9,FALSE))/I8</f>
        <v>#N/A</v>
      </c>
      <c r="Q8" s="150"/>
      <c r="R8" s="150"/>
      <c r="S8" s="150"/>
      <c r="T8" s="150"/>
      <c r="U8" s="150"/>
      <c r="V8" s="150"/>
      <c r="W8" s="32"/>
      <c r="AD8" s="15"/>
      <c r="AE8" s="103"/>
      <c r="AF8" s="109"/>
      <c r="AG8" s="15"/>
      <c r="AH8" s="15"/>
      <c r="AI8" s="15"/>
      <c r="AJ8" s="15"/>
      <c r="AK8" s="15"/>
      <c r="AL8" s="15"/>
    </row>
    <row r="9" spans="1:38" s="20" customFormat="1" ht="15.95" customHeight="1" x14ac:dyDescent="0.25">
      <c r="A9" s="258"/>
      <c r="B9" s="205"/>
      <c r="C9" s="107" t="e">
        <f>VLOOKUP(B9,Storages!$A$6:$I$35,9,FALSE)</f>
        <v>#N/A</v>
      </c>
      <c r="D9" s="269"/>
      <c r="E9" s="270"/>
      <c r="F9" s="173" t="e">
        <f>VLOOKUP(E9,Storages!$A$6:$I$35,9,FALSE)*G9/I9</f>
        <v>#N/A</v>
      </c>
      <c r="G9" s="259">
        <v>5</v>
      </c>
      <c r="H9" s="259">
        <v>5</v>
      </c>
      <c r="I9" s="262">
        <f>SUMIFS('Activity Record'!$D$7:$D$296,'Activity Record'!$A$7:$A$296,'non-Bin Storage Cost'!A9,'Activity Record'!$C$7:$C$296,'non-Bin Storage Cost'!B9)</f>
        <v>0</v>
      </c>
      <c r="J9" s="263" t="e">
        <f>SUMIFS('Activity Record'!$L$7:$L$296,'Activity Record'!$A$7:$A$296,A9,'Activity Record'!$C$7:$C$296,B9)/I9</f>
        <v>#DIV/0!</v>
      </c>
      <c r="K9" s="264">
        <f>SUMIFS('Activity Record'!$J$7:$J$296,'Activity Record'!$A$7:$A$296,A9,'Activity Record'!$C$7:$C$296,B9,'Activity Record'!$G$7:$G$296,$K$5)</f>
        <v>0</v>
      </c>
      <c r="L9" s="263">
        <f>SUMIFS('Activity Record'!$M$7:$M$296,$A$8:$A$297,A9,$B$8:$B$297,B9)</f>
        <v>0</v>
      </c>
      <c r="M9" s="263">
        <f>SUMIFS('Drying Fuel'!$AA$6:$AA$98,'Drying Fuel'!$X$6:$X$98,A9,'Drying Fuel'!$Y$6:$Y$98,B9)</f>
        <v>0</v>
      </c>
      <c r="N9" s="263" t="e">
        <f>(F9+J9+K9+L9+M9)+(C9*D9/I9)+(H9*VLOOKUP('non-Bin Storage Cost'!$H$5,Storages!A8:I37,9,FALSE))/I9</f>
        <v>#N/A</v>
      </c>
      <c r="Q9" s="150"/>
      <c r="R9" s="150"/>
      <c r="S9" s="88"/>
      <c r="T9" s="88"/>
      <c r="U9" s="32"/>
      <c r="V9" s="32"/>
      <c r="W9" s="32"/>
      <c r="AD9" s="15"/>
      <c r="AE9" s="15"/>
      <c r="AF9" s="111"/>
      <c r="AG9" s="111"/>
      <c r="AH9" s="111"/>
      <c r="AI9" s="111"/>
      <c r="AJ9" s="15"/>
      <c r="AK9" s="15"/>
      <c r="AL9" s="15"/>
    </row>
    <row r="10" spans="1:38" s="20" customFormat="1" ht="15.95" customHeight="1" x14ac:dyDescent="0.25">
      <c r="A10" s="205"/>
      <c r="B10" s="205"/>
      <c r="C10" s="107" t="e">
        <f>VLOOKUP(B10,Storages!$A$6:$I$35,9,FALSE)</f>
        <v>#N/A</v>
      </c>
      <c r="D10" s="269"/>
      <c r="E10" s="270"/>
      <c r="F10" s="173" t="e">
        <f>VLOOKUP(E10,Storages!$A$6:$I$35,9,FALSE)*G10/I10</f>
        <v>#N/A</v>
      </c>
      <c r="G10" s="259">
        <v>5</v>
      </c>
      <c r="H10" s="259">
        <v>5</v>
      </c>
      <c r="I10" s="262">
        <f>SUMIFS('Activity Record'!$D$7:$D$296,'Activity Record'!$A$7:$A$296,'non-Bin Storage Cost'!A10,'Activity Record'!$C$7:$C$296,'non-Bin Storage Cost'!B10)</f>
        <v>0</v>
      </c>
      <c r="J10" s="263" t="e">
        <f>SUMIFS('Activity Record'!$L$7:$L$296,'Activity Record'!$A$7:$A$296,A10,'Activity Record'!$C$7:$C$296,B10)/I10</f>
        <v>#DIV/0!</v>
      </c>
      <c r="K10" s="264">
        <f>SUMIFS('Activity Record'!$J$7:$J$296,'Activity Record'!$A$7:$A$296,A10,'Activity Record'!$C$7:$C$296,B10,'Activity Record'!$G$7:$G$296,$K$5)</f>
        <v>0</v>
      </c>
      <c r="L10" s="263">
        <f>SUMIFS('Activity Record'!$M$7:$M$296,$A$8:$A$297,A10,$B$8:$B$297,B10)</f>
        <v>0</v>
      </c>
      <c r="M10" s="263">
        <f>SUMIFS('Drying Fuel'!$AA$6:$AA$98,'Drying Fuel'!$X$6:$X$98,A10,'Drying Fuel'!$Y$6:$Y$98,B10)</f>
        <v>0</v>
      </c>
      <c r="N10" s="263" t="e">
        <f>(F10+J10+K10+L10+M10)+(C10*D10/I10)+(H10*VLOOKUP('non-Bin Storage Cost'!$H$5,Storages!A9:I38,9,FALSE))/I10</f>
        <v>#N/A</v>
      </c>
      <c r="Q10" s="150"/>
      <c r="R10" s="183"/>
      <c r="S10" s="185"/>
      <c r="T10" s="185"/>
      <c r="U10" s="32"/>
      <c r="V10" s="32"/>
      <c r="W10" s="32"/>
      <c r="AD10" s="15"/>
      <c r="AE10" s="89"/>
      <c r="AF10" s="90"/>
      <c r="AG10" s="90"/>
      <c r="AH10" s="90"/>
      <c r="AI10" s="90"/>
      <c r="AJ10" s="89"/>
      <c r="AK10" s="89"/>
      <c r="AL10" s="15"/>
    </row>
    <row r="11" spans="1:38" s="20" customFormat="1" ht="15.95" customHeight="1" x14ac:dyDescent="0.25">
      <c r="A11" s="205"/>
      <c r="B11" s="205"/>
      <c r="C11" s="107" t="e">
        <f>VLOOKUP(B11,Storages!$A$6:$I$35,9,FALSE)</f>
        <v>#N/A</v>
      </c>
      <c r="D11" s="269"/>
      <c r="E11" s="270"/>
      <c r="F11" s="173" t="e">
        <f>VLOOKUP(E11,Storages!$A$6:$I$35,9,FALSE)*G11/I11</f>
        <v>#N/A</v>
      </c>
      <c r="G11" s="259">
        <v>5</v>
      </c>
      <c r="H11" s="259">
        <v>5</v>
      </c>
      <c r="I11" s="262">
        <f>SUMIFS('Activity Record'!$D$7:$D$296,'Activity Record'!$A$7:$A$296,'non-Bin Storage Cost'!A11,'Activity Record'!$C$7:$C$296,'non-Bin Storage Cost'!B11)</f>
        <v>0</v>
      </c>
      <c r="J11" s="263" t="e">
        <f>SUMIFS('Activity Record'!$L$7:$L$296,'Activity Record'!$A$7:$A$296,A11,'Activity Record'!$C$7:$C$296,B11)/I11</f>
        <v>#DIV/0!</v>
      </c>
      <c r="K11" s="264">
        <f>SUMIFS('Activity Record'!$J$7:$J$296,'Activity Record'!$A$7:$A$296,A11,'Activity Record'!$C$7:$C$296,B11,'Activity Record'!$G$7:$G$296,$K$5)</f>
        <v>0</v>
      </c>
      <c r="L11" s="263">
        <f>SUMIFS('Activity Record'!$M$7:$M$296,$A$8:$A$297,A11,$B$8:$B$297,B11)</f>
        <v>0</v>
      </c>
      <c r="M11" s="263">
        <f>SUMIFS('Drying Fuel'!$AA$6:$AA$98,'Drying Fuel'!$X$6:$X$98,A11,'Drying Fuel'!$Y$6:$Y$98,B11)</f>
        <v>0</v>
      </c>
      <c r="N11" s="263" t="e">
        <f>(F11+J11+K11+L11+M11)+(C11*D11/I11)+(H11*VLOOKUP('non-Bin Storage Cost'!$H$5,Storages!A10:I39,9,FALSE))/I11</f>
        <v>#N/A</v>
      </c>
      <c r="Q11" s="150"/>
      <c r="R11" s="150"/>
      <c r="S11" s="32"/>
      <c r="T11" s="32"/>
      <c r="U11" s="32"/>
      <c r="V11" s="32"/>
      <c r="W11" s="32"/>
      <c r="AD11" s="15"/>
      <c r="AE11" s="15"/>
      <c r="AF11" s="112"/>
      <c r="AG11" s="15"/>
      <c r="AH11" s="15"/>
      <c r="AI11" s="15"/>
      <c r="AJ11" s="15"/>
      <c r="AK11" s="15"/>
      <c r="AL11" s="15"/>
    </row>
    <row r="12" spans="1:38" s="20" customFormat="1" ht="15.95" customHeight="1" x14ac:dyDescent="0.25">
      <c r="A12" s="205"/>
      <c r="B12" s="205"/>
      <c r="C12" s="107" t="e">
        <f>VLOOKUP(B12,Storages!$A$6:$I$35,9,FALSE)</f>
        <v>#N/A</v>
      </c>
      <c r="D12" s="269"/>
      <c r="E12" s="270"/>
      <c r="F12" s="173" t="e">
        <f>VLOOKUP(E12,Storages!$A$6:$I$35,9,FALSE)*G12/I12</f>
        <v>#N/A</v>
      </c>
      <c r="G12" s="259">
        <v>5</v>
      </c>
      <c r="H12" s="259">
        <v>5</v>
      </c>
      <c r="I12" s="262">
        <f>SUMIFS('Activity Record'!$D$7:$D$296,'Activity Record'!$A$7:$A$296,'non-Bin Storage Cost'!A12,'Activity Record'!$C$7:$C$296,'non-Bin Storage Cost'!B12)</f>
        <v>0</v>
      </c>
      <c r="J12" s="263" t="e">
        <f>SUMIFS('Activity Record'!$L$7:$L$296,'Activity Record'!$A$7:$A$296,A12,'Activity Record'!$C$7:$C$296,B12)/I12</f>
        <v>#DIV/0!</v>
      </c>
      <c r="K12" s="264">
        <f>SUMIFS('Activity Record'!$J$7:$J$296,'Activity Record'!$A$7:$A$296,A12,'Activity Record'!$C$7:$C$296,B12,'Activity Record'!$G$7:$G$296,$K$5)</f>
        <v>0</v>
      </c>
      <c r="L12" s="263">
        <f>SUMIFS('Activity Record'!$M$7:$M$296,$A$8:$A$297,A12,$B$8:$B$297,B12)</f>
        <v>0</v>
      </c>
      <c r="M12" s="263">
        <f>SUMIFS('Drying Fuel'!$AA$6:$AA$98,'Drying Fuel'!$X$6:$X$98,A12,'Drying Fuel'!$Y$6:$Y$98,B12)</f>
        <v>0</v>
      </c>
      <c r="N12" s="263" t="e">
        <f>(F12+J12+K12+L12+M12)+(C12*D12/I12)+(H12*VLOOKUP('non-Bin Storage Cost'!$H$5,Storages!A11:I40,9,FALSE))/I12</f>
        <v>#N/A</v>
      </c>
      <c r="Q12" s="150"/>
      <c r="R12" s="150"/>
      <c r="S12" s="100"/>
      <c r="T12" s="100"/>
      <c r="U12" s="100"/>
      <c r="V12" s="150"/>
      <c r="W12" s="32"/>
      <c r="AD12" s="15"/>
      <c r="AE12" s="15"/>
      <c r="AF12" s="111"/>
      <c r="AG12" s="15"/>
      <c r="AH12" s="15"/>
      <c r="AI12" s="15"/>
      <c r="AJ12" s="15"/>
      <c r="AK12" s="15"/>
      <c r="AL12" s="15"/>
    </row>
    <row r="13" spans="1:38" s="20" customFormat="1" ht="15.95" customHeight="1" x14ac:dyDescent="0.25">
      <c r="A13" s="205"/>
      <c r="B13" s="205"/>
      <c r="C13" s="107" t="e">
        <f>VLOOKUP(B13,Storages!$A$6:$I$35,9,FALSE)</f>
        <v>#N/A</v>
      </c>
      <c r="D13" s="269"/>
      <c r="E13" s="270"/>
      <c r="F13" s="173" t="e">
        <f>VLOOKUP(E13,Storages!$A$6:$I$35,9,FALSE)*G13/I13</f>
        <v>#N/A</v>
      </c>
      <c r="G13" s="259">
        <v>5</v>
      </c>
      <c r="H13" s="259">
        <v>5</v>
      </c>
      <c r="I13" s="262">
        <f>SUMIFS('Activity Record'!$D$7:$D$296,'Activity Record'!$A$7:$A$296,'non-Bin Storage Cost'!A13,'Activity Record'!$C$7:$C$296,'non-Bin Storage Cost'!B13)</f>
        <v>0</v>
      </c>
      <c r="J13" s="263" t="e">
        <f>SUMIFS('Activity Record'!$L$7:$L$296,'Activity Record'!$A$7:$A$296,A13,'Activity Record'!$C$7:$C$296,B13)/I13</f>
        <v>#DIV/0!</v>
      </c>
      <c r="K13" s="264">
        <f>SUMIFS('Activity Record'!$J$7:$J$296,'Activity Record'!$A$7:$A$296,A13,'Activity Record'!$C$7:$C$296,B13,'Activity Record'!$G$7:$G$296,$K$5)</f>
        <v>0</v>
      </c>
      <c r="L13" s="263">
        <f>SUMIFS('Activity Record'!$M$7:$M$296,$A$8:$A$297,A13,$B$8:$B$297,B13)</f>
        <v>0</v>
      </c>
      <c r="M13" s="263">
        <f>SUMIFS('Drying Fuel'!$AA$6:$AA$98,'Drying Fuel'!$X$6:$X$98,A13,'Drying Fuel'!$Y$6:$Y$98,B13)</f>
        <v>0</v>
      </c>
      <c r="N13" s="263" t="e">
        <f>(F13+J13+K13+L13+M13)+(C13*D13/I13)+(H13*VLOOKUP('non-Bin Storage Cost'!$H$5,Storages!A12:I41,9,FALSE))/I13</f>
        <v>#N/A</v>
      </c>
      <c r="Q13" s="150"/>
      <c r="R13" s="150"/>
      <c r="S13" s="100"/>
      <c r="T13" s="100"/>
      <c r="U13" s="100"/>
      <c r="V13" s="150"/>
      <c r="W13" s="32"/>
      <c r="AD13" s="15"/>
      <c r="AE13" s="15"/>
      <c r="AF13" s="112"/>
      <c r="AG13" s="111"/>
      <c r="AH13" s="111"/>
      <c r="AI13" s="111"/>
      <c r="AJ13" s="111"/>
      <c r="AK13" s="15"/>
      <c r="AL13" s="15"/>
    </row>
    <row r="14" spans="1:38" s="20" customFormat="1" ht="15.95" customHeight="1" x14ac:dyDescent="0.25">
      <c r="A14" s="205"/>
      <c r="B14" s="205"/>
      <c r="C14" s="107" t="e">
        <f>VLOOKUP(B14,Storages!$A$6:$I$35,9,FALSE)</f>
        <v>#N/A</v>
      </c>
      <c r="D14" s="269"/>
      <c r="E14" s="270"/>
      <c r="F14" s="173" t="e">
        <f>VLOOKUP(E14,Storages!$A$6:$I$35,9,FALSE)*G14/I14</f>
        <v>#N/A</v>
      </c>
      <c r="G14" s="259">
        <v>5</v>
      </c>
      <c r="H14" s="259">
        <v>5</v>
      </c>
      <c r="I14" s="262">
        <f>SUMIFS('Activity Record'!$D$7:$D$296,'Activity Record'!$A$7:$A$296,'non-Bin Storage Cost'!A14,'Activity Record'!$C$7:$C$296,'non-Bin Storage Cost'!B14)</f>
        <v>0</v>
      </c>
      <c r="J14" s="263" t="e">
        <f>SUMIFS('Activity Record'!$L$7:$L$296,'Activity Record'!$A$7:$A$296,A14,'Activity Record'!$C$7:$C$296,B14)/I14</f>
        <v>#DIV/0!</v>
      </c>
      <c r="K14" s="264">
        <f>SUMIFS('Activity Record'!$J$7:$J$296,'Activity Record'!$A$7:$A$296,A14,'Activity Record'!$C$7:$C$296,B14,'Activity Record'!$G$7:$G$296,$K$5)</f>
        <v>0</v>
      </c>
      <c r="L14" s="263">
        <f>SUMIFS('Activity Record'!$M$7:$M$296,$A$8:$A$297,A14,$B$8:$B$297,B14)</f>
        <v>0</v>
      </c>
      <c r="M14" s="263">
        <f>SUMIFS('Drying Fuel'!$AA$6:$AA$98,'Drying Fuel'!$X$6:$X$98,A14,'Drying Fuel'!$Y$6:$Y$98,B14)</f>
        <v>0</v>
      </c>
      <c r="N14" s="263" t="e">
        <f>(F14+J14+K14+L14+M14)+(C14*D14/I14)+(H14*VLOOKUP('non-Bin Storage Cost'!$H$5,Storages!A13:I42,9,FALSE))/I14</f>
        <v>#N/A</v>
      </c>
      <c r="Q14" s="150"/>
      <c r="R14" s="184"/>
      <c r="S14" s="32"/>
      <c r="T14" s="32"/>
      <c r="U14" s="186"/>
      <c r="V14" s="150"/>
      <c r="W14" s="32"/>
      <c r="AD14" s="15"/>
      <c r="AE14" s="15"/>
      <c r="AF14" s="111"/>
      <c r="AG14" s="111"/>
      <c r="AH14" s="111"/>
      <c r="AI14" s="15"/>
      <c r="AJ14" s="111"/>
      <c r="AK14" s="15"/>
      <c r="AL14" s="15"/>
    </row>
    <row r="15" spans="1:38" s="20" customFormat="1" ht="15.95" customHeight="1" x14ac:dyDescent="0.25">
      <c r="A15" s="205"/>
      <c r="B15" s="205"/>
      <c r="C15" s="107" t="e">
        <f>VLOOKUP(B15,Storages!$A$6:$I$35,9,FALSE)</f>
        <v>#N/A</v>
      </c>
      <c r="D15" s="269"/>
      <c r="E15" s="270"/>
      <c r="F15" s="173" t="e">
        <f>VLOOKUP(E15,Storages!$A$6:$I$35,9,FALSE)*G15/I15</f>
        <v>#N/A</v>
      </c>
      <c r="G15" s="259">
        <v>5</v>
      </c>
      <c r="H15" s="259">
        <v>5</v>
      </c>
      <c r="I15" s="262">
        <f>SUMIFS('Activity Record'!$D$7:$D$296,'Activity Record'!$A$7:$A$296,'non-Bin Storage Cost'!A15,'Activity Record'!$C$7:$C$296,'non-Bin Storage Cost'!B15)</f>
        <v>0</v>
      </c>
      <c r="J15" s="263" t="e">
        <f>SUMIFS('Activity Record'!$L$7:$L$296,'Activity Record'!$A$7:$A$296,A15,'Activity Record'!$C$7:$C$296,B15)/I15</f>
        <v>#DIV/0!</v>
      </c>
      <c r="K15" s="264">
        <f>SUMIFS('Activity Record'!$J$7:$J$296,'Activity Record'!$A$7:$A$296,A15,'Activity Record'!$C$7:$C$296,B15,'Activity Record'!$G$7:$G$296,$K$5)</f>
        <v>0</v>
      </c>
      <c r="L15" s="263">
        <f>SUMIFS('Activity Record'!$M$7:$M$296,$A$8:$A$297,A15,$B$8:$B$297,B15)</f>
        <v>0</v>
      </c>
      <c r="M15" s="263">
        <f>SUMIFS('Drying Fuel'!$AA$6:$AA$98,'Drying Fuel'!$X$6:$X$98,A15,'Drying Fuel'!$Y$6:$Y$98,B15)</f>
        <v>0</v>
      </c>
      <c r="N15" s="263" t="e">
        <f>(F15+J15+K15+L15+M15)+(C15*D15/I15)+(H15*VLOOKUP('non-Bin Storage Cost'!$H$5,Storages!A14:I43,9,FALSE))/I15</f>
        <v>#N/A</v>
      </c>
      <c r="Q15" s="150"/>
      <c r="R15" s="183"/>
      <c r="S15" s="88"/>
      <c r="T15" s="88"/>
      <c r="U15" s="88"/>
      <c r="V15" s="32"/>
      <c r="W15" s="32"/>
      <c r="AD15" s="15"/>
      <c r="AE15" s="15"/>
      <c r="AF15" s="111"/>
      <c r="AG15" s="90"/>
      <c r="AH15" s="90"/>
      <c r="AI15" s="90"/>
      <c r="AJ15" s="90"/>
      <c r="AK15" s="15"/>
      <c r="AL15" s="15"/>
    </row>
    <row r="16" spans="1:38" s="20" customFormat="1" ht="15.95" customHeight="1" x14ac:dyDescent="0.25">
      <c r="A16" s="205"/>
      <c r="B16" s="205"/>
      <c r="C16" s="107" t="e">
        <f>VLOOKUP(B16,Storages!$A$6:$I$35,9,FALSE)</f>
        <v>#N/A</v>
      </c>
      <c r="D16" s="269"/>
      <c r="E16" s="270"/>
      <c r="F16" s="173" t="e">
        <f>VLOOKUP(E16,Storages!$A$6:$I$35,9,FALSE)*G16/I16</f>
        <v>#N/A</v>
      </c>
      <c r="G16" s="259">
        <v>5</v>
      </c>
      <c r="H16" s="259">
        <v>5</v>
      </c>
      <c r="I16" s="262">
        <f>SUMIFS('Activity Record'!$D$7:$D$296,'Activity Record'!$A$7:$A$296,'non-Bin Storage Cost'!A16,'Activity Record'!$C$7:$C$296,'non-Bin Storage Cost'!B16)</f>
        <v>0</v>
      </c>
      <c r="J16" s="263" t="e">
        <f>SUMIFS('Activity Record'!$L$7:$L$296,'Activity Record'!$A$7:$A$296,A16,'Activity Record'!$C$7:$C$296,B16)/I16</f>
        <v>#DIV/0!</v>
      </c>
      <c r="K16" s="264">
        <f>SUMIFS('Activity Record'!$J$7:$J$296,'Activity Record'!$A$7:$A$296,A16,'Activity Record'!$C$7:$C$296,B16,'Activity Record'!$G$7:$G$296,$K$5)</f>
        <v>0</v>
      </c>
      <c r="L16" s="263">
        <f>SUMIFS('Activity Record'!$M$7:$M$296,$A$8:$A$297,A16,$B$8:$B$297,B16)</f>
        <v>0</v>
      </c>
      <c r="M16" s="263">
        <f>SUMIFS('Drying Fuel'!$AA$6:$AA$98,'Drying Fuel'!$X$6:$X$98,A16,'Drying Fuel'!$Y$6:$Y$98,B16)</f>
        <v>0</v>
      </c>
      <c r="N16" s="263" t="e">
        <f>(F16+J16+K16+L16+M16)+(C16*D16/I16)+(H16*VLOOKUP('non-Bin Storage Cost'!$H$5,Storages!A15:I44,9,FALSE))/I16</f>
        <v>#N/A</v>
      </c>
      <c r="Q16" s="150"/>
      <c r="R16" s="183"/>
      <c r="S16" s="100"/>
      <c r="T16" s="88"/>
      <c r="U16" s="88"/>
      <c r="V16" s="88"/>
      <c r="W16" s="32"/>
      <c r="AD16" s="15"/>
      <c r="AE16" s="15"/>
      <c r="AF16" s="112"/>
      <c r="AG16" s="15"/>
      <c r="AH16" s="15"/>
      <c r="AI16" s="15"/>
      <c r="AJ16" s="15"/>
      <c r="AK16" s="15"/>
      <c r="AL16" s="15"/>
    </row>
    <row r="17" spans="1:38" s="20" customFormat="1" ht="15.95" customHeight="1" x14ac:dyDescent="0.25">
      <c r="A17" s="205"/>
      <c r="B17" s="205"/>
      <c r="C17" s="107" t="e">
        <f>VLOOKUP(B17,Storages!$A$6:$I$35,9,FALSE)</f>
        <v>#N/A</v>
      </c>
      <c r="D17" s="269"/>
      <c r="E17" s="270"/>
      <c r="F17" s="173" t="e">
        <f>VLOOKUP(E17,Storages!$A$6:$I$35,9,FALSE)*G17/I17</f>
        <v>#N/A</v>
      </c>
      <c r="G17" s="259">
        <v>5</v>
      </c>
      <c r="H17" s="259">
        <v>5</v>
      </c>
      <c r="I17" s="262">
        <f>SUMIFS('Activity Record'!$D$7:$D$296,'Activity Record'!$A$7:$A$296,'non-Bin Storage Cost'!A17,'Activity Record'!$C$7:$C$296,'non-Bin Storage Cost'!B17)</f>
        <v>0</v>
      </c>
      <c r="J17" s="263" t="e">
        <f>SUMIFS('Activity Record'!$L$7:$L$296,'Activity Record'!$A$7:$A$296,A17,'Activity Record'!$C$7:$C$296,B17)/I17</f>
        <v>#DIV/0!</v>
      </c>
      <c r="K17" s="264">
        <f>SUMIFS('Activity Record'!$J$7:$J$296,'Activity Record'!$A$7:$A$296,A17,'Activity Record'!$C$7:$C$296,B17,'Activity Record'!$G$7:$G$296,$K$5)</f>
        <v>0</v>
      </c>
      <c r="L17" s="263">
        <f>SUMIFS('Activity Record'!$M$7:$M$296,$A$8:$A$297,A17,$B$8:$B$297,B17)</f>
        <v>0</v>
      </c>
      <c r="M17" s="263">
        <f>SUMIFS('Drying Fuel'!$AA$6:$AA$98,'Drying Fuel'!$X$6:$X$98,A17,'Drying Fuel'!$Y$6:$Y$98,B17)</f>
        <v>0</v>
      </c>
      <c r="N17" s="263" t="e">
        <f>(F17+J17+K17+L17+M17)+(C17*D17/I17)+(H17*VLOOKUP('non-Bin Storage Cost'!$H$5,Storages!A16:I45,9,FALSE))/I17</f>
        <v>#N/A</v>
      </c>
      <c r="Q17" s="150"/>
      <c r="R17" s="183"/>
      <c r="S17" s="187"/>
      <c r="T17" s="88"/>
      <c r="U17" s="100"/>
      <c r="V17" s="100"/>
      <c r="W17" s="32"/>
      <c r="AD17" s="15"/>
      <c r="AE17" s="15"/>
      <c r="AF17" s="112"/>
      <c r="AG17" s="15"/>
      <c r="AH17" s="15"/>
      <c r="AI17" s="15"/>
      <c r="AJ17" s="15"/>
      <c r="AK17" s="15"/>
      <c r="AL17" s="15"/>
    </row>
    <row r="18" spans="1:38" s="20" customFormat="1" ht="15.95" customHeight="1" x14ac:dyDescent="0.25">
      <c r="A18" s="205"/>
      <c r="B18" s="205"/>
      <c r="C18" s="107" t="e">
        <f>VLOOKUP(B18,Storages!$A$6:$I$35,9,FALSE)</f>
        <v>#N/A</v>
      </c>
      <c r="D18" s="269"/>
      <c r="E18" s="270"/>
      <c r="F18" s="173" t="e">
        <f>VLOOKUP(E18,Storages!$A$6:$I$35,9,FALSE)*G18/I18</f>
        <v>#N/A</v>
      </c>
      <c r="G18" s="259">
        <v>5</v>
      </c>
      <c r="H18" s="259">
        <v>5</v>
      </c>
      <c r="I18" s="262">
        <f>SUMIFS('Activity Record'!$D$7:$D$296,'Activity Record'!$A$7:$A$296,'non-Bin Storage Cost'!A18,'Activity Record'!$C$7:$C$296,'non-Bin Storage Cost'!B18)</f>
        <v>0</v>
      </c>
      <c r="J18" s="263" t="e">
        <f>SUMIFS('Activity Record'!$L$7:$L$296,'Activity Record'!$A$7:$A$296,A18,'Activity Record'!$C$7:$C$296,B18)/I18</f>
        <v>#DIV/0!</v>
      </c>
      <c r="K18" s="264">
        <f>SUMIFS('Activity Record'!$J$7:$J$296,'Activity Record'!$A$7:$A$296,A18,'Activity Record'!$C$7:$C$296,B18,'Activity Record'!$G$7:$G$296,$K$5)</f>
        <v>0</v>
      </c>
      <c r="L18" s="263">
        <f>SUMIFS('Activity Record'!$M$7:$M$296,$A$8:$A$297,A18,$B$8:$B$297,B18)</f>
        <v>0</v>
      </c>
      <c r="M18" s="263">
        <f>SUMIFS('Drying Fuel'!$AA$6:$AA$98,'Drying Fuel'!$X$6:$X$98,A18,'Drying Fuel'!$Y$6:$Y$98,B18)</f>
        <v>0</v>
      </c>
      <c r="N18" s="263" t="e">
        <f>(F18+J18+K18+L18+M18)+(C18*D18/I18)+(H18*VLOOKUP('non-Bin Storage Cost'!$H$5,Storages!A17:I46,9,FALSE))/I18</f>
        <v>#N/A</v>
      </c>
      <c r="Q18" s="150"/>
      <c r="R18" s="184"/>
      <c r="S18" s="32"/>
      <c r="T18" s="32"/>
      <c r="U18" s="32"/>
      <c r="V18" s="186"/>
      <c r="W18" s="32"/>
      <c r="AD18" s="15"/>
      <c r="AE18" s="15"/>
      <c r="AF18" s="112"/>
      <c r="AG18" s="111"/>
      <c r="AH18" s="111"/>
      <c r="AI18" s="15"/>
      <c r="AJ18" s="15"/>
      <c r="AK18" s="15"/>
      <c r="AL18" s="15"/>
    </row>
    <row r="19" spans="1:38" s="20" customFormat="1" ht="15.95" customHeight="1" x14ac:dyDescent="0.25">
      <c r="A19" s="205"/>
      <c r="B19" s="205"/>
      <c r="C19" s="107" t="e">
        <f>VLOOKUP(B19,Storages!$A$6:$I$35,9,FALSE)</f>
        <v>#N/A</v>
      </c>
      <c r="D19" s="269"/>
      <c r="E19" s="270"/>
      <c r="F19" s="173" t="e">
        <f>VLOOKUP(E19,Storages!$A$6:$I$35,9,FALSE)*G19/I19</f>
        <v>#N/A</v>
      </c>
      <c r="G19" s="259">
        <v>5</v>
      </c>
      <c r="H19" s="259">
        <v>5</v>
      </c>
      <c r="I19" s="262">
        <f>SUMIFS('Activity Record'!$D$7:$D$296,'Activity Record'!$A$7:$A$296,'non-Bin Storage Cost'!A19,'Activity Record'!$C$7:$C$296,'non-Bin Storage Cost'!B19)</f>
        <v>0</v>
      </c>
      <c r="J19" s="263" t="e">
        <f>SUMIFS('Activity Record'!$L$7:$L$296,'Activity Record'!$A$7:$A$296,A19,'Activity Record'!$C$7:$C$296,B19)/I19</f>
        <v>#DIV/0!</v>
      </c>
      <c r="K19" s="264">
        <f>SUMIFS('Activity Record'!$J$7:$J$296,'Activity Record'!$A$7:$A$296,A19,'Activity Record'!$C$7:$C$296,B19,'Activity Record'!$G$7:$G$296,$K$5)</f>
        <v>0</v>
      </c>
      <c r="L19" s="263">
        <f>SUMIFS('Activity Record'!$M$7:$M$296,$A$8:$A$297,A19,$B$8:$B$297,B19)</f>
        <v>0</v>
      </c>
      <c r="M19" s="263">
        <f>SUMIFS('Drying Fuel'!$AA$6:$AA$98,'Drying Fuel'!$X$6:$X$98,A19,'Drying Fuel'!$Y$6:$Y$98,B19)</f>
        <v>0</v>
      </c>
      <c r="N19" s="263" t="e">
        <f>(F19+J19+K19+L19+M19)+(C19*D19/I19)+(H19*VLOOKUP('non-Bin Storage Cost'!$H$5,Storages!A18:I47,9,FALSE))/I19</f>
        <v>#N/A</v>
      </c>
      <c r="Q19" s="150"/>
      <c r="R19" s="184"/>
      <c r="S19" s="32"/>
      <c r="T19" s="32"/>
      <c r="U19" s="32"/>
      <c r="V19" s="32"/>
      <c r="W19" s="32"/>
      <c r="AD19" s="15"/>
      <c r="AE19" s="15"/>
      <c r="AF19" s="112"/>
      <c r="AG19" s="15"/>
      <c r="AH19" s="15"/>
      <c r="AI19" s="15"/>
      <c r="AJ19" s="15"/>
      <c r="AK19" s="15"/>
      <c r="AL19" s="15"/>
    </row>
    <row r="20" spans="1:38" s="20" customFormat="1" ht="15.95" customHeight="1" x14ac:dyDescent="0.25">
      <c r="A20" s="205"/>
      <c r="B20" s="205"/>
      <c r="C20" s="107" t="e">
        <f>VLOOKUP(B20,Storages!$A$6:$I$35,9,FALSE)</f>
        <v>#N/A</v>
      </c>
      <c r="D20" s="269"/>
      <c r="E20" s="270"/>
      <c r="F20" s="173" t="e">
        <f>VLOOKUP(E20,Storages!$A$6:$I$35,9,FALSE)*G20/I20</f>
        <v>#N/A</v>
      </c>
      <c r="G20" s="259">
        <v>5</v>
      </c>
      <c r="H20" s="259">
        <v>5</v>
      </c>
      <c r="I20" s="262">
        <f>SUMIFS('Activity Record'!$D$7:$D$296,'Activity Record'!$A$7:$A$296,'non-Bin Storage Cost'!A20,'Activity Record'!$C$7:$C$296,'non-Bin Storage Cost'!B20)</f>
        <v>0</v>
      </c>
      <c r="J20" s="263" t="e">
        <f>SUMIFS('Activity Record'!$L$7:$L$296,'Activity Record'!$A$7:$A$296,A20,'Activity Record'!$C$7:$C$296,B20)/I20</f>
        <v>#DIV/0!</v>
      </c>
      <c r="K20" s="264">
        <f>SUMIFS('Activity Record'!$J$7:$J$296,'Activity Record'!$A$7:$A$296,A20,'Activity Record'!$C$7:$C$296,B20,'Activity Record'!$G$7:$G$296,$K$5)</f>
        <v>0</v>
      </c>
      <c r="L20" s="263">
        <f>SUMIFS('Activity Record'!$M$7:$M$296,$A$8:$A$297,A20,$B$8:$B$297,B20)</f>
        <v>0</v>
      </c>
      <c r="M20" s="263">
        <f>SUMIFS('Drying Fuel'!$AA$6:$AA$98,'Drying Fuel'!$X$6:$X$98,A20,'Drying Fuel'!$Y$6:$Y$98,B20)</f>
        <v>0</v>
      </c>
      <c r="N20" s="263" t="e">
        <f>(F20+J20+K20+L20+M20)+(C20*D20/I20)+(H20*VLOOKUP('non-Bin Storage Cost'!$H$5,Storages!A19:I48,9,FALSE))/I20</f>
        <v>#N/A</v>
      </c>
      <c r="Q20" s="150"/>
      <c r="R20" s="184"/>
      <c r="S20" s="100"/>
      <c r="T20" s="100"/>
      <c r="U20" s="32"/>
      <c r="V20" s="32"/>
      <c r="W20" s="32"/>
      <c r="AD20" s="15"/>
      <c r="AE20" s="15"/>
      <c r="AF20" s="111"/>
      <c r="AG20" s="15"/>
      <c r="AH20" s="15"/>
      <c r="AI20" s="15"/>
      <c r="AJ20" s="15"/>
      <c r="AK20" s="15"/>
      <c r="AL20" s="15"/>
    </row>
    <row r="21" spans="1:38" s="20" customFormat="1" ht="15.95" customHeight="1" x14ac:dyDescent="0.25">
      <c r="A21" s="205"/>
      <c r="B21" s="205"/>
      <c r="C21" s="107" t="e">
        <f>VLOOKUP(B21,Storages!$A$6:$I$35,9,FALSE)</f>
        <v>#N/A</v>
      </c>
      <c r="D21" s="269"/>
      <c r="E21" s="270"/>
      <c r="F21" s="173" t="e">
        <f>VLOOKUP(E21,Storages!$A$6:$I$35,9,FALSE)*G21/I21</f>
        <v>#N/A</v>
      </c>
      <c r="G21" s="259">
        <v>5</v>
      </c>
      <c r="H21" s="259">
        <v>5</v>
      </c>
      <c r="I21" s="262">
        <f>SUMIFS('Activity Record'!$D$7:$D$296,'Activity Record'!$A$7:$A$296,'non-Bin Storage Cost'!A21,'Activity Record'!$C$7:$C$296,'non-Bin Storage Cost'!B21)</f>
        <v>0</v>
      </c>
      <c r="J21" s="263" t="e">
        <f>SUMIFS('Activity Record'!$L$7:$L$296,'Activity Record'!$A$7:$A$296,A21,'Activity Record'!$C$7:$C$296,B21)/I21</f>
        <v>#DIV/0!</v>
      </c>
      <c r="K21" s="264">
        <f>SUMIFS('Activity Record'!$J$7:$J$296,'Activity Record'!$A$7:$A$296,A21,'Activity Record'!$C$7:$C$296,B21,'Activity Record'!$G$7:$G$296,$K$5)</f>
        <v>0</v>
      </c>
      <c r="L21" s="263">
        <f>SUMIFS('Activity Record'!$M$7:$M$296,$A$8:$A$297,A21,$B$8:$B$297,B21)</f>
        <v>0</v>
      </c>
      <c r="M21" s="263">
        <f>SUMIFS('Drying Fuel'!$AA$6:$AA$98,'Drying Fuel'!$X$6:$X$98,A21,'Drying Fuel'!$Y$6:$Y$98,B21)</f>
        <v>0</v>
      </c>
      <c r="N21" s="263" t="e">
        <f>(F21+J21+K21+L21+M21)+(C21*D21/I21)+(H21*VLOOKUP('non-Bin Storage Cost'!$H$5,Storages!A20:I49,9,FALSE))/I21</f>
        <v>#N/A</v>
      </c>
      <c r="Q21" s="150"/>
      <c r="R21" s="184"/>
      <c r="S21" s="32"/>
      <c r="T21" s="186"/>
      <c r="U21" s="32"/>
      <c r="V21" s="32"/>
      <c r="W21" s="32"/>
      <c r="AD21" s="15"/>
      <c r="AE21" s="15"/>
      <c r="AF21" s="112"/>
      <c r="AG21" s="15"/>
      <c r="AH21" s="15"/>
      <c r="AI21" s="15"/>
      <c r="AJ21" s="15"/>
      <c r="AK21" s="15"/>
      <c r="AL21" s="15"/>
    </row>
    <row r="22" spans="1:38" s="20" customFormat="1" ht="15.95" customHeight="1" x14ac:dyDescent="0.25">
      <c r="A22" s="205"/>
      <c r="B22" s="205"/>
      <c r="C22" s="107" t="e">
        <f>VLOOKUP(B22,Storages!$A$6:$I$35,9,FALSE)</f>
        <v>#N/A</v>
      </c>
      <c r="D22" s="269"/>
      <c r="E22" s="270"/>
      <c r="F22" s="173" t="e">
        <f>VLOOKUP(E22,Storages!$A$6:$I$35,9,FALSE)*G22/I22</f>
        <v>#N/A</v>
      </c>
      <c r="G22" s="259">
        <v>5</v>
      </c>
      <c r="H22" s="259">
        <v>5</v>
      </c>
      <c r="I22" s="262">
        <f>SUMIFS('Activity Record'!$D$7:$D$296,'Activity Record'!$A$7:$A$296,'non-Bin Storage Cost'!A22,'Activity Record'!$C$7:$C$296,'non-Bin Storage Cost'!B22)</f>
        <v>0</v>
      </c>
      <c r="J22" s="263" t="e">
        <f>SUMIFS('Activity Record'!$L$7:$L$296,'Activity Record'!$A$7:$A$296,A22,'Activity Record'!$C$7:$C$296,B22)/I22</f>
        <v>#DIV/0!</v>
      </c>
      <c r="K22" s="264">
        <f>SUMIFS('Activity Record'!$J$7:$J$296,'Activity Record'!$A$7:$A$296,A22,'Activity Record'!$C$7:$C$296,B22,'Activity Record'!$G$7:$G$296,$K$5)</f>
        <v>0</v>
      </c>
      <c r="L22" s="263">
        <f>SUMIFS('Activity Record'!$M$7:$M$296,$A$8:$A$297,A22,$B$8:$B$297,B22)</f>
        <v>0</v>
      </c>
      <c r="M22" s="263">
        <f>SUMIFS('Drying Fuel'!$AA$6:$AA$98,'Drying Fuel'!$X$6:$X$98,A22,'Drying Fuel'!$Y$6:$Y$98,B22)</f>
        <v>0</v>
      </c>
      <c r="N22" s="263" t="e">
        <f>(F22+J22+K22+L22+M22)+(C22*D22/I22)+(H22*VLOOKUP('non-Bin Storage Cost'!$H$5,Storages!A21:I50,9,FALSE))/I22</f>
        <v>#N/A</v>
      </c>
      <c r="Q22" s="150"/>
      <c r="R22" s="183"/>
      <c r="S22" s="32"/>
      <c r="T22" s="32"/>
      <c r="U22" s="32"/>
      <c r="V22" s="32"/>
      <c r="W22" s="150"/>
      <c r="AD22" s="15"/>
      <c r="AE22" s="15"/>
      <c r="AF22" s="112"/>
      <c r="AG22" s="15"/>
      <c r="AH22" s="15"/>
      <c r="AI22" s="15"/>
      <c r="AJ22" s="15"/>
      <c r="AK22" s="15"/>
      <c r="AL22" s="15"/>
    </row>
    <row r="23" spans="1:38" s="20" customFormat="1" ht="15.95" customHeight="1" x14ac:dyDescent="0.25">
      <c r="A23" s="205"/>
      <c r="B23" s="205"/>
      <c r="C23" s="107" t="e">
        <f>VLOOKUP(B23,Storages!$A$6:$I$35,9,FALSE)</f>
        <v>#N/A</v>
      </c>
      <c r="D23" s="269"/>
      <c r="E23" s="270"/>
      <c r="F23" s="173" t="e">
        <f>VLOOKUP(E23,Storages!$A$6:$I$35,9,FALSE)*G23/I23</f>
        <v>#N/A</v>
      </c>
      <c r="G23" s="259">
        <v>5</v>
      </c>
      <c r="H23" s="259">
        <v>5</v>
      </c>
      <c r="I23" s="262">
        <f>SUMIFS('Activity Record'!$D$7:$D$296,'Activity Record'!$A$7:$A$296,'non-Bin Storage Cost'!A23,'Activity Record'!$C$7:$C$296,'non-Bin Storage Cost'!B23)</f>
        <v>0</v>
      </c>
      <c r="J23" s="263" t="e">
        <f>SUMIFS('Activity Record'!$L$7:$L$296,'Activity Record'!$A$7:$A$296,A23,'Activity Record'!$C$7:$C$296,B23)/I23</f>
        <v>#DIV/0!</v>
      </c>
      <c r="K23" s="264">
        <f>SUMIFS('Activity Record'!$J$7:$J$296,'Activity Record'!$A$7:$A$296,A23,'Activity Record'!$C$7:$C$296,B23,'Activity Record'!$G$7:$G$296,$K$5)</f>
        <v>0</v>
      </c>
      <c r="L23" s="263">
        <f>SUMIFS('Activity Record'!$M$7:$M$296,$A$8:$A$297,A23,$B$8:$B$297,B23)</f>
        <v>0</v>
      </c>
      <c r="M23" s="263">
        <f>SUMIFS('Drying Fuel'!$AA$6:$AA$98,'Drying Fuel'!$X$6:$X$98,A23,'Drying Fuel'!$Y$6:$Y$98,B23)</f>
        <v>0</v>
      </c>
      <c r="N23" s="263" t="e">
        <f>(F23+J23+K23+L23+M23)+(C23*D23/I23)+(H23*VLOOKUP('non-Bin Storage Cost'!$H$5,Storages!A22:I51,9,FALSE))/I23</f>
        <v>#N/A</v>
      </c>
      <c r="Q23" s="150"/>
      <c r="R23" s="184"/>
      <c r="S23" s="185"/>
      <c r="T23" s="32"/>
      <c r="U23" s="150"/>
      <c r="V23" s="32"/>
      <c r="W23" s="150"/>
      <c r="AD23" s="15"/>
      <c r="AE23" s="15"/>
      <c r="AF23" s="112"/>
      <c r="AG23" s="15"/>
      <c r="AH23" s="15"/>
      <c r="AI23" s="15"/>
      <c r="AJ23" s="15"/>
      <c r="AK23" s="15"/>
      <c r="AL23" s="15"/>
    </row>
    <row r="24" spans="1:38" s="20" customFormat="1" ht="15.95" customHeight="1" x14ac:dyDescent="0.25">
      <c r="A24" s="205"/>
      <c r="B24" s="205"/>
      <c r="C24" s="107" t="e">
        <f>VLOOKUP(B24,Storages!$A$6:$I$35,9,FALSE)</f>
        <v>#N/A</v>
      </c>
      <c r="D24" s="269"/>
      <c r="E24" s="270"/>
      <c r="F24" s="173" t="e">
        <f>VLOOKUP(E24,Storages!$A$6:$I$35,9,FALSE)*G24/I24</f>
        <v>#N/A</v>
      </c>
      <c r="G24" s="259">
        <v>5</v>
      </c>
      <c r="H24" s="259">
        <v>5</v>
      </c>
      <c r="I24" s="262">
        <f>SUMIFS('Activity Record'!$D$7:$D$296,'Activity Record'!$A$7:$A$296,'non-Bin Storage Cost'!A24,'Activity Record'!$C$7:$C$296,'non-Bin Storage Cost'!B24)</f>
        <v>0</v>
      </c>
      <c r="J24" s="263" t="e">
        <f>SUMIFS('Activity Record'!$L$7:$L$296,'Activity Record'!$A$7:$A$296,A24,'Activity Record'!$C$7:$C$296,B24)/I24</f>
        <v>#DIV/0!</v>
      </c>
      <c r="K24" s="264">
        <f>SUMIFS('Activity Record'!$J$7:$J$296,'Activity Record'!$A$7:$A$296,A24,'Activity Record'!$C$7:$C$296,B24,'Activity Record'!$G$7:$G$296,$K$5)</f>
        <v>0</v>
      </c>
      <c r="L24" s="263">
        <f>SUMIFS('Activity Record'!$M$7:$M$296,$A$8:$A$297,A24,$B$8:$B$297,B24)</f>
        <v>0</v>
      </c>
      <c r="M24" s="263">
        <f>SUMIFS('Drying Fuel'!$AA$6:$AA$98,'Drying Fuel'!$X$6:$X$98,A24,'Drying Fuel'!$Y$6:$Y$98,B24)</f>
        <v>0</v>
      </c>
      <c r="N24" s="263" t="e">
        <f>(F24+J24+K24+L24+M24)+(C24*D24/I24)+(H24*VLOOKUP('non-Bin Storage Cost'!$H$5,Storages!A23:I52,9,FALSE))/I24</f>
        <v>#N/A</v>
      </c>
      <c r="Q24" s="150"/>
      <c r="R24" s="184"/>
      <c r="S24" s="185"/>
      <c r="T24" s="150"/>
      <c r="U24" s="32"/>
      <c r="V24" s="32"/>
      <c r="W24" s="150"/>
    </row>
    <row r="25" spans="1:38" s="20" customFormat="1" ht="15.95" customHeight="1" x14ac:dyDescent="0.25">
      <c r="A25" s="15"/>
      <c r="B25" s="15"/>
      <c r="C25" s="15"/>
      <c r="D25" s="15"/>
      <c r="E25" s="15"/>
      <c r="F25" s="171"/>
      <c r="G25" s="15"/>
      <c r="H25" s="15"/>
      <c r="I25" s="115"/>
      <c r="J25" s="180"/>
      <c r="K25" s="180"/>
      <c r="L25" s="180"/>
      <c r="M25" s="180"/>
      <c r="N25" s="178"/>
      <c r="Q25" s="150"/>
      <c r="R25" s="184"/>
      <c r="S25" s="185"/>
      <c r="T25" s="32"/>
      <c r="U25" s="32"/>
      <c r="V25" s="32"/>
      <c r="W25" s="150"/>
    </row>
    <row r="26" spans="1:38" x14ac:dyDescent="0.3">
      <c r="B26" s="256"/>
      <c r="C26" s="6"/>
      <c r="D26" s="6"/>
      <c r="E26" s="6"/>
      <c r="F26" s="174"/>
      <c r="G26" s="6"/>
      <c r="H26" s="6"/>
      <c r="I26" s="6"/>
      <c r="J26" s="181"/>
      <c r="K26" s="181"/>
      <c r="L26" s="181"/>
      <c r="M26" s="181"/>
      <c r="Q26" s="43"/>
      <c r="R26" s="43"/>
      <c r="S26" s="43"/>
      <c r="T26" s="43"/>
      <c r="U26" s="43"/>
      <c r="V26" s="43"/>
      <c r="W26" s="43"/>
    </row>
    <row r="27" spans="1:38" x14ac:dyDescent="0.3">
      <c r="Q27" s="43"/>
      <c r="R27" s="43"/>
      <c r="S27" s="43"/>
      <c r="T27" s="43"/>
      <c r="U27" s="43"/>
      <c r="V27" s="43"/>
      <c r="W27" s="43"/>
    </row>
    <row r="28" spans="1:38" x14ac:dyDescent="0.3">
      <c r="Q28" s="43"/>
      <c r="R28" s="43"/>
      <c r="S28" s="43"/>
      <c r="T28" s="43"/>
      <c r="U28" s="43"/>
      <c r="V28" s="43"/>
      <c r="W28" s="43"/>
    </row>
    <row r="29" spans="1:38" x14ac:dyDescent="0.3">
      <c r="Q29" s="43"/>
      <c r="R29" s="43"/>
      <c r="S29" s="43"/>
      <c r="T29" s="43"/>
      <c r="U29" s="43"/>
      <c r="V29" s="43"/>
      <c r="W29" s="43"/>
    </row>
    <row r="30" spans="1:38" x14ac:dyDescent="0.3">
      <c r="Q30" s="43"/>
      <c r="R30" s="43"/>
      <c r="S30" s="43"/>
      <c r="T30" s="43"/>
      <c r="U30" s="43"/>
      <c r="V30" s="43"/>
      <c r="W30" s="43"/>
    </row>
    <row r="31" spans="1:38" x14ac:dyDescent="0.3">
      <c r="Q31" s="43"/>
      <c r="R31" s="43"/>
      <c r="S31" s="43"/>
      <c r="T31" s="43"/>
      <c r="U31" s="43"/>
      <c r="V31" s="43"/>
      <c r="W31" s="43"/>
    </row>
  </sheetData>
  <sheetProtection sheet="1" objects="1" scenarios="1" selectLockedCells="1"/>
  <pageMargins left="0.7" right="0.7" top="0.75" bottom="0.75" header="0.3" footer="0.3"/>
  <pageSetup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Storages!$A$6:$A$35</xm:f>
          </x14:formula1>
          <xm:sqref>B7 E7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1"/>
  <sheetViews>
    <sheetView zoomScaleNormal="100" workbookViewId="0">
      <selection activeCell="E5" sqref="E5"/>
    </sheetView>
  </sheetViews>
  <sheetFormatPr defaultRowHeight="15" x14ac:dyDescent="0.25"/>
  <cols>
    <col min="5" max="5" width="11" customWidth="1"/>
    <col min="6" max="6" width="13" customWidth="1"/>
    <col min="7" max="7" width="13.5703125" customWidth="1"/>
  </cols>
  <sheetData>
    <row r="1" spans="1:8" ht="21" x14ac:dyDescent="0.35">
      <c r="A1" s="29" t="s">
        <v>137</v>
      </c>
      <c r="G1" s="7" t="s">
        <v>5</v>
      </c>
    </row>
    <row r="2" spans="1:8" x14ac:dyDescent="0.25">
      <c r="A2" t="s">
        <v>138</v>
      </c>
    </row>
    <row r="4" spans="1:8" ht="16.5" thickBot="1" x14ac:dyDescent="0.3">
      <c r="C4" s="103" t="s">
        <v>75</v>
      </c>
      <c r="D4" s="20"/>
      <c r="E4" s="20"/>
      <c r="F4" s="20"/>
      <c r="G4" s="20"/>
      <c r="H4" s="20"/>
    </row>
    <row r="5" spans="1:8" ht="16.5" thickBot="1" x14ac:dyDescent="0.3">
      <c r="C5" s="44"/>
      <c r="D5" s="97" t="s">
        <v>125</v>
      </c>
      <c r="E5" s="267" t="s">
        <v>149</v>
      </c>
      <c r="F5" s="44"/>
      <c r="G5" s="44"/>
      <c r="H5" s="44"/>
    </row>
    <row r="6" spans="1:8" ht="16.5" thickBot="1" x14ac:dyDescent="0.3">
      <c r="C6" s="20"/>
      <c r="D6" s="20"/>
      <c r="E6" s="20"/>
      <c r="F6" s="20"/>
      <c r="G6" s="20"/>
      <c r="H6" s="20"/>
    </row>
    <row r="7" spans="1:8" ht="32.25" thickBot="1" x14ac:dyDescent="0.3">
      <c r="C7" s="20"/>
      <c r="D7" s="20"/>
      <c r="E7" s="104" t="s">
        <v>78</v>
      </c>
      <c r="F7" s="104" t="s">
        <v>77</v>
      </c>
      <c r="G7" s="44"/>
      <c r="H7" s="44"/>
    </row>
    <row r="8" spans="1:8" ht="15.75" x14ac:dyDescent="0.25">
      <c r="C8" s="20"/>
      <c r="D8" s="97" t="s">
        <v>76</v>
      </c>
      <c r="E8" s="268">
        <v>4.5</v>
      </c>
      <c r="F8" s="268">
        <v>5</v>
      </c>
      <c r="G8" s="44"/>
      <c r="H8" s="266"/>
    </row>
    <row r="9" spans="1:8" ht="16.5" thickBot="1" x14ac:dyDescent="0.3">
      <c r="C9" s="20"/>
      <c r="D9" s="20"/>
      <c r="E9" s="44"/>
      <c r="F9" s="44"/>
      <c r="G9" s="44"/>
      <c r="H9" s="44"/>
    </row>
    <row r="10" spans="1:8" ht="48" thickBot="1" x14ac:dyDescent="0.3">
      <c r="C10" s="20"/>
      <c r="D10" s="20"/>
      <c r="E10" s="104" t="s">
        <v>144</v>
      </c>
      <c r="F10" s="104" t="s">
        <v>145</v>
      </c>
      <c r="G10" s="113" t="s">
        <v>80</v>
      </c>
      <c r="H10" s="20"/>
    </row>
    <row r="11" spans="1:8" ht="15.75" x14ac:dyDescent="0.25">
      <c r="C11" s="20"/>
      <c r="D11" s="97" t="s">
        <v>17</v>
      </c>
      <c r="E11" s="259">
        <v>5</v>
      </c>
      <c r="F11" s="259">
        <v>7</v>
      </c>
      <c r="G11" s="108">
        <f>(E11/100/12*F11*E8)</f>
        <v>0.13125000000000001</v>
      </c>
      <c r="H11" s="20"/>
    </row>
    <row r="12" spans="1:8" ht="16.5" thickBot="1" x14ac:dyDescent="0.3">
      <c r="C12" s="20"/>
      <c r="D12" s="111"/>
      <c r="E12" s="90"/>
      <c r="F12" s="90"/>
      <c r="G12" s="90"/>
      <c r="H12" s="89"/>
    </row>
    <row r="13" spans="1:8" ht="50.1" customHeight="1" thickBot="1" x14ac:dyDescent="0.3">
      <c r="C13" s="20"/>
      <c r="D13" s="19"/>
      <c r="E13" s="104" t="s">
        <v>146</v>
      </c>
      <c r="F13" s="104" t="s">
        <v>148</v>
      </c>
      <c r="G13" s="104" t="s">
        <v>147</v>
      </c>
      <c r="H13" s="113" t="s">
        <v>12</v>
      </c>
    </row>
    <row r="14" spans="1:8" ht="15.75" x14ac:dyDescent="0.25">
      <c r="C14" s="20"/>
      <c r="D14" s="97" t="s">
        <v>19</v>
      </c>
      <c r="E14" s="259">
        <v>1.5</v>
      </c>
      <c r="F14" s="259">
        <v>0.05</v>
      </c>
      <c r="G14" s="259">
        <v>2.1829999999999998</v>
      </c>
      <c r="H14" s="108">
        <f>(E14*F14)+(G14/100*E8)</f>
        <v>0.173235</v>
      </c>
    </row>
    <row r="15" spans="1:8" ht="16.5" thickBot="1" x14ac:dyDescent="0.3">
      <c r="C15" s="20"/>
      <c r="D15" s="97"/>
      <c r="E15" s="44"/>
      <c r="F15" s="44"/>
      <c r="G15" s="44"/>
      <c r="H15" s="44"/>
    </row>
    <row r="16" spans="1:8" ht="32.25" thickBot="1" x14ac:dyDescent="0.3">
      <c r="C16" s="20"/>
      <c r="D16" s="97"/>
      <c r="E16" s="104" t="s">
        <v>18</v>
      </c>
      <c r="F16" s="113" t="s">
        <v>12</v>
      </c>
      <c r="G16" s="44"/>
      <c r="H16" s="44"/>
    </row>
    <row r="17" spans="3:8" ht="15.75" x14ac:dyDescent="0.25">
      <c r="C17" s="20"/>
      <c r="D17" s="97" t="s">
        <v>79</v>
      </c>
      <c r="E17" s="259">
        <v>1.5</v>
      </c>
      <c r="F17" s="108">
        <f>(E17/100*E8)</f>
        <v>6.7500000000000004E-2</v>
      </c>
      <c r="G17" s="44"/>
      <c r="H17" s="44"/>
    </row>
    <row r="18" spans="3:8" ht="15.75" x14ac:dyDescent="0.25">
      <c r="C18" s="20"/>
      <c r="D18" s="19"/>
      <c r="E18" s="44"/>
      <c r="F18" s="44"/>
      <c r="G18" s="44"/>
      <c r="H18" s="44"/>
    </row>
    <row r="19" spans="3:8" ht="15.75" x14ac:dyDescent="0.25">
      <c r="C19" s="20"/>
      <c r="D19" s="97" t="s">
        <v>81</v>
      </c>
      <c r="E19" s="114">
        <f>F8-E8</f>
        <v>0.5</v>
      </c>
      <c r="F19" s="44"/>
      <c r="G19" s="20"/>
      <c r="H19" s="44"/>
    </row>
    <row r="20" spans="3:8" ht="16.5" thickBot="1" x14ac:dyDescent="0.3">
      <c r="C20" s="20"/>
      <c r="D20" s="97" t="s">
        <v>24</v>
      </c>
      <c r="E20" s="114">
        <f>G11+H14+F17</f>
        <v>0.37198500000000001</v>
      </c>
      <c r="F20" s="20"/>
      <c r="G20" s="44"/>
      <c r="H20" s="44"/>
    </row>
    <row r="21" spans="3:8" ht="16.5" thickBot="1" x14ac:dyDescent="0.3">
      <c r="C21" s="20"/>
      <c r="D21" s="97" t="s">
        <v>20</v>
      </c>
      <c r="E21" s="116">
        <f>E19-E20</f>
        <v>0.12801499999999999</v>
      </c>
      <c r="F21" s="44"/>
      <c r="G21" s="44"/>
      <c r="H21" s="44"/>
    </row>
  </sheetData>
  <sheetProtection sheet="1" objects="1" scenarios="1" selectLockedCells="1"/>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Storages</vt:lpstr>
      <vt:lpstr>Machinery</vt:lpstr>
      <vt:lpstr>Activity Record</vt:lpstr>
      <vt:lpstr>Drying Fuel</vt:lpstr>
      <vt:lpstr>Bin Storage Cost Calc</vt:lpstr>
      <vt:lpstr>non-Bin Storage Cost</vt:lpstr>
      <vt:lpstr>Breakeven Long-term Storage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Gabriel</dc:creator>
  <cp:lastModifiedBy>Aaron D. Gabriel</cp:lastModifiedBy>
  <cp:lastPrinted>2021-09-17T16:59:17Z</cp:lastPrinted>
  <dcterms:created xsi:type="dcterms:W3CDTF">2020-09-14T16:45:52Z</dcterms:created>
  <dcterms:modified xsi:type="dcterms:W3CDTF">2021-09-17T20:27:26Z</dcterms:modified>
</cp:coreProperties>
</file>