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Year one" sheetId="1" r:id="rId4"/>
  </sheets>
</workbook>
</file>

<file path=xl/sharedStrings.xml><?xml version="1.0" encoding="utf-8"?>
<sst xmlns="http://schemas.openxmlformats.org/spreadsheetml/2006/main" uniqueCount="46">
  <si>
    <t>Table 1</t>
  </si>
  <si>
    <t>Month</t>
  </si>
  <si>
    <t># of hogs</t>
  </si>
  <si>
    <t>Avg weight #</t>
  </si>
  <si>
    <t># of grain/hog/day</t>
  </si>
  <si>
    <t>Monthly grain total #</t>
  </si>
  <si>
    <t># of food scraps/day</t>
  </si>
  <si>
    <t># food scrap/month</t>
  </si>
  <si>
    <t># of pork yield</t>
  </si>
  <si>
    <t xml:space="preserve">Feed cost </t>
  </si>
  <si>
    <t>Income</t>
  </si>
  <si>
    <t>Scraps labor monthly average</t>
  </si>
  <si>
    <t xml:space="preserve">Labor monthly average </t>
  </si>
  <si>
    <t>Labor Expense total</t>
  </si>
  <si>
    <t>Notes</t>
  </si>
  <si>
    <t>11/14</t>
  </si>
  <si>
    <t>12/14</t>
  </si>
  <si>
    <t>1/15</t>
  </si>
  <si>
    <t>2/15</t>
  </si>
  <si>
    <t>3/15</t>
  </si>
  <si>
    <t>4/15</t>
  </si>
  <si>
    <t>5/15</t>
  </si>
  <si>
    <t>6/15</t>
  </si>
  <si>
    <t>Purchased Pregnant Sow</t>
  </si>
  <si>
    <t>7/15</t>
  </si>
  <si>
    <t>Penelope got sick from scraps. Killed scrap feeding and switched her to a gestational feed mix.</t>
  </si>
  <si>
    <t>8/15</t>
  </si>
  <si>
    <t xml:space="preserve">275 </t>
  </si>
  <si>
    <t>Penelope has 13 piglets on 8/27 , 8 live.</t>
  </si>
  <si>
    <t>9/15</t>
  </si>
  <si>
    <t>One more piglet dies of greasy pig. 7 remain.</t>
  </si>
  <si>
    <t>10/15</t>
  </si>
  <si>
    <t>Piglets are weened at 8 weeks old</t>
  </si>
  <si>
    <t>11/15</t>
  </si>
  <si>
    <t xml:space="preserve"> Purchased a Mangalitsa gilt at 8 weeks old.</t>
  </si>
  <si>
    <t>12/15</t>
  </si>
  <si>
    <t>1/16</t>
  </si>
  <si>
    <t>2/16</t>
  </si>
  <si>
    <t xml:space="preserve">Started mixing scraps and grains with water in order to better measure and conserve on feed. Proved to be very labor intensive. </t>
  </si>
  <si>
    <t>3/16</t>
  </si>
  <si>
    <t>4/16</t>
  </si>
  <si>
    <t>5/16</t>
  </si>
  <si>
    <t>Annual Totals</t>
  </si>
  <si>
    <t>Total income</t>
  </si>
  <si>
    <t>Total expenses</t>
  </si>
  <si>
    <t>Profitability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</si>
</sst>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#,##0.00"/>
  </numFmts>
  <fonts count="9">
    <font>
      <sz val="10"/>
      <color indexed="8"/>
      <name val="Helvetica"/>
    </font>
    <font>
      <sz val="12"/>
      <color indexed="8"/>
      <name val="Helvetica"/>
    </font>
    <font>
      <b val="1"/>
      <sz val="14"/>
      <color indexed="8"/>
      <name val="Helvetica"/>
    </font>
    <font>
      <b val="1"/>
      <sz val="14"/>
      <color indexed="12"/>
      <name val="Helvetica"/>
    </font>
    <font>
      <b val="1"/>
      <sz val="10"/>
      <color indexed="8"/>
      <name val="Helvetica"/>
    </font>
    <font>
      <b val="1"/>
      <sz val="11"/>
      <color indexed="8"/>
      <name val="Helvetica"/>
    </font>
    <font>
      <b val="1"/>
      <sz val="17"/>
      <color indexed="8"/>
      <name val="Helvetica"/>
    </font>
    <font>
      <b val="1"/>
      <sz val="16"/>
      <color indexed="8"/>
      <name val="Helvetica"/>
    </font>
    <font>
      <b val="1"/>
      <sz val="18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2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49" fontId="3" fillId="2" borderId="1" applyNumberFormat="1" applyFont="1" applyFill="1" applyBorder="1" applyAlignment="1" applyProtection="0">
      <alignment vertical="top" wrapText="1"/>
    </xf>
    <xf numFmtId="49" fontId="4" fillId="3" borderId="2" applyNumberFormat="1" applyFont="1" applyFill="1" applyBorder="1" applyAlignment="1" applyProtection="0">
      <alignment vertical="top" wrapText="1"/>
    </xf>
    <xf numFmtId="0" fontId="0" borderId="3" applyNumberFormat="1" applyFont="1" applyFill="0" applyBorder="1" applyAlignment="1" applyProtection="0">
      <alignment vertical="top" wrapText="1"/>
    </xf>
    <xf numFmtId="0" fontId="0" borderId="4" applyNumberFormat="1" applyFont="1" applyFill="0" applyBorder="1" applyAlignment="1" applyProtection="0">
      <alignment vertical="top" wrapText="1"/>
    </xf>
    <xf numFmtId="3" fontId="0" borderId="4" applyNumberFormat="1" applyFont="1" applyFill="0" applyBorder="1" applyAlignment="1" applyProtection="0">
      <alignment vertical="top" wrapText="1"/>
    </xf>
    <xf numFmtId="59" fontId="0" borderId="4" applyNumberFormat="1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49" fontId="4" fillId="3" borderId="5" applyNumberFormat="1" applyFont="1" applyFill="1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3" fontId="0" borderId="7" applyNumberFormat="1" applyFont="1" applyFill="0" applyBorder="1" applyAlignment="1" applyProtection="0">
      <alignment vertical="top" wrapText="1"/>
    </xf>
    <xf numFmtId="59" fontId="0" borderId="7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49" fontId="5" fillId="3" borderId="5" applyNumberFormat="1" applyFont="1" applyFill="1" applyBorder="1" applyAlignment="1" applyProtection="0">
      <alignment vertical="top" wrapText="1"/>
    </xf>
    <xf numFmtId="0" fontId="5" borderId="6" applyNumberFormat="1" applyFont="1" applyFill="0" applyBorder="1" applyAlignment="1" applyProtection="0">
      <alignment vertical="top" wrapText="1"/>
    </xf>
    <xf numFmtId="0" fontId="5" borderId="7" applyNumberFormat="1" applyFont="1" applyFill="0" applyBorder="1" applyAlignment="1" applyProtection="0">
      <alignment vertical="top" wrapText="1"/>
    </xf>
    <xf numFmtId="3" fontId="5" borderId="7" applyNumberFormat="1" applyFont="1" applyFill="0" applyBorder="1" applyAlignment="1" applyProtection="0">
      <alignment vertical="top" wrapText="1"/>
    </xf>
    <xf numFmtId="59" fontId="5" borderId="7" applyNumberFormat="1" applyFont="1" applyFill="0" applyBorder="1" applyAlignment="1" applyProtection="0">
      <alignment vertical="top" wrapText="1"/>
    </xf>
    <xf numFmtId="49" fontId="6" fillId="3" borderId="5" applyNumberFormat="1" applyFont="1" applyFill="1" applyBorder="1" applyAlignment="1" applyProtection="0">
      <alignment vertical="top" wrapText="1"/>
    </xf>
    <xf numFmtId="0" fontId="6" borderId="6" applyNumberFormat="1" applyFont="1" applyFill="0" applyBorder="1" applyAlignment="1" applyProtection="0">
      <alignment vertical="top" wrapText="1"/>
    </xf>
    <xf numFmtId="0" fontId="6" borderId="7" applyNumberFormat="1" applyFont="1" applyFill="0" applyBorder="1" applyAlignment="1" applyProtection="0">
      <alignment vertical="top" wrapText="1"/>
    </xf>
    <xf numFmtId="3" fontId="6" borderId="7" applyNumberFormat="1" applyFont="1" applyFill="0" applyBorder="1" applyAlignment="1" applyProtection="0">
      <alignment vertical="top" wrapText="1"/>
    </xf>
    <xf numFmtId="59" fontId="6" borderId="7" applyNumberFormat="1" applyFont="1" applyFill="0" applyBorder="1" applyAlignment="1" applyProtection="0">
      <alignment vertical="top" wrapText="1"/>
    </xf>
    <xf numFmtId="49" fontId="7" fillId="3" borderId="5" applyNumberFormat="1" applyFont="1" applyFill="1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59" fontId="7" borderId="7" applyNumberFormat="1" applyFont="1" applyFill="0" applyBorder="1" applyAlignment="1" applyProtection="0">
      <alignment vertical="top" wrapText="1"/>
    </xf>
    <xf numFmtId="49" fontId="8" fillId="3" borderId="5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71a16"/>
      <rgbColor rgb="ffdbdbdb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N28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8" customHeight="1" outlineLevelRow="0" outlineLevelCol="0"/>
  <cols>
    <col min="1" max="1" width="16.3516" style="1" customWidth="1"/>
    <col min="2" max="2" width="16.3516" style="1" customWidth="1"/>
    <col min="3" max="3" width="16.3516" style="1" customWidth="1"/>
    <col min="4" max="4" width="16.3516" style="1" customWidth="1"/>
    <col min="5" max="5" width="16.3516" style="1" customWidth="1"/>
    <col min="6" max="6" width="16.3516" style="1" customWidth="1"/>
    <col min="7" max="7" width="16.3516" style="1" customWidth="1"/>
    <col min="8" max="8" width="16.3516" style="1" customWidth="1"/>
    <col min="9" max="9" width="16.3516" style="1" customWidth="1"/>
    <col min="10" max="10" width="16.3516" style="1" customWidth="1"/>
    <col min="11" max="11" width="16.3516" style="1" customWidth="1"/>
    <col min="12" max="12" width="16.3516" style="1" customWidth="1"/>
    <col min="13" max="13" width="16.3516" style="1" customWidth="1"/>
    <col min="14" max="14" width="16.3516" style="1" customWidth="1"/>
    <col min="15" max="256" width="16.3516" style="1" customWidth="1"/>
  </cols>
  <sheetData>
    <row r="1" ht="28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59.55" customHeight="1">
      <c r="A2" t="s" s="3">
        <v>1</v>
      </c>
      <c r="B2" t="s" s="3">
        <v>2</v>
      </c>
      <c r="C2" t="s" s="3">
        <v>3</v>
      </c>
      <c r="D2" t="s" s="3">
        <v>4</v>
      </c>
      <c r="E2" t="s" s="3">
        <v>5</v>
      </c>
      <c r="F2" t="s" s="3">
        <v>6</v>
      </c>
      <c r="G2" t="s" s="3">
        <v>7</v>
      </c>
      <c r="H2" t="s" s="3">
        <v>8</v>
      </c>
      <c r="I2" t="s" s="3">
        <v>9</v>
      </c>
      <c r="J2" t="s" s="3">
        <v>10</v>
      </c>
      <c r="K2" t="s" s="4">
        <v>11</v>
      </c>
      <c r="L2" t="s" s="4">
        <v>12</v>
      </c>
      <c r="M2" t="s" s="4">
        <v>13</v>
      </c>
      <c r="N2" t="s" s="3">
        <v>14</v>
      </c>
    </row>
    <row r="3" ht="20.55" customHeight="1">
      <c r="A3" t="s" s="5">
        <v>15</v>
      </c>
      <c r="B3" s="6">
        <v>6</v>
      </c>
      <c r="C3" s="7">
        <v>85</v>
      </c>
      <c r="D3" s="7">
        <v>3</v>
      </c>
      <c r="E3" s="8">
        <f>B3*D3*30</f>
        <v>540</v>
      </c>
      <c r="F3" s="7">
        <v>30</v>
      </c>
      <c r="G3" s="8">
        <f>F3*30</f>
        <v>900</v>
      </c>
      <c r="H3" s="8"/>
      <c r="I3" s="9">
        <f>D3*B3*30*0.292</f>
        <v>157.68</v>
      </c>
      <c r="J3" s="9"/>
      <c r="K3" s="7">
        <v>12</v>
      </c>
      <c r="L3" s="7">
        <v>10</v>
      </c>
      <c r="M3" s="9">
        <f>K3*14+L3*14</f>
        <v>308</v>
      </c>
      <c r="N3" s="10"/>
    </row>
    <row r="4" ht="20.35" customHeight="1">
      <c r="A4" t="s" s="11">
        <v>16</v>
      </c>
      <c r="B4" s="12">
        <v>6</v>
      </c>
      <c r="C4" s="13">
        <v>120</v>
      </c>
      <c r="D4" s="13">
        <v>5</v>
      </c>
      <c r="E4" s="14">
        <f>B4*D4*30</f>
        <v>900</v>
      </c>
      <c r="F4" s="13">
        <v>30</v>
      </c>
      <c r="G4" s="14">
        <f>F4*30</f>
        <v>900</v>
      </c>
      <c r="H4" s="14"/>
      <c r="I4" s="15">
        <f>D4*B4*30*0.292</f>
        <v>262.8</v>
      </c>
      <c r="J4" s="15"/>
      <c r="K4" s="13">
        <v>12</v>
      </c>
      <c r="L4" s="13">
        <v>10</v>
      </c>
      <c r="M4" s="15">
        <f>(K4*14)+(L4*14)</f>
        <v>308</v>
      </c>
      <c r="N4" s="16"/>
    </row>
    <row r="5" ht="20.35" customHeight="1">
      <c r="A5" t="s" s="11">
        <v>17</v>
      </c>
      <c r="B5" s="12">
        <v>6</v>
      </c>
      <c r="C5" s="13">
        <v>150</v>
      </c>
      <c r="D5" s="13">
        <v>5</v>
      </c>
      <c r="E5" s="14">
        <f>B5*D5*30</f>
        <v>900</v>
      </c>
      <c r="F5" s="13">
        <v>30</v>
      </c>
      <c r="G5" s="14">
        <f>F5*30</f>
        <v>900</v>
      </c>
      <c r="H5" s="14"/>
      <c r="I5" s="15">
        <f>D5*B5*30*0.292</f>
        <v>262.8</v>
      </c>
      <c r="J5" s="15"/>
      <c r="K5" s="13">
        <v>12</v>
      </c>
      <c r="L5" s="13">
        <v>10</v>
      </c>
      <c r="M5" s="15">
        <f>(K5*14)+(L5*14)</f>
        <v>308</v>
      </c>
      <c r="N5" s="16"/>
    </row>
    <row r="6" ht="20.35" customHeight="1">
      <c r="A6" t="s" s="11">
        <v>18</v>
      </c>
      <c r="B6" s="12">
        <v>6</v>
      </c>
      <c r="C6" s="13">
        <v>180</v>
      </c>
      <c r="D6" s="13">
        <v>5</v>
      </c>
      <c r="E6" s="14">
        <f>B6*D6*30</f>
        <v>900</v>
      </c>
      <c r="F6" s="13">
        <v>30</v>
      </c>
      <c r="G6" s="14">
        <f>F6*30</f>
        <v>900</v>
      </c>
      <c r="H6" s="14"/>
      <c r="I6" s="15">
        <f>D6*B6*30*0.292</f>
        <v>262.8</v>
      </c>
      <c r="J6" s="15"/>
      <c r="K6" s="13">
        <v>12</v>
      </c>
      <c r="L6" s="13">
        <v>10</v>
      </c>
      <c r="M6" s="15">
        <f>(K6*14)+(L6*14)</f>
        <v>308</v>
      </c>
      <c r="N6" s="16"/>
    </row>
    <row r="7" ht="20.35" customHeight="1">
      <c r="A7" t="s" s="11">
        <v>19</v>
      </c>
      <c r="B7" s="12">
        <v>6</v>
      </c>
      <c r="C7" s="13">
        <v>210</v>
      </c>
      <c r="D7" s="13">
        <v>4</v>
      </c>
      <c r="E7" s="14">
        <f>B7*D7*30</f>
        <v>720</v>
      </c>
      <c r="F7" s="13">
        <v>30</v>
      </c>
      <c r="G7" s="14">
        <f>F7*30</f>
        <v>900</v>
      </c>
      <c r="H7" s="14"/>
      <c r="I7" s="15">
        <f>D7*B7*30*0.292</f>
        <v>210.24</v>
      </c>
      <c r="J7" s="15"/>
      <c r="K7" s="13">
        <v>12</v>
      </c>
      <c r="L7" s="13">
        <v>10</v>
      </c>
      <c r="M7" s="15">
        <f>(K7*14)+(L7*14)</f>
        <v>308</v>
      </c>
      <c r="N7" s="16"/>
    </row>
    <row r="8" ht="20.35" customHeight="1">
      <c r="A8" t="s" s="11">
        <v>20</v>
      </c>
      <c r="B8" s="12">
        <v>4</v>
      </c>
      <c r="C8" s="13">
        <v>240</v>
      </c>
      <c r="D8" s="13">
        <v>4</v>
      </c>
      <c r="E8" s="14">
        <f>B8*D8*30</f>
        <v>480</v>
      </c>
      <c r="F8" s="13">
        <v>20</v>
      </c>
      <c r="G8" s="14">
        <f>F8*30</f>
        <v>600</v>
      </c>
      <c r="H8" s="14">
        <v>540</v>
      </c>
      <c r="I8" s="15">
        <f>D8*B8*30*0.292</f>
        <v>140.16</v>
      </c>
      <c r="J8" s="15">
        <f>H8*2.75</f>
        <v>1485</v>
      </c>
      <c r="K8" s="13">
        <v>12</v>
      </c>
      <c r="L8" s="13">
        <v>15</v>
      </c>
      <c r="M8" s="15">
        <f>(K8*14)+(L8*14)</f>
        <v>378</v>
      </c>
      <c r="N8" s="16"/>
    </row>
    <row r="9" ht="20.35" customHeight="1">
      <c r="A9" t="s" s="11">
        <v>21</v>
      </c>
      <c r="B9" s="12">
        <v>2</v>
      </c>
      <c r="C9" s="13">
        <v>310</v>
      </c>
      <c r="D9" s="13">
        <v>4</v>
      </c>
      <c r="E9" s="14">
        <f>B9*D9*30</f>
        <v>240</v>
      </c>
      <c r="F9" s="13">
        <v>10</v>
      </c>
      <c r="G9" s="14">
        <f>F9*30</f>
        <v>300</v>
      </c>
      <c r="H9" s="14">
        <v>700</v>
      </c>
      <c r="I9" s="15">
        <f>D9*B9*30*0.292</f>
        <v>70.08</v>
      </c>
      <c r="J9" s="15">
        <f>H9*2.75</f>
        <v>1925</v>
      </c>
      <c r="K9" s="13">
        <v>10</v>
      </c>
      <c r="L9" s="13">
        <v>15</v>
      </c>
      <c r="M9" s="15">
        <f>(K9*14)+(L9*14)</f>
        <v>350</v>
      </c>
      <c r="N9" s="16"/>
    </row>
    <row r="10" ht="32.35" customHeight="1">
      <c r="A10" t="s" s="11">
        <v>22</v>
      </c>
      <c r="B10" s="12">
        <v>1</v>
      </c>
      <c r="C10" s="13">
        <v>365</v>
      </c>
      <c r="D10" s="13">
        <v>3</v>
      </c>
      <c r="E10" s="14">
        <f>B10*D10*30</f>
        <v>90</v>
      </c>
      <c r="F10" s="13">
        <v>5</v>
      </c>
      <c r="G10" s="14">
        <f>F10*30</f>
        <v>150</v>
      </c>
      <c r="H10" s="14">
        <v>420</v>
      </c>
      <c r="I10" s="15">
        <f>D10*B10*30*0.292</f>
        <v>26.28</v>
      </c>
      <c r="J10" s="15">
        <f>H10*2.75</f>
        <v>1155</v>
      </c>
      <c r="K10" s="13">
        <v>5</v>
      </c>
      <c r="L10" s="13">
        <v>15</v>
      </c>
      <c r="M10" s="15">
        <f>(K10*14)+(L10*14)</f>
        <v>280</v>
      </c>
      <c r="N10" t="s" s="17">
        <v>23</v>
      </c>
    </row>
    <row r="11" ht="80.35" customHeight="1">
      <c r="A11" t="s" s="11">
        <v>24</v>
      </c>
      <c r="B11" s="12">
        <v>1</v>
      </c>
      <c r="C11" s="13">
        <v>230</v>
      </c>
      <c r="D11" s="13">
        <v>4</v>
      </c>
      <c r="E11" s="14">
        <f>B11*D11*30</f>
        <v>120</v>
      </c>
      <c r="F11" s="13">
        <v>0</v>
      </c>
      <c r="G11" s="14">
        <f>F11*30</f>
        <v>0</v>
      </c>
      <c r="H11" s="14"/>
      <c r="I11" s="15">
        <f>D11*B11*30*0.292</f>
        <v>35.04</v>
      </c>
      <c r="J11" s="15"/>
      <c r="K11" s="13">
        <v>0</v>
      </c>
      <c r="L11" s="13">
        <v>10</v>
      </c>
      <c r="M11" s="15">
        <f>(K11*14)+(L11*14)</f>
        <v>140</v>
      </c>
      <c r="N11" t="s" s="17">
        <v>25</v>
      </c>
    </row>
    <row r="12" ht="44.35" customHeight="1">
      <c r="A12" t="s" s="11">
        <v>26</v>
      </c>
      <c r="B12" s="12">
        <v>1</v>
      </c>
      <c r="C12" t="s" s="17">
        <v>27</v>
      </c>
      <c r="D12" s="13">
        <v>3</v>
      </c>
      <c r="E12" s="14">
        <f>D12*30</f>
        <v>90</v>
      </c>
      <c r="F12" s="13">
        <v>0</v>
      </c>
      <c r="G12" s="14">
        <f>F12*30</f>
        <v>0</v>
      </c>
      <c r="H12" s="14"/>
      <c r="I12" s="15">
        <f>D12*B12*30*0.292</f>
        <v>26.28</v>
      </c>
      <c r="J12" s="15"/>
      <c r="K12" s="13">
        <v>0</v>
      </c>
      <c r="L12" s="13">
        <v>10</v>
      </c>
      <c r="M12" s="15">
        <f>(K12*14)+(L12*14)</f>
        <v>140</v>
      </c>
      <c r="N12" t="s" s="17">
        <v>28</v>
      </c>
    </row>
    <row r="13" ht="44.35" customHeight="1">
      <c r="A13" t="s" s="11">
        <v>29</v>
      </c>
      <c r="B13" s="12">
        <v>8</v>
      </c>
      <c r="C13" s="13">
        <v>5</v>
      </c>
      <c r="D13" s="13">
        <v>2</v>
      </c>
      <c r="E13" s="14">
        <f>D13*30</f>
        <v>60</v>
      </c>
      <c r="F13" s="13">
        <v>5</v>
      </c>
      <c r="G13" s="14">
        <f>F13*30</f>
        <v>150</v>
      </c>
      <c r="H13" s="14"/>
      <c r="I13" s="15">
        <f>D13*B13*30*0.292</f>
        <v>140.16</v>
      </c>
      <c r="J13" s="15"/>
      <c r="K13" s="13">
        <v>5</v>
      </c>
      <c r="L13" s="13">
        <v>10</v>
      </c>
      <c r="M13" s="15">
        <f>(K13*14)+(L13*14)</f>
        <v>210</v>
      </c>
      <c r="N13" t="s" s="17">
        <v>30</v>
      </c>
    </row>
    <row r="14" ht="32.35" customHeight="1">
      <c r="A14" t="s" s="11">
        <v>31</v>
      </c>
      <c r="B14" s="12">
        <v>7</v>
      </c>
      <c r="C14" s="13">
        <v>35</v>
      </c>
      <c r="D14" s="13">
        <v>3</v>
      </c>
      <c r="E14" s="14">
        <f>D14*30</f>
        <v>90</v>
      </c>
      <c r="F14" s="13">
        <v>15</v>
      </c>
      <c r="G14" s="14">
        <f>F14*30</f>
        <v>450</v>
      </c>
      <c r="H14" s="14"/>
      <c r="I14" s="15">
        <f>D14*B14*30*0.292</f>
        <v>183.96</v>
      </c>
      <c r="J14" s="15"/>
      <c r="K14" s="13">
        <v>5</v>
      </c>
      <c r="L14" s="13">
        <v>10</v>
      </c>
      <c r="M14" s="15">
        <f>(K14*14)+(L14*14)</f>
        <v>210</v>
      </c>
      <c r="N14" t="s" s="17">
        <v>32</v>
      </c>
    </row>
    <row r="15" ht="44.35" customHeight="1">
      <c r="A15" t="s" s="11">
        <v>33</v>
      </c>
      <c r="B15" s="12">
        <v>7</v>
      </c>
      <c r="C15" s="13">
        <v>65</v>
      </c>
      <c r="D15" s="13">
        <v>3.5</v>
      </c>
      <c r="E15" s="14">
        <f>D15*30</f>
        <v>105</v>
      </c>
      <c r="F15" s="13">
        <v>30</v>
      </c>
      <c r="G15" s="14">
        <f>F15*30</f>
        <v>900</v>
      </c>
      <c r="H15" s="14"/>
      <c r="I15" s="15">
        <f>D15*B15*30*0.292</f>
        <v>214.62</v>
      </c>
      <c r="J15" s="15"/>
      <c r="K15" s="13">
        <v>12</v>
      </c>
      <c r="L15" s="13">
        <v>10</v>
      </c>
      <c r="M15" s="15">
        <f>(K15*14)+(L15*14)</f>
        <v>308</v>
      </c>
      <c r="N15" t="s" s="17">
        <v>34</v>
      </c>
    </row>
    <row r="16" ht="20.35" customHeight="1">
      <c r="A16" t="s" s="11">
        <v>35</v>
      </c>
      <c r="B16" s="12">
        <v>7</v>
      </c>
      <c r="C16" s="13">
        <v>100</v>
      </c>
      <c r="D16" s="13">
        <v>4</v>
      </c>
      <c r="E16" s="14">
        <f>B16*D16*30</f>
        <v>840</v>
      </c>
      <c r="F16" s="13">
        <v>30</v>
      </c>
      <c r="G16" s="14">
        <f>F16*30</f>
        <v>900</v>
      </c>
      <c r="H16" s="14"/>
      <c r="I16" s="15">
        <f>D16*B16*30*0.292</f>
        <v>245.28</v>
      </c>
      <c r="J16" s="15"/>
      <c r="K16" s="13">
        <v>12</v>
      </c>
      <c r="L16" s="13">
        <v>10</v>
      </c>
      <c r="M16" s="15">
        <f>(K16*14)+(L16*14)</f>
        <v>308</v>
      </c>
      <c r="N16" s="16"/>
    </row>
    <row r="17" ht="20.35" customHeight="1">
      <c r="A17" t="s" s="11">
        <v>36</v>
      </c>
      <c r="B17" s="12">
        <v>7</v>
      </c>
      <c r="C17" s="13">
        <v>140</v>
      </c>
      <c r="D17" s="13">
        <v>4</v>
      </c>
      <c r="E17" s="14">
        <f>B17*D17*30</f>
        <v>840</v>
      </c>
      <c r="F17" s="13">
        <v>30</v>
      </c>
      <c r="G17" s="14">
        <f>F17*30</f>
        <v>900</v>
      </c>
      <c r="H17" s="14"/>
      <c r="I17" s="15">
        <f>D17*B17*30*0.292</f>
        <v>245.28</v>
      </c>
      <c r="J17" s="15"/>
      <c r="K17" s="13">
        <v>12</v>
      </c>
      <c r="L17" s="13">
        <v>10</v>
      </c>
      <c r="M17" s="15">
        <f>(K17*14)+(L17*14)</f>
        <v>308</v>
      </c>
      <c r="N17" s="16"/>
    </row>
    <row r="18" ht="92.35" customHeight="1">
      <c r="A18" t="s" s="11">
        <v>37</v>
      </c>
      <c r="B18" s="12">
        <v>7</v>
      </c>
      <c r="C18" s="13">
        <v>175</v>
      </c>
      <c r="D18" s="13">
        <v>4</v>
      </c>
      <c r="E18" s="14">
        <f>B18*D18*30</f>
        <v>840</v>
      </c>
      <c r="F18" s="13">
        <v>30</v>
      </c>
      <c r="G18" s="14">
        <f>F18*30</f>
        <v>900</v>
      </c>
      <c r="H18" s="14"/>
      <c r="I18" s="15">
        <f>D18*B18*30*0.292</f>
        <v>245.28</v>
      </c>
      <c r="J18" s="15"/>
      <c r="K18" s="13">
        <v>15</v>
      </c>
      <c r="L18" s="13">
        <v>10</v>
      </c>
      <c r="M18" s="15">
        <f>(K18*14)+(L18*14)</f>
        <v>350</v>
      </c>
      <c r="N18" t="s" s="17">
        <v>38</v>
      </c>
    </row>
    <row r="19" ht="20.35" customHeight="1">
      <c r="A19" t="s" s="11">
        <v>39</v>
      </c>
      <c r="B19" s="12">
        <v>5</v>
      </c>
      <c r="C19" s="13">
        <v>215</v>
      </c>
      <c r="D19" s="13">
        <v>3</v>
      </c>
      <c r="E19" s="14">
        <f>B19*D19*30</f>
        <v>450</v>
      </c>
      <c r="F19" s="13">
        <v>30</v>
      </c>
      <c r="G19" s="14">
        <f>F19*30</f>
        <v>900</v>
      </c>
      <c r="H19" s="14">
        <v>560</v>
      </c>
      <c r="I19" s="15">
        <f>D19*B19*30*0.292</f>
        <v>131.4</v>
      </c>
      <c r="J19" s="15">
        <f>H19*2.75</f>
        <v>1540</v>
      </c>
      <c r="K19" s="13">
        <v>15</v>
      </c>
      <c r="L19" s="13">
        <v>15</v>
      </c>
      <c r="M19" s="15">
        <f>(K19*14)+(L19*14)</f>
        <v>420</v>
      </c>
      <c r="N19" s="16"/>
    </row>
    <row r="20" ht="20.35" customHeight="1">
      <c r="A20" t="s" s="11">
        <v>40</v>
      </c>
      <c r="B20" s="12">
        <v>3</v>
      </c>
      <c r="C20" s="13">
        <v>250</v>
      </c>
      <c r="D20" s="13">
        <v>3</v>
      </c>
      <c r="E20" s="14">
        <f>B20*D20*30</f>
        <v>270</v>
      </c>
      <c r="F20" s="13">
        <v>20</v>
      </c>
      <c r="G20" s="14">
        <f>F20*30</f>
        <v>600</v>
      </c>
      <c r="H20" s="14">
        <v>650</v>
      </c>
      <c r="I20" s="15">
        <f>D20*B20*30*0.292</f>
        <v>78.83999999999999</v>
      </c>
      <c r="J20" s="15">
        <f>H20*2.75</f>
        <v>1787.5</v>
      </c>
      <c r="K20" s="13">
        <v>10</v>
      </c>
      <c r="L20" s="13">
        <v>15</v>
      </c>
      <c r="M20" s="15">
        <f>(K20*14)+(L20*14)</f>
        <v>350</v>
      </c>
      <c r="N20" s="16"/>
    </row>
    <row r="21" ht="21.35" customHeight="1">
      <c r="A21" t="s" s="18">
        <v>41</v>
      </c>
      <c r="B21" s="19">
        <v>1</v>
      </c>
      <c r="C21" s="20">
        <v>300</v>
      </c>
      <c r="D21" s="20">
        <v>3</v>
      </c>
      <c r="E21" s="14">
        <f>B21*D21*30</f>
        <v>90</v>
      </c>
      <c r="F21" s="20">
        <v>5</v>
      </c>
      <c r="G21" s="14">
        <f>F21*30</f>
        <v>150</v>
      </c>
      <c r="H21" s="21">
        <v>350</v>
      </c>
      <c r="I21" s="15">
        <f>D21*B21*30*0.292</f>
        <v>26.28</v>
      </c>
      <c r="J21" s="22">
        <f>H21*2.75</f>
        <v>962.5</v>
      </c>
      <c r="K21" s="20">
        <v>5</v>
      </c>
      <c r="L21" s="13">
        <v>15</v>
      </c>
      <c r="M21" s="15">
        <f>(K21*14)+(L21*14)</f>
        <v>280</v>
      </c>
      <c r="N21" s="20"/>
    </row>
    <row r="22" ht="28.35" customHeight="1">
      <c r="A22" s="23"/>
      <c r="B22" s="24"/>
      <c r="C22" s="25"/>
      <c r="D22" s="25"/>
      <c r="E22" s="26"/>
      <c r="F22" s="25"/>
      <c r="G22" s="26"/>
      <c r="H22" s="26"/>
      <c r="I22" s="27"/>
      <c r="J22" s="27"/>
      <c r="K22" s="25"/>
      <c r="L22" s="25"/>
      <c r="M22" s="27"/>
      <c r="N22" s="25"/>
    </row>
    <row r="23" ht="28.35" customHeight="1">
      <c r="A23" s="23"/>
      <c r="B23" s="24"/>
      <c r="C23" s="25"/>
      <c r="D23" s="25"/>
      <c r="E23" s="26"/>
      <c r="F23" s="25"/>
      <c r="G23" s="26"/>
      <c r="H23" s="26"/>
      <c r="I23" s="27"/>
      <c r="J23" s="27"/>
      <c r="K23" s="25"/>
      <c r="L23" s="25"/>
      <c r="M23" s="27"/>
      <c r="N23" s="25"/>
    </row>
    <row r="24" ht="28.35" customHeight="1">
      <c r="A24" s="23"/>
      <c r="B24" s="24"/>
      <c r="C24" s="25"/>
      <c r="D24" s="25"/>
      <c r="E24" s="26"/>
      <c r="F24" s="25"/>
      <c r="G24" s="26"/>
      <c r="H24" s="26"/>
      <c r="I24" s="27"/>
      <c r="J24" s="27"/>
      <c r="K24" s="25"/>
      <c r="L24" s="25"/>
      <c r="M24" s="27"/>
      <c r="N24" s="25"/>
    </row>
    <row r="25" ht="48.35" customHeight="1">
      <c r="A25" t="s" s="23">
        <v>42</v>
      </c>
      <c r="B25" s="24">
        <v>14</v>
      </c>
      <c r="C25" s="25">
        <v>320</v>
      </c>
      <c r="D25" s="25"/>
      <c r="E25" s="26">
        <f>SUM(E3:E21)</f>
        <v>8565</v>
      </c>
      <c r="F25" s="25"/>
      <c r="G25" s="26">
        <f>SUM(G3:G21)</f>
        <v>11400</v>
      </c>
      <c r="H25" s="26">
        <f>SUM(H3:H21)</f>
        <v>3220</v>
      </c>
      <c r="I25" s="27">
        <f>SUM(I3:I22)</f>
        <v>2965.26</v>
      </c>
      <c r="J25" s="27">
        <f>SUM(J3:J23)</f>
        <v>8855</v>
      </c>
      <c r="K25" s="25">
        <f>SUM(K3:K22)</f>
        <v>178</v>
      </c>
      <c r="L25" s="25">
        <f>SUM(L3:L22)</f>
        <v>220</v>
      </c>
      <c r="M25" s="27">
        <f>SUM(M3:M22)</f>
        <v>5572</v>
      </c>
      <c r="N25" s="25"/>
    </row>
    <row r="26" ht="46.35" customHeight="1">
      <c r="A26" t="s" s="28">
        <v>43</v>
      </c>
      <c r="B26" s="29"/>
      <c r="C26" s="16"/>
      <c r="D26" s="16"/>
      <c r="E26" s="14"/>
      <c r="F26" s="16"/>
      <c r="G26" s="14"/>
      <c r="H26" s="14"/>
      <c r="I26" s="15"/>
      <c r="J26" s="30">
        <v>8855</v>
      </c>
      <c r="K26" s="16"/>
      <c r="L26" s="16"/>
      <c r="M26" s="15"/>
      <c r="N26" s="16"/>
    </row>
    <row r="27" ht="52.35" customHeight="1">
      <c r="A27" t="s" s="31">
        <v>44</v>
      </c>
      <c r="B27" s="29"/>
      <c r="C27" s="16"/>
      <c r="D27" s="16"/>
      <c r="E27" s="14"/>
      <c r="F27" s="16"/>
      <c r="G27" s="14"/>
      <c r="H27" s="14"/>
      <c r="I27" s="15"/>
      <c r="J27" s="30">
        <f>I25+M25</f>
        <v>8537.26</v>
      </c>
      <c r="K27" s="16"/>
      <c r="L27" s="16"/>
      <c r="M27" s="15"/>
      <c r="N27" s="16"/>
    </row>
    <row r="28" ht="27.35" customHeight="1">
      <c r="A28" t="s" s="28">
        <v>45</v>
      </c>
      <c r="B28" s="29"/>
      <c r="C28" s="16"/>
      <c r="D28" s="16"/>
      <c r="E28" s="14"/>
      <c r="F28" s="16"/>
      <c r="G28" s="14"/>
      <c r="H28" s="14"/>
      <c r="I28" s="15"/>
      <c r="J28" s="30">
        <f>J26-J27</f>
        <v>317.7399999999998</v>
      </c>
      <c r="K28" s="16"/>
      <c r="L28" s="16"/>
      <c r="M28" s="15"/>
      <c r="N28" s="16"/>
    </row>
  </sheetData>
  <mergeCells count="1">
    <mergeCell ref="A1:N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