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brassicas/"/>
    </mc:Choice>
  </mc:AlternateContent>
  <xr:revisionPtr revIDLastSave="0" documentId="13_ncr:1_{0231F47B-7DD6-9544-B4BB-F4147827B7B7}" xr6:coauthVersionLast="47" xr6:coauthVersionMax="47" xr10:uidLastSave="{00000000-0000-0000-0000-000000000000}"/>
  <bookViews>
    <workbookView xWindow="7060" yWindow="500" windowWidth="20160" windowHeight="14020" firstSheet="2" activeTab="6" xr2:uid="{C70F20E6-D5DC-CC4F-A097-AF35AC2327E2}"/>
  </bookViews>
  <sheets>
    <sheet name="mix stats" sheetId="4" r:id="rId1"/>
    <sheet name="Sheet1" sheetId="8" r:id="rId2"/>
    <sheet name="frost stats" sheetId="6" r:id="rId3"/>
    <sheet name="yield and quality by mix" sheetId="1" r:id="rId4"/>
    <sheet name="late season yield" sheetId="3" r:id="rId5"/>
    <sheet name="quality by frost and variety" sheetId="2" r:id="rId6"/>
    <sheet name="mix stats results" sheetId="5" r:id="rId7"/>
    <sheet name="frost stats result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3" l="1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9" i="3"/>
  <c r="K9" i="3"/>
  <c r="J9" i="3"/>
  <c r="L8" i="3"/>
  <c r="K8" i="3"/>
  <c r="J8" i="3"/>
  <c r="L7" i="3"/>
  <c r="K7" i="3"/>
  <c r="J7" i="3"/>
  <c r="L6" i="3"/>
  <c r="K6" i="3"/>
  <c r="J6" i="3"/>
  <c r="L5" i="3"/>
  <c r="K5" i="3"/>
  <c r="J5" i="3"/>
  <c r="L4" i="3"/>
  <c r="K4" i="3"/>
  <c r="J4" i="3"/>
  <c r="L3" i="3"/>
  <c r="K3" i="3"/>
  <c r="J3" i="3"/>
  <c r="S41" i="7" l="1"/>
  <c r="S40" i="7"/>
  <c r="S39" i="7"/>
  <c r="S38" i="7"/>
  <c r="S37" i="7"/>
  <c r="S36" i="7"/>
  <c r="S35" i="7"/>
  <c r="S34" i="7"/>
  <c r="U13" i="5"/>
  <c r="U26" i="5"/>
  <c r="U25" i="5"/>
  <c r="U24" i="5"/>
  <c r="U23" i="5"/>
  <c r="U22" i="5"/>
  <c r="U21" i="5"/>
  <c r="U20" i="5"/>
  <c r="U19" i="5"/>
  <c r="U18" i="5"/>
  <c r="U17" i="5"/>
  <c r="G26" i="5"/>
  <c r="G25" i="5"/>
  <c r="G24" i="5"/>
  <c r="G23" i="5"/>
  <c r="G22" i="5"/>
  <c r="G21" i="5"/>
  <c r="G20" i="5"/>
  <c r="G19" i="5"/>
  <c r="G18" i="5"/>
  <c r="G13" i="5"/>
  <c r="G17" i="5"/>
  <c r="AI202" i="2"/>
  <c r="AG202" i="2"/>
  <c r="AF202" i="2"/>
  <c r="AK202" i="2" s="1"/>
  <c r="AE202" i="2"/>
  <c r="AD202" i="2"/>
  <c r="AI201" i="2"/>
  <c r="AJ201" i="2" s="1"/>
  <c r="AG201" i="2"/>
  <c r="AF201" i="2"/>
  <c r="AK201" i="2" s="1"/>
  <c r="AE201" i="2"/>
  <c r="AD201" i="2"/>
  <c r="AJ200" i="2"/>
  <c r="AI200" i="2"/>
  <c r="AG200" i="2"/>
  <c r="AF200" i="2"/>
  <c r="AE200" i="2"/>
  <c r="AK200" i="2" s="1"/>
  <c r="AD200" i="2"/>
  <c r="AJ199" i="2"/>
  <c r="AI199" i="2"/>
  <c r="AG199" i="2"/>
  <c r="AF199" i="2"/>
  <c r="AK199" i="2" s="1"/>
  <c r="AE199" i="2"/>
  <c r="AD199" i="2"/>
  <c r="AI198" i="2"/>
  <c r="AJ198" i="2" s="1"/>
  <c r="AG198" i="2"/>
  <c r="AF198" i="2"/>
  <c r="AK198" i="2" s="1"/>
  <c r="AE198" i="2"/>
  <c r="AD198" i="2"/>
  <c r="AJ197" i="2"/>
  <c r="AI197" i="2"/>
  <c r="AG197" i="2"/>
  <c r="AF197" i="2"/>
  <c r="AK197" i="2" s="1"/>
  <c r="AE197" i="2"/>
  <c r="AD197" i="2"/>
  <c r="AI196" i="2"/>
  <c r="AG196" i="2"/>
  <c r="AF196" i="2"/>
  <c r="AK196" i="2" s="1"/>
  <c r="AE196" i="2"/>
  <c r="AD196" i="2"/>
  <c r="AI195" i="2"/>
  <c r="AG195" i="2"/>
  <c r="AF195" i="2"/>
  <c r="AJ195" i="2" s="1"/>
  <c r="AE195" i="2"/>
  <c r="AK195" i="2" s="1"/>
  <c r="AD195" i="2"/>
  <c r="AI194" i="2"/>
  <c r="AG194" i="2"/>
  <c r="AF194" i="2"/>
  <c r="AK194" i="2" s="1"/>
  <c r="AE194" i="2"/>
  <c r="AD194" i="2"/>
  <c r="AI193" i="2"/>
  <c r="AG193" i="2"/>
  <c r="AF193" i="2"/>
  <c r="AJ193" i="2" s="1"/>
  <c r="AE193" i="2"/>
  <c r="AD193" i="2"/>
  <c r="AK192" i="2"/>
  <c r="AJ192" i="2"/>
  <c r="AI192" i="2"/>
  <c r="AG192" i="2"/>
  <c r="AF192" i="2"/>
  <c r="AE192" i="2"/>
  <c r="AD192" i="2"/>
  <c r="AJ191" i="2"/>
  <c r="AI191" i="2"/>
  <c r="AG191" i="2"/>
  <c r="AF191" i="2"/>
  <c r="AK191" i="2" s="1"/>
  <c r="AE191" i="2"/>
  <c r="AD191" i="2"/>
  <c r="AK190" i="2"/>
  <c r="AI190" i="2"/>
  <c r="AJ190" i="2" s="1"/>
  <c r="AG190" i="2"/>
  <c r="AF190" i="2"/>
  <c r="AE190" i="2"/>
  <c r="AD190" i="2"/>
  <c r="AK189" i="2"/>
  <c r="AJ189" i="2"/>
  <c r="AI189" i="2"/>
  <c r="AG189" i="2"/>
  <c r="AF189" i="2"/>
  <c r="AE189" i="2"/>
  <c r="AD189" i="2"/>
  <c r="AI188" i="2"/>
  <c r="AG188" i="2"/>
  <c r="AF188" i="2"/>
  <c r="AK188" i="2" s="1"/>
  <c r="AE188" i="2"/>
  <c r="AD188" i="2"/>
  <c r="AI187" i="2"/>
  <c r="AG187" i="2"/>
  <c r="AF187" i="2"/>
  <c r="AJ187" i="2" s="1"/>
  <c r="AE187" i="2"/>
  <c r="AK187" i="2" s="1"/>
  <c r="AD187" i="2"/>
  <c r="AI186" i="2"/>
  <c r="AG186" i="2"/>
  <c r="AF186" i="2"/>
  <c r="AK186" i="2" s="1"/>
  <c r="AE186" i="2"/>
  <c r="AD186" i="2"/>
  <c r="AI185" i="2"/>
  <c r="AG185" i="2"/>
  <c r="AF185" i="2"/>
  <c r="AJ185" i="2" s="1"/>
  <c r="AE185" i="2"/>
  <c r="AD185" i="2"/>
  <c r="AK184" i="2"/>
  <c r="AJ184" i="2"/>
  <c r="AI184" i="2"/>
  <c r="AG184" i="2"/>
  <c r="AF184" i="2"/>
  <c r="AE184" i="2"/>
  <c r="AD184" i="2"/>
  <c r="AJ183" i="2"/>
  <c r="AI183" i="2"/>
  <c r="AG183" i="2"/>
  <c r="AF183" i="2"/>
  <c r="AK183" i="2" s="1"/>
  <c r="AE183" i="2"/>
  <c r="AD183" i="2"/>
  <c r="AK182" i="2"/>
  <c r="AI182" i="2"/>
  <c r="AJ182" i="2" s="1"/>
  <c r="AG182" i="2"/>
  <c r="AF182" i="2"/>
  <c r="AE182" i="2"/>
  <c r="AD182" i="2"/>
  <c r="AK181" i="2"/>
  <c r="AJ181" i="2"/>
  <c r="AI181" i="2"/>
  <c r="AG181" i="2"/>
  <c r="AF181" i="2"/>
  <c r="AE181" i="2"/>
  <c r="AD181" i="2"/>
  <c r="AI180" i="2"/>
  <c r="AG180" i="2"/>
  <c r="AF180" i="2"/>
  <c r="AK180" i="2" s="1"/>
  <c r="AE180" i="2"/>
  <c r="AD180" i="2"/>
  <c r="AI179" i="2"/>
  <c r="AG179" i="2"/>
  <c r="AF179" i="2"/>
  <c r="AJ179" i="2" s="1"/>
  <c r="AE179" i="2"/>
  <c r="AK179" i="2" s="1"/>
  <c r="AD179" i="2"/>
  <c r="AI178" i="2"/>
  <c r="AG178" i="2"/>
  <c r="AF178" i="2"/>
  <c r="AK178" i="2" s="1"/>
  <c r="AE178" i="2"/>
  <c r="AD178" i="2"/>
  <c r="AI177" i="2"/>
  <c r="AG177" i="2"/>
  <c r="AF177" i="2"/>
  <c r="AJ177" i="2" s="1"/>
  <c r="AE177" i="2"/>
  <c r="AD177" i="2"/>
  <c r="AK176" i="2"/>
  <c r="AJ176" i="2"/>
  <c r="AI176" i="2"/>
  <c r="AG176" i="2"/>
  <c r="AF176" i="2"/>
  <c r="AE176" i="2"/>
  <c r="AD176" i="2"/>
  <c r="AJ175" i="2"/>
  <c r="AI175" i="2"/>
  <c r="AG175" i="2"/>
  <c r="AF175" i="2"/>
  <c r="AK175" i="2" s="1"/>
  <c r="AE175" i="2"/>
  <c r="AD175" i="2"/>
  <c r="AK174" i="2"/>
  <c r="AI174" i="2"/>
  <c r="AJ174" i="2" s="1"/>
  <c r="AG174" i="2"/>
  <c r="AF174" i="2"/>
  <c r="AE174" i="2"/>
  <c r="AD174" i="2"/>
  <c r="AK173" i="2"/>
  <c r="AJ173" i="2"/>
  <c r="AI173" i="2"/>
  <c r="AG173" i="2"/>
  <c r="AF173" i="2"/>
  <c r="AE173" i="2"/>
  <c r="AD173" i="2"/>
  <c r="AI172" i="2"/>
  <c r="AG172" i="2"/>
  <c r="AF172" i="2"/>
  <c r="AK172" i="2" s="1"/>
  <c r="AE172" i="2"/>
  <c r="AD172" i="2"/>
  <c r="AI171" i="2"/>
  <c r="AG171" i="2"/>
  <c r="AF171" i="2"/>
  <c r="AJ171" i="2" s="1"/>
  <c r="AE171" i="2"/>
  <c r="AK171" i="2" s="1"/>
  <c r="AD171" i="2"/>
  <c r="AI170" i="2"/>
  <c r="AG170" i="2"/>
  <c r="AF170" i="2"/>
  <c r="AK170" i="2" s="1"/>
  <c r="AE170" i="2"/>
  <c r="AD170" i="2"/>
  <c r="AI169" i="2"/>
  <c r="AG169" i="2"/>
  <c r="AF169" i="2"/>
  <c r="AJ169" i="2" s="1"/>
  <c r="AE169" i="2"/>
  <c r="AD169" i="2"/>
  <c r="AK168" i="2"/>
  <c r="AJ168" i="2"/>
  <c r="AI168" i="2"/>
  <c r="AG168" i="2"/>
  <c r="AF168" i="2"/>
  <c r="AE168" i="2"/>
  <c r="AD168" i="2"/>
  <c r="AJ167" i="2"/>
  <c r="AI167" i="2"/>
  <c r="AG167" i="2"/>
  <c r="AF167" i="2"/>
  <c r="AK167" i="2" s="1"/>
  <c r="AE167" i="2"/>
  <c r="AD167" i="2"/>
  <c r="AK166" i="2"/>
  <c r="AI166" i="2"/>
  <c r="AJ166" i="2" s="1"/>
  <c r="AG166" i="2"/>
  <c r="AF166" i="2"/>
  <c r="AE166" i="2"/>
  <c r="AD166" i="2"/>
  <c r="AK165" i="2"/>
  <c r="AJ165" i="2"/>
  <c r="AI165" i="2"/>
  <c r="AG165" i="2"/>
  <c r="AF165" i="2"/>
  <c r="AE165" i="2"/>
  <c r="AD165" i="2"/>
  <c r="AI164" i="2"/>
  <c r="AG164" i="2"/>
  <c r="AF164" i="2"/>
  <c r="AK164" i="2" s="1"/>
  <c r="AE164" i="2"/>
  <c r="AD164" i="2"/>
  <c r="AI163" i="2"/>
  <c r="AG163" i="2"/>
  <c r="AF163" i="2"/>
  <c r="AK163" i="2" s="1"/>
  <c r="AE163" i="2"/>
  <c r="AD163" i="2"/>
  <c r="AI162" i="2"/>
  <c r="AG162" i="2"/>
  <c r="AF162" i="2"/>
  <c r="AK162" i="2" s="1"/>
  <c r="AE162" i="2"/>
  <c r="AD162" i="2"/>
  <c r="AI161" i="2"/>
  <c r="AG161" i="2"/>
  <c r="AF161" i="2"/>
  <c r="AJ161" i="2" s="1"/>
  <c r="AE161" i="2"/>
  <c r="AD161" i="2"/>
  <c r="AK160" i="2"/>
  <c r="AJ160" i="2"/>
  <c r="AI160" i="2"/>
  <c r="AG160" i="2"/>
  <c r="AF160" i="2"/>
  <c r="AE160" i="2"/>
  <c r="AD160" i="2"/>
  <c r="AK159" i="2"/>
  <c r="AJ159" i="2"/>
  <c r="AI159" i="2"/>
  <c r="AG159" i="2"/>
  <c r="AF159" i="2"/>
  <c r="AE159" i="2"/>
  <c r="AD159" i="2"/>
  <c r="AK158" i="2"/>
  <c r="AI158" i="2"/>
  <c r="AJ158" i="2" s="1"/>
  <c r="AG158" i="2"/>
  <c r="AF158" i="2"/>
  <c r="AE158" i="2"/>
  <c r="AD158" i="2"/>
  <c r="AK157" i="2"/>
  <c r="AJ157" i="2"/>
  <c r="AI157" i="2"/>
  <c r="AG157" i="2"/>
  <c r="AF157" i="2"/>
  <c r="AE157" i="2"/>
  <c r="AD157" i="2"/>
  <c r="AI156" i="2"/>
  <c r="AG156" i="2"/>
  <c r="AF156" i="2"/>
  <c r="AK156" i="2" s="1"/>
  <c r="AE156" i="2"/>
  <c r="AD156" i="2"/>
  <c r="AI155" i="2"/>
  <c r="AG155" i="2"/>
  <c r="AF155" i="2"/>
  <c r="AK155" i="2" s="1"/>
  <c r="AE155" i="2"/>
  <c r="AD155" i="2"/>
  <c r="AI154" i="2"/>
  <c r="AG154" i="2"/>
  <c r="AF154" i="2"/>
  <c r="AK154" i="2" s="1"/>
  <c r="AE154" i="2"/>
  <c r="AD154" i="2"/>
  <c r="AI153" i="2"/>
  <c r="AG153" i="2"/>
  <c r="AF153" i="2"/>
  <c r="AJ153" i="2" s="1"/>
  <c r="AE153" i="2"/>
  <c r="AD153" i="2"/>
  <c r="AK152" i="2"/>
  <c r="AJ152" i="2"/>
  <c r="AI152" i="2"/>
  <c r="AG152" i="2"/>
  <c r="AF152" i="2"/>
  <c r="AE152" i="2"/>
  <c r="AD152" i="2"/>
  <c r="AK151" i="2"/>
  <c r="AJ151" i="2"/>
  <c r="AI151" i="2"/>
  <c r="AG151" i="2"/>
  <c r="AF151" i="2"/>
  <c r="AE151" i="2"/>
  <c r="AD151" i="2"/>
  <c r="AK150" i="2"/>
  <c r="AI150" i="2"/>
  <c r="AJ150" i="2" s="1"/>
  <c r="AG150" i="2"/>
  <c r="AF150" i="2"/>
  <c r="AE150" i="2"/>
  <c r="AD150" i="2"/>
  <c r="AK149" i="2"/>
  <c r="AJ149" i="2"/>
  <c r="AI149" i="2"/>
  <c r="AG149" i="2"/>
  <c r="AF149" i="2"/>
  <c r="AE149" i="2"/>
  <c r="AD149" i="2"/>
  <c r="AI148" i="2"/>
  <c r="AG148" i="2"/>
  <c r="AF148" i="2"/>
  <c r="AK148" i="2" s="1"/>
  <c r="AE148" i="2"/>
  <c r="AD148" i="2"/>
  <c r="AI147" i="2"/>
  <c r="AG147" i="2"/>
  <c r="AF147" i="2"/>
  <c r="AK147" i="2" s="1"/>
  <c r="AE147" i="2"/>
  <c r="AD147" i="2"/>
  <c r="AI146" i="2"/>
  <c r="AG146" i="2"/>
  <c r="AF146" i="2"/>
  <c r="AK146" i="2" s="1"/>
  <c r="AE146" i="2"/>
  <c r="AD146" i="2"/>
  <c r="AI145" i="2"/>
  <c r="AG145" i="2"/>
  <c r="AF145" i="2"/>
  <c r="AJ145" i="2" s="1"/>
  <c r="AE145" i="2"/>
  <c r="AD145" i="2"/>
  <c r="AK144" i="2"/>
  <c r="AJ144" i="2"/>
  <c r="AI144" i="2"/>
  <c r="AG144" i="2"/>
  <c r="AF144" i="2"/>
  <c r="AE144" i="2"/>
  <c r="AD144" i="2"/>
  <c r="AK143" i="2"/>
  <c r="AJ143" i="2"/>
  <c r="AI143" i="2"/>
  <c r="AG143" i="2"/>
  <c r="AF143" i="2"/>
  <c r="AE143" i="2"/>
  <c r="AD143" i="2"/>
  <c r="AK142" i="2"/>
  <c r="AI142" i="2"/>
  <c r="AJ142" i="2" s="1"/>
  <c r="AG142" i="2"/>
  <c r="AF142" i="2"/>
  <c r="AE142" i="2"/>
  <c r="AD142" i="2"/>
  <c r="AK141" i="2"/>
  <c r="AJ141" i="2"/>
  <c r="AI141" i="2"/>
  <c r="AG141" i="2"/>
  <c r="AF141" i="2"/>
  <c r="AE141" i="2"/>
  <c r="AD141" i="2"/>
  <c r="AI140" i="2"/>
  <c r="AG140" i="2"/>
  <c r="AF140" i="2"/>
  <c r="AK140" i="2" s="1"/>
  <c r="AE140" i="2"/>
  <c r="AD140" i="2"/>
  <c r="AI139" i="2"/>
  <c r="AG139" i="2"/>
  <c r="AF139" i="2"/>
  <c r="AJ139" i="2" s="1"/>
  <c r="AE139" i="2"/>
  <c r="AD139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U15" i="5"/>
  <c r="U16" i="5"/>
  <c r="U14" i="5"/>
  <c r="AA16" i="5"/>
  <c r="Z16" i="5"/>
  <c r="Y16" i="5"/>
  <c r="X16" i="5"/>
  <c r="W16" i="5"/>
  <c r="V16" i="5"/>
  <c r="AA15" i="5"/>
  <c r="Z15" i="5"/>
  <c r="Y15" i="5"/>
  <c r="X15" i="5"/>
  <c r="W15" i="5"/>
  <c r="V15" i="5"/>
  <c r="AA14" i="5"/>
  <c r="Z14" i="5"/>
  <c r="Y14" i="5"/>
  <c r="X14" i="5"/>
  <c r="W14" i="5"/>
  <c r="V14" i="5"/>
  <c r="AA26" i="5"/>
  <c r="Z26" i="5"/>
  <c r="Y26" i="5"/>
  <c r="X26" i="5"/>
  <c r="W26" i="5"/>
  <c r="V26" i="5"/>
  <c r="AA25" i="5"/>
  <c r="Z25" i="5"/>
  <c r="Y25" i="5"/>
  <c r="X25" i="5"/>
  <c r="W25" i="5"/>
  <c r="V25" i="5"/>
  <c r="AA24" i="5"/>
  <c r="Z24" i="5"/>
  <c r="Y24" i="5"/>
  <c r="X24" i="5"/>
  <c r="W24" i="5"/>
  <c r="V24" i="5"/>
  <c r="AA23" i="5"/>
  <c r="Z23" i="5"/>
  <c r="Y23" i="5"/>
  <c r="X23" i="5"/>
  <c r="W23" i="5"/>
  <c r="V23" i="5"/>
  <c r="AA22" i="5"/>
  <c r="Z22" i="5"/>
  <c r="Y22" i="5"/>
  <c r="X22" i="5"/>
  <c r="W22" i="5"/>
  <c r="V22" i="5"/>
  <c r="AA21" i="5"/>
  <c r="Z21" i="5"/>
  <c r="Y21" i="5"/>
  <c r="X21" i="5"/>
  <c r="W21" i="5"/>
  <c r="V21" i="5"/>
  <c r="AA20" i="5"/>
  <c r="Z20" i="5"/>
  <c r="Y20" i="5"/>
  <c r="X20" i="5"/>
  <c r="W20" i="5"/>
  <c r="V20" i="5"/>
  <c r="AA19" i="5"/>
  <c r="Z19" i="5"/>
  <c r="Y19" i="5"/>
  <c r="X19" i="5"/>
  <c r="W19" i="5"/>
  <c r="V19" i="5"/>
  <c r="AA18" i="5"/>
  <c r="Z18" i="5"/>
  <c r="Y18" i="5"/>
  <c r="X18" i="5"/>
  <c r="W18" i="5"/>
  <c r="V18" i="5"/>
  <c r="AA17" i="5"/>
  <c r="Z17" i="5"/>
  <c r="Y17" i="5"/>
  <c r="X17" i="5"/>
  <c r="W17" i="5"/>
  <c r="V17" i="5"/>
  <c r="AA13" i="5"/>
  <c r="Z13" i="5"/>
  <c r="Y13" i="5"/>
  <c r="X13" i="5"/>
  <c r="W13" i="5"/>
  <c r="V13" i="5"/>
  <c r="AK139" i="2" l="1"/>
  <c r="AK145" i="2"/>
  <c r="AK153" i="2"/>
  <c r="AK161" i="2"/>
  <c r="AK169" i="2"/>
  <c r="AK177" i="2"/>
  <c r="AK185" i="2"/>
  <c r="AK193" i="2"/>
  <c r="AJ140" i="2"/>
  <c r="AJ148" i="2"/>
  <c r="AJ156" i="2"/>
  <c r="AJ164" i="2"/>
  <c r="AJ172" i="2"/>
  <c r="AJ180" i="2"/>
  <c r="AJ188" i="2"/>
  <c r="AJ196" i="2"/>
  <c r="AJ147" i="2"/>
  <c r="AJ155" i="2"/>
  <c r="AJ163" i="2"/>
  <c r="AJ202" i="2"/>
  <c r="AJ146" i="2"/>
  <c r="AJ154" i="2"/>
  <c r="AJ162" i="2"/>
  <c r="AJ170" i="2"/>
  <c r="AJ178" i="2"/>
  <c r="AJ186" i="2"/>
  <c r="AJ194" i="2"/>
  <c r="AU219" i="1"/>
  <c r="AV4" i="1"/>
  <c r="AV3" i="1"/>
  <c r="AU223" i="1"/>
  <c r="Z75" i="1" l="1"/>
  <c r="Y75" i="1"/>
  <c r="X75" i="1"/>
  <c r="W75" i="1"/>
  <c r="Z74" i="1"/>
  <c r="Y74" i="1"/>
  <c r="X74" i="1"/>
  <c r="W74" i="1"/>
  <c r="Z73" i="1"/>
  <c r="Y73" i="1"/>
  <c r="X73" i="1"/>
  <c r="W73" i="1"/>
  <c r="Z72" i="1"/>
  <c r="Y72" i="1"/>
  <c r="X72" i="1"/>
  <c r="W72" i="1"/>
  <c r="Z71" i="1"/>
  <c r="Y71" i="1"/>
  <c r="X71" i="1"/>
  <c r="W71" i="1"/>
  <c r="Z70" i="1"/>
  <c r="Y70" i="1"/>
  <c r="X70" i="1"/>
  <c r="W70" i="1"/>
  <c r="Z69" i="1"/>
  <c r="Y69" i="1"/>
  <c r="X69" i="1"/>
  <c r="W69" i="1"/>
  <c r="Z68" i="1"/>
  <c r="Y68" i="1"/>
  <c r="X68" i="1"/>
  <c r="W68" i="1"/>
  <c r="Z67" i="1"/>
  <c r="Y67" i="1"/>
  <c r="X67" i="1"/>
  <c r="W67" i="1"/>
  <c r="Z66" i="1"/>
  <c r="Y66" i="1"/>
  <c r="X66" i="1"/>
  <c r="W66" i="1"/>
  <c r="Z65" i="1"/>
  <c r="Y65" i="1"/>
  <c r="X65" i="1"/>
  <c r="W65" i="1"/>
  <c r="Z64" i="1"/>
  <c r="Y64" i="1"/>
  <c r="X64" i="1"/>
  <c r="W64" i="1"/>
  <c r="Z63" i="1"/>
  <c r="Y63" i="1"/>
  <c r="X63" i="1"/>
  <c r="W63" i="1"/>
  <c r="Z62" i="1"/>
  <c r="Y62" i="1"/>
  <c r="X62" i="1"/>
  <c r="W62" i="1"/>
  <c r="Z61" i="1"/>
  <c r="Y61" i="1"/>
  <c r="X61" i="1"/>
  <c r="W61" i="1"/>
  <c r="Z60" i="1"/>
  <c r="Y60" i="1"/>
  <c r="X60" i="1"/>
  <c r="W60" i="1"/>
  <c r="Z59" i="1"/>
  <c r="Y59" i="1"/>
  <c r="X59" i="1"/>
  <c r="W59" i="1"/>
  <c r="Z58" i="1"/>
  <c r="Y58" i="1"/>
  <c r="X58" i="1"/>
  <c r="W58" i="1"/>
  <c r="Z57" i="1"/>
  <c r="Y57" i="1"/>
  <c r="X57" i="1"/>
  <c r="W57" i="1"/>
  <c r="Z56" i="1"/>
  <c r="Y56" i="1"/>
  <c r="X56" i="1"/>
  <c r="W56" i="1"/>
  <c r="Z55" i="1"/>
  <c r="Y55" i="1"/>
  <c r="X55" i="1"/>
  <c r="W55" i="1"/>
  <c r="Z54" i="1"/>
  <c r="Y54" i="1"/>
  <c r="X54" i="1"/>
  <c r="W54" i="1"/>
  <c r="Z53" i="1"/>
  <c r="Y53" i="1"/>
  <c r="X53" i="1"/>
  <c r="W53" i="1"/>
  <c r="Z52" i="1"/>
  <c r="Y52" i="1"/>
  <c r="X52" i="1"/>
  <c r="W52" i="1"/>
  <c r="Z51" i="1"/>
  <c r="Y51" i="1"/>
  <c r="X51" i="1"/>
  <c r="W51" i="1"/>
  <c r="Z50" i="1"/>
  <c r="Y50" i="1"/>
  <c r="X50" i="1"/>
  <c r="W50" i="1"/>
  <c r="Z49" i="1"/>
  <c r="Y49" i="1"/>
  <c r="X49" i="1"/>
  <c r="W49" i="1"/>
  <c r="Z48" i="1"/>
  <c r="Y48" i="1"/>
  <c r="X48" i="1"/>
  <c r="W48" i="1"/>
  <c r="Z47" i="1"/>
  <c r="Y47" i="1"/>
  <c r="X47" i="1"/>
  <c r="W47" i="1"/>
  <c r="Z46" i="1"/>
  <c r="Y46" i="1"/>
  <c r="X46" i="1"/>
  <c r="W46" i="1"/>
  <c r="Z45" i="1"/>
  <c r="Y45" i="1"/>
  <c r="X45" i="1"/>
  <c r="W45" i="1"/>
  <c r="Z44" i="1"/>
  <c r="Y44" i="1"/>
  <c r="X44" i="1"/>
  <c r="W44" i="1"/>
  <c r="Z43" i="1"/>
  <c r="Y43" i="1"/>
  <c r="X43" i="1"/>
  <c r="W43" i="1"/>
  <c r="Z42" i="1"/>
  <c r="Y42" i="1"/>
  <c r="X42" i="1"/>
  <c r="W42" i="1"/>
  <c r="Z41" i="1"/>
  <c r="Y41" i="1"/>
  <c r="X41" i="1"/>
  <c r="W41" i="1"/>
  <c r="Z40" i="1"/>
  <c r="Y40" i="1"/>
  <c r="X40" i="1"/>
  <c r="W40" i="1"/>
  <c r="Z39" i="1"/>
  <c r="Y39" i="1"/>
  <c r="X39" i="1"/>
  <c r="W39" i="1"/>
  <c r="Z38" i="1"/>
  <c r="Y38" i="1"/>
  <c r="X38" i="1"/>
  <c r="W38" i="1"/>
  <c r="Z37" i="1"/>
  <c r="Y37" i="1"/>
  <c r="X37" i="1"/>
  <c r="W37" i="1"/>
  <c r="Z36" i="1"/>
  <c r="Y36" i="1"/>
  <c r="X36" i="1"/>
  <c r="W36" i="1"/>
  <c r="Z35" i="1"/>
  <c r="Y35" i="1"/>
  <c r="X35" i="1"/>
  <c r="W35" i="1"/>
  <c r="Z34" i="1"/>
  <c r="Y34" i="1"/>
  <c r="X34" i="1"/>
  <c r="W34" i="1"/>
  <c r="Z33" i="1"/>
  <c r="Y33" i="1"/>
  <c r="X33" i="1"/>
  <c r="W33" i="1"/>
  <c r="Z32" i="1"/>
  <c r="Y32" i="1"/>
  <c r="X32" i="1"/>
  <c r="W32" i="1"/>
  <c r="Z31" i="1"/>
  <c r="Y31" i="1"/>
  <c r="X31" i="1"/>
  <c r="W31" i="1"/>
  <c r="Z30" i="1"/>
  <c r="Y30" i="1"/>
  <c r="X30" i="1"/>
  <c r="W30" i="1"/>
  <c r="Z29" i="1"/>
  <c r="Y29" i="1"/>
  <c r="X29" i="1"/>
  <c r="W29" i="1"/>
  <c r="Z28" i="1"/>
  <c r="Y28" i="1"/>
  <c r="X28" i="1"/>
  <c r="W28" i="1"/>
  <c r="Z27" i="1"/>
  <c r="Y27" i="1"/>
  <c r="X27" i="1"/>
  <c r="W27" i="1"/>
  <c r="Z26" i="1"/>
  <c r="Y26" i="1"/>
  <c r="X26" i="1"/>
  <c r="W26" i="1"/>
  <c r="Z25" i="1"/>
  <c r="Y25" i="1"/>
  <c r="X25" i="1"/>
  <c r="W25" i="1"/>
  <c r="Z24" i="1"/>
  <c r="Y24" i="1"/>
  <c r="X24" i="1"/>
  <c r="W24" i="1"/>
  <c r="Z23" i="1"/>
  <c r="Y23" i="1"/>
  <c r="X23" i="1"/>
  <c r="W23" i="1"/>
  <c r="Z22" i="1"/>
  <c r="Y22" i="1"/>
  <c r="X22" i="1"/>
  <c r="W22" i="1"/>
  <c r="Z21" i="1"/>
  <c r="Y21" i="1"/>
  <c r="X21" i="1"/>
  <c r="W21" i="1"/>
  <c r="Z20" i="1"/>
  <c r="Y20" i="1"/>
  <c r="X20" i="1"/>
  <c r="W20" i="1"/>
  <c r="Z19" i="1"/>
  <c r="Y19" i="1"/>
  <c r="X19" i="1"/>
  <c r="W19" i="1"/>
  <c r="Z18" i="1"/>
  <c r="Y18" i="1"/>
  <c r="X18" i="1"/>
  <c r="W18" i="1"/>
  <c r="Z17" i="1"/>
  <c r="Y17" i="1"/>
  <c r="X17" i="1"/>
  <c r="W17" i="1"/>
  <c r="Z16" i="1"/>
  <c r="Y16" i="1"/>
  <c r="X16" i="1"/>
  <c r="W16" i="1"/>
  <c r="Z15" i="1"/>
  <c r="Y15" i="1"/>
  <c r="X15" i="1"/>
  <c r="W15" i="1"/>
  <c r="Z14" i="1"/>
  <c r="Y14" i="1"/>
  <c r="X14" i="1"/>
  <c r="W14" i="1"/>
  <c r="Z13" i="1"/>
  <c r="Y13" i="1"/>
  <c r="X13" i="1"/>
  <c r="W13" i="1"/>
  <c r="Z12" i="1"/>
  <c r="Y12" i="1"/>
  <c r="X12" i="1"/>
  <c r="W12" i="1"/>
  <c r="Z11" i="1"/>
  <c r="Y11" i="1"/>
  <c r="X11" i="1"/>
  <c r="W11" i="1"/>
  <c r="Z10" i="1"/>
  <c r="Y10" i="1"/>
  <c r="X10" i="1"/>
  <c r="W10" i="1"/>
  <c r="Z9" i="1"/>
  <c r="Y9" i="1"/>
  <c r="X9" i="1"/>
  <c r="W9" i="1"/>
  <c r="Z8" i="1"/>
  <c r="Y8" i="1"/>
  <c r="X8" i="1"/>
  <c r="W8" i="1"/>
  <c r="Z7" i="1"/>
  <c r="Y7" i="1"/>
  <c r="X7" i="1"/>
  <c r="W7" i="1"/>
  <c r="Z6" i="1"/>
  <c r="Y6" i="1"/>
  <c r="X6" i="1"/>
  <c r="W6" i="1"/>
  <c r="Z5" i="1"/>
  <c r="Y5" i="1"/>
  <c r="X5" i="1"/>
  <c r="W5" i="1"/>
  <c r="Z4" i="1"/>
  <c r="Y4" i="1"/>
  <c r="X4" i="1"/>
  <c r="W4" i="1"/>
  <c r="Z3" i="1"/>
  <c r="Y3" i="1"/>
  <c r="X3" i="1"/>
  <c r="W3" i="1"/>
  <c r="Z242" i="1"/>
  <c r="Y242" i="1"/>
  <c r="X242" i="1"/>
  <c r="W242" i="1"/>
  <c r="Z241" i="1"/>
  <c r="Y241" i="1"/>
  <c r="X241" i="1"/>
  <c r="W241" i="1"/>
  <c r="Z240" i="1"/>
  <c r="Y240" i="1"/>
  <c r="X240" i="1"/>
  <c r="W240" i="1"/>
  <c r="Z239" i="1"/>
  <c r="Y239" i="1"/>
  <c r="X239" i="1"/>
  <c r="W239" i="1"/>
  <c r="Z238" i="1"/>
  <c r="Y238" i="1"/>
  <c r="X238" i="1"/>
  <c r="W238" i="1"/>
  <c r="Z237" i="1"/>
  <c r="Y237" i="1"/>
  <c r="X237" i="1"/>
  <c r="W237" i="1"/>
  <c r="Z236" i="1"/>
  <c r="Y236" i="1"/>
  <c r="X236" i="1"/>
  <c r="W236" i="1"/>
  <c r="Z235" i="1"/>
  <c r="Y235" i="1"/>
  <c r="X235" i="1"/>
  <c r="W235" i="1"/>
  <c r="Z234" i="1"/>
  <c r="Y234" i="1"/>
  <c r="X234" i="1"/>
  <c r="W234" i="1"/>
  <c r="Z233" i="1"/>
  <c r="Y233" i="1"/>
  <c r="X233" i="1"/>
  <c r="W233" i="1"/>
  <c r="Z232" i="1"/>
  <c r="Y232" i="1"/>
  <c r="X232" i="1"/>
  <c r="W232" i="1"/>
  <c r="Z231" i="1"/>
  <c r="Y231" i="1"/>
  <c r="X231" i="1"/>
  <c r="W231" i="1"/>
  <c r="Z230" i="1"/>
  <c r="Y230" i="1"/>
  <c r="X230" i="1"/>
  <c r="W230" i="1"/>
  <c r="Z229" i="1"/>
  <c r="Y229" i="1"/>
  <c r="X229" i="1"/>
  <c r="W229" i="1"/>
  <c r="Z228" i="1"/>
  <c r="Y228" i="1"/>
  <c r="X228" i="1"/>
  <c r="W228" i="1"/>
  <c r="Z227" i="1"/>
  <c r="Y227" i="1"/>
  <c r="X227" i="1"/>
  <c r="W227" i="1"/>
  <c r="Z226" i="1"/>
  <c r="Y226" i="1"/>
  <c r="X226" i="1"/>
  <c r="W226" i="1"/>
  <c r="Z225" i="1"/>
  <c r="Y225" i="1"/>
  <c r="X225" i="1"/>
  <c r="W225" i="1"/>
  <c r="Z224" i="1"/>
  <c r="Y224" i="1"/>
  <c r="X224" i="1"/>
  <c r="W224" i="1"/>
  <c r="Z223" i="1"/>
  <c r="Y223" i="1"/>
  <c r="X223" i="1"/>
  <c r="W223" i="1"/>
  <c r="Z222" i="1"/>
  <c r="Y222" i="1"/>
  <c r="X222" i="1"/>
  <c r="W222" i="1"/>
  <c r="Z221" i="1"/>
  <c r="Y221" i="1"/>
  <c r="X221" i="1"/>
  <c r="W221" i="1"/>
  <c r="Z220" i="1"/>
  <c r="Y220" i="1"/>
  <c r="X220" i="1"/>
  <c r="W220" i="1"/>
  <c r="Z219" i="1"/>
  <c r="Y219" i="1"/>
  <c r="X219" i="1"/>
  <c r="W219" i="1"/>
  <c r="Z218" i="1"/>
  <c r="Y218" i="1"/>
  <c r="X218" i="1"/>
  <c r="W218" i="1"/>
  <c r="Z217" i="1"/>
  <c r="Y217" i="1"/>
  <c r="X217" i="1"/>
  <c r="W217" i="1"/>
  <c r="Z216" i="1"/>
  <c r="Y216" i="1"/>
  <c r="X216" i="1"/>
  <c r="W216" i="1"/>
  <c r="Z215" i="1"/>
  <c r="Y215" i="1"/>
  <c r="X215" i="1"/>
  <c r="W215" i="1"/>
  <c r="Z214" i="1"/>
  <c r="Y214" i="1"/>
  <c r="X214" i="1"/>
  <c r="W214" i="1"/>
  <c r="Z213" i="1"/>
  <c r="Y213" i="1"/>
  <c r="X213" i="1"/>
  <c r="W213" i="1"/>
  <c r="Z212" i="1"/>
  <c r="Y212" i="1"/>
  <c r="X212" i="1"/>
  <c r="W212" i="1"/>
  <c r="Z211" i="1"/>
  <c r="Y211" i="1"/>
  <c r="X211" i="1"/>
  <c r="W211" i="1"/>
  <c r="Z210" i="1"/>
  <c r="Y210" i="1"/>
  <c r="X210" i="1"/>
  <c r="W210" i="1"/>
  <c r="Z209" i="1"/>
  <c r="Y209" i="1"/>
  <c r="X209" i="1"/>
  <c r="W209" i="1"/>
  <c r="Z208" i="1"/>
  <c r="Y208" i="1"/>
  <c r="X208" i="1"/>
  <c r="W208" i="1"/>
  <c r="Z207" i="1"/>
  <c r="Y207" i="1"/>
  <c r="X207" i="1"/>
  <c r="W207" i="1"/>
  <c r="Z206" i="1"/>
  <c r="Y206" i="1"/>
  <c r="X206" i="1"/>
  <c r="W206" i="1"/>
  <c r="Z205" i="1"/>
  <c r="Y205" i="1"/>
  <c r="X205" i="1"/>
  <c r="W205" i="1"/>
  <c r="Z204" i="1"/>
  <c r="Y204" i="1"/>
  <c r="X204" i="1"/>
  <c r="W204" i="1"/>
  <c r="Z203" i="1"/>
  <c r="Y203" i="1"/>
  <c r="X203" i="1"/>
  <c r="W203" i="1"/>
  <c r="Z202" i="1"/>
  <c r="Y202" i="1"/>
  <c r="X202" i="1"/>
  <c r="W202" i="1"/>
  <c r="Z201" i="1"/>
  <c r="Y201" i="1"/>
  <c r="X201" i="1"/>
  <c r="W201" i="1"/>
  <c r="Z200" i="1"/>
  <c r="Y200" i="1"/>
  <c r="X200" i="1"/>
  <c r="W200" i="1"/>
  <c r="Z199" i="1"/>
  <c r="Y199" i="1"/>
  <c r="X199" i="1"/>
  <c r="W199" i="1"/>
  <c r="Z198" i="1"/>
  <c r="Y198" i="1"/>
  <c r="X198" i="1"/>
  <c r="W198" i="1"/>
  <c r="Z197" i="1"/>
  <c r="Y197" i="1"/>
  <c r="X197" i="1"/>
  <c r="W197" i="1"/>
  <c r="Z196" i="1"/>
  <c r="Y196" i="1"/>
  <c r="X196" i="1"/>
  <c r="W196" i="1"/>
  <c r="Z195" i="1"/>
  <c r="Y195" i="1"/>
  <c r="X195" i="1"/>
  <c r="W195" i="1"/>
  <c r="Z194" i="1"/>
  <c r="Y194" i="1"/>
  <c r="X194" i="1"/>
  <c r="W194" i="1"/>
  <c r="Z193" i="1"/>
  <c r="Y193" i="1"/>
  <c r="X193" i="1"/>
  <c r="W193" i="1"/>
  <c r="Z192" i="1"/>
  <c r="Y192" i="1"/>
  <c r="X192" i="1"/>
  <c r="W192" i="1"/>
  <c r="Z191" i="1"/>
  <c r="Y191" i="1"/>
  <c r="X191" i="1"/>
  <c r="W191" i="1"/>
  <c r="Z190" i="1"/>
  <c r="Y190" i="1"/>
  <c r="X190" i="1"/>
  <c r="W190" i="1"/>
  <c r="Z189" i="1"/>
  <c r="Y189" i="1"/>
  <c r="X189" i="1"/>
  <c r="W189" i="1"/>
  <c r="Z188" i="1"/>
  <c r="Y188" i="1"/>
  <c r="X188" i="1"/>
  <c r="W188" i="1"/>
  <c r="Z187" i="1"/>
  <c r="Y187" i="1"/>
  <c r="X187" i="1"/>
  <c r="W187" i="1"/>
  <c r="Z186" i="1"/>
  <c r="Y186" i="1"/>
  <c r="X186" i="1"/>
  <c r="W186" i="1"/>
  <c r="Z185" i="1"/>
  <c r="Y185" i="1"/>
  <c r="X185" i="1"/>
  <c r="W185" i="1"/>
  <c r="Z184" i="1"/>
  <c r="Y184" i="1"/>
  <c r="X184" i="1"/>
  <c r="W184" i="1"/>
  <c r="Z183" i="1"/>
  <c r="Y183" i="1"/>
  <c r="X183" i="1"/>
  <c r="W183" i="1"/>
  <c r="Z182" i="1"/>
  <c r="Y182" i="1"/>
  <c r="X182" i="1"/>
  <c r="W182" i="1"/>
  <c r="Z181" i="1"/>
  <c r="Y181" i="1"/>
  <c r="X181" i="1"/>
  <c r="W181" i="1"/>
  <c r="Z180" i="1"/>
  <c r="Y180" i="1"/>
  <c r="X180" i="1"/>
  <c r="W180" i="1"/>
  <c r="Z179" i="1"/>
  <c r="Y179" i="1"/>
  <c r="X179" i="1"/>
  <c r="W179" i="1"/>
  <c r="Z178" i="1"/>
  <c r="Y178" i="1"/>
  <c r="X178" i="1"/>
  <c r="W178" i="1"/>
  <c r="Z177" i="1"/>
  <c r="Y177" i="1"/>
  <c r="X177" i="1"/>
  <c r="W177" i="1"/>
  <c r="Z176" i="1"/>
  <c r="Y176" i="1"/>
  <c r="X176" i="1"/>
  <c r="W176" i="1"/>
  <c r="Z175" i="1"/>
  <c r="Y175" i="1"/>
  <c r="X175" i="1"/>
  <c r="W175" i="1"/>
  <c r="Z174" i="1"/>
  <c r="Y174" i="1"/>
  <c r="X174" i="1"/>
  <c r="W174" i="1"/>
  <c r="Z173" i="1"/>
  <c r="Y173" i="1"/>
  <c r="X173" i="1"/>
  <c r="W173" i="1"/>
  <c r="Z172" i="1"/>
  <c r="Y172" i="1"/>
  <c r="X172" i="1"/>
  <c r="W172" i="1"/>
  <c r="Z171" i="1"/>
  <c r="Y171" i="1"/>
  <c r="X171" i="1"/>
  <c r="W171" i="1"/>
  <c r="Z170" i="1"/>
  <c r="Y170" i="1"/>
  <c r="X170" i="1"/>
  <c r="W170" i="1"/>
  <c r="Z169" i="1"/>
  <c r="Y169" i="1"/>
  <c r="X169" i="1"/>
  <c r="W169" i="1"/>
  <c r="Z168" i="1"/>
  <c r="Y168" i="1"/>
  <c r="X168" i="1"/>
  <c r="W168" i="1"/>
  <c r="Z167" i="1"/>
  <c r="Y167" i="1"/>
  <c r="X167" i="1"/>
  <c r="W167" i="1"/>
  <c r="Z166" i="1"/>
  <c r="Y166" i="1"/>
  <c r="X166" i="1"/>
  <c r="W166" i="1"/>
  <c r="Z165" i="1"/>
  <c r="Y165" i="1"/>
  <c r="X165" i="1"/>
  <c r="W165" i="1"/>
  <c r="Z164" i="1"/>
  <c r="Y164" i="1"/>
  <c r="X164" i="1"/>
  <c r="W164" i="1"/>
  <c r="Z163" i="1"/>
  <c r="Y163" i="1"/>
  <c r="X163" i="1"/>
  <c r="W163" i="1"/>
  <c r="Z162" i="1"/>
  <c r="Y162" i="1"/>
  <c r="X162" i="1"/>
  <c r="W162" i="1"/>
  <c r="Z161" i="1"/>
  <c r="Y161" i="1"/>
  <c r="X161" i="1"/>
  <c r="W161" i="1"/>
  <c r="Z160" i="1"/>
  <c r="Y160" i="1"/>
  <c r="X160" i="1"/>
  <c r="W160" i="1"/>
  <c r="Z159" i="1"/>
  <c r="Y159" i="1"/>
  <c r="X159" i="1"/>
  <c r="W159" i="1"/>
  <c r="Z158" i="1"/>
  <c r="Y158" i="1"/>
  <c r="X158" i="1"/>
  <c r="W158" i="1"/>
  <c r="Z157" i="1"/>
  <c r="Y157" i="1"/>
  <c r="X157" i="1"/>
  <c r="W157" i="1"/>
  <c r="Z156" i="1"/>
  <c r="Y156" i="1"/>
  <c r="X156" i="1"/>
  <c r="W156" i="1"/>
  <c r="Z155" i="1"/>
  <c r="Y155" i="1"/>
  <c r="X155" i="1"/>
  <c r="W155" i="1"/>
  <c r="Z154" i="1"/>
  <c r="Y154" i="1"/>
  <c r="X154" i="1"/>
  <c r="W154" i="1"/>
  <c r="Z153" i="1"/>
  <c r="Y153" i="1"/>
  <c r="X153" i="1"/>
  <c r="W153" i="1"/>
  <c r="Z152" i="1"/>
  <c r="Y152" i="1"/>
  <c r="X152" i="1"/>
  <c r="W152" i="1"/>
  <c r="Z151" i="1"/>
  <c r="Y151" i="1"/>
  <c r="X151" i="1"/>
  <c r="W151" i="1"/>
  <c r="Z150" i="1"/>
  <c r="Y150" i="1"/>
  <c r="X150" i="1"/>
  <c r="W150" i="1"/>
  <c r="Z149" i="1"/>
  <c r="Y149" i="1"/>
  <c r="X149" i="1"/>
  <c r="W149" i="1"/>
  <c r="Z148" i="1"/>
  <c r="Y148" i="1"/>
  <c r="X148" i="1"/>
  <c r="W148" i="1"/>
  <c r="Z147" i="1"/>
  <c r="Y147" i="1"/>
  <c r="X147" i="1"/>
  <c r="W147" i="1"/>
  <c r="Z146" i="1"/>
  <c r="Y146" i="1"/>
  <c r="X146" i="1"/>
  <c r="W146" i="1"/>
  <c r="Z145" i="1"/>
  <c r="Y145" i="1"/>
  <c r="X145" i="1"/>
  <c r="W145" i="1"/>
  <c r="Z144" i="1"/>
  <c r="Y144" i="1"/>
  <c r="X144" i="1"/>
  <c r="W144" i="1"/>
  <c r="Z143" i="1"/>
  <c r="Y143" i="1"/>
  <c r="X143" i="1"/>
  <c r="W143" i="1"/>
  <c r="Z142" i="1"/>
  <c r="Y142" i="1"/>
  <c r="X142" i="1"/>
  <c r="W142" i="1"/>
  <c r="Z141" i="1"/>
  <c r="Y141" i="1"/>
  <c r="X141" i="1"/>
  <c r="W141" i="1"/>
  <c r="Z140" i="1"/>
  <c r="Y140" i="1"/>
  <c r="X140" i="1"/>
  <c r="W140" i="1"/>
  <c r="Z139" i="1"/>
  <c r="Y139" i="1"/>
  <c r="X139" i="1"/>
  <c r="W139" i="1"/>
  <c r="Z138" i="1"/>
  <c r="Y138" i="1"/>
  <c r="X138" i="1"/>
  <c r="W138" i="1"/>
  <c r="Z137" i="1"/>
  <c r="Y137" i="1"/>
  <c r="X137" i="1"/>
  <c r="W137" i="1"/>
  <c r="Z136" i="1"/>
  <c r="Y136" i="1"/>
  <c r="X136" i="1"/>
  <c r="W136" i="1"/>
  <c r="Z135" i="1"/>
  <c r="Y135" i="1"/>
  <c r="X135" i="1"/>
  <c r="W135" i="1"/>
  <c r="Z134" i="1"/>
  <c r="Y134" i="1"/>
  <c r="X134" i="1"/>
  <c r="W134" i="1"/>
  <c r="Z133" i="1"/>
  <c r="Y133" i="1"/>
  <c r="X133" i="1"/>
  <c r="W133" i="1"/>
  <c r="Z132" i="1"/>
  <c r="Y132" i="1"/>
  <c r="X132" i="1"/>
  <c r="W132" i="1"/>
  <c r="Z131" i="1"/>
  <c r="Y131" i="1"/>
  <c r="X131" i="1"/>
  <c r="W131" i="1"/>
  <c r="Z130" i="1"/>
  <c r="Y130" i="1"/>
  <c r="X130" i="1"/>
  <c r="W130" i="1"/>
  <c r="Z129" i="1"/>
  <c r="Y129" i="1"/>
  <c r="X129" i="1"/>
  <c r="W129" i="1"/>
  <c r="Z128" i="1"/>
  <c r="Y128" i="1"/>
  <c r="X128" i="1"/>
  <c r="W128" i="1"/>
  <c r="Z127" i="1"/>
  <c r="Y127" i="1"/>
  <c r="X127" i="1"/>
  <c r="W127" i="1"/>
  <c r="Z126" i="1"/>
  <c r="Y126" i="1"/>
  <c r="X126" i="1"/>
  <c r="W126" i="1"/>
  <c r="Z125" i="1"/>
  <c r="Y125" i="1"/>
  <c r="X125" i="1"/>
  <c r="W125" i="1"/>
  <c r="Z124" i="1"/>
  <c r="Y124" i="1"/>
  <c r="X124" i="1"/>
  <c r="W124" i="1"/>
  <c r="Z123" i="1"/>
  <c r="Y123" i="1"/>
  <c r="X123" i="1"/>
  <c r="W123" i="1"/>
  <c r="Z122" i="1"/>
  <c r="Y122" i="1"/>
  <c r="X122" i="1"/>
  <c r="W122" i="1"/>
  <c r="Z121" i="1"/>
  <c r="Y121" i="1"/>
  <c r="X121" i="1"/>
  <c r="W121" i="1"/>
  <c r="Z120" i="1"/>
  <c r="Y120" i="1"/>
  <c r="X120" i="1"/>
  <c r="W120" i="1"/>
  <c r="Z119" i="1"/>
  <c r="Y119" i="1"/>
  <c r="X119" i="1"/>
  <c r="W119" i="1"/>
  <c r="Z118" i="1"/>
  <c r="Y118" i="1"/>
  <c r="X118" i="1"/>
  <c r="W118" i="1"/>
  <c r="Z117" i="1"/>
  <c r="Y117" i="1"/>
  <c r="X117" i="1"/>
  <c r="W117" i="1"/>
  <c r="Z116" i="1"/>
  <c r="Y116" i="1"/>
  <c r="X116" i="1"/>
  <c r="W116" i="1"/>
  <c r="Z115" i="1"/>
  <c r="Y115" i="1"/>
  <c r="X115" i="1"/>
  <c r="W115" i="1"/>
  <c r="Z114" i="1"/>
  <c r="Y114" i="1"/>
  <c r="X114" i="1"/>
  <c r="W114" i="1"/>
  <c r="Z113" i="1"/>
  <c r="Y113" i="1"/>
  <c r="X113" i="1"/>
  <c r="W113" i="1"/>
  <c r="Z112" i="1"/>
  <c r="Y112" i="1"/>
  <c r="X112" i="1"/>
  <c r="W112" i="1"/>
  <c r="Z111" i="1"/>
  <c r="Y111" i="1"/>
  <c r="X111" i="1"/>
  <c r="W111" i="1"/>
  <c r="Z110" i="1"/>
  <c r="Y110" i="1"/>
  <c r="X110" i="1"/>
  <c r="W110" i="1"/>
  <c r="Z109" i="1"/>
  <c r="Y109" i="1"/>
  <c r="X109" i="1"/>
  <c r="W109" i="1"/>
  <c r="Z108" i="1"/>
  <c r="Y108" i="1"/>
  <c r="X108" i="1"/>
  <c r="W108" i="1"/>
  <c r="Z107" i="1"/>
  <c r="Y107" i="1"/>
  <c r="X107" i="1"/>
  <c r="W107" i="1"/>
  <c r="Z106" i="1"/>
  <c r="Y106" i="1"/>
  <c r="X106" i="1"/>
  <c r="W106" i="1"/>
  <c r="Z105" i="1"/>
  <c r="Y105" i="1"/>
  <c r="X105" i="1"/>
  <c r="W105" i="1"/>
  <c r="Z104" i="1"/>
  <c r="Y104" i="1"/>
  <c r="X104" i="1"/>
  <c r="W104" i="1"/>
  <c r="Z103" i="1"/>
  <c r="Y103" i="1"/>
  <c r="X103" i="1"/>
  <c r="W103" i="1"/>
  <c r="Z102" i="1"/>
  <c r="Y102" i="1"/>
  <c r="X102" i="1"/>
  <c r="W102" i="1"/>
  <c r="Z101" i="1"/>
  <c r="Y101" i="1"/>
  <c r="X101" i="1"/>
  <c r="W101" i="1"/>
  <c r="Z100" i="1"/>
  <c r="Y100" i="1"/>
  <c r="X100" i="1"/>
  <c r="W100" i="1"/>
  <c r="Z99" i="1"/>
  <c r="Y99" i="1"/>
  <c r="X99" i="1"/>
  <c r="W99" i="1"/>
  <c r="Z98" i="1"/>
  <c r="Y98" i="1"/>
  <c r="X98" i="1"/>
  <c r="W98" i="1"/>
  <c r="Z97" i="1"/>
  <c r="Y97" i="1"/>
  <c r="X97" i="1"/>
  <c r="W97" i="1"/>
  <c r="Z96" i="1"/>
  <c r="Y96" i="1"/>
  <c r="X96" i="1"/>
  <c r="W96" i="1"/>
  <c r="Z95" i="1"/>
  <c r="Y95" i="1"/>
  <c r="X95" i="1"/>
  <c r="W95" i="1"/>
  <c r="Z94" i="1"/>
  <c r="Y94" i="1"/>
  <c r="X94" i="1"/>
  <c r="W94" i="1"/>
  <c r="Z93" i="1"/>
  <c r="Y93" i="1"/>
  <c r="X93" i="1"/>
  <c r="W93" i="1"/>
  <c r="Z92" i="1"/>
  <c r="Y92" i="1"/>
  <c r="X92" i="1"/>
  <c r="W92" i="1"/>
  <c r="Z91" i="1"/>
  <c r="Y91" i="1"/>
  <c r="X91" i="1"/>
  <c r="W91" i="1"/>
  <c r="Z90" i="1"/>
  <c r="Y90" i="1"/>
  <c r="X90" i="1"/>
  <c r="W90" i="1"/>
  <c r="Z89" i="1"/>
  <c r="Y89" i="1"/>
  <c r="X89" i="1"/>
  <c r="W89" i="1"/>
  <c r="Z88" i="1"/>
  <c r="Y88" i="1"/>
  <c r="X88" i="1"/>
  <c r="W88" i="1"/>
  <c r="Z87" i="1"/>
  <c r="Y87" i="1"/>
  <c r="X87" i="1"/>
  <c r="W87" i="1"/>
  <c r="Z86" i="1"/>
  <c r="Y86" i="1"/>
  <c r="X86" i="1"/>
  <c r="W86" i="1"/>
  <c r="Z85" i="1"/>
  <c r="Y85" i="1"/>
  <c r="X85" i="1"/>
  <c r="W85" i="1"/>
  <c r="Z84" i="1"/>
  <c r="Y84" i="1"/>
  <c r="X84" i="1"/>
  <c r="W84" i="1"/>
  <c r="Z83" i="1"/>
  <c r="Y83" i="1"/>
  <c r="X83" i="1"/>
  <c r="W83" i="1"/>
  <c r="Z82" i="1"/>
  <c r="Y82" i="1"/>
  <c r="X82" i="1"/>
  <c r="W82" i="1"/>
  <c r="Z81" i="1"/>
  <c r="Y81" i="1"/>
  <c r="X81" i="1"/>
  <c r="W81" i="1"/>
  <c r="Z80" i="1"/>
  <c r="Y80" i="1"/>
  <c r="X80" i="1"/>
  <c r="W80" i="1"/>
  <c r="Z79" i="1"/>
  <c r="Y79" i="1"/>
  <c r="X79" i="1"/>
  <c r="W79" i="1"/>
  <c r="Z78" i="1"/>
  <c r="Y78" i="1"/>
  <c r="X78" i="1"/>
  <c r="W78" i="1"/>
  <c r="Z77" i="1"/>
  <c r="Y77" i="1"/>
  <c r="X77" i="1"/>
  <c r="W77" i="1"/>
  <c r="Z76" i="1"/>
  <c r="Y76" i="1"/>
  <c r="X76" i="1"/>
  <c r="W76" i="1"/>
  <c r="O9" i="3"/>
  <c r="V9" i="3" s="1"/>
  <c r="N9" i="3"/>
  <c r="U9" i="3" s="1"/>
  <c r="M9" i="3"/>
  <c r="O8" i="3"/>
  <c r="N8" i="3"/>
  <c r="M8" i="3"/>
  <c r="T8" i="3" s="1"/>
  <c r="O7" i="3"/>
  <c r="N7" i="3"/>
  <c r="M7" i="3"/>
  <c r="T7" i="3" s="1"/>
  <c r="O6" i="3"/>
  <c r="N6" i="3"/>
  <c r="M6" i="3"/>
  <c r="T6" i="3" s="1"/>
  <c r="O5" i="3"/>
  <c r="N5" i="3"/>
  <c r="M5" i="3"/>
  <c r="T5" i="3" s="1"/>
  <c r="O4" i="3"/>
  <c r="N4" i="3"/>
  <c r="M4" i="3"/>
  <c r="T4" i="3" s="1"/>
  <c r="O3" i="3"/>
  <c r="N3" i="3"/>
  <c r="M3" i="3"/>
  <c r="P3" i="3" s="1"/>
  <c r="S3" i="3" s="1"/>
  <c r="T3" i="3" l="1"/>
  <c r="P8" i="3"/>
  <c r="P7" i="3"/>
  <c r="P4" i="3"/>
  <c r="R4" i="3" s="1"/>
  <c r="R8" i="3"/>
  <c r="S8" i="3"/>
  <c r="R7" i="3"/>
  <c r="S7" i="3"/>
  <c r="P9" i="3"/>
  <c r="Q9" i="3" s="1"/>
  <c r="Q8" i="3"/>
  <c r="P6" i="3"/>
  <c r="S6" i="3" s="1"/>
  <c r="Q7" i="3"/>
  <c r="P5" i="3"/>
  <c r="Q3" i="3"/>
  <c r="R3" i="3"/>
  <c r="AQ134" i="2"/>
  <c r="AQ130" i="2"/>
  <c r="AQ126" i="2"/>
  <c r="AQ122" i="2"/>
  <c r="AQ118" i="2"/>
  <c r="AQ114" i="2"/>
  <c r="AQ110" i="2"/>
  <c r="AQ106" i="2"/>
  <c r="AQ102" i="2"/>
  <c r="AQ98" i="2"/>
  <c r="AQ94" i="2"/>
  <c r="AQ90" i="2"/>
  <c r="AQ86" i="2"/>
  <c r="AQ82" i="2"/>
  <c r="AQ78" i="2"/>
  <c r="AQ74" i="2"/>
  <c r="AQ73" i="2"/>
  <c r="AQ72" i="2"/>
  <c r="AQ71" i="2"/>
  <c r="AQ70" i="2"/>
  <c r="AQ69" i="2"/>
  <c r="AQ68" i="2"/>
  <c r="AQ67" i="2"/>
  <c r="AQ66" i="2"/>
  <c r="AQ62" i="2"/>
  <c r="AQ58" i="2"/>
  <c r="AQ54" i="2"/>
  <c r="AQ50" i="2"/>
  <c r="AQ46" i="2"/>
  <c r="AQ42" i="2"/>
  <c r="AQ38" i="2"/>
  <c r="AQ34" i="2"/>
  <c r="AQ30" i="2"/>
  <c r="AQ26" i="2"/>
  <c r="AQ22" i="2"/>
  <c r="AQ18" i="2"/>
  <c r="AQ14" i="2"/>
  <c r="AQ10" i="2"/>
  <c r="AQ6" i="2"/>
  <c r="AQ2" i="2"/>
  <c r="Q4" i="3" l="1"/>
  <c r="S4" i="3"/>
  <c r="R9" i="3"/>
  <c r="S5" i="3"/>
  <c r="R5" i="3"/>
  <c r="Q5" i="3"/>
  <c r="Q6" i="3"/>
  <c r="S9" i="3"/>
  <c r="R6" i="3"/>
  <c r="AI137" i="2" l="1"/>
  <c r="AG137" i="2"/>
  <c r="AF137" i="2"/>
  <c r="AE137" i="2"/>
  <c r="AD137" i="2"/>
  <c r="AI136" i="2"/>
  <c r="AG136" i="2"/>
  <c r="AF136" i="2"/>
  <c r="AE136" i="2"/>
  <c r="AD136" i="2"/>
  <c r="AJ135" i="2"/>
  <c r="AI135" i="2"/>
  <c r="AG135" i="2"/>
  <c r="AF135" i="2"/>
  <c r="AE135" i="2"/>
  <c r="AK135" i="2" s="1"/>
  <c r="AD135" i="2"/>
  <c r="AP134" i="2"/>
  <c r="AO134" i="2"/>
  <c r="AN134" i="2"/>
  <c r="AM134" i="2"/>
  <c r="AI134" i="2"/>
  <c r="AG134" i="2"/>
  <c r="AF134" i="2"/>
  <c r="AS134" i="2" s="1"/>
  <c r="AE134" i="2"/>
  <c r="AD134" i="2"/>
  <c r="AK133" i="2"/>
  <c r="AI133" i="2"/>
  <c r="AG133" i="2"/>
  <c r="AF133" i="2"/>
  <c r="AJ133" i="2" s="1"/>
  <c r="AE133" i="2"/>
  <c r="AD133" i="2"/>
  <c r="AK132" i="2"/>
  <c r="AJ132" i="2"/>
  <c r="AI132" i="2"/>
  <c r="AG132" i="2"/>
  <c r="AF132" i="2"/>
  <c r="AE132" i="2"/>
  <c r="AD132" i="2"/>
  <c r="AI131" i="2"/>
  <c r="AG131" i="2"/>
  <c r="AF131" i="2"/>
  <c r="AK131" i="2" s="1"/>
  <c r="AE131" i="2"/>
  <c r="AD131" i="2"/>
  <c r="AP130" i="2"/>
  <c r="AO130" i="2"/>
  <c r="AN130" i="2"/>
  <c r="AM130" i="2"/>
  <c r="AI130" i="2"/>
  <c r="AG130" i="2"/>
  <c r="AT130" i="2" s="1"/>
  <c r="AF130" i="2"/>
  <c r="AS130" i="2" s="1"/>
  <c r="AE130" i="2"/>
  <c r="AR130" i="2" s="1"/>
  <c r="AD130" i="2"/>
  <c r="AI129" i="2"/>
  <c r="AG129" i="2"/>
  <c r="AF129" i="2"/>
  <c r="AE129" i="2"/>
  <c r="AD129" i="2"/>
  <c r="AI128" i="2"/>
  <c r="AG128" i="2"/>
  <c r="AF128" i="2"/>
  <c r="AK128" i="2" s="1"/>
  <c r="AE128" i="2"/>
  <c r="AD128" i="2"/>
  <c r="AI127" i="2"/>
  <c r="AG127" i="2"/>
  <c r="AF127" i="2"/>
  <c r="AE127" i="2"/>
  <c r="AD127" i="2"/>
  <c r="AP126" i="2"/>
  <c r="AO126" i="2"/>
  <c r="AN126" i="2"/>
  <c r="AM126" i="2"/>
  <c r="AI126" i="2"/>
  <c r="AG126" i="2"/>
  <c r="AF126" i="2"/>
  <c r="AK126" i="2" s="1"/>
  <c r="AE126" i="2"/>
  <c r="AD126" i="2"/>
  <c r="AI125" i="2"/>
  <c r="AG125" i="2"/>
  <c r="AF125" i="2"/>
  <c r="AE125" i="2"/>
  <c r="AD125" i="2"/>
  <c r="AJ124" i="2"/>
  <c r="AI124" i="2"/>
  <c r="AG124" i="2"/>
  <c r="AF124" i="2"/>
  <c r="AE124" i="2"/>
  <c r="AK124" i="2" s="1"/>
  <c r="AD124" i="2"/>
  <c r="AI123" i="2"/>
  <c r="AG123" i="2"/>
  <c r="AF123" i="2"/>
  <c r="AK123" i="2" s="1"/>
  <c r="AE123" i="2"/>
  <c r="AD123" i="2"/>
  <c r="AP122" i="2"/>
  <c r="AO122" i="2"/>
  <c r="AN122" i="2"/>
  <c r="AM122" i="2"/>
  <c r="AK122" i="2"/>
  <c r="AI122" i="2"/>
  <c r="AJ122" i="2" s="1"/>
  <c r="AG122" i="2"/>
  <c r="AT122" i="2" s="1"/>
  <c r="AF122" i="2"/>
  <c r="AE122" i="2"/>
  <c r="AD122" i="2"/>
  <c r="AK121" i="2"/>
  <c r="AJ121" i="2"/>
  <c r="AI121" i="2"/>
  <c r="AG121" i="2"/>
  <c r="AF121" i="2"/>
  <c r="AE121" i="2"/>
  <c r="AD121" i="2"/>
  <c r="AK120" i="2"/>
  <c r="AI120" i="2"/>
  <c r="AG120" i="2"/>
  <c r="AF120" i="2"/>
  <c r="AE120" i="2"/>
  <c r="AD120" i="2"/>
  <c r="AI119" i="2"/>
  <c r="AG119" i="2"/>
  <c r="AF119" i="2"/>
  <c r="AK119" i="2" s="1"/>
  <c r="AE119" i="2"/>
  <c r="AD119" i="2"/>
  <c r="AP118" i="2"/>
  <c r="AO118" i="2"/>
  <c r="AN118" i="2"/>
  <c r="AM118" i="2"/>
  <c r="AI118" i="2"/>
  <c r="AG118" i="2"/>
  <c r="AT118" i="2" s="1"/>
  <c r="AF118" i="2"/>
  <c r="AE118" i="2"/>
  <c r="AR118" i="2" s="1"/>
  <c r="AD118" i="2"/>
  <c r="AI117" i="2"/>
  <c r="AG117" i="2"/>
  <c r="AF117" i="2"/>
  <c r="AK117" i="2" s="1"/>
  <c r="AE117" i="2"/>
  <c r="AD117" i="2"/>
  <c r="AI116" i="2"/>
  <c r="AG116" i="2"/>
  <c r="AF116" i="2"/>
  <c r="AE116" i="2"/>
  <c r="AD116" i="2"/>
  <c r="AI115" i="2"/>
  <c r="AG115" i="2"/>
  <c r="AF115" i="2"/>
  <c r="AE115" i="2"/>
  <c r="AD115" i="2"/>
  <c r="AP114" i="2"/>
  <c r="AO114" i="2"/>
  <c r="AN114" i="2"/>
  <c r="AM114" i="2"/>
  <c r="AI114" i="2"/>
  <c r="AG114" i="2"/>
  <c r="AT114" i="2" s="1"/>
  <c r="AF114" i="2"/>
  <c r="AJ114" i="2" s="1"/>
  <c r="AE114" i="2"/>
  <c r="AR114" i="2" s="1"/>
  <c r="AD114" i="2"/>
  <c r="AI113" i="2"/>
  <c r="AG113" i="2"/>
  <c r="AF113" i="2"/>
  <c r="AJ113" i="2" s="1"/>
  <c r="AE113" i="2"/>
  <c r="AK113" i="2" s="1"/>
  <c r="AD113" i="2"/>
  <c r="AI112" i="2"/>
  <c r="AG112" i="2"/>
  <c r="AF112" i="2"/>
  <c r="AK112" i="2" s="1"/>
  <c r="AV110" i="2" s="1"/>
  <c r="AE112" i="2"/>
  <c r="AD112" i="2"/>
  <c r="AJ111" i="2"/>
  <c r="AI111" i="2"/>
  <c r="AG111" i="2"/>
  <c r="AF111" i="2"/>
  <c r="AE111" i="2"/>
  <c r="AK111" i="2" s="1"/>
  <c r="AD111" i="2"/>
  <c r="AT110" i="2"/>
  <c r="AP110" i="2"/>
  <c r="AO110" i="2"/>
  <c r="AN110" i="2"/>
  <c r="AM110" i="2"/>
  <c r="AK110" i="2"/>
  <c r="AI110" i="2"/>
  <c r="AG110" i="2"/>
  <c r="AF110" i="2"/>
  <c r="AJ110" i="2" s="1"/>
  <c r="AE110" i="2"/>
  <c r="AD110" i="2"/>
  <c r="AI109" i="2"/>
  <c r="AG109" i="2"/>
  <c r="AF109" i="2"/>
  <c r="AK109" i="2" s="1"/>
  <c r="AE109" i="2"/>
  <c r="AD109" i="2"/>
  <c r="AI108" i="2"/>
  <c r="AG108" i="2"/>
  <c r="AF108" i="2"/>
  <c r="AK108" i="2" s="1"/>
  <c r="AE108" i="2"/>
  <c r="AD108" i="2"/>
  <c r="AI107" i="2"/>
  <c r="AG107" i="2"/>
  <c r="AF107" i="2"/>
  <c r="AE107" i="2"/>
  <c r="AD107" i="2"/>
  <c r="AP106" i="2"/>
  <c r="AO106" i="2"/>
  <c r="AN106" i="2"/>
  <c r="AM106" i="2"/>
  <c r="AI106" i="2"/>
  <c r="AG106" i="2"/>
  <c r="AF106" i="2"/>
  <c r="AE106" i="2"/>
  <c r="AR106" i="2" s="1"/>
  <c r="AD106" i="2"/>
  <c r="AI105" i="2"/>
  <c r="AG105" i="2"/>
  <c r="AF105" i="2"/>
  <c r="AK105" i="2" s="1"/>
  <c r="AE105" i="2"/>
  <c r="AD105" i="2"/>
  <c r="AI104" i="2"/>
  <c r="AG104" i="2"/>
  <c r="AF104" i="2"/>
  <c r="AJ104" i="2" s="1"/>
  <c r="AE104" i="2"/>
  <c r="AD104" i="2"/>
  <c r="AJ103" i="2"/>
  <c r="AI103" i="2"/>
  <c r="AG103" i="2"/>
  <c r="AF103" i="2"/>
  <c r="AE103" i="2"/>
  <c r="AK103" i="2" s="1"/>
  <c r="AD103" i="2"/>
  <c r="AP102" i="2"/>
  <c r="AO102" i="2"/>
  <c r="AN102" i="2"/>
  <c r="AM102" i="2"/>
  <c r="AI102" i="2"/>
  <c r="AG102" i="2"/>
  <c r="AF102" i="2"/>
  <c r="AE102" i="2"/>
  <c r="AR102" i="2" s="1"/>
  <c r="AD102" i="2"/>
  <c r="AI101" i="2"/>
  <c r="AG101" i="2"/>
  <c r="AF101" i="2"/>
  <c r="AK101" i="2" s="1"/>
  <c r="AE101" i="2"/>
  <c r="AD101" i="2"/>
  <c r="AJ100" i="2"/>
  <c r="AI100" i="2"/>
  <c r="AG100" i="2"/>
  <c r="AF100" i="2"/>
  <c r="AE100" i="2"/>
  <c r="AK100" i="2" s="1"/>
  <c r="AD100" i="2"/>
  <c r="AK99" i="2"/>
  <c r="AI99" i="2"/>
  <c r="AJ99" i="2" s="1"/>
  <c r="AG99" i="2"/>
  <c r="AF99" i="2"/>
  <c r="AE99" i="2"/>
  <c r="AD99" i="2"/>
  <c r="AT98" i="2"/>
  <c r="AR98" i="2"/>
  <c r="AP98" i="2"/>
  <c r="AO98" i="2"/>
  <c r="AN98" i="2"/>
  <c r="AM98" i="2"/>
  <c r="AI98" i="2"/>
  <c r="AG98" i="2"/>
  <c r="AF98" i="2"/>
  <c r="AK98" i="2" s="1"/>
  <c r="AV98" i="2" s="1"/>
  <c r="AE98" i="2"/>
  <c r="AD98" i="2"/>
  <c r="AI97" i="2"/>
  <c r="AG97" i="2"/>
  <c r="AF97" i="2"/>
  <c r="AK97" i="2" s="1"/>
  <c r="AE97" i="2"/>
  <c r="AD97" i="2"/>
  <c r="AI96" i="2"/>
  <c r="AG96" i="2"/>
  <c r="AF96" i="2"/>
  <c r="AE96" i="2"/>
  <c r="AD96" i="2"/>
  <c r="AI95" i="2"/>
  <c r="AG95" i="2"/>
  <c r="AF95" i="2"/>
  <c r="AK95" i="2" s="1"/>
  <c r="AE95" i="2"/>
  <c r="AD95" i="2"/>
  <c r="AP94" i="2"/>
  <c r="AO94" i="2"/>
  <c r="AN94" i="2"/>
  <c r="AM94" i="2"/>
  <c r="AI94" i="2"/>
  <c r="AG94" i="2"/>
  <c r="AT94" i="2" s="1"/>
  <c r="AF94" i="2"/>
  <c r="AE94" i="2"/>
  <c r="AR94" i="2" s="1"/>
  <c r="AD94" i="2"/>
  <c r="AI93" i="2"/>
  <c r="AG93" i="2"/>
  <c r="AF93" i="2"/>
  <c r="AJ93" i="2" s="1"/>
  <c r="AE93" i="2"/>
  <c r="AD93" i="2"/>
  <c r="AI92" i="2"/>
  <c r="AJ92" i="2" s="1"/>
  <c r="AG92" i="2"/>
  <c r="AF92" i="2"/>
  <c r="AE92" i="2"/>
  <c r="AK92" i="2" s="1"/>
  <c r="AD92" i="2"/>
  <c r="AK91" i="2"/>
  <c r="AJ91" i="2"/>
  <c r="AI91" i="2"/>
  <c r="AG91" i="2"/>
  <c r="AF91" i="2"/>
  <c r="AE91" i="2"/>
  <c r="AD91" i="2"/>
  <c r="AP90" i="2"/>
  <c r="AO90" i="2"/>
  <c r="AN90" i="2"/>
  <c r="AM90" i="2"/>
  <c r="AI90" i="2"/>
  <c r="AG90" i="2"/>
  <c r="AT90" i="2" s="1"/>
  <c r="AF90" i="2"/>
  <c r="AJ90" i="2" s="1"/>
  <c r="AE90" i="2"/>
  <c r="AR90" i="2" s="1"/>
  <c r="AD90" i="2"/>
  <c r="AI89" i="2"/>
  <c r="AG89" i="2"/>
  <c r="AF89" i="2"/>
  <c r="AK89" i="2" s="1"/>
  <c r="AE89" i="2"/>
  <c r="AD89" i="2"/>
  <c r="AK88" i="2"/>
  <c r="AI88" i="2"/>
  <c r="AJ88" i="2" s="1"/>
  <c r="AG88" i="2"/>
  <c r="AF88" i="2"/>
  <c r="AE88" i="2"/>
  <c r="AD88" i="2"/>
  <c r="AI87" i="2"/>
  <c r="AG87" i="2"/>
  <c r="AF87" i="2"/>
  <c r="AK87" i="2" s="1"/>
  <c r="AE87" i="2"/>
  <c r="AD87" i="2"/>
  <c r="AR86" i="2"/>
  <c r="AP86" i="2"/>
  <c r="AO86" i="2"/>
  <c r="AN86" i="2"/>
  <c r="AM86" i="2"/>
  <c r="AI86" i="2"/>
  <c r="AG86" i="2"/>
  <c r="AF86" i="2"/>
  <c r="AK86" i="2" s="1"/>
  <c r="AE86" i="2"/>
  <c r="AD86" i="2"/>
  <c r="AI85" i="2"/>
  <c r="AG85" i="2"/>
  <c r="AF85" i="2"/>
  <c r="AE85" i="2"/>
  <c r="AD85" i="2"/>
  <c r="AI84" i="2"/>
  <c r="AG84" i="2"/>
  <c r="AF84" i="2"/>
  <c r="AK84" i="2" s="1"/>
  <c r="AE84" i="2"/>
  <c r="AD84" i="2"/>
  <c r="AI83" i="2"/>
  <c r="AG83" i="2"/>
  <c r="AF83" i="2"/>
  <c r="AJ83" i="2" s="1"/>
  <c r="AE83" i="2"/>
  <c r="AD83" i="2"/>
  <c r="AP82" i="2"/>
  <c r="AO82" i="2"/>
  <c r="AN82" i="2"/>
  <c r="AM82" i="2"/>
  <c r="AI82" i="2"/>
  <c r="AG82" i="2"/>
  <c r="AF82" i="2"/>
  <c r="AJ82" i="2" s="1"/>
  <c r="AE82" i="2"/>
  <c r="AD82" i="2"/>
  <c r="AI81" i="2"/>
  <c r="AJ81" i="2" s="1"/>
  <c r="AG81" i="2"/>
  <c r="AF81" i="2"/>
  <c r="AE81" i="2"/>
  <c r="AK81" i="2" s="1"/>
  <c r="AD81" i="2"/>
  <c r="AK80" i="2"/>
  <c r="AJ80" i="2"/>
  <c r="AI80" i="2"/>
  <c r="AG80" i="2"/>
  <c r="AF80" i="2"/>
  <c r="AE80" i="2"/>
  <c r="AD80" i="2"/>
  <c r="AK79" i="2"/>
  <c r="AI79" i="2"/>
  <c r="AG79" i="2"/>
  <c r="AF79" i="2"/>
  <c r="AJ79" i="2" s="1"/>
  <c r="AE79" i="2"/>
  <c r="AD79" i="2"/>
  <c r="AS78" i="2"/>
  <c r="AP78" i="2"/>
  <c r="AO78" i="2"/>
  <c r="AN78" i="2"/>
  <c r="AM78" i="2"/>
  <c r="AI78" i="2"/>
  <c r="AG78" i="2"/>
  <c r="AT78" i="2" s="1"/>
  <c r="AF78" i="2"/>
  <c r="AJ78" i="2" s="1"/>
  <c r="AU78" i="2" s="1"/>
  <c r="AE78" i="2"/>
  <c r="AD78" i="2"/>
  <c r="AI77" i="2"/>
  <c r="AG77" i="2"/>
  <c r="AF77" i="2"/>
  <c r="AE77" i="2"/>
  <c r="AK77" i="2" s="1"/>
  <c r="AD77" i="2"/>
  <c r="AJ76" i="2"/>
  <c r="AI76" i="2"/>
  <c r="AG76" i="2"/>
  <c r="AF76" i="2"/>
  <c r="AE76" i="2"/>
  <c r="AD76" i="2"/>
  <c r="AI75" i="2"/>
  <c r="AG75" i="2"/>
  <c r="AF75" i="2"/>
  <c r="AK75" i="2" s="1"/>
  <c r="AE75" i="2"/>
  <c r="AD75" i="2"/>
  <c r="AP74" i="2"/>
  <c r="AO74" i="2"/>
  <c r="AN74" i="2"/>
  <c r="AM74" i="2"/>
  <c r="AI74" i="2"/>
  <c r="AG74" i="2"/>
  <c r="AT74" i="2" s="1"/>
  <c r="AF74" i="2"/>
  <c r="AE74" i="2"/>
  <c r="AD74" i="2"/>
  <c r="AP73" i="2"/>
  <c r="AO73" i="2"/>
  <c r="AN73" i="2"/>
  <c r="AM73" i="2"/>
  <c r="AI73" i="2"/>
  <c r="AG73" i="2"/>
  <c r="AT73" i="2" s="1"/>
  <c r="AF73" i="2"/>
  <c r="AS73" i="2" s="1"/>
  <c r="AE73" i="2"/>
  <c r="AR73" i="2" s="1"/>
  <c r="AD73" i="2"/>
  <c r="AP72" i="2"/>
  <c r="AO72" i="2"/>
  <c r="AN72" i="2"/>
  <c r="AM72" i="2"/>
  <c r="AI72" i="2"/>
  <c r="AG72" i="2"/>
  <c r="AT72" i="2" s="1"/>
  <c r="AF72" i="2"/>
  <c r="AE72" i="2"/>
  <c r="AR72" i="2" s="1"/>
  <c r="AD72" i="2"/>
  <c r="AP71" i="2"/>
  <c r="AO71" i="2"/>
  <c r="AN71" i="2"/>
  <c r="AM71" i="2"/>
  <c r="AI71" i="2"/>
  <c r="AG71" i="2"/>
  <c r="AT71" i="2" s="1"/>
  <c r="AF71" i="2"/>
  <c r="AS71" i="2" s="1"/>
  <c r="AE71" i="2"/>
  <c r="AR71" i="2" s="1"/>
  <c r="AD71" i="2"/>
  <c r="AP70" i="2"/>
  <c r="AO70" i="2"/>
  <c r="AN70" i="2"/>
  <c r="AM70" i="2"/>
  <c r="AI70" i="2"/>
  <c r="AG70" i="2"/>
  <c r="AT70" i="2" s="1"/>
  <c r="AF70" i="2"/>
  <c r="AS70" i="2" s="1"/>
  <c r="AE70" i="2"/>
  <c r="AR70" i="2" s="1"/>
  <c r="AD70" i="2"/>
  <c r="AP69" i="2"/>
  <c r="AO69" i="2"/>
  <c r="AN69" i="2"/>
  <c r="AM69" i="2"/>
  <c r="AI69" i="2"/>
  <c r="AG69" i="2"/>
  <c r="AT69" i="2" s="1"/>
  <c r="AF69" i="2"/>
  <c r="AK69" i="2" s="1"/>
  <c r="AV69" i="2" s="1"/>
  <c r="AE69" i="2"/>
  <c r="AR69" i="2" s="1"/>
  <c r="AD69" i="2"/>
  <c r="AP68" i="2"/>
  <c r="AO68" i="2"/>
  <c r="AN68" i="2"/>
  <c r="AM68" i="2"/>
  <c r="AI68" i="2"/>
  <c r="AG68" i="2"/>
  <c r="AT68" i="2" s="1"/>
  <c r="AF68" i="2"/>
  <c r="AS68" i="2" s="1"/>
  <c r="AE68" i="2"/>
  <c r="AR68" i="2" s="1"/>
  <c r="AD68" i="2"/>
  <c r="AP67" i="2"/>
  <c r="AO67" i="2"/>
  <c r="AN67" i="2"/>
  <c r="AM67" i="2"/>
  <c r="AI67" i="2"/>
  <c r="AG67" i="2"/>
  <c r="AT67" i="2" s="1"/>
  <c r="AF67" i="2"/>
  <c r="AS67" i="2" s="1"/>
  <c r="AE67" i="2"/>
  <c r="AR67" i="2" s="1"/>
  <c r="AD67" i="2"/>
  <c r="AP66" i="2"/>
  <c r="AO66" i="2"/>
  <c r="AN66" i="2"/>
  <c r="AM66" i="2"/>
  <c r="AI66" i="2"/>
  <c r="AG66" i="2"/>
  <c r="AT66" i="2" s="1"/>
  <c r="AF66" i="2"/>
  <c r="AE66" i="2"/>
  <c r="AR66" i="2" s="1"/>
  <c r="AD66" i="2"/>
  <c r="AI65" i="2"/>
  <c r="AG65" i="2"/>
  <c r="AF65" i="2"/>
  <c r="AK65" i="2" s="1"/>
  <c r="AE65" i="2"/>
  <c r="AD65" i="2"/>
  <c r="AI64" i="2"/>
  <c r="AG64" i="2"/>
  <c r="AF64" i="2"/>
  <c r="AE64" i="2"/>
  <c r="AD64" i="2"/>
  <c r="AK63" i="2"/>
  <c r="AI63" i="2"/>
  <c r="AG63" i="2"/>
  <c r="AF63" i="2"/>
  <c r="AJ63" i="2" s="1"/>
  <c r="AE63" i="2"/>
  <c r="AD63" i="2"/>
  <c r="AP62" i="2"/>
  <c r="AO62" i="2"/>
  <c r="AN62" i="2"/>
  <c r="AM62" i="2"/>
  <c r="AJ62" i="2"/>
  <c r="AI62" i="2"/>
  <c r="AG62" i="2"/>
  <c r="AF62" i="2"/>
  <c r="AE62" i="2"/>
  <c r="AR62" i="2" s="1"/>
  <c r="AD62" i="2"/>
  <c r="AK61" i="2"/>
  <c r="AI61" i="2"/>
  <c r="AJ61" i="2" s="1"/>
  <c r="AG61" i="2"/>
  <c r="AF61" i="2"/>
  <c r="AE61" i="2"/>
  <c r="AD61" i="2"/>
  <c r="AK60" i="2"/>
  <c r="AJ60" i="2"/>
  <c r="AI60" i="2"/>
  <c r="AG60" i="2"/>
  <c r="AF60" i="2"/>
  <c r="AE60" i="2"/>
  <c r="AD60" i="2"/>
  <c r="AK59" i="2"/>
  <c r="AI59" i="2"/>
  <c r="AG59" i="2"/>
  <c r="AF59" i="2"/>
  <c r="AE59" i="2"/>
  <c r="AD59" i="2"/>
  <c r="AP58" i="2"/>
  <c r="AO58" i="2"/>
  <c r="AN58" i="2"/>
  <c r="AM58" i="2"/>
  <c r="AI58" i="2"/>
  <c r="AG58" i="2"/>
  <c r="AF58" i="2"/>
  <c r="AS58" i="2" s="1"/>
  <c r="AE58" i="2"/>
  <c r="AR58" i="2" s="1"/>
  <c r="AD58" i="2"/>
  <c r="AI57" i="2"/>
  <c r="AG57" i="2"/>
  <c r="AF57" i="2"/>
  <c r="AE57" i="2"/>
  <c r="AD57" i="2"/>
  <c r="AI56" i="2"/>
  <c r="AG56" i="2"/>
  <c r="AF56" i="2"/>
  <c r="AE56" i="2"/>
  <c r="AD56" i="2"/>
  <c r="AI55" i="2"/>
  <c r="AG55" i="2"/>
  <c r="AF55" i="2"/>
  <c r="AE55" i="2"/>
  <c r="AD55" i="2"/>
  <c r="AP54" i="2"/>
  <c r="AO54" i="2"/>
  <c r="AN54" i="2"/>
  <c r="AM54" i="2"/>
  <c r="AI54" i="2"/>
  <c r="AG54" i="2"/>
  <c r="AF54" i="2"/>
  <c r="AE54" i="2"/>
  <c r="AD54" i="2"/>
  <c r="AI53" i="2"/>
  <c r="AG53" i="2"/>
  <c r="AF53" i="2"/>
  <c r="AE53" i="2"/>
  <c r="AD53" i="2"/>
  <c r="AJ52" i="2"/>
  <c r="AI52" i="2"/>
  <c r="AG52" i="2"/>
  <c r="AF52" i="2"/>
  <c r="AK52" i="2" s="1"/>
  <c r="AE52" i="2"/>
  <c r="AD52" i="2"/>
  <c r="AI51" i="2"/>
  <c r="AG51" i="2"/>
  <c r="AF51" i="2"/>
  <c r="AK51" i="2" s="1"/>
  <c r="AE51" i="2"/>
  <c r="AD51" i="2"/>
  <c r="AP50" i="2"/>
  <c r="AO50" i="2"/>
  <c r="AN50" i="2"/>
  <c r="AM50" i="2"/>
  <c r="AK50" i="2"/>
  <c r="AI50" i="2"/>
  <c r="AJ50" i="2" s="1"/>
  <c r="AG50" i="2"/>
  <c r="AT50" i="2" s="1"/>
  <c r="AF50" i="2"/>
  <c r="AE50" i="2"/>
  <c r="AD50" i="2"/>
  <c r="AK49" i="2"/>
  <c r="AJ49" i="2"/>
  <c r="AI49" i="2"/>
  <c r="AG49" i="2"/>
  <c r="AF49" i="2"/>
  <c r="AE49" i="2"/>
  <c r="AD49" i="2"/>
  <c r="AK48" i="2"/>
  <c r="AI48" i="2"/>
  <c r="AG48" i="2"/>
  <c r="AF48" i="2"/>
  <c r="AE48" i="2"/>
  <c r="AD48" i="2"/>
  <c r="AI47" i="2"/>
  <c r="AG47" i="2"/>
  <c r="AF47" i="2"/>
  <c r="AJ47" i="2" s="1"/>
  <c r="AE47" i="2"/>
  <c r="AD47" i="2"/>
  <c r="AP46" i="2"/>
  <c r="AO46" i="2"/>
  <c r="AN46" i="2"/>
  <c r="AM46" i="2"/>
  <c r="AI46" i="2"/>
  <c r="AG46" i="2"/>
  <c r="AF46" i="2"/>
  <c r="AK46" i="2" s="1"/>
  <c r="AE46" i="2"/>
  <c r="AR46" i="2" s="1"/>
  <c r="AD46" i="2"/>
  <c r="AI45" i="2"/>
  <c r="AG45" i="2"/>
  <c r="AF45" i="2"/>
  <c r="AE45" i="2"/>
  <c r="AD45" i="2"/>
  <c r="AI44" i="2"/>
  <c r="AG44" i="2"/>
  <c r="AF44" i="2"/>
  <c r="AK44" i="2" s="1"/>
  <c r="AE44" i="2"/>
  <c r="AD44" i="2"/>
  <c r="AI43" i="2"/>
  <c r="AG43" i="2"/>
  <c r="AF43" i="2"/>
  <c r="AE43" i="2"/>
  <c r="AD43" i="2"/>
  <c r="AP42" i="2"/>
  <c r="AO42" i="2"/>
  <c r="AN42" i="2"/>
  <c r="AM42" i="2"/>
  <c r="AI42" i="2"/>
  <c r="AG42" i="2"/>
  <c r="AF42" i="2"/>
  <c r="AJ42" i="2" s="1"/>
  <c r="AE42" i="2"/>
  <c r="AD42" i="2"/>
  <c r="AI41" i="2"/>
  <c r="AG41" i="2"/>
  <c r="AF41" i="2"/>
  <c r="AJ41" i="2" s="1"/>
  <c r="AE41" i="2"/>
  <c r="AR38" i="2" s="1"/>
  <c r="AD41" i="2"/>
  <c r="AI40" i="2"/>
  <c r="AG40" i="2"/>
  <c r="AF40" i="2"/>
  <c r="AK40" i="2" s="1"/>
  <c r="AE40" i="2"/>
  <c r="AD40" i="2"/>
  <c r="AJ39" i="2"/>
  <c r="AI39" i="2"/>
  <c r="AG39" i="2"/>
  <c r="AF39" i="2"/>
  <c r="AE39" i="2"/>
  <c r="AK39" i="2" s="1"/>
  <c r="AD39" i="2"/>
  <c r="AT38" i="2"/>
  <c r="AP38" i="2"/>
  <c r="AO38" i="2"/>
  <c r="AN38" i="2"/>
  <c r="AM38" i="2"/>
  <c r="AK38" i="2"/>
  <c r="AI38" i="2"/>
  <c r="AG38" i="2"/>
  <c r="AF38" i="2"/>
  <c r="AJ38" i="2" s="1"/>
  <c r="AE38" i="2"/>
  <c r="AD38" i="2"/>
  <c r="AI37" i="2"/>
  <c r="AG37" i="2"/>
  <c r="AF37" i="2"/>
  <c r="AK37" i="2" s="1"/>
  <c r="AE37" i="2"/>
  <c r="AD37" i="2"/>
  <c r="AI36" i="2"/>
  <c r="AG36" i="2"/>
  <c r="AF36" i="2"/>
  <c r="AJ36" i="2" s="1"/>
  <c r="AE36" i="2"/>
  <c r="AD36" i="2"/>
  <c r="AI35" i="2"/>
  <c r="AG35" i="2"/>
  <c r="AF35" i="2"/>
  <c r="AK35" i="2" s="1"/>
  <c r="AE35" i="2"/>
  <c r="AD35" i="2"/>
  <c r="AP34" i="2"/>
  <c r="AO34" i="2"/>
  <c r="AN34" i="2"/>
  <c r="AM34" i="2"/>
  <c r="AI34" i="2"/>
  <c r="AG34" i="2"/>
  <c r="AT34" i="2" s="1"/>
  <c r="AF34" i="2"/>
  <c r="AE34" i="2"/>
  <c r="AD34" i="2"/>
  <c r="AI33" i="2"/>
  <c r="AG33" i="2"/>
  <c r="AF33" i="2"/>
  <c r="AK33" i="2" s="1"/>
  <c r="AE33" i="2"/>
  <c r="AD33" i="2"/>
  <c r="AI32" i="2"/>
  <c r="AG32" i="2"/>
  <c r="AF32" i="2"/>
  <c r="AJ32" i="2" s="1"/>
  <c r="AE32" i="2"/>
  <c r="AD32" i="2"/>
  <c r="AK31" i="2"/>
  <c r="AI31" i="2"/>
  <c r="AJ31" i="2" s="1"/>
  <c r="AG31" i="2"/>
  <c r="AF31" i="2"/>
  <c r="AE31" i="2"/>
  <c r="AD31" i="2"/>
  <c r="AP30" i="2"/>
  <c r="AO30" i="2"/>
  <c r="AN30" i="2"/>
  <c r="AM30" i="2"/>
  <c r="AI30" i="2"/>
  <c r="AG30" i="2"/>
  <c r="AF30" i="2"/>
  <c r="AK30" i="2" s="1"/>
  <c r="AE30" i="2"/>
  <c r="AR30" i="2" s="1"/>
  <c r="AD30" i="2"/>
  <c r="AI29" i="2"/>
  <c r="AG29" i="2"/>
  <c r="AF29" i="2"/>
  <c r="AK29" i="2" s="1"/>
  <c r="AE29" i="2"/>
  <c r="AD29" i="2"/>
  <c r="AJ28" i="2"/>
  <c r="AI28" i="2"/>
  <c r="AG28" i="2"/>
  <c r="AF28" i="2"/>
  <c r="AE28" i="2"/>
  <c r="AK28" i="2" s="1"/>
  <c r="AD28" i="2"/>
  <c r="AK27" i="2"/>
  <c r="AI27" i="2"/>
  <c r="AJ27" i="2" s="1"/>
  <c r="AG27" i="2"/>
  <c r="AF27" i="2"/>
  <c r="AE27" i="2"/>
  <c r="AD27" i="2"/>
  <c r="AS26" i="2"/>
  <c r="AP26" i="2"/>
  <c r="AO26" i="2"/>
  <c r="AN26" i="2"/>
  <c r="AM26" i="2"/>
  <c r="AI26" i="2"/>
  <c r="AJ26" i="2" s="1"/>
  <c r="AG26" i="2"/>
  <c r="AT26" i="2" s="1"/>
  <c r="AF26" i="2"/>
  <c r="AK26" i="2" s="1"/>
  <c r="AE26" i="2"/>
  <c r="AR26" i="2" s="1"/>
  <c r="AD26" i="2"/>
  <c r="AI25" i="2"/>
  <c r="AG25" i="2"/>
  <c r="AF25" i="2"/>
  <c r="AE25" i="2"/>
  <c r="AD25" i="2"/>
  <c r="AI24" i="2"/>
  <c r="AG24" i="2"/>
  <c r="AF24" i="2"/>
  <c r="AE24" i="2"/>
  <c r="AD24" i="2"/>
  <c r="AI23" i="2"/>
  <c r="AG23" i="2"/>
  <c r="AF23" i="2"/>
  <c r="AK23" i="2" s="1"/>
  <c r="AE23" i="2"/>
  <c r="AD23" i="2"/>
  <c r="AP22" i="2"/>
  <c r="AO22" i="2"/>
  <c r="AN22" i="2"/>
  <c r="AM22" i="2"/>
  <c r="AI22" i="2"/>
  <c r="AG22" i="2"/>
  <c r="AF22" i="2"/>
  <c r="AE22" i="2"/>
  <c r="AR22" i="2" s="1"/>
  <c r="AD22" i="2"/>
  <c r="AI21" i="2"/>
  <c r="AG21" i="2"/>
  <c r="AF21" i="2"/>
  <c r="AE21" i="2"/>
  <c r="AD21" i="2"/>
  <c r="AK20" i="2"/>
  <c r="AJ20" i="2"/>
  <c r="AI20" i="2"/>
  <c r="AG20" i="2"/>
  <c r="AF20" i="2"/>
  <c r="AE20" i="2"/>
  <c r="AD20" i="2"/>
  <c r="AK19" i="2"/>
  <c r="AI19" i="2"/>
  <c r="AG19" i="2"/>
  <c r="AF19" i="2"/>
  <c r="AJ19" i="2" s="1"/>
  <c r="AE19" i="2"/>
  <c r="AD19" i="2"/>
  <c r="AP18" i="2"/>
  <c r="AO18" i="2"/>
  <c r="AN18" i="2"/>
  <c r="AM18" i="2"/>
  <c r="AI18" i="2"/>
  <c r="AG18" i="2"/>
  <c r="AT18" i="2" s="1"/>
  <c r="AF18" i="2"/>
  <c r="AK18" i="2" s="1"/>
  <c r="AE18" i="2"/>
  <c r="AD18" i="2"/>
  <c r="AK17" i="2"/>
  <c r="AI17" i="2"/>
  <c r="AJ17" i="2" s="1"/>
  <c r="AG17" i="2"/>
  <c r="AF17" i="2"/>
  <c r="AE17" i="2"/>
  <c r="AD17" i="2"/>
  <c r="AI16" i="2"/>
  <c r="AJ16" i="2" s="1"/>
  <c r="AG16" i="2"/>
  <c r="AF16" i="2"/>
  <c r="AK16" i="2" s="1"/>
  <c r="AE16" i="2"/>
  <c r="AD16" i="2"/>
  <c r="AI15" i="2"/>
  <c r="AG15" i="2"/>
  <c r="AF15" i="2"/>
  <c r="AE15" i="2"/>
  <c r="AD15" i="2"/>
  <c r="AP14" i="2"/>
  <c r="AO14" i="2"/>
  <c r="AN14" i="2"/>
  <c r="AM14" i="2"/>
  <c r="AI14" i="2"/>
  <c r="AG14" i="2"/>
  <c r="AT14" i="2" s="1"/>
  <c r="AF14" i="2"/>
  <c r="AJ14" i="2" s="1"/>
  <c r="AE14" i="2"/>
  <c r="AR14" i="2" s="1"/>
  <c r="AD14" i="2"/>
  <c r="AI13" i="2"/>
  <c r="AG13" i="2"/>
  <c r="AF13" i="2"/>
  <c r="AK13" i="2" s="1"/>
  <c r="AE13" i="2"/>
  <c r="AD13" i="2"/>
  <c r="AI12" i="2"/>
  <c r="AG12" i="2"/>
  <c r="AF12" i="2"/>
  <c r="AK12" i="2" s="1"/>
  <c r="AE12" i="2"/>
  <c r="AD12" i="2"/>
  <c r="AI11" i="2"/>
  <c r="AG11" i="2"/>
  <c r="AF11" i="2"/>
  <c r="AJ11" i="2" s="1"/>
  <c r="AE11" i="2"/>
  <c r="AD11" i="2"/>
  <c r="AP10" i="2"/>
  <c r="AO10" i="2"/>
  <c r="AN10" i="2"/>
  <c r="AM10" i="2"/>
  <c r="AI10" i="2"/>
  <c r="AG10" i="2"/>
  <c r="AT10" i="2" s="1"/>
  <c r="AF10" i="2"/>
  <c r="AJ10" i="2" s="1"/>
  <c r="AE10" i="2"/>
  <c r="AR10" i="2" s="1"/>
  <c r="AD10" i="2"/>
  <c r="AI9" i="2"/>
  <c r="AG9" i="2"/>
  <c r="AF9" i="2"/>
  <c r="AK9" i="2" s="1"/>
  <c r="AE9" i="2"/>
  <c r="AD9" i="2"/>
  <c r="AI8" i="2"/>
  <c r="AG8" i="2"/>
  <c r="AF8" i="2"/>
  <c r="AJ8" i="2" s="1"/>
  <c r="AE8" i="2"/>
  <c r="AD8" i="2"/>
  <c r="AI7" i="2"/>
  <c r="AG7" i="2"/>
  <c r="AF7" i="2"/>
  <c r="AE7" i="2"/>
  <c r="AK7" i="2" s="1"/>
  <c r="AD7" i="2"/>
  <c r="AT6" i="2"/>
  <c r="AP6" i="2"/>
  <c r="AO6" i="2"/>
  <c r="AN6" i="2"/>
  <c r="AM6" i="2"/>
  <c r="AK6" i="2"/>
  <c r="AI6" i="2"/>
  <c r="AG6" i="2"/>
  <c r="AF6" i="2"/>
  <c r="AS6" i="2" s="1"/>
  <c r="AE6" i="2"/>
  <c r="AD6" i="2"/>
  <c r="AI5" i="2"/>
  <c r="AJ5" i="2" s="1"/>
  <c r="AG5" i="2"/>
  <c r="AF5" i="2"/>
  <c r="AK5" i="2" s="1"/>
  <c r="AE5" i="2"/>
  <c r="AD5" i="2"/>
  <c r="AI4" i="2"/>
  <c r="AG4" i="2"/>
  <c r="AF4" i="2"/>
  <c r="AE4" i="2"/>
  <c r="AD4" i="2"/>
  <c r="AI3" i="2"/>
  <c r="AG3" i="2"/>
  <c r="AF3" i="2"/>
  <c r="AE3" i="2"/>
  <c r="AD3" i="2"/>
  <c r="AP2" i="2"/>
  <c r="AO2" i="2"/>
  <c r="AN2" i="2"/>
  <c r="AM2" i="2"/>
  <c r="AI2" i="2"/>
  <c r="AG2" i="2"/>
  <c r="AF2" i="2"/>
  <c r="AS2" i="2" s="1"/>
  <c r="AE2" i="2"/>
  <c r="AD2" i="2"/>
  <c r="I240" i="1"/>
  <c r="I239" i="1"/>
  <c r="I221" i="1"/>
  <c r="I219" i="1"/>
  <c r="I215" i="1"/>
  <c r="I199" i="1"/>
  <c r="I141" i="1"/>
  <c r="I136" i="1"/>
  <c r="U242" i="1"/>
  <c r="T242" i="1"/>
  <c r="S242" i="1"/>
  <c r="U241" i="1"/>
  <c r="T241" i="1"/>
  <c r="S241" i="1"/>
  <c r="U240" i="1"/>
  <c r="T240" i="1"/>
  <c r="S240" i="1"/>
  <c r="V240" i="1" s="1"/>
  <c r="AA240" i="1" s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V232" i="1" s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5" i="1"/>
  <c r="T5" i="1"/>
  <c r="S5" i="1"/>
  <c r="U4" i="1"/>
  <c r="T4" i="1"/>
  <c r="S4" i="1"/>
  <c r="U3" i="1"/>
  <c r="T3" i="1"/>
  <c r="S3" i="1"/>
  <c r="V47" i="1" l="1"/>
  <c r="V26" i="1"/>
  <c r="AC26" i="1" s="1"/>
  <c r="V34" i="1"/>
  <c r="AA34" i="1" s="1"/>
  <c r="V218" i="1"/>
  <c r="AA218" i="1" s="1"/>
  <c r="V234" i="1"/>
  <c r="AC234" i="1" s="1"/>
  <c r="V193" i="1"/>
  <c r="AA193" i="1" s="1"/>
  <c r="V165" i="1"/>
  <c r="AB165" i="1" s="1"/>
  <c r="AV26" i="2"/>
  <c r="AT22" i="2"/>
  <c r="AR2" i="2"/>
  <c r="AJ7" i="2"/>
  <c r="AK8" i="2"/>
  <c r="AV6" i="2" s="1"/>
  <c r="AJ18" i="2"/>
  <c r="AJ29" i="2"/>
  <c r="AS34" i="2"/>
  <c r="AJ40" i="2"/>
  <c r="AU38" i="2" s="1"/>
  <c r="AK41" i="2"/>
  <c r="AV38" i="2" s="1"/>
  <c r="AJ58" i="2"/>
  <c r="AU58" i="2" s="1"/>
  <c r="AJ64" i="2"/>
  <c r="AK72" i="2"/>
  <c r="AV72" i="2" s="1"/>
  <c r="AK76" i="2"/>
  <c r="AJ77" i="2"/>
  <c r="AK78" i="2"/>
  <c r="AK85" i="2"/>
  <c r="AJ86" i="2"/>
  <c r="AU86" i="2" s="1"/>
  <c r="AJ89" i="2"/>
  <c r="AK90" i="2"/>
  <c r="AK96" i="2"/>
  <c r="AJ97" i="2"/>
  <c r="AJ101" i="2"/>
  <c r="AK107" i="2"/>
  <c r="AJ108" i="2"/>
  <c r="AJ112" i="2"/>
  <c r="AU110" i="2" s="1"/>
  <c r="AK116" i="2"/>
  <c r="AJ125" i="2"/>
  <c r="AK129" i="2"/>
  <c r="AJ130" i="2"/>
  <c r="AJ136" i="2"/>
  <c r="AJ53" i="2"/>
  <c r="AJ57" i="2"/>
  <c r="AK58" i="2"/>
  <c r="AV58" i="2" s="1"/>
  <c r="AR74" i="2"/>
  <c r="AK130" i="2"/>
  <c r="AV130" i="2" s="1"/>
  <c r="AT2" i="2"/>
  <c r="AK3" i="2"/>
  <c r="AR6" i="2"/>
  <c r="AK24" i="2"/>
  <c r="AS38" i="2"/>
  <c r="AR42" i="2"/>
  <c r="AK62" i="2"/>
  <c r="AK66" i="2"/>
  <c r="AV66" i="2" s="1"/>
  <c r="AK74" i="2"/>
  <c r="AV74" i="2" s="1"/>
  <c r="AK94" i="2"/>
  <c r="AT102" i="2"/>
  <c r="AS110" i="2"/>
  <c r="AK118" i="2"/>
  <c r="AV118" i="2" s="1"/>
  <c r="AS118" i="2"/>
  <c r="AJ129" i="2"/>
  <c r="AJ134" i="2"/>
  <c r="AJ115" i="2"/>
  <c r="AJ6" i="2"/>
  <c r="AJ15" i="2"/>
  <c r="AR18" i="2"/>
  <c r="AK22" i="2"/>
  <c r="AS30" i="2"/>
  <c r="AT30" i="2"/>
  <c r="AT42" i="2"/>
  <c r="AJ43" i="2"/>
  <c r="AT46" i="2"/>
  <c r="AJ48" i="2"/>
  <c r="AK56" i="2"/>
  <c r="AJ59" i="2"/>
  <c r="AV78" i="2"/>
  <c r="AR82" i="2"/>
  <c r="AJ87" i="2"/>
  <c r="AS98" i="2"/>
  <c r="AS102" i="2"/>
  <c r="AJ118" i="2"/>
  <c r="AJ120" i="2"/>
  <c r="AR126" i="2"/>
  <c r="AK137" i="2"/>
  <c r="AJ37" i="2"/>
  <c r="AR54" i="2"/>
  <c r="AJ9" i="2"/>
  <c r="AK45" i="2"/>
  <c r="AR50" i="2"/>
  <c r="AJ51" i="2"/>
  <c r="AK54" i="2"/>
  <c r="AS62" i="2"/>
  <c r="AT62" i="2"/>
  <c r="AT82" i="2"/>
  <c r="AT86" i="2"/>
  <c r="AS86" i="2"/>
  <c r="AK106" i="2"/>
  <c r="AR122" i="2"/>
  <c r="AJ123" i="2"/>
  <c r="AT126" i="2"/>
  <c r="AK127" i="2"/>
  <c r="AV126" i="2" s="1"/>
  <c r="AJ131" i="2"/>
  <c r="AT134" i="2"/>
  <c r="AU90" i="2"/>
  <c r="AJ98" i="2"/>
  <c r="AJ109" i="2"/>
  <c r="AJ4" i="2"/>
  <c r="AJ21" i="2"/>
  <c r="AK25" i="2"/>
  <c r="AV22" i="2" s="1"/>
  <c r="AJ30" i="2"/>
  <c r="AR34" i="2"/>
  <c r="AT54" i="2"/>
  <c r="AK55" i="2"/>
  <c r="AT58" i="2"/>
  <c r="AJ102" i="2"/>
  <c r="AT106" i="2"/>
  <c r="AJ119" i="2"/>
  <c r="AR134" i="2"/>
  <c r="V223" i="1"/>
  <c r="AA223" i="1" s="1"/>
  <c r="V63" i="1"/>
  <c r="AB63" i="1" s="1"/>
  <c r="V150" i="1"/>
  <c r="AC150" i="1" s="1"/>
  <c r="V222" i="1"/>
  <c r="AB222" i="1" s="1"/>
  <c r="V25" i="1"/>
  <c r="AA25" i="1" s="1"/>
  <c r="V33" i="1"/>
  <c r="AA33" i="1" s="1"/>
  <c r="V4" i="1"/>
  <c r="AB4" i="1" s="1"/>
  <c r="V137" i="1"/>
  <c r="AB137" i="1" s="1"/>
  <c r="V209" i="1"/>
  <c r="AA209" i="1" s="1"/>
  <c r="V217" i="1"/>
  <c r="AA217" i="1" s="1"/>
  <c r="V45" i="1"/>
  <c r="AC45" i="1" s="1"/>
  <c r="V132" i="1"/>
  <c r="AA132" i="1" s="1"/>
  <c r="V181" i="1"/>
  <c r="AA181" i="1" s="1"/>
  <c r="V195" i="1"/>
  <c r="AC195" i="1" s="1"/>
  <c r="V145" i="1"/>
  <c r="AB145" i="1" s="1"/>
  <c r="V146" i="1"/>
  <c r="AA146" i="1" s="1"/>
  <c r="V15" i="1"/>
  <c r="AC15" i="1" s="1"/>
  <c r="V133" i="1"/>
  <c r="AA133" i="1" s="1"/>
  <c r="V226" i="1"/>
  <c r="AC226" i="1" s="1"/>
  <c r="V39" i="1"/>
  <c r="AC39" i="1" s="1"/>
  <c r="V54" i="1"/>
  <c r="AB54" i="1" s="1"/>
  <c r="V62" i="1"/>
  <c r="AC62" i="1" s="1"/>
  <c r="V206" i="1"/>
  <c r="AB206" i="1" s="1"/>
  <c r="V11" i="1"/>
  <c r="AA11" i="1" s="1"/>
  <c r="V19" i="1"/>
  <c r="AC19" i="1" s="1"/>
  <c r="V172" i="1"/>
  <c r="AA172" i="1" s="1"/>
  <c r="V177" i="1"/>
  <c r="AC177" i="1" s="1"/>
  <c r="V230" i="1"/>
  <c r="AA230" i="1" s="1"/>
  <c r="V82" i="1"/>
  <c r="AB82" i="1" s="1"/>
  <c r="V114" i="1"/>
  <c r="AC114" i="1" s="1"/>
  <c r="V122" i="1"/>
  <c r="AB122" i="1" s="1"/>
  <c r="V196" i="1"/>
  <c r="AB196" i="1" s="1"/>
  <c r="V198" i="1"/>
  <c r="AB198" i="1" s="1"/>
  <c r="AV86" i="2"/>
  <c r="AU98" i="2"/>
  <c r="AU14" i="2"/>
  <c r="AU26" i="2"/>
  <c r="AV106" i="2"/>
  <c r="AK10" i="2"/>
  <c r="AK11" i="2"/>
  <c r="AS18" i="2"/>
  <c r="AK21" i="2"/>
  <c r="AV18" i="2" s="1"/>
  <c r="AK32" i="2"/>
  <c r="AV30" i="2" s="1"/>
  <c r="AK42" i="2"/>
  <c r="AK43" i="2"/>
  <c r="AS50" i="2"/>
  <c r="AK53" i="2"/>
  <c r="AV50" i="2" s="1"/>
  <c r="AK64" i="2"/>
  <c r="AR78" i="2"/>
  <c r="AK82" i="2"/>
  <c r="AK83" i="2"/>
  <c r="AS90" i="2"/>
  <c r="AK93" i="2"/>
  <c r="AV90" i="2" s="1"/>
  <c r="AK104" i="2"/>
  <c r="AR110" i="2"/>
  <c r="AK114" i="2"/>
  <c r="AK115" i="2"/>
  <c r="AS122" i="2"/>
  <c r="AK125" i="2"/>
  <c r="AV122" i="2" s="1"/>
  <c r="AK136" i="2"/>
  <c r="AK102" i="2"/>
  <c r="AK134" i="2"/>
  <c r="AS14" i="2"/>
  <c r="AS46" i="2"/>
  <c r="AS69" i="2"/>
  <c r="AS106" i="2"/>
  <c r="AJ25" i="2"/>
  <c r="AJ46" i="2"/>
  <c r="AU46" i="2" s="1"/>
  <c r="AS66" i="2"/>
  <c r="AS74" i="2"/>
  <c r="AJ2" i="2"/>
  <c r="AJ3" i="2"/>
  <c r="AK4" i="2"/>
  <c r="AJ13" i="2"/>
  <c r="AK14" i="2"/>
  <c r="AK15" i="2"/>
  <c r="AS22" i="2"/>
  <c r="AJ24" i="2"/>
  <c r="AJ34" i="2"/>
  <c r="AJ35" i="2"/>
  <c r="AK36" i="2"/>
  <c r="AJ45" i="2"/>
  <c r="AK47" i="2"/>
  <c r="AV46" i="2" s="1"/>
  <c r="AS54" i="2"/>
  <c r="AJ56" i="2"/>
  <c r="AK57" i="2"/>
  <c r="AJ66" i="2"/>
  <c r="AU66" i="2" s="1"/>
  <c r="AJ67" i="2"/>
  <c r="AU67" i="2" s="1"/>
  <c r="AJ68" i="2"/>
  <c r="AU68" i="2" s="1"/>
  <c r="AJ69" i="2"/>
  <c r="AU69" i="2" s="1"/>
  <c r="AJ70" i="2"/>
  <c r="AU70" i="2" s="1"/>
  <c r="AJ71" i="2"/>
  <c r="AU71" i="2" s="1"/>
  <c r="AJ72" i="2"/>
  <c r="AU72" i="2" s="1"/>
  <c r="AJ73" i="2"/>
  <c r="AU73" i="2" s="1"/>
  <c r="AJ74" i="2"/>
  <c r="AJ75" i="2"/>
  <c r="AJ85" i="2"/>
  <c r="AS94" i="2"/>
  <c r="AJ96" i="2"/>
  <c r="AJ106" i="2"/>
  <c r="AJ107" i="2"/>
  <c r="AJ117" i="2"/>
  <c r="AS126" i="2"/>
  <c r="AJ128" i="2"/>
  <c r="AS72" i="2"/>
  <c r="AK2" i="2"/>
  <c r="AV2" i="2" s="1"/>
  <c r="AS10" i="2"/>
  <c r="AJ12" i="2"/>
  <c r="AJ22" i="2"/>
  <c r="AJ23" i="2"/>
  <c r="AJ33" i="2"/>
  <c r="AU30" i="2" s="1"/>
  <c r="AK34" i="2"/>
  <c r="AS42" i="2"/>
  <c r="AJ44" i="2"/>
  <c r="AU42" i="2" s="1"/>
  <c r="AJ54" i="2"/>
  <c r="AJ55" i="2"/>
  <c r="AJ65" i="2"/>
  <c r="AU62" i="2" s="1"/>
  <c r="AK67" i="2"/>
  <c r="AV67" i="2" s="1"/>
  <c r="AK68" i="2"/>
  <c r="AV68" i="2" s="1"/>
  <c r="AK70" i="2"/>
  <c r="AV70" i="2" s="1"/>
  <c r="AK71" i="2"/>
  <c r="AV71" i="2" s="1"/>
  <c r="AK73" i="2"/>
  <c r="AV73" i="2" s="1"/>
  <c r="AS82" i="2"/>
  <c r="AJ84" i="2"/>
  <c r="AJ94" i="2"/>
  <c r="AJ95" i="2"/>
  <c r="AJ105" i="2"/>
  <c r="AS114" i="2"/>
  <c r="AJ116" i="2"/>
  <c r="AJ126" i="2"/>
  <c r="AJ127" i="2"/>
  <c r="AJ137" i="2"/>
  <c r="AU134" i="2" s="1"/>
  <c r="V197" i="1"/>
  <c r="AB197" i="1" s="1"/>
  <c r="V103" i="1"/>
  <c r="AA103" i="1" s="1"/>
  <c r="V111" i="1"/>
  <c r="AB111" i="1" s="1"/>
  <c r="V24" i="1"/>
  <c r="AA24" i="1" s="1"/>
  <c r="V81" i="1"/>
  <c r="AC81" i="1" s="1"/>
  <c r="V136" i="1"/>
  <c r="AC136" i="1" s="1"/>
  <c r="V148" i="1"/>
  <c r="AC148" i="1" s="1"/>
  <c r="V173" i="1"/>
  <c r="AB173" i="1" s="1"/>
  <c r="V194" i="1"/>
  <c r="AA194" i="1" s="1"/>
  <c r="V207" i="1"/>
  <c r="AB207" i="1" s="1"/>
  <c r="V138" i="1"/>
  <c r="AB138" i="1" s="1"/>
  <c r="V113" i="1"/>
  <c r="AA113" i="1" s="1"/>
  <c r="V139" i="1"/>
  <c r="AA139" i="1" s="1"/>
  <c r="V190" i="1"/>
  <c r="AA190" i="1" s="1"/>
  <c r="V8" i="1"/>
  <c r="AC8" i="1" s="1"/>
  <c r="V21" i="1"/>
  <c r="AA21" i="1" s="1"/>
  <c r="V37" i="1"/>
  <c r="AA37" i="1" s="1"/>
  <c r="V106" i="1"/>
  <c r="AC106" i="1" s="1"/>
  <c r="V119" i="1"/>
  <c r="AC119" i="1" s="1"/>
  <c r="V155" i="1"/>
  <c r="AA155" i="1" s="1"/>
  <c r="V171" i="1"/>
  <c r="V235" i="1"/>
  <c r="AC235" i="1" s="1"/>
  <c r="V94" i="1"/>
  <c r="AC94" i="1" s="1"/>
  <c r="V126" i="1"/>
  <c r="AC126" i="1" s="1"/>
  <c r="V159" i="1"/>
  <c r="AB159" i="1" s="1"/>
  <c r="V14" i="1"/>
  <c r="AC14" i="1" s="1"/>
  <c r="V27" i="1"/>
  <c r="AC27" i="1" s="1"/>
  <c r="V32" i="1"/>
  <c r="AA32" i="1" s="1"/>
  <c r="V96" i="1"/>
  <c r="AB96" i="1" s="1"/>
  <c r="AB209" i="1"/>
  <c r="V38" i="1"/>
  <c r="AC38" i="1" s="1"/>
  <c r="V66" i="1"/>
  <c r="AA66" i="1" s="1"/>
  <c r="V51" i="1"/>
  <c r="AB51" i="1" s="1"/>
  <c r="V120" i="1"/>
  <c r="AC120" i="1" s="1"/>
  <c r="V5" i="1"/>
  <c r="AC5" i="1" s="1"/>
  <c r="V16" i="1"/>
  <c r="AA16" i="1" s="1"/>
  <c r="V36" i="1"/>
  <c r="AB36" i="1" s="1"/>
  <c r="V75" i="1"/>
  <c r="AA75" i="1" s="1"/>
  <c r="V186" i="1"/>
  <c r="AA186" i="1" s="1"/>
  <c r="V233" i="1"/>
  <c r="AC233" i="1" s="1"/>
  <c r="V93" i="1"/>
  <c r="AA93" i="1" s="1"/>
  <c r="V157" i="1"/>
  <c r="AA157" i="1" s="1"/>
  <c r="V92" i="1"/>
  <c r="AB92" i="1" s="1"/>
  <c r="V56" i="1"/>
  <c r="AC56" i="1" s="1"/>
  <c r="V69" i="1"/>
  <c r="AC69" i="1" s="1"/>
  <c r="V80" i="1"/>
  <c r="AB80" i="1" s="1"/>
  <c r="V83" i="1"/>
  <c r="AB83" i="1" s="1"/>
  <c r="V115" i="1"/>
  <c r="AB115" i="1" s="1"/>
  <c r="V220" i="1"/>
  <c r="AB220" i="1" s="1"/>
  <c r="V13" i="1"/>
  <c r="AA13" i="1" s="1"/>
  <c r="V170" i="1"/>
  <c r="AB170" i="1" s="1"/>
  <c r="V185" i="1"/>
  <c r="AA185" i="1" s="1"/>
  <c r="V17" i="1"/>
  <c r="AC17" i="1" s="1"/>
  <c r="V125" i="1"/>
  <c r="AB125" i="1" s="1"/>
  <c r="V127" i="1"/>
  <c r="AA127" i="1" s="1"/>
  <c r="V147" i="1"/>
  <c r="AB147" i="1" s="1"/>
  <c r="V182" i="1"/>
  <c r="AC182" i="1" s="1"/>
  <c r="V184" i="1"/>
  <c r="AC184" i="1" s="1"/>
  <c r="V192" i="1"/>
  <c r="AA192" i="1" s="1"/>
  <c r="V59" i="1"/>
  <c r="AC59" i="1" s="1"/>
  <c r="V61" i="1"/>
  <c r="V7" i="1"/>
  <c r="AB7" i="1" s="1"/>
  <c r="AC34" i="1"/>
  <c r="V74" i="1"/>
  <c r="AC74" i="1" s="1"/>
  <c r="V88" i="1"/>
  <c r="AA88" i="1" s="1"/>
  <c r="V67" i="1"/>
  <c r="AA67" i="1" s="1"/>
  <c r="V35" i="1"/>
  <c r="AB35" i="1" s="1"/>
  <c r="V10" i="1"/>
  <c r="AA10" i="1" s="1"/>
  <c r="V28" i="1"/>
  <c r="AB28" i="1" s="1"/>
  <c r="V22" i="1"/>
  <c r="AA22" i="1" s="1"/>
  <c r="V53" i="1"/>
  <c r="AB53" i="1" s="1"/>
  <c r="V60" i="1"/>
  <c r="AC60" i="1" s="1"/>
  <c r="V121" i="1"/>
  <c r="AC121" i="1" s="1"/>
  <c r="V23" i="1"/>
  <c r="V99" i="1"/>
  <c r="AB99" i="1" s="1"/>
  <c r="V12" i="1"/>
  <c r="AA12" i="1" s="1"/>
  <c r="V9" i="1"/>
  <c r="AB9" i="1" s="1"/>
  <c r="V73" i="1"/>
  <c r="AA73" i="1" s="1"/>
  <c r="V29" i="1"/>
  <c r="AA29" i="1" s="1"/>
  <c r="V49" i="1"/>
  <c r="AB49" i="1" s="1"/>
  <c r="V57" i="1"/>
  <c r="AC57" i="1" s="1"/>
  <c r="V135" i="1"/>
  <c r="AB135" i="1" s="1"/>
  <c r="V149" i="1"/>
  <c r="V151" i="1"/>
  <c r="AA151" i="1" s="1"/>
  <c r="V153" i="1"/>
  <c r="AA153" i="1" s="1"/>
  <c r="V203" i="1"/>
  <c r="AC203" i="1" s="1"/>
  <c r="V227" i="1"/>
  <c r="AA227" i="1" s="1"/>
  <c r="V40" i="1"/>
  <c r="AA40" i="1" s="1"/>
  <c r="V18" i="1"/>
  <c r="AB18" i="1" s="1"/>
  <c r="AB34" i="1"/>
  <c r="V52" i="1"/>
  <c r="AA52" i="1" s="1"/>
  <c r="V78" i="1"/>
  <c r="AB78" i="1" s="1"/>
  <c r="V124" i="1"/>
  <c r="AC124" i="1" s="1"/>
  <c r="V178" i="1"/>
  <c r="AC178" i="1" s="1"/>
  <c r="V117" i="1"/>
  <c r="AB117" i="1" s="1"/>
  <c r="V131" i="1"/>
  <c r="AA131" i="1" s="1"/>
  <c r="AB26" i="1"/>
  <c r="V30" i="1"/>
  <c r="AC30" i="1" s="1"/>
  <c r="AA47" i="1"/>
  <c r="V50" i="1"/>
  <c r="AB50" i="1" s="1"/>
  <c r="V58" i="1"/>
  <c r="AC58" i="1" s="1"/>
  <c r="V64" i="1"/>
  <c r="V144" i="1"/>
  <c r="AA144" i="1" s="1"/>
  <c r="V199" i="1"/>
  <c r="AC199" i="1" s="1"/>
  <c r="AC218" i="1"/>
  <c r="V55" i="1"/>
  <c r="V65" i="1"/>
  <c r="AB65" i="1" s="1"/>
  <c r="V48" i="1"/>
  <c r="AA26" i="1"/>
  <c r="V41" i="1"/>
  <c r="AA41" i="1" s="1"/>
  <c r="V42" i="1"/>
  <c r="AC42" i="1" s="1"/>
  <c r="V123" i="1"/>
  <c r="AC123" i="1" s="1"/>
  <c r="V3" i="1"/>
  <c r="V6" i="1"/>
  <c r="AC6" i="1" s="1"/>
  <c r="V20" i="1"/>
  <c r="AB20" i="1" s="1"/>
  <c r="V31" i="1"/>
  <c r="AA31" i="1" s="1"/>
  <c r="V44" i="1"/>
  <c r="V46" i="1"/>
  <c r="AB46" i="1" s="1"/>
  <c r="AB47" i="1"/>
  <c r="V70" i="1"/>
  <c r="AB70" i="1" s="1"/>
  <c r="V79" i="1"/>
  <c r="AB79" i="1" s="1"/>
  <c r="V104" i="1"/>
  <c r="AB104" i="1" s="1"/>
  <c r="V77" i="1"/>
  <c r="AA77" i="1" s="1"/>
  <c r="V90" i="1"/>
  <c r="AA90" i="1" s="1"/>
  <c r="V43" i="1"/>
  <c r="AC47" i="1"/>
  <c r="V68" i="1"/>
  <c r="AA68" i="1" s="1"/>
  <c r="V71" i="1"/>
  <c r="AB71" i="1" s="1"/>
  <c r="V76" i="1"/>
  <c r="V87" i="1"/>
  <c r="AB87" i="1" s="1"/>
  <c r="V89" i="1"/>
  <c r="AA89" i="1" s="1"/>
  <c r="V91" i="1"/>
  <c r="AB91" i="1" s="1"/>
  <c r="V116" i="1"/>
  <c r="AC116" i="1" s="1"/>
  <c r="V86" i="1"/>
  <c r="AC86" i="1" s="1"/>
  <c r="V97" i="1"/>
  <c r="AC97" i="1" s="1"/>
  <c r="V98" i="1"/>
  <c r="AA98" i="1" s="1"/>
  <c r="V166" i="1"/>
  <c r="AC166" i="1" s="1"/>
  <c r="V174" i="1"/>
  <c r="AA174" i="1" s="1"/>
  <c r="V108" i="1"/>
  <c r="AB108" i="1" s="1"/>
  <c r="V109" i="1"/>
  <c r="AC109" i="1" s="1"/>
  <c r="V169" i="1"/>
  <c r="AC169" i="1" s="1"/>
  <c r="V84" i="1"/>
  <c r="AC84" i="1" s="1"/>
  <c r="V100" i="1"/>
  <c r="AA100" i="1" s="1"/>
  <c r="V134" i="1"/>
  <c r="AB134" i="1" s="1"/>
  <c r="V140" i="1"/>
  <c r="AC140" i="1" s="1"/>
  <c r="V161" i="1"/>
  <c r="AC161" i="1" s="1"/>
  <c r="V213" i="1"/>
  <c r="AC213" i="1" s="1"/>
  <c r="V72" i="1"/>
  <c r="V85" i="1"/>
  <c r="AC85" i="1" s="1"/>
  <c r="V95" i="1"/>
  <c r="AA95" i="1" s="1"/>
  <c r="V101" i="1"/>
  <c r="AA101" i="1" s="1"/>
  <c r="V102" i="1"/>
  <c r="AA102" i="1" s="1"/>
  <c r="V107" i="1"/>
  <c r="AA107" i="1" s="1"/>
  <c r="V110" i="1"/>
  <c r="AA110" i="1" s="1"/>
  <c r="V112" i="1"/>
  <c r="AC112" i="1" s="1"/>
  <c r="V158" i="1"/>
  <c r="V163" i="1"/>
  <c r="AA163" i="1" s="1"/>
  <c r="V118" i="1"/>
  <c r="AA118" i="1" s="1"/>
  <c r="V143" i="1"/>
  <c r="AA143" i="1" s="1"/>
  <c r="V154" i="1"/>
  <c r="AB154" i="1" s="1"/>
  <c r="V175" i="1"/>
  <c r="V179" i="1"/>
  <c r="AB179" i="1" s="1"/>
  <c r="V215" i="1"/>
  <c r="AA215" i="1" s="1"/>
  <c r="V130" i="1"/>
  <c r="AA130" i="1" s="1"/>
  <c r="V164" i="1"/>
  <c r="AC164" i="1" s="1"/>
  <c r="V204" i="1"/>
  <c r="AA204" i="1" s="1"/>
  <c r="V156" i="1"/>
  <c r="V211" i="1"/>
  <c r="AB211" i="1" s="1"/>
  <c r="V105" i="1"/>
  <c r="V128" i="1"/>
  <c r="AC128" i="1" s="1"/>
  <c r="V152" i="1"/>
  <c r="AC152" i="1" s="1"/>
  <c r="V167" i="1"/>
  <c r="V168" i="1"/>
  <c r="AB168" i="1" s="1"/>
  <c r="V208" i="1"/>
  <c r="AA208" i="1" s="1"/>
  <c r="V160" i="1"/>
  <c r="V189" i="1"/>
  <c r="AC189" i="1" s="1"/>
  <c r="V141" i="1"/>
  <c r="AC141" i="1" s="1"/>
  <c r="V231" i="1"/>
  <c r="V236" i="1"/>
  <c r="AC236" i="1" s="1"/>
  <c r="V129" i="1"/>
  <c r="V162" i="1"/>
  <c r="V200" i="1"/>
  <c r="AC200" i="1" s="1"/>
  <c r="V228" i="1"/>
  <c r="AB228" i="1" s="1"/>
  <c r="V142" i="1"/>
  <c r="AC142" i="1" s="1"/>
  <c r="V180" i="1"/>
  <c r="AA180" i="1" s="1"/>
  <c r="V183" i="1"/>
  <c r="AA183" i="1" s="1"/>
  <c r="AC190" i="1"/>
  <c r="V219" i="1"/>
  <c r="AA219" i="1" s="1"/>
  <c r="V214" i="1"/>
  <c r="AC214" i="1" s="1"/>
  <c r="V242" i="1"/>
  <c r="AA242" i="1" s="1"/>
  <c r="V176" i="1"/>
  <c r="AC176" i="1" s="1"/>
  <c r="V187" i="1"/>
  <c r="AB187" i="1" s="1"/>
  <c r="V188" i="1"/>
  <c r="AA188" i="1" s="1"/>
  <c r="V202" i="1"/>
  <c r="AC202" i="1" s="1"/>
  <c r="V212" i="1"/>
  <c r="AC212" i="1" s="1"/>
  <c r="V224" i="1"/>
  <c r="AC224" i="1" s="1"/>
  <c r="V225" i="1"/>
  <c r="V229" i="1"/>
  <c r="AC229" i="1" s="1"/>
  <c r="V237" i="1"/>
  <c r="AC237" i="1" s="1"/>
  <c r="V201" i="1"/>
  <c r="AA201" i="1" s="1"/>
  <c r="V205" i="1"/>
  <c r="AA205" i="1" s="1"/>
  <c r="V216" i="1"/>
  <c r="AC216" i="1" s="1"/>
  <c r="V191" i="1"/>
  <c r="V210" i="1"/>
  <c r="V221" i="1"/>
  <c r="AC232" i="1"/>
  <c r="AB232" i="1"/>
  <c r="AA232" i="1"/>
  <c r="V241" i="1"/>
  <c r="AA241" i="1" s="1"/>
  <c r="V238" i="1"/>
  <c r="AC238" i="1" s="1"/>
  <c r="V239" i="1"/>
  <c r="AB239" i="1" s="1"/>
  <c r="AB240" i="1"/>
  <c r="AB218" i="1"/>
  <c r="AC240" i="1"/>
  <c r="AB127" i="1" l="1"/>
  <c r="AA63" i="1"/>
  <c r="AC193" i="1"/>
  <c r="AB235" i="1"/>
  <c r="AC125" i="1"/>
  <c r="AA234" i="1"/>
  <c r="AW234" i="1" s="1"/>
  <c r="AA165" i="1"/>
  <c r="AB190" i="1"/>
  <c r="AV190" i="1" s="1"/>
  <c r="AW232" i="1"/>
  <c r="AC132" i="1"/>
  <c r="AC127" i="1"/>
  <c r="AW127" i="1" s="1"/>
  <c r="AB193" i="1"/>
  <c r="AW193" i="1" s="1"/>
  <c r="AC222" i="1"/>
  <c r="AC165" i="1"/>
  <c r="AB8" i="1"/>
  <c r="AB150" i="1"/>
  <c r="AV150" i="1" s="1"/>
  <c r="AA235" i="1"/>
  <c r="AB234" i="1"/>
  <c r="AC137" i="1"/>
  <c r="AC223" i="1"/>
  <c r="AA97" i="1"/>
  <c r="AB223" i="1"/>
  <c r="AB178" i="1"/>
  <c r="AW240" i="1"/>
  <c r="AW34" i="1"/>
  <c r="AB13" i="1"/>
  <c r="AC170" i="1"/>
  <c r="AC209" i="1"/>
  <c r="AU209" i="1" s="1"/>
  <c r="AY209" i="1" s="1"/>
  <c r="AA137" i="1"/>
  <c r="AB15" i="1"/>
  <c r="AC206" i="1"/>
  <c r="AC147" i="1"/>
  <c r="AB146" i="1"/>
  <c r="AC32" i="1"/>
  <c r="AC146" i="1"/>
  <c r="AC33" i="1"/>
  <c r="AA173" i="1"/>
  <c r="AU82" i="2"/>
  <c r="AU10" i="2"/>
  <c r="AU122" i="2"/>
  <c r="AU102" i="2"/>
  <c r="AU74" i="2"/>
  <c r="AU34" i="2"/>
  <c r="AU2" i="2"/>
  <c r="AV10" i="2"/>
  <c r="AU50" i="2"/>
  <c r="AU114" i="2"/>
  <c r="AV54" i="2"/>
  <c r="AV134" i="2"/>
  <c r="AU118" i="2"/>
  <c r="AV62" i="2"/>
  <c r="AU6" i="2"/>
  <c r="AV94" i="2"/>
  <c r="AU130" i="2"/>
  <c r="AU18" i="2"/>
  <c r="AC207" i="1"/>
  <c r="AW218" i="1"/>
  <c r="AW47" i="1"/>
  <c r="AA226" i="1"/>
  <c r="AA150" i="1"/>
  <c r="AS150" i="1" s="1"/>
  <c r="AB19" i="1"/>
  <c r="AB25" i="1"/>
  <c r="AC217" i="1"/>
  <c r="AB132" i="1"/>
  <c r="AU132" i="1" s="1"/>
  <c r="AY132" i="1" s="1"/>
  <c r="AA8" i="1"/>
  <c r="AW26" i="1"/>
  <c r="AC21" i="1"/>
  <c r="AC230" i="1"/>
  <c r="AB217" i="1"/>
  <c r="AC173" i="1"/>
  <c r="AV173" i="1" s="1"/>
  <c r="AC63" i="1"/>
  <c r="AW63" i="1" s="1"/>
  <c r="AC181" i="1"/>
  <c r="AC4" i="1"/>
  <c r="AC145" i="1"/>
  <c r="AA114" i="1"/>
  <c r="AA62" i="1"/>
  <c r="AC180" i="1"/>
  <c r="AA138" i="1"/>
  <c r="AA207" i="1"/>
  <c r="AV207" i="1" s="1"/>
  <c r="AC108" i="1"/>
  <c r="AA120" i="1"/>
  <c r="AA59" i="1"/>
  <c r="AA4" i="1"/>
  <c r="AA195" i="1"/>
  <c r="AB59" i="1"/>
  <c r="AB181" i="1"/>
  <c r="AT181" i="1" s="1"/>
  <c r="AX181" i="1" s="1"/>
  <c r="AB195" i="1"/>
  <c r="BF195" i="1" s="1"/>
  <c r="AC111" i="1"/>
  <c r="AA54" i="1"/>
  <c r="AB33" i="1"/>
  <c r="AC54" i="1"/>
  <c r="AC24" i="1"/>
  <c r="AA94" i="1"/>
  <c r="AB114" i="1"/>
  <c r="AB230" i="1"/>
  <c r="AS230" i="1" s="1"/>
  <c r="AA222" i="1"/>
  <c r="AA145" i="1"/>
  <c r="AB94" i="1"/>
  <c r="AA82" i="1"/>
  <c r="AA224" i="1"/>
  <c r="AC25" i="1"/>
  <c r="AB62" i="1"/>
  <c r="AC22" i="1"/>
  <c r="AA122" i="1"/>
  <c r="AB182" i="1"/>
  <c r="AB185" i="1"/>
  <c r="AC65" i="1"/>
  <c r="AA15" i="1"/>
  <c r="AC28" i="1"/>
  <c r="AC157" i="1"/>
  <c r="AC113" i="1"/>
  <c r="AC11" i="1"/>
  <c r="AB56" i="1"/>
  <c r="AC37" i="1"/>
  <c r="BD195" i="1"/>
  <c r="AC82" i="1"/>
  <c r="AC205" i="1"/>
  <c r="AC185" i="1"/>
  <c r="AC122" i="1"/>
  <c r="BG119" i="1" s="1"/>
  <c r="AA206" i="1"/>
  <c r="AB88" i="1"/>
  <c r="AB45" i="1"/>
  <c r="AA45" i="1"/>
  <c r="AB140" i="1"/>
  <c r="AB103" i="1"/>
  <c r="AB192" i="1"/>
  <c r="AC228" i="1"/>
  <c r="AC155" i="1"/>
  <c r="AC135" i="1"/>
  <c r="AC154" i="1"/>
  <c r="AA116" i="1"/>
  <c r="AS209" i="1"/>
  <c r="AA104" i="1"/>
  <c r="BD39" i="1"/>
  <c r="AC51" i="1"/>
  <c r="BD63" i="1"/>
  <c r="AA135" i="1"/>
  <c r="AC36" i="1"/>
  <c r="AC35" i="1"/>
  <c r="AA39" i="1"/>
  <c r="AA119" i="1"/>
  <c r="AB58" i="1"/>
  <c r="AA19" i="1"/>
  <c r="AB16" i="1"/>
  <c r="AA198" i="1"/>
  <c r="AC172" i="1"/>
  <c r="AB213" i="1"/>
  <c r="BD147" i="1"/>
  <c r="AC103" i="1"/>
  <c r="AA196" i="1"/>
  <c r="AC159" i="1"/>
  <c r="AB144" i="1"/>
  <c r="AB14" i="1"/>
  <c r="AB39" i="1"/>
  <c r="AA148" i="1"/>
  <c r="AA14" i="1"/>
  <c r="AA27" i="1"/>
  <c r="AA197" i="1"/>
  <c r="AV223" i="1"/>
  <c r="AC194" i="1"/>
  <c r="AA177" i="1"/>
  <c r="AB172" i="1"/>
  <c r="AV172" i="1" s="1"/>
  <c r="AB109" i="1"/>
  <c r="AB11" i="1"/>
  <c r="AA159" i="1"/>
  <c r="AU159" i="1" s="1"/>
  <c r="AB74" i="1"/>
  <c r="AA36" i="1"/>
  <c r="AS137" i="1"/>
  <c r="AB27" i="1"/>
  <c r="AC92" i="1"/>
  <c r="AC197" i="1"/>
  <c r="AB148" i="1"/>
  <c r="AB139" i="1"/>
  <c r="AT139" i="1" s="1"/>
  <c r="AC110" i="1"/>
  <c r="AC139" i="1"/>
  <c r="AC198" i="1"/>
  <c r="AA154" i="1"/>
  <c r="AB113" i="1"/>
  <c r="AB238" i="1"/>
  <c r="AB155" i="1"/>
  <c r="AB205" i="1"/>
  <c r="AB186" i="1"/>
  <c r="AB152" i="1"/>
  <c r="AB133" i="1"/>
  <c r="AB157" i="1"/>
  <c r="AW157" i="1" s="1"/>
  <c r="AB194" i="1"/>
  <c r="AC196" i="1"/>
  <c r="AB177" i="1"/>
  <c r="AC133" i="1"/>
  <c r="AB120" i="1"/>
  <c r="AU120" i="1" s="1"/>
  <c r="AC66" i="1"/>
  <c r="AC10" i="1"/>
  <c r="AA56" i="1"/>
  <c r="AB226" i="1"/>
  <c r="AT226" i="1" s="1"/>
  <c r="AX226" i="1" s="1"/>
  <c r="AB119" i="1"/>
  <c r="AU94" i="2"/>
  <c r="AU106" i="2"/>
  <c r="AU54" i="2"/>
  <c r="AU126" i="2"/>
  <c r="AV82" i="2"/>
  <c r="AV42" i="2"/>
  <c r="AU22" i="2"/>
  <c r="AV102" i="2"/>
  <c r="AV14" i="2"/>
  <c r="AV34" i="2"/>
  <c r="AV114" i="2"/>
  <c r="AB93" i="1"/>
  <c r="AA106" i="1"/>
  <c r="AB241" i="1"/>
  <c r="AC89" i="1"/>
  <c r="AB32" i="1"/>
  <c r="AB202" i="1"/>
  <c r="AA140" i="1"/>
  <c r="AA123" i="1"/>
  <c r="AB57" i="1"/>
  <c r="AA5" i="1"/>
  <c r="AA58" i="1"/>
  <c r="AB17" i="1"/>
  <c r="AA136" i="1"/>
  <c r="AC13" i="1"/>
  <c r="AB163" i="1"/>
  <c r="AC192" i="1"/>
  <c r="AU146" i="1"/>
  <c r="AB21" i="1"/>
  <c r="AU21" i="1" s="1"/>
  <c r="AY21" i="1" s="1"/>
  <c r="AV234" i="1"/>
  <c r="BD207" i="1"/>
  <c r="AA228" i="1"/>
  <c r="AC208" i="1"/>
  <c r="AA168" i="1"/>
  <c r="AB102" i="1"/>
  <c r="AB37" i="1"/>
  <c r="BD135" i="1"/>
  <c r="AB5" i="1"/>
  <c r="AA80" i="1"/>
  <c r="AB171" i="1"/>
  <c r="AC171" i="1"/>
  <c r="AA171" i="1"/>
  <c r="AC98" i="1"/>
  <c r="AC96" i="1"/>
  <c r="BG235" i="1"/>
  <c r="AA128" i="1"/>
  <c r="AB136" i="1"/>
  <c r="AA64" i="1"/>
  <c r="AB100" i="1"/>
  <c r="AB81" i="1"/>
  <c r="BF79" i="1" s="1"/>
  <c r="AA238" i="1"/>
  <c r="AB237" i="1"/>
  <c r="AA126" i="1"/>
  <c r="AA213" i="1"/>
  <c r="AB126" i="1"/>
  <c r="AC79" i="1"/>
  <c r="AC91" i="1"/>
  <c r="AA53" i="1"/>
  <c r="AA81" i="1"/>
  <c r="AB98" i="1"/>
  <c r="BD59" i="1"/>
  <c r="BD23" i="1"/>
  <c r="AA111" i="1"/>
  <c r="AC93" i="1"/>
  <c r="AB106" i="1"/>
  <c r="AB60" i="1"/>
  <c r="AU137" i="1"/>
  <c r="AC99" i="1"/>
  <c r="AA96" i="1"/>
  <c r="AT234" i="1"/>
  <c r="AX234" i="1" s="1"/>
  <c r="AB180" i="1"/>
  <c r="AB161" i="1"/>
  <c r="BD235" i="1"/>
  <c r="AA211" i="1"/>
  <c r="AC100" i="1"/>
  <c r="AC67" i="1"/>
  <c r="AB24" i="1"/>
  <c r="BD119" i="1"/>
  <c r="AB184" i="1"/>
  <c r="AC83" i="1"/>
  <c r="BG83" i="1" s="1"/>
  <c r="AC138" i="1"/>
  <c r="BD111" i="1"/>
  <c r="AA20" i="1"/>
  <c r="AA182" i="1"/>
  <c r="AC80" i="1"/>
  <c r="AC220" i="1"/>
  <c r="AA220" i="1"/>
  <c r="AA152" i="1"/>
  <c r="BD167" i="1"/>
  <c r="AC211" i="1"/>
  <c r="BG211" i="1" s="1"/>
  <c r="AB85" i="1"/>
  <c r="BD43" i="1"/>
  <c r="AB219" i="1"/>
  <c r="AB215" i="1"/>
  <c r="AB200" i="1"/>
  <c r="AB141" i="1"/>
  <c r="AV137" i="1"/>
  <c r="AB101" i="1"/>
  <c r="AB23" i="1"/>
  <c r="BD103" i="1"/>
  <c r="AA17" i="1"/>
  <c r="AT17" i="1" s="1"/>
  <c r="AX17" i="1" s="1"/>
  <c r="AB121" i="1"/>
  <c r="AB68" i="1"/>
  <c r="AC118" i="1"/>
  <c r="AA60" i="1"/>
  <c r="BD15" i="1"/>
  <c r="AA170" i="1"/>
  <c r="AC90" i="1"/>
  <c r="AA121" i="1"/>
  <c r="AA74" i="1"/>
  <c r="AC9" i="1"/>
  <c r="AB233" i="1"/>
  <c r="AA233" i="1"/>
  <c r="AB75" i="1"/>
  <c r="AC115" i="1"/>
  <c r="AB89" i="1"/>
  <c r="AA169" i="1"/>
  <c r="AB128" i="1"/>
  <c r="AA85" i="1"/>
  <c r="AB169" i="1"/>
  <c r="AC167" i="1"/>
  <c r="AB110" i="1"/>
  <c r="AC77" i="1"/>
  <c r="AB67" i="1"/>
  <c r="AW67" i="1" s="1"/>
  <c r="BD79" i="1"/>
  <c r="AB42" i="1"/>
  <c r="AC50" i="1"/>
  <c r="AS34" i="1"/>
  <c r="AA57" i="1"/>
  <c r="AB38" i="1"/>
  <c r="AA38" i="1"/>
  <c r="AB69" i="1"/>
  <c r="AA92" i="1"/>
  <c r="AC186" i="1"/>
  <c r="AA83" i="1"/>
  <c r="AC241" i="1"/>
  <c r="AB153" i="1"/>
  <c r="AB66" i="1"/>
  <c r="AW66" i="1" s="1"/>
  <c r="BD75" i="1"/>
  <c r="AA79" i="1"/>
  <c r="AC168" i="1"/>
  <c r="AA65" i="1"/>
  <c r="AB41" i="1"/>
  <c r="AB29" i="1"/>
  <c r="AA51" i="1"/>
  <c r="AA9" i="1"/>
  <c r="AC64" i="1"/>
  <c r="AC16" i="1"/>
  <c r="AA184" i="1"/>
  <c r="AA115" i="1"/>
  <c r="AC75" i="1"/>
  <c r="AC242" i="1"/>
  <c r="AT240" i="1"/>
  <c r="AX240" i="1" s="1"/>
  <c r="AB224" i="1"/>
  <c r="AA141" i="1"/>
  <c r="AA147" i="1"/>
  <c r="AC153" i="1"/>
  <c r="AA108" i="1"/>
  <c r="AB64" i="1"/>
  <c r="AB40" i="1"/>
  <c r="AA49" i="1"/>
  <c r="AC29" i="1"/>
  <c r="AB22" i="1"/>
  <c r="AA125" i="1"/>
  <c r="AA69" i="1"/>
  <c r="BE31" i="1"/>
  <c r="BG123" i="1"/>
  <c r="AB160" i="1"/>
  <c r="AC160" i="1"/>
  <c r="AB158" i="1"/>
  <c r="AA158" i="1"/>
  <c r="AB156" i="1"/>
  <c r="AA156" i="1"/>
  <c r="AA86" i="1"/>
  <c r="AA43" i="1"/>
  <c r="AA212" i="1"/>
  <c r="AA167" i="1"/>
  <c r="AB176" i="1"/>
  <c r="AA134" i="1"/>
  <c r="BD71" i="1"/>
  <c r="AA71" i="1"/>
  <c r="AA46" i="1"/>
  <c r="BD139" i="1"/>
  <c r="AB149" i="1"/>
  <c r="AC149" i="1"/>
  <c r="AA200" i="1"/>
  <c r="AW200" i="1" s="1"/>
  <c r="AC134" i="1"/>
  <c r="BD175" i="1"/>
  <c r="AB175" i="1"/>
  <c r="AC175" i="1"/>
  <c r="BG175" i="1" s="1"/>
  <c r="BD83" i="1"/>
  <c r="AB10" i="1"/>
  <c r="AW10" i="1" s="1"/>
  <c r="AB229" i="1"/>
  <c r="AB214" i="1"/>
  <c r="AA189" i="1"/>
  <c r="AB183" i="1"/>
  <c r="BD211" i="1"/>
  <c r="AC104" i="1"/>
  <c r="BD159" i="1"/>
  <c r="AC40" i="1"/>
  <c r="AU26" i="1"/>
  <c r="AT26" i="1"/>
  <c r="AX26" i="1" s="1"/>
  <c r="AV26" i="1"/>
  <c r="AS26" i="1"/>
  <c r="AB166" i="1"/>
  <c r="AB76" i="1"/>
  <c r="AB43" i="1"/>
  <c r="AB143" i="1"/>
  <c r="BD99" i="1"/>
  <c r="AA99" i="1"/>
  <c r="BD35" i="1"/>
  <c r="AA35" i="1"/>
  <c r="AW35" i="1" s="1"/>
  <c r="AC76" i="1"/>
  <c r="AB124" i="1"/>
  <c r="AA124" i="1"/>
  <c r="BD227" i="1"/>
  <c r="AC227" i="1"/>
  <c r="BD151" i="1"/>
  <c r="AB151" i="1"/>
  <c r="AC151" i="1"/>
  <c r="BG151" i="1" s="1"/>
  <c r="AB73" i="1"/>
  <c r="AC73" i="1"/>
  <c r="AC61" i="1"/>
  <c r="BG59" i="1" s="1"/>
  <c r="AA61" i="1"/>
  <c r="AC3" i="1"/>
  <c r="BG3" i="1" s="1"/>
  <c r="BD3" i="1"/>
  <c r="AB48" i="1"/>
  <c r="BF47" i="1" s="1"/>
  <c r="AC48" i="1"/>
  <c r="AB203" i="1"/>
  <c r="BD203" i="1"/>
  <c r="AA149" i="1"/>
  <c r="AB52" i="1"/>
  <c r="AB61" i="1"/>
  <c r="AU33" i="1"/>
  <c r="AC52" i="1"/>
  <c r="AA6" i="1"/>
  <c r="AV34" i="1"/>
  <c r="AU34" i="1"/>
  <c r="AV240" i="1"/>
  <c r="AU240" i="1"/>
  <c r="AA221" i="1"/>
  <c r="AC221" i="1"/>
  <c r="AA229" i="1"/>
  <c r="AC129" i="1"/>
  <c r="AB129" i="1"/>
  <c r="AA160" i="1"/>
  <c r="AB105" i="1"/>
  <c r="AA105" i="1"/>
  <c r="AC105" i="1"/>
  <c r="AB84" i="1"/>
  <c r="AA84" i="1"/>
  <c r="AB55" i="1"/>
  <c r="AC55" i="1"/>
  <c r="BG55" i="1" s="1"/>
  <c r="BD55" i="1"/>
  <c r="AB191" i="1"/>
  <c r="BD191" i="1"/>
  <c r="AA191" i="1"/>
  <c r="AC191" i="1"/>
  <c r="AA129" i="1"/>
  <c r="AB97" i="1"/>
  <c r="AV97" i="1" s="1"/>
  <c r="AC71" i="1"/>
  <c r="AA55" i="1"/>
  <c r="AA161" i="1"/>
  <c r="AA44" i="1"/>
  <c r="AB44" i="1"/>
  <c r="AV218" i="1"/>
  <c r="AU218" i="1"/>
  <c r="AT218" i="1"/>
  <c r="AX218" i="1" s="1"/>
  <c r="AS218" i="1"/>
  <c r="AA78" i="1"/>
  <c r="AT235" i="1"/>
  <c r="AS235" i="1"/>
  <c r="AV235" i="1"/>
  <c r="AB216" i="1"/>
  <c r="AA214" i="1"/>
  <c r="AA236" i="1"/>
  <c r="AB142" i="1"/>
  <c r="BD215" i="1"/>
  <c r="AC215" i="1"/>
  <c r="AA175" i="1"/>
  <c r="AB112" i="1"/>
  <c r="AA112" i="1"/>
  <c r="AC102" i="1"/>
  <c r="AC78" i="1"/>
  <c r="AA109" i="1"/>
  <c r="AB90" i="1"/>
  <c r="AA70" i="1"/>
  <c r="AC70" i="1"/>
  <c r="AC43" i="1"/>
  <c r="BD123" i="1"/>
  <c r="AA42" i="1"/>
  <c r="AC49" i="1"/>
  <c r="AA30" i="1"/>
  <c r="AB77" i="1"/>
  <c r="BD47" i="1"/>
  <c r="AV135" i="1"/>
  <c r="AU135" i="1"/>
  <c r="AB12" i="1"/>
  <c r="AA23" i="1"/>
  <c r="AA3" i="1"/>
  <c r="AC12" i="1"/>
  <c r="AC88" i="1"/>
  <c r="AT34" i="1"/>
  <c r="AX34" i="1" s="1"/>
  <c r="AC107" i="1"/>
  <c r="BD107" i="1"/>
  <c r="AS240" i="1"/>
  <c r="AC158" i="1"/>
  <c r="AB221" i="1"/>
  <c r="AA176" i="1"/>
  <c r="AC162" i="1"/>
  <c r="AB162" i="1"/>
  <c r="AB107" i="1"/>
  <c r="AA48" i="1"/>
  <c r="AA203" i="1"/>
  <c r="AA237" i="1"/>
  <c r="AA142" i="1"/>
  <c r="BD131" i="1"/>
  <c r="AC131" i="1"/>
  <c r="BD27" i="1"/>
  <c r="AB86" i="1"/>
  <c r="AC53" i="1"/>
  <c r="AA202" i="1"/>
  <c r="AW202" i="1" s="1"/>
  <c r="AB242" i="1"/>
  <c r="AW242" i="1" s="1"/>
  <c r="AB208" i="1"/>
  <c r="AW208" i="1" s="1"/>
  <c r="AU127" i="1"/>
  <c r="AT127" i="1"/>
  <c r="AS127" i="1"/>
  <c r="AV127" i="1"/>
  <c r="AB118" i="1"/>
  <c r="BD87" i="1"/>
  <c r="AC87" i="1"/>
  <c r="AC68" i="1"/>
  <c r="AB30" i="1"/>
  <c r="AS47" i="1"/>
  <c r="AT47" i="1"/>
  <c r="AV47" i="1"/>
  <c r="AU47" i="1"/>
  <c r="AB123" i="1"/>
  <c r="AA178" i="1"/>
  <c r="AC23" i="1"/>
  <c r="BD51" i="1"/>
  <c r="BD11" i="1"/>
  <c r="AB6" i="1"/>
  <c r="AA28" i="1"/>
  <c r="AB3" i="1"/>
  <c r="AC7" i="1"/>
  <c r="BD7" i="1"/>
  <c r="AB189" i="1"/>
  <c r="AC174" i="1"/>
  <c r="AB174" i="1"/>
  <c r="BD171" i="1"/>
  <c r="BD239" i="1"/>
  <c r="AC239" i="1"/>
  <c r="AA216" i="1"/>
  <c r="AC204" i="1"/>
  <c r="AB204" i="1"/>
  <c r="AB164" i="1"/>
  <c r="BD179" i="1"/>
  <c r="AC179" i="1"/>
  <c r="AA179" i="1"/>
  <c r="AA239" i="1"/>
  <c r="AW239" i="1" s="1"/>
  <c r="AC225" i="1"/>
  <c r="BG223" i="1" s="1"/>
  <c r="AA225" i="1"/>
  <c r="BD155" i="1"/>
  <c r="AC72" i="1"/>
  <c r="AA72" i="1"/>
  <c r="AB72" i="1"/>
  <c r="BD91" i="1"/>
  <c r="AA91" i="1"/>
  <c r="AA164" i="1"/>
  <c r="AC183" i="1"/>
  <c r="BD183" i="1"/>
  <c r="AA162" i="1"/>
  <c r="BD143" i="1"/>
  <c r="AA166" i="1"/>
  <c r="BD31" i="1"/>
  <c r="AC31" i="1"/>
  <c r="AC143" i="1"/>
  <c r="AC219" i="1"/>
  <c r="BD219" i="1"/>
  <c r="AC210" i="1"/>
  <c r="AB210" i="1"/>
  <c r="AB227" i="1"/>
  <c r="AC188" i="1"/>
  <c r="AB188" i="1"/>
  <c r="AW188" i="1" s="1"/>
  <c r="BD231" i="1"/>
  <c r="AA231" i="1"/>
  <c r="AC144" i="1"/>
  <c r="AB131" i="1"/>
  <c r="AU222" i="1"/>
  <c r="AC101" i="1"/>
  <c r="AB31" i="1"/>
  <c r="AB231" i="1"/>
  <c r="BF231" i="1" s="1"/>
  <c r="AU232" i="1"/>
  <c r="AT232" i="1"/>
  <c r="AX232" i="1" s="1"/>
  <c r="AS232" i="1"/>
  <c r="AV232" i="1"/>
  <c r="AA210" i="1"/>
  <c r="AB201" i="1"/>
  <c r="AC201" i="1"/>
  <c r="BG199" i="1" s="1"/>
  <c r="BD187" i="1"/>
  <c r="AA187" i="1"/>
  <c r="AC187" i="1"/>
  <c r="BD223" i="1"/>
  <c r="AT193" i="1"/>
  <c r="AX193" i="1" s="1"/>
  <c r="AS193" i="1"/>
  <c r="AV193" i="1"/>
  <c r="AU193" i="1"/>
  <c r="AB212" i="1"/>
  <c r="AB236" i="1"/>
  <c r="AC231" i="1"/>
  <c r="BG231" i="1" s="1"/>
  <c r="AB225" i="1"/>
  <c r="AC117" i="1"/>
  <c r="AC156" i="1"/>
  <c r="AC130" i="1"/>
  <c r="AB130" i="1"/>
  <c r="AS130" i="1" s="1"/>
  <c r="AB167" i="1"/>
  <c r="AC163" i="1"/>
  <c r="BD163" i="1"/>
  <c r="BD95" i="1"/>
  <c r="AB95" i="1"/>
  <c r="AC95" i="1"/>
  <c r="AC46" i="1"/>
  <c r="BD127" i="1"/>
  <c r="AB116" i="1"/>
  <c r="BD115" i="1"/>
  <c r="AA87" i="1"/>
  <c r="AC41" i="1"/>
  <c r="AW41" i="1" s="1"/>
  <c r="BD19" i="1"/>
  <c r="AA76" i="1"/>
  <c r="BD199" i="1"/>
  <c r="AB199" i="1"/>
  <c r="AA199" i="1"/>
  <c r="AC44" i="1"/>
  <c r="AC20" i="1"/>
  <c r="AA50" i="1"/>
  <c r="AA117" i="1"/>
  <c r="AA18" i="1"/>
  <c r="AC18" i="1"/>
  <c r="AV36" i="1"/>
  <c r="BD67" i="1"/>
  <c r="AA7" i="1"/>
  <c r="BF131" i="1" l="1"/>
  <c r="AU147" i="1"/>
  <c r="AW223" i="1"/>
  <c r="AT172" i="1"/>
  <c r="AX172" i="1" s="1"/>
  <c r="AS63" i="1"/>
  <c r="AW99" i="1"/>
  <c r="AU190" i="1"/>
  <c r="AS22" i="1"/>
  <c r="AW38" i="1"/>
  <c r="AW93" i="1"/>
  <c r="AT63" i="1"/>
  <c r="AT190" i="1"/>
  <c r="AX190" i="1" s="1"/>
  <c r="AW82" i="1"/>
  <c r="AW114" i="1"/>
  <c r="AW42" i="1"/>
  <c r="AS33" i="1"/>
  <c r="AZ33" i="1" s="1"/>
  <c r="BG215" i="1"/>
  <c r="AV63" i="1"/>
  <c r="AW27" i="1"/>
  <c r="AV209" i="1"/>
  <c r="AU234" i="1"/>
  <c r="AY234" i="1" s="1"/>
  <c r="AV116" i="1"/>
  <c r="AU63" i="1"/>
  <c r="AV138" i="1"/>
  <c r="AW203" i="1"/>
  <c r="AT136" i="1"/>
  <c r="AX136" i="1" s="1"/>
  <c r="AT150" i="1"/>
  <c r="AX150" i="1" s="1"/>
  <c r="AT209" i="1"/>
  <c r="AX209" i="1" s="1"/>
  <c r="AW14" i="1"/>
  <c r="AS185" i="1"/>
  <c r="AW222" i="1"/>
  <c r="AW181" i="1"/>
  <c r="AW190" i="1"/>
  <c r="AU235" i="1"/>
  <c r="AW12" i="1"/>
  <c r="AT222" i="1"/>
  <c r="AX222" i="1" s="1"/>
  <c r="AW236" i="1"/>
  <c r="AW55" i="1"/>
  <c r="AS190" i="1"/>
  <c r="AU150" i="1"/>
  <c r="AY150" i="1" s="1"/>
  <c r="BB150" i="1" s="1"/>
  <c r="AV94" i="1"/>
  <c r="AS59" i="1"/>
  <c r="AW150" i="1"/>
  <c r="AW134" i="1"/>
  <c r="AW199" i="1"/>
  <c r="AW174" i="1"/>
  <c r="BG131" i="1"/>
  <c r="AW220" i="1"/>
  <c r="AS234" i="1"/>
  <c r="AW195" i="1"/>
  <c r="AV62" i="1"/>
  <c r="AW235" i="1"/>
  <c r="AV217" i="1"/>
  <c r="AW95" i="1"/>
  <c r="AV222" i="1"/>
  <c r="AW52" i="1"/>
  <c r="BG147" i="1"/>
  <c r="AW168" i="1"/>
  <c r="AU192" i="1"/>
  <c r="AV213" i="1"/>
  <c r="AU103" i="1"/>
  <c r="AV165" i="1"/>
  <c r="BG19" i="1"/>
  <c r="AS222" i="1"/>
  <c r="AW179" i="1"/>
  <c r="AW153" i="1"/>
  <c r="AW233" i="1"/>
  <c r="AW60" i="1"/>
  <c r="AW209" i="1"/>
  <c r="AW137" i="1"/>
  <c r="AW31" i="1"/>
  <c r="AW204" i="1"/>
  <c r="BG107" i="1"/>
  <c r="AW167" i="1"/>
  <c r="AW110" i="1"/>
  <c r="AW101" i="1"/>
  <c r="AS100" i="1"/>
  <c r="AU81" i="1"/>
  <c r="AW238" i="1"/>
  <c r="AW102" i="1"/>
  <c r="AV155" i="1"/>
  <c r="AW11" i="1"/>
  <c r="AV113" i="1"/>
  <c r="AV54" i="1"/>
  <c r="AW8" i="1"/>
  <c r="AW178" i="1"/>
  <c r="AW51" i="1"/>
  <c r="AT241" i="1"/>
  <c r="AX241" i="1" s="1"/>
  <c r="AS223" i="1"/>
  <c r="AS94" i="1"/>
  <c r="AW59" i="1"/>
  <c r="AS145" i="1"/>
  <c r="AW162" i="1"/>
  <c r="AW237" i="1"/>
  <c r="BL235" i="1" s="1"/>
  <c r="AW90" i="1"/>
  <c r="AW78" i="1"/>
  <c r="AW87" i="1"/>
  <c r="AT165" i="1"/>
  <c r="AX165" i="1" s="1"/>
  <c r="AW214" i="1"/>
  <c r="AT137" i="1"/>
  <c r="AX137" i="1" s="1"/>
  <c r="AT32" i="1"/>
  <c r="AX32" i="1" s="1"/>
  <c r="AS13" i="1"/>
  <c r="AZ13" i="1" s="1"/>
  <c r="AW25" i="1"/>
  <c r="AT223" i="1"/>
  <c r="AS165" i="1"/>
  <c r="AW107" i="1"/>
  <c r="AU165" i="1"/>
  <c r="AV49" i="1"/>
  <c r="AW115" i="1"/>
  <c r="AW74" i="1"/>
  <c r="AS180" i="1"/>
  <c r="AW146" i="1"/>
  <c r="AW165" i="1"/>
  <c r="AW77" i="1"/>
  <c r="AU59" i="1"/>
  <c r="BG163" i="1"/>
  <c r="AW3" i="1"/>
  <c r="BG179" i="1"/>
  <c r="AW23" i="1"/>
  <c r="AW175" i="1"/>
  <c r="AW92" i="1"/>
  <c r="AV139" i="1"/>
  <c r="AU207" i="1"/>
  <c r="AS217" i="1"/>
  <c r="AZ217" i="1" s="1"/>
  <c r="AV146" i="1"/>
  <c r="AW145" i="1"/>
  <c r="AW172" i="1"/>
  <c r="AW20" i="1"/>
  <c r="AV82" i="1"/>
  <c r="AW113" i="1"/>
  <c r="BG183" i="1"/>
  <c r="AV147" i="1"/>
  <c r="AW40" i="1"/>
  <c r="AT13" i="1"/>
  <c r="AX13" i="1" s="1"/>
  <c r="BG31" i="1"/>
  <c r="AU145" i="1"/>
  <c r="AY145" i="1" s="1"/>
  <c r="AW109" i="1"/>
  <c r="AS122" i="1"/>
  <c r="AT82" i="1"/>
  <c r="AX82" i="1" s="1"/>
  <c r="AV8" i="1"/>
  <c r="AT22" i="1"/>
  <c r="AX22" i="1" s="1"/>
  <c r="AW9" i="1"/>
  <c r="AW169" i="1"/>
  <c r="BG227" i="1"/>
  <c r="BF191" i="1"/>
  <c r="AS224" i="1"/>
  <c r="AU195" i="1"/>
  <c r="AS82" i="1"/>
  <c r="AS8" i="1"/>
  <c r="AT132" i="1"/>
  <c r="AX132" i="1" s="1"/>
  <c r="AW164" i="1"/>
  <c r="AS207" i="1"/>
  <c r="AW91" i="1"/>
  <c r="AW225" i="1"/>
  <c r="AV13" i="1"/>
  <c r="AU62" i="1"/>
  <c r="AW118" i="1"/>
  <c r="AV145" i="1"/>
  <c r="AV185" i="1"/>
  <c r="AU122" i="1"/>
  <c r="AW6" i="1"/>
  <c r="AW73" i="1"/>
  <c r="AT8" i="1"/>
  <c r="AX8" i="1" s="1"/>
  <c r="AW183" i="1"/>
  <c r="AS146" i="1"/>
  <c r="AZ146" i="1" s="1"/>
  <c r="AU217" i="1"/>
  <c r="AY217" i="1" s="1"/>
  <c r="AS194" i="1"/>
  <c r="AW144" i="1"/>
  <c r="AW16" i="1"/>
  <c r="AU185" i="1"/>
  <c r="AV230" i="1"/>
  <c r="AW207" i="1"/>
  <c r="AS54" i="1"/>
  <c r="AW103" i="1"/>
  <c r="AT146" i="1"/>
  <c r="AX146" i="1" s="1"/>
  <c r="AW7" i="1"/>
  <c r="AU54" i="1"/>
  <c r="AV195" i="1"/>
  <c r="AT207" i="1"/>
  <c r="AW166" i="1"/>
  <c r="AT62" i="1"/>
  <c r="AX62" i="1" s="1"/>
  <c r="AU8" i="1"/>
  <c r="AW69" i="1"/>
  <c r="AW29" i="1"/>
  <c r="AW57" i="1"/>
  <c r="AW219" i="1"/>
  <c r="AW24" i="1"/>
  <c r="AW126" i="1"/>
  <c r="AS32" i="1"/>
  <c r="AS120" i="1"/>
  <c r="AZ120" i="1" s="1"/>
  <c r="AW186" i="1"/>
  <c r="AW19" i="1"/>
  <c r="AW88" i="1"/>
  <c r="BL87" i="1" s="1"/>
  <c r="AT217" i="1"/>
  <c r="AX217" i="1" s="1"/>
  <c r="AW68" i="1"/>
  <c r="AV59" i="1"/>
  <c r="AW76" i="1"/>
  <c r="AW227" i="1"/>
  <c r="AT59" i="1"/>
  <c r="AX59" i="1" s="1"/>
  <c r="AW50" i="1"/>
  <c r="AW201" i="1"/>
  <c r="AT145" i="1"/>
  <c r="AX145" i="1" s="1"/>
  <c r="AW151" i="1"/>
  <c r="AW124" i="1"/>
  <c r="BF143" i="1"/>
  <c r="AW75" i="1"/>
  <c r="AV132" i="1"/>
  <c r="AW98" i="1"/>
  <c r="AS37" i="1"/>
  <c r="AW5" i="1"/>
  <c r="AS119" i="1"/>
  <c r="AW133" i="1"/>
  <c r="AS205" i="1"/>
  <c r="AW139" i="1"/>
  <c r="AW197" i="1"/>
  <c r="AW122" i="1"/>
  <c r="AV108" i="1"/>
  <c r="AW108" i="1"/>
  <c r="AT79" i="1"/>
  <c r="AW79" i="1"/>
  <c r="BE95" i="1"/>
  <c r="AW96" i="1"/>
  <c r="AS58" i="1"/>
  <c r="AW58" i="1"/>
  <c r="AT66" i="1"/>
  <c r="AX66" i="1" s="1"/>
  <c r="AU152" i="1"/>
  <c r="AT36" i="1"/>
  <c r="AX36" i="1" s="1"/>
  <c r="AW36" i="1"/>
  <c r="AV198" i="1"/>
  <c r="AW198" i="1"/>
  <c r="AS62" i="1"/>
  <c r="AW62" i="1"/>
  <c r="AW163" i="1"/>
  <c r="AW130" i="1"/>
  <c r="AW241" i="1"/>
  <c r="BL239" i="1" s="1"/>
  <c r="AW221" i="1"/>
  <c r="AW158" i="1"/>
  <c r="AS125" i="1"/>
  <c r="AW125" i="1"/>
  <c r="AT135" i="1"/>
  <c r="AX135" i="1" s="1"/>
  <c r="AW135" i="1"/>
  <c r="AV45" i="1"/>
  <c r="AW45" i="1"/>
  <c r="AV15" i="1"/>
  <c r="AW15" i="1"/>
  <c r="AW4" i="1"/>
  <c r="AW215" i="1"/>
  <c r="AW205" i="1"/>
  <c r="AW21" i="1"/>
  <c r="AW226" i="1"/>
  <c r="AW194" i="1"/>
  <c r="AW211" i="1"/>
  <c r="AW81" i="1"/>
  <c r="AS159" i="1"/>
  <c r="AW159" i="1"/>
  <c r="AT196" i="1"/>
  <c r="AX196" i="1" s="1"/>
  <c r="AW196" i="1"/>
  <c r="AW37" i="1"/>
  <c r="AW32" i="1"/>
  <c r="BL31" i="1" s="1"/>
  <c r="AW173" i="1"/>
  <c r="AW192" i="1"/>
  <c r="AW54" i="1"/>
  <c r="AW120" i="1"/>
  <c r="AW22" i="1"/>
  <c r="AW33" i="1"/>
  <c r="BE47" i="1"/>
  <c r="AW48" i="1"/>
  <c r="BE151" i="1"/>
  <c r="AW152" i="1"/>
  <c r="AW160" i="1"/>
  <c r="AT138" i="1"/>
  <c r="AX138" i="1" s="1"/>
  <c r="AW212" i="1"/>
  <c r="AW49" i="1"/>
  <c r="AW141" i="1"/>
  <c r="BE183" i="1"/>
  <c r="AW184" i="1"/>
  <c r="AS89" i="1"/>
  <c r="AS4" i="1"/>
  <c r="BF119" i="1"/>
  <c r="AV100" i="1"/>
  <c r="AW123" i="1"/>
  <c r="AW106" i="1"/>
  <c r="AV56" i="1"/>
  <c r="AW56" i="1"/>
  <c r="AS132" i="1"/>
  <c r="AZ132" i="1" s="1"/>
  <c r="AW13" i="1"/>
  <c r="AW217" i="1"/>
  <c r="AW132" i="1"/>
  <c r="AW18" i="1"/>
  <c r="AT147" i="1"/>
  <c r="AW147" i="1"/>
  <c r="AW53" i="1"/>
  <c r="AW117" i="1"/>
  <c r="AS155" i="1"/>
  <c r="AW70" i="1"/>
  <c r="AU82" i="1"/>
  <c r="BF7" i="1"/>
  <c r="AV33" i="1"/>
  <c r="AU138" i="1"/>
  <c r="AW46" i="1"/>
  <c r="AW43" i="1"/>
  <c r="AS16" i="1"/>
  <c r="AW83" i="1"/>
  <c r="AS173" i="1"/>
  <c r="AW121" i="1"/>
  <c r="AS17" i="1"/>
  <c r="AW17" i="1"/>
  <c r="AU4" i="1"/>
  <c r="AW64" i="1"/>
  <c r="AW228" i="1"/>
  <c r="AW140" i="1"/>
  <c r="BE11" i="1"/>
  <c r="AW148" i="1"/>
  <c r="AW119" i="1"/>
  <c r="AW104" i="1"/>
  <c r="AU206" i="1"/>
  <c r="AY206" i="1" s="1"/>
  <c r="AW206" i="1"/>
  <c r="AV25" i="1"/>
  <c r="AW89" i="1"/>
  <c r="AW230" i="1"/>
  <c r="AW180" i="1"/>
  <c r="AW185" i="1"/>
  <c r="BE215" i="1"/>
  <c r="AW216" i="1"/>
  <c r="AW191" i="1"/>
  <c r="AW231" i="1"/>
  <c r="BL231" i="1" s="1"/>
  <c r="AS147" i="1"/>
  <c r="AU100" i="1"/>
  <c r="AY100" i="1" s="1"/>
  <c r="AW28" i="1"/>
  <c r="AU155" i="1"/>
  <c r="AU88" i="1"/>
  <c r="AY88" i="1" s="1"/>
  <c r="AW44" i="1"/>
  <c r="AT33" i="1"/>
  <c r="AX33" i="1" s="1"/>
  <c r="BE147" i="1"/>
  <c r="AW149" i="1"/>
  <c r="AW61" i="1"/>
  <c r="AU98" i="1"/>
  <c r="AW86" i="1"/>
  <c r="AU32" i="1"/>
  <c r="AY32" i="1" s="1"/>
  <c r="BB32" i="1" s="1"/>
  <c r="AT65" i="1"/>
  <c r="AX65" i="1" s="1"/>
  <c r="AW65" i="1"/>
  <c r="AT186" i="1"/>
  <c r="AX186" i="1" s="1"/>
  <c r="AT111" i="1"/>
  <c r="AX111" i="1" s="1"/>
  <c r="AW111" i="1"/>
  <c r="AS126" i="1"/>
  <c r="AW80" i="1"/>
  <c r="AW136" i="1"/>
  <c r="AW154" i="1"/>
  <c r="AW39" i="1"/>
  <c r="AT173" i="1"/>
  <c r="AX173" i="1" s="1"/>
  <c r="AW224" i="1"/>
  <c r="AU173" i="1"/>
  <c r="AS181" i="1"/>
  <c r="AW138" i="1"/>
  <c r="AW131" i="1"/>
  <c r="BE207" i="1"/>
  <c r="AW210" i="1"/>
  <c r="AW72" i="1"/>
  <c r="AW105" i="1"/>
  <c r="AW189" i="1"/>
  <c r="AV153" i="1"/>
  <c r="BE171" i="1"/>
  <c r="AW171" i="1"/>
  <c r="AW187" i="1"/>
  <c r="AU36" i="1"/>
  <c r="AT159" i="1"/>
  <c r="AT195" i="1"/>
  <c r="AT54" i="1"/>
  <c r="AX54" i="1" s="1"/>
  <c r="AW142" i="1"/>
  <c r="AW176" i="1"/>
  <c r="AW30" i="1"/>
  <c r="BL27" i="1" s="1"/>
  <c r="AW112" i="1"/>
  <c r="AW161" i="1"/>
  <c r="AW129" i="1"/>
  <c r="AW84" i="1"/>
  <c r="AW229" i="1"/>
  <c r="AW71" i="1"/>
  <c r="AW156" i="1"/>
  <c r="BE143" i="1"/>
  <c r="AU64" i="1"/>
  <c r="AY64" i="1" s="1"/>
  <c r="AV27" i="1"/>
  <c r="AW85" i="1"/>
  <c r="AU75" i="1"/>
  <c r="AY75" i="1" s="1"/>
  <c r="AS170" i="1"/>
  <c r="AW170" i="1"/>
  <c r="AW182" i="1"/>
  <c r="AT24" i="1"/>
  <c r="AX24" i="1" s="1"/>
  <c r="AT213" i="1"/>
  <c r="AX213" i="1" s="1"/>
  <c r="AW213" i="1"/>
  <c r="AW128" i="1"/>
  <c r="BL127" i="1" s="1"/>
  <c r="AW177" i="1"/>
  <c r="BG35" i="1"/>
  <c r="AW116" i="1"/>
  <c r="AT185" i="1"/>
  <c r="AX185" i="1" s="1"/>
  <c r="AU94" i="1"/>
  <c r="AY94" i="1" s="1"/>
  <c r="BA94" i="1" s="1"/>
  <c r="AW94" i="1"/>
  <c r="AW155" i="1"/>
  <c r="AW143" i="1"/>
  <c r="BL143" i="1" s="1"/>
  <c r="AW97" i="1"/>
  <c r="AW100" i="1"/>
  <c r="BF167" i="1"/>
  <c r="AT144" i="1"/>
  <c r="AX144" i="1" s="1"/>
  <c r="AU196" i="1"/>
  <c r="AT45" i="1"/>
  <c r="AX45" i="1" s="1"/>
  <c r="AS45" i="1"/>
  <c r="BE67" i="1"/>
  <c r="AT120" i="1"/>
  <c r="AV181" i="1"/>
  <c r="BE219" i="1"/>
  <c r="AV37" i="1"/>
  <c r="AS79" i="1"/>
  <c r="AS110" i="1"/>
  <c r="AU74" i="1"/>
  <c r="AY74" i="1" s="1"/>
  <c r="AT94" i="1"/>
  <c r="AX94" i="1" s="1"/>
  <c r="AT10" i="1"/>
  <c r="AX10" i="1" s="1"/>
  <c r="AS133" i="1"/>
  <c r="AU198" i="1"/>
  <c r="AV39" i="1"/>
  <c r="AT119" i="1"/>
  <c r="AX119" i="1" s="1"/>
  <c r="AV122" i="1"/>
  <c r="AU114" i="1"/>
  <c r="AZ114" i="1" s="1"/>
  <c r="AV177" i="1"/>
  <c r="AT121" i="1"/>
  <c r="AX121" i="1" s="1"/>
  <c r="AU45" i="1"/>
  <c r="BE135" i="1"/>
  <c r="AU17" i="1"/>
  <c r="AZ17" i="1" s="1"/>
  <c r="AU181" i="1"/>
  <c r="AY181" i="1" s="1"/>
  <c r="AU205" i="1"/>
  <c r="AY205" i="1" s="1"/>
  <c r="BE19" i="1"/>
  <c r="BF135" i="1"/>
  <c r="BE127" i="1"/>
  <c r="AT4" i="1"/>
  <c r="AX4" i="1" s="1"/>
  <c r="AT103" i="1"/>
  <c r="AX103" i="1" s="1"/>
  <c r="AT15" i="1"/>
  <c r="AX15" i="1" s="1"/>
  <c r="AS36" i="1"/>
  <c r="BE223" i="1"/>
  <c r="BG203" i="1"/>
  <c r="AS196" i="1"/>
  <c r="AT53" i="1"/>
  <c r="AX53" i="1" s="1"/>
  <c r="AS135" i="1"/>
  <c r="AV120" i="1"/>
  <c r="AU37" i="1"/>
  <c r="AV17" i="1"/>
  <c r="AV205" i="1"/>
  <c r="AS169" i="1"/>
  <c r="BG135" i="1"/>
  <c r="AT98" i="1"/>
  <c r="AX98" i="1" s="1"/>
  <c r="AV157" i="1"/>
  <c r="AT154" i="1"/>
  <c r="AX154" i="1" s="1"/>
  <c r="AT56" i="1"/>
  <c r="AX56" i="1" s="1"/>
  <c r="AU66" i="1"/>
  <c r="BG11" i="1"/>
  <c r="AV32" i="1"/>
  <c r="AT206" i="1"/>
  <c r="AX206" i="1" s="1"/>
  <c r="AS198" i="1"/>
  <c r="AU136" i="1"/>
  <c r="AY136" i="1" s="1"/>
  <c r="AU39" i="1"/>
  <c r="AY39" i="1" s="1"/>
  <c r="AV60" i="1"/>
  <c r="AV182" i="1"/>
  <c r="AS25" i="1"/>
  <c r="AT25" i="1"/>
  <c r="AX25" i="1" s="1"/>
  <c r="BE63" i="1"/>
  <c r="BF31" i="1"/>
  <c r="AS172" i="1"/>
  <c r="AS195" i="1"/>
  <c r="AS114" i="1"/>
  <c r="AT102" i="1"/>
  <c r="AX102" i="1" s="1"/>
  <c r="AT122" i="1"/>
  <c r="AX122" i="1" s="1"/>
  <c r="AZ209" i="1"/>
  <c r="AV152" i="1"/>
  <c r="BG63" i="1"/>
  <c r="AU230" i="1"/>
  <c r="AY230" i="1" s="1"/>
  <c r="BG111" i="1"/>
  <c r="AT114" i="1"/>
  <c r="AX114" i="1" s="1"/>
  <c r="BG139" i="1"/>
  <c r="AS39" i="1"/>
  <c r="AV9" i="1"/>
  <c r="AS228" i="1"/>
  <c r="AS103" i="1"/>
  <c r="AT230" i="1"/>
  <c r="AX230" i="1" s="1"/>
  <c r="AU172" i="1"/>
  <c r="AZ172" i="1" s="1"/>
  <c r="BG7" i="1"/>
  <c r="BG23" i="1"/>
  <c r="AU177" i="1"/>
  <c r="AV114" i="1"/>
  <c r="AV66" i="1"/>
  <c r="AZ137" i="1"/>
  <c r="AT81" i="1"/>
  <c r="AX81" i="1" s="1"/>
  <c r="AS148" i="1"/>
  <c r="AV159" i="1"/>
  <c r="AT205" i="1"/>
  <c r="AX205" i="1" s="1"/>
  <c r="AS66" i="1"/>
  <c r="AU25" i="1"/>
  <c r="AU56" i="1"/>
  <c r="AY56" i="1" s="1"/>
  <c r="BG195" i="1"/>
  <c r="AS238" i="1"/>
  <c r="AS11" i="1"/>
  <c r="AT27" i="1"/>
  <c r="AX27" i="1" s="1"/>
  <c r="AT74" i="1"/>
  <c r="AX74" i="1" s="1"/>
  <c r="AV206" i="1"/>
  <c r="AV98" i="1"/>
  <c r="AS206" i="1"/>
  <c r="AS241" i="1"/>
  <c r="AS57" i="1"/>
  <c r="AV111" i="1"/>
  <c r="AU194" i="1"/>
  <c r="AY194" i="1" s="1"/>
  <c r="AS113" i="1"/>
  <c r="AV14" i="1"/>
  <c r="AV73" i="1"/>
  <c r="BE155" i="1"/>
  <c r="BE195" i="1"/>
  <c r="AS93" i="1"/>
  <c r="AT93" i="1"/>
  <c r="AX93" i="1" s="1"/>
  <c r="AT126" i="1"/>
  <c r="AX126" i="1" s="1"/>
  <c r="BF99" i="1"/>
  <c r="AS242" i="1"/>
  <c r="AT170" i="1"/>
  <c r="AX170" i="1" s="1"/>
  <c r="BF103" i="1"/>
  <c r="AS154" i="1"/>
  <c r="AT14" i="1"/>
  <c r="AX14" i="1" s="1"/>
  <c r="AS40" i="1"/>
  <c r="AT198" i="1"/>
  <c r="AX198" i="1" s="1"/>
  <c r="AT11" i="1"/>
  <c r="AX11" i="1" s="1"/>
  <c r="AT9" i="1"/>
  <c r="AX9" i="1" s="1"/>
  <c r="AU80" i="1"/>
  <c r="AY80" i="1" s="1"/>
  <c r="AT96" i="1"/>
  <c r="AX96" i="1" s="1"/>
  <c r="AU51" i="1"/>
  <c r="AY51" i="1" s="1"/>
  <c r="AV125" i="1"/>
  <c r="BF215" i="1"/>
  <c r="BF171" i="1"/>
  <c r="AU116" i="1"/>
  <c r="AY116" i="1" s="1"/>
  <c r="AV186" i="1"/>
  <c r="AU170" i="1"/>
  <c r="AS10" i="1"/>
  <c r="AS192" i="1"/>
  <c r="AZ192" i="1" s="1"/>
  <c r="AU9" i="1"/>
  <c r="AY9" i="1" s="1"/>
  <c r="AU79" i="1"/>
  <c r="AY79" i="1" s="1"/>
  <c r="AV133" i="1"/>
  <c r="AS136" i="1"/>
  <c r="AT133" i="1"/>
  <c r="AX133" i="1" s="1"/>
  <c r="BF59" i="1"/>
  <c r="AV238" i="1"/>
  <c r="AV136" i="1"/>
  <c r="BG171" i="1"/>
  <c r="AS186" i="1"/>
  <c r="AV170" i="1"/>
  <c r="AV79" i="1"/>
  <c r="AV10" i="1"/>
  <c r="AS152" i="1"/>
  <c r="AZ152" i="1" s="1"/>
  <c r="BG27" i="1"/>
  <c r="AT29" i="1"/>
  <c r="AX29" i="1" s="1"/>
  <c r="AU153" i="1"/>
  <c r="AY153" i="1" s="1"/>
  <c r="BF35" i="1"/>
  <c r="AT85" i="1"/>
  <c r="AX85" i="1" s="1"/>
  <c r="AU133" i="1"/>
  <c r="AZ133" i="1" s="1"/>
  <c r="AZ223" i="1"/>
  <c r="AS111" i="1"/>
  <c r="AU111" i="1"/>
  <c r="AS140" i="1"/>
  <c r="AU15" i="1"/>
  <c r="AV119" i="1"/>
  <c r="AT188" i="1"/>
  <c r="AX188" i="1" s="1"/>
  <c r="AV196" i="1"/>
  <c r="AU186" i="1"/>
  <c r="AY186" i="1" s="1"/>
  <c r="AT125" i="1"/>
  <c r="AX125" i="1" s="1"/>
  <c r="AT37" i="1"/>
  <c r="AX37" i="1" s="1"/>
  <c r="AS21" i="1"/>
  <c r="AZ21" i="1" s="1"/>
  <c r="AV194" i="1"/>
  <c r="AS138" i="1"/>
  <c r="AV103" i="1"/>
  <c r="AS27" i="1"/>
  <c r="AS67" i="1"/>
  <c r="AV128" i="1"/>
  <c r="AT152" i="1"/>
  <c r="AX152" i="1" s="1"/>
  <c r="BG91" i="1"/>
  <c r="AT100" i="1"/>
  <c r="AX100" i="1" s="1"/>
  <c r="AT177" i="1"/>
  <c r="AX177" i="1" s="1"/>
  <c r="AT155" i="1"/>
  <c r="AX155" i="1" s="1"/>
  <c r="AU139" i="1"/>
  <c r="AY139" i="1" s="1"/>
  <c r="BA139" i="1" s="1"/>
  <c r="BF15" i="1"/>
  <c r="AT39" i="1"/>
  <c r="AX39" i="1" s="1"/>
  <c r="AS15" i="1"/>
  <c r="AV5" i="1"/>
  <c r="AT197" i="1"/>
  <c r="AX197" i="1" s="1"/>
  <c r="AU197" i="1"/>
  <c r="AT19" i="1"/>
  <c r="AX19" i="1" s="1"/>
  <c r="AV19" i="1"/>
  <c r="AU19" i="1"/>
  <c r="AY19" i="1" s="1"/>
  <c r="AU11" i="1"/>
  <c r="AS74" i="1"/>
  <c r="AS9" i="1"/>
  <c r="AS64" i="1"/>
  <c r="AU60" i="1"/>
  <c r="AY60" i="1" s="1"/>
  <c r="AV57" i="1"/>
  <c r="AS98" i="1"/>
  <c r="AZ98" i="1" s="1"/>
  <c r="AU13" i="1"/>
  <c r="AY13" i="1" s="1"/>
  <c r="BF3" i="1"/>
  <c r="AS108" i="1"/>
  <c r="AV11" i="1"/>
  <c r="AT64" i="1"/>
  <c r="AX64" i="1" s="1"/>
  <c r="BG51" i="1"/>
  <c r="AT60" i="1"/>
  <c r="AX60" i="1" s="1"/>
  <c r="AU65" i="1"/>
  <c r="AY65" i="1" s="1"/>
  <c r="AU14" i="1"/>
  <c r="AU57" i="1"/>
  <c r="AT104" i="1"/>
  <c r="AX104" i="1" s="1"/>
  <c r="AS128" i="1"/>
  <c r="AU113" i="1"/>
  <c r="AT148" i="1"/>
  <c r="AX148" i="1" s="1"/>
  <c r="AU148" i="1"/>
  <c r="AV148" i="1"/>
  <c r="AS153" i="1"/>
  <c r="AU24" i="1"/>
  <c r="AY24" i="1" s="1"/>
  <c r="BF219" i="1"/>
  <c r="AS24" i="1"/>
  <c r="AT157" i="1"/>
  <c r="AX157" i="1" s="1"/>
  <c r="AZ234" i="1"/>
  <c r="BF55" i="1"/>
  <c r="AU154" i="1"/>
  <c r="AU96" i="1"/>
  <c r="AS60" i="1"/>
  <c r="AV65" i="1"/>
  <c r="AU67" i="1"/>
  <c r="AY67" i="1" s="1"/>
  <c r="AT57" i="1"/>
  <c r="AX57" i="1" s="1"/>
  <c r="AT113" i="1"/>
  <c r="AX113" i="1" s="1"/>
  <c r="BF147" i="1"/>
  <c r="AV29" i="1"/>
  <c r="AS197" i="1"/>
  <c r="AV226" i="1"/>
  <c r="AU226" i="1"/>
  <c r="BG239" i="1"/>
  <c r="AV68" i="1"/>
  <c r="AU85" i="1"/>
  <c r="AY85" i="1" s="1"/>
  <c r="AV74" i="1"/>
  <c r="BE79" i="1"/>
  <c r="AT219" i="1"/>
  <c r="AX219" i="1" s="1"/>
  <c r="BF163" i="1"/>
  <c r="AS116" i="1"/>
  <c r="AV24" i="1"/>
  <c r="AS139" i="1"/>
  <c r="AT194" i="1"/>
  <c r="AX194" i="1" s="1"/>
  <c r="AT118" i="1"/>
  <c r="AX118" i="1" s="1"/>
  <c r="AS157" i="1"/>
  <c r="AS177" i="1"/>
  <c r="BG127" i="1"/>
  <c r="AV154" i="1"/>
  <c r="AV96" i="1"/>
  <c r="AU58" i="1"/>
  <c r="AY58" i="1" s="1"/>
  <c r="AS65" i="1"/>
  <c r="AT67" i="1"/>
  <c r="AT141" i="1"/>
  <c r="AX141" i="1" s="1"/>
  <c r="AT75" i="1"/>
  <c r="AX75" i="1" s="1"/>
  <c r="AV51" i="1"/>
  <c r="BG167" i="1"/>
  <c r="BF91" i="1"/>
  <c r="AS226" i="1"/>
  <c r="AU211" i="1"/>
  <c r="AS213" i="1"/>
  <c r="AT128" i="1"/>
  <c r="AX128" i="1" s="1"/>
  <c r="AU119" i="1"/>
  <c r="AS14" i="1"/>
  <c r="AS19" i="1"/>
  <c r="AV123" i="1"/>
  <c r="AV93" i="1"/>
  <c r="AS56" i="1"/>
  <c r="AS41" i="1"/>
  <c r="BG99" i="1"/>
  <c r="AU157" i="1"/>
  <c r="BF71" i="1"/>
  <c r="AV204" i="1"/>
  <c r="AT116" i="1"/>
  <c r="AX116" i="1" s="1"/>
  <c r="BF111" i="1"/>
  <c r="BG191" i="1"/>
  <c r="AU49" i="1"/>
  <c r="AY49" i="1" s="1"/>
  <c r="AV67" i="1"/>
  <c r="AS29" i="1"/>
  <c r="AU27" i="1"/>
  <c r="AV168" i="1"/>
  <c r="AV241" i="1"/>
  <c r="AV197" i="1"/>
  <c r="AV106" i="1"/>
  <c r="AU106" i="1"/>
  <c r="AV126" i="1"/>
  <c r="AS85" i="1"/>
  <c r="BF223" i="1"/>
  <c r="AT224" i="1"/>
  <c r="AX224" i="1" s="1"/>
  <c r="AV58" i="1"/>
  <c r="AU126" i="1"/>
  <c r="AZ126" i="1" s="1"/>
  <c r="AT238" i="1"/>
  <c r="AX238" i="1" s="1"/>
  <c r="AZ150" i="1"/>
  <c r="BE211" i="1"/>
  <c r="BF159" i="1"/>
  <c r="AT168" i="1"/>
  <c r="AX168" i="1" s="1"/>
  <c r="AY137" i="1"/>
  <c r="BA137" i="1" s="1"/>
  <c r="AU242" i="1"/>
  <c r="AY242" i="1" s="1"/>
  <c r="AU224" i="1"/>
  <c r="AZ224" i="1" s="1"/>
  <c r="AV85" i="1"/>
  <c r="AT58" i="1"/>
  <c r="AX58" i="1" s="1"/>
  <c r="AU5" i="1"/>
  <c r="AY5" i="1" s="1"/>
  <c r="AT192" i="1"/>
  <c r="AX192" i="1" s="1"/>
  <c r="AU22" i="1"/>
  <c r="AZ22" i="1" s="1"/>
  <c r="BF67" i="1"/>
  <c r="AV141" i="1"/>
  <c r="AV140" i="1"/>
  <c r="AT228" i="1"/>
  <c r="AX228" i="1" s="1"/>
  <c r="AV180" i="1"/>
  <c r="BE107" i="1"/>
  <c r="BG79" i="1"/>
  <c r="AV110" i="1"/>
  <c r="BF183" i="1"/>
  <c r="BF155" i="1"/>
  <c r="AS75" i="1"/>
  <c r="AZ75" i="1" s="1"/>
  <c r="BF63" i="1"/>
  <c r="AT110" i="1"/>
  <c r="AX110" i="1" s="1"/>
  <c r="BG207" i="1"/>
  <c r="AV12" i="1"/>
  <c r="BF179" i="1"/>
  <c r="AU238" i="1"/>
  <c r="AY238" i="1" s="1"/>
  <c r="AV211" i="1"/>
  <c r="BE139" i="1"/>
  <c r="AU168" i="1"/>
  <c r="AU89" i="1"/>
  <c r="AY89" i="1" s="1"/>
  <c r="AV224" i="1"/>
  <c r="AT5" i="1"/>
  <c r="AX5" i="1" s="1"/>
  <c r="AV22" i="1"/>
  <c r="AU141" i="1"/>
  <c r="AY141" i="1" s="1"/>
  <c r="AU140" i="1"/>
  <c r="AY140" i="1" s="1"/>
  <c r="AU228" i="1"/>
  <c r="AT180" i="1"/>
  <c r="AX180" i="1" s="1"/>
  <c r="AV192" i="1"/>
  <c r="BF23" i="1"/>
  <c r="AS106" i="1"/>
  <c r="AS171" i="1"/>
  <c r="AV171" i="1"/>
  <c r="AU171" i="1"/>
  <c r="AT171" i="1"/>
  <c r="AX171" i="1" s="1"/>
  <c r="BE51" i="1"/>
  <c r="AU110" i="1"/>
  <c r="AV21" i="1"/>
  <c r="BA21" i="1" s="1"/>
  <c r="AV75" i="1"/>
  <c r="AY146" i="1"/>
  <c r="BF27" i="1"/>
  <c r="AS211" i="1"/>
  <c r="AY223" i="1"/>
  <c r="BA223" i="1" s="1"/>
  <c r="AS168" i="1"/>
  <c r="AV89" i="1"/>
  <c r="AS96" i="1"/>
  <c r="AZ96" i="1" s="1"/>
  <c r="AS49" i="1"/>
  <c r="AS5" i="1"/>
  <c r="BF151" i="1"/>
  <c r="AS121" i="1"/>
  <c r="BH119" i="1" s="1"/>
  <c r="AU213" i="1"/>
  <c r="AU128" i="1"/>
  <c r="AS141" i="1"/>
  <c r="AT140" i="1"/>
  <c r="AX140" i="1" s="1"/>
  <c r="AV228" i="1"/>
  <c r="AU180" i="1"/>
  <c r="AZ180" i="1" s="1"/>
  <c r="AT21" i="1"/>
  <c r="AX21" i="1" s="1"/>
  <c r="BB21" i="1" s="1"/>
  <c r="AV219" i="1"/>
  <c r="AT106" i="1"/>
  <c r="AX106" i="1" s="1"/>
  <c r="AU93" i="1"/>
  <c r="AV201" i="1"/>
  <c r="AT211" i="1"/>
  <c r="AX211" i="1" s="1"/>
  <c r="AV81" i="1"/>
  <c r="BF235" i="1"/>
  <c r="BG15" i="1"/>
  <c r="AS81" i="1"/>
  <c r="BG95" i="1"/>
  <c r="AU241" i="1"/>
  <c r="AY241" i="1" s="1"/>
  <c r="AT51" i="1"/>
  <c r="AX51" i="1" s="1"/>
  <c r="BF95" i="1"/>
  <c r="BG115" i="1"/>
  <c r="AS51" i="1"/>
  <c r="AT68" i="1"/>
  <c r="AX68" i="1" s="1"/>
  <c r="AS12" i="1"/>
  <c r="BF87" i="1"/>
  <c r="BF139" i="1"/>
  <c r="AS52" i="1"/>
  <c r="AT49" i="1"/>
  <c r="AX49" i="1" s="1"/>
  <c r="BG47" i="1"/>
  <c r="BF43" i="1"/>
  <c r="AU29" i="1"/>
  <c r="AV215" i="1"/>
  <c r="AS115" i="1"/>
  <c r="AT115" i="1"/>
  <c r="AX115" i="1" s="1"/>
  <c r="AU115" i="1"/>
  <c r="AV115" i="1"/>
  <c r="AV92" i="1"/>
  <c r="AU92" i="1"/>
  <c r="AT92" i="1"/>
  <c r="AX92" i="1" s="1"/>
  <c r="AV188" i="1"/>
  <c r="AV118" i="1"/>
  <c r="AV130" i="1"/>
  <c r="AS184" i="1"/>
  <c r="AT184" i="1"/>
  <c r="AX184" i="1" s="1"/>
  <c r="AU184" i="1"/>
  <c r="AV184" i="1"/>
  <c r="AT220" i="1"/>
  <c r="AX220" i="1" s="1"/>
  <c r="AS220" i="1"/>
  <c r="AV220" i="1"/>
  <c r="BF19" i="1"/>
  <c r="AS118" i="1"/>
  <c r="AS151" i="1"/>
  <c r="AS38" i="1"/>
  <c r="AV38" i="1"/>
  <c r="AU38" i="1"/>
  <c r="AT38" i="1"/>
  <c r="AX38" i="1" s="1"/>
  <c r="BF115" i="1"/>
  <c r="BF227" i="1"/>
  <c r="BG143" i="1"/>
  <c r="AU144" i="1"/>
  <c r="AY144" i="1" s="1"/>
  <c r="BF207" i="1"/>
  <c r="BG155" i="1"/>
  <c r="AS77" i="1"/>
  <c r="AT89" i="1"/>
  <c r="AX89" i="1" s="1"/>
  <c r="AV64" i="1"/>
  <c r="AS219" i="1"/>
  <c r="AV169" i="1"/>
  <c r="AT153" i="1"/>
  <c r="AX153" i="1" s="1"/>
  <c r="AU125" i="1"/>
  <c r="AV16" i="1"/>
  <c r="BF199" i="1"/>
  <c r="BF211" i="1"/>
  <c r="AV144" i="1"/>
  <c r="BF107" i="1"/>
  <c r="AU121" i="1"/>
  <c r="AY121" i="1" s="1"/>
  <c r="AU169" i="1"/>
  <c r="AY169" i="1" s="1"/>
  <c r="AU215" i="1"/>
  <c r="AY215" i="1" s="1"/>
  <c r="AV69" i="1"/>
  <c r="AU69" i="1"/>
  <c r="AT69" i="1"/>
  <c r="AX69" i="1" s="1"/>
  <c r="AS69" i="1"/>
  <c r="AT16" i="1"/>
  <c r="AX16" i="1" s="1"/>
  <c r="AU233" i="1"/>
  <c r="AT233" i="1"/>
  <c r="AX233" i="1" s="1"/>
  <c r="AS233" i="1"/>
  <c r="AV233" i="1"/>
  <c r="AT80" i="1"/>
  <c r="AX80" i="1" s="1"/>
  <c r="AU101" i="1"/>
  <c r="AS101" i="1"/>
  <c r="AS144" i="1"/>
  <c r="BF123" i="1"/>
  <c r="AU108" i="1"/>
  <c r="AV102" i="1"/>
  <c r="BG71" i="1"/>
  <c r="AV121" i="1"/>
  <c r="AT169" i="1"/>
  <c r="AX169" i="1" s="1"/>
  <c r="BF39" i="1"/>
  <c r="AU16" i="1"/>
  <c r="AU83" i="1"/>
  <c r="AT83" i="1"/>
  <c r="AX83" i="1" s="1"/>
  <c r="AS83" i="1"/>
  <c r="AV83" i="1"/>
  <c r="AS92" i="1"/>
  <c r="AS80" i="1"/>
  <c r="BE159" i="1"/>
  <c r="AT108" i="1"/>
  <c r="AX108" i="1" s="1"/>
  <c r="BE119" i="1"/>
  <c r="AZ230" i="1"/>
  <c r="AU73" i="1"/>
  <c r="AY73" i="1" s="1"/>
  <c r="AS215" i="1"/>
  <c r="BG159" i="1"/>
  <c r="BE115" i="1"/>
  <c r="AV80" i="1"/>
  <c r="AU182" i="1"/>
  <c r="AT182" i="1"/>
  <c r="AX182" i="1" s="1"/>
  <c r="AS182" i="1"/>
  <c r="AU220" i="1"/>
  <c r="AY220" i="1" s="1"/>
  <c r="AZ193" i="1"/>
  <c r="AY193" i="1"/>
  <c r="AX127" i="1"/>
  <c r="AU12" i="1"/>
  <c r="AT101" i="1"/>
  <c r="AX101" i="1" s="1"/>
  <c r="AX47" i="1"/>
  <c r="AV242" i="1"/>
  <c r="AZ240" i="1"/>
  <c r="AY240" i="1"/>
  <c r="AU76" i="1"/>
  <c r="AT76" i="1"/>
  <c r="AS76" i="1"/>
  <c r="AV76" i="1"/>
  <c r="BE75" i="1"/>
  <c r="AU164" i="1"/>
  <c r="AT164" i="1"/>
  <c r="AX164" i="1" s="1"/>
  <c r="AS164" i="1"/>
  <c r="AV164" i="1"/>
  <c r="AU28" i="1"/>
  <c r="AT28" i="1"/>
  <c r="AS28" i="1"/>
  <c r="AV28" i="1"/>
  <c r="BE27" i="1"/>
  <c r="AY120" i="1"/>
  <c r="AX139" i="1"/>
  <c r="AU50" i="1"/>
  <c r="AS50" i="1"/>
  <c r="AV50" i="1"/>
  <c r="AT50" i="1"/>
  <c r="AX50" i="1" s="1"/>
  <c r="AT95" i="1"/>
  <c r="AZ222" i="1"/>
  <c r="AY222" i="1"/>
  <c r="AS231" i="1"/>
  <c r="AV231" i="1"/>
  <c r="BE231" i="1"/>
  <c r="AU231" i="1"/>
  <c r="AT231" i="1"/>
  <c r="AV101" i="1"/>
  <c r="AV225" i="1"/>
  <c r="AT225" i="1"/>
  <c r="AX225" i="1" s="1"/>
  <c r="AS225" i="1"/>
  <c r="AU225" i="1"/>
  <c r="AS104" i="1"/>
  <c r="AY165" i="1"/>
  <c r="AZ165" i="1"/>
  <c r="AZ135" i="1"/>
  <c r="AY135" i="1"/>
  <c r="AX63" i="1"/>
  <c r="AU112" i="1"/>
  <c r="AS112" i="1"/>
  <c r="AT112" i="1"/>
  <c r="AV112" i="1"/>
  <c r="BE111" i="1"/>
  <c r="AU208" i="1"/>
  <c r="AV214" i="1"/>
  <c r="AS214" i="1"/>
  <c r="AT214" i="1"/>
  <c r="AX214" i="1" s="1"/>
  <c r="AU214" i="1"/>
  <c r="AU188" i="1"/>
  <c r="AU44" i="1"/>
  <c r="AT44" i="1"/>
  <c r="AX44" i="1" s="1"/>
  <c r="AS44" i="1"/>
  <c r="AV44" i="1"/>
  <c r="AV191" i="1"/>
  <c r="AU191" i="1"/>
  <c r="BE191" i="1"/>
  <c r="AT191" i="1"/>
  <c r="AS191" i="1"/>
  <c r="BF83" i="1"/>
  <c r="AV88" i="1"/>
  <c r="AU10" i="1"/>
  <c r="AY14" i="1"/>
  <c r="AX67" i="1"/>
  <c r="BG39" i="1"/>
  <c r="AS123" i="1"/>
  <c r="AS163" i="1"/>
  <c r="AT130" i="1"/>
  <c r="AX130" i="1" s="1"/>
  <c r="AV189" i="1"/>
  <c r="AU189" i="1"/>
  <c r="AT189" i="1"/>
  <c r="AX189" i="1" s="1"/>
  <c r="AS189" i="1"/>
  <c r="AU201" i="1"/>
  <c r="AV90" i="1"/>
  <c r="AT215" i="1"/>
  <c r="AV46" i="1"/>
  <c r="AT46" i="1"/>
  <c r="AX46" i="1" s="1"/>
  <c r="AU46" i="1"/>
  <c r="AS46" i="1"/>
  <c r="AS134" i="1"/>
  <c r="AT134" i="1"/>
  <c r="AX134" i="1" s="1"/>
  <c r="AU134" i="1"/>
  <c r="AV134" i="1"/>
  <c r="AU156" i="1"/>
  <c r="AT156" i="1"/>
  <c r="AX156" i="1" s="1"/>
  <c r="AS156" i="1"/>
  <c r="AV156" i="1"/>
  <c r="AY152" i="1"/>
  <c r="AV227" i="1"/>
  <c r="AT40" i="1"/>
  <c r="AV151" i="1"/>
  <c r="AT204" i="1"/>
  <c r="AX204" i="1" s="1"/>
  <c r="AU107" i="1"/>
  <c r="AV31" i="1"/>
  <c r="BA150" i="1"/>
  <c r="AS208" i="1"/>
  <c r="AY192" i="1"/>
  <c r="AT88" i="1"/>
  <c r="AX88" i="1" s="1"/>
  <c r="BB132" i="1"/>
  <c r="BA132" i="1"/>
  <c r="BG75" i="1"/>
  <c r="AT20" i="1"/>
  <c r="AY98" i="1"/>
  <c r="AT163" i="1"/>
  <c r="AY185" i="1"/>
  <c r="AZ185" i="1"/>
  <c r="AT201" i="1"/>
  <c r="AX201" i="1" s="1"/>
  <c r="AU90" i="1"/>
  <c r="AS73" i="1"/>
  <c r="AT174" i="1"/>
  <c r="AU204" i="1"/>
  <c r="AV107" i="1"/>
  <c r="BF239" i="1"/>
  <c r="AZ127" i="1"/>
  <c r="AY127" i="1"/>
  <c r="AV176" i="1"/>
  <c r="AU176" i="1"/>
  <c r="AT176" i="1"/>
  <c r="AX176" i="1" s="1"/>
  <c r="AS176" i="1"/>
  <c r="AZ63" i="1"/>
  <c r="AY63" i="1"/>
  <c r="AS78" i="1"/>
  <c r="AT78" i="1"/>
  <c r="AX78" i="1" s="1"/>
  <c r="AU78" i="1"/>
  <c r="AV78" i="1"/>
  <c r="AV161" i="1"/>
  <c r="AS161" i="1"/>
  <c r="AT161" i="1"/>
  <c r="AX161" i="1" s="1"/>
  <c r="AU161" i="1"/>
  <c r="AV55" i="1"/>
  <c r="AT55" i="1"/>
  <c r="AS55" i="1"/>
  <c r="AU55" i="1"/>
  <c r="BE55" i="1"/>
  <c r="AS229" i="1"/>
  <c r="AT229" i="1"/>
  <c r="AX229" i="1" s="1"/>
  <c r="AV229" i="1"/>
  <c r="AU229" i="1"/>
  <c r="AS88" i="1"/>
  <c r="AU20" i="1"/>
  <c r="BE99" i="1"/>
  <c r="AT99" i="1"/>
  <c r="AS99" i="1"/>
  <c r="AU99" i="1"/>
  <c r="AV99" i="1"/>
  <c r="BF11" i="1"/>
  <c r="AV163" i="1"/>
  <c r="AS201" i="1"/>
  <c r="AT90" i="1"/>
  <c r="AX90" i="1" s="1"/>
  <c r="AT71" i="1"/>
  <c r="AS71" i="1"/>
  <c r="AU71" i="1"/>
  <c r="BE71" i="1"/>
  <c r="AV71" i="1"/>
  <c r="AS167" i="1"/>
  <c r="AU167" i="1"/>
  <c r="AT167" i="1"/>
  <c r="AV167" i="1"/>
  <c r="BE167" i="1"/>
  <c r="AS97" i="1"/>
  <c r="AT73" i="1"/>
  <c r="AX73" i="1" s="1"/>
  <c r="BA194" i="1"/>
  <c r="AS174" i="1"/>
  <c r="AS204" i="1"/>
  <c r="AY96" i="1"/>
  <c r="AY33" i="1"/>
  <c r="AV20" i="1"/>
  <c r="AZ26" i="1"/>
  <c r="AY26" i="1"/>
  <c r="AX79" i="1"/>
  <c r="AS90" i="1"/>
  <c r="AV212" i="1"/>
  <c r="AU212" i="1"/>
  <c r="AT212" i="1"/>
  <c r="AX212" i="1" s="1"/>
  <c r="AS212" i="1"/>
  <c r="AT97" i="1"/>
  <c r="AX97" i="1" s="1"/>
  <c r="AU183" i="1"/>
  <c r="AU174" i="1"/>
  <c r="AU77" i="1"/>
  <c r="AU131" i="1"/>
  <c r="AT52" i="1"/>
  <c r="AX52" i="1" s="1"/>
  <c r="AS20" i="1"/>
  <c r="AS35" i="1"/>
  <c r="AT35" i="1"/>
  <c r="AV35" i="1"/>
  <c r="AU35" i="1"/>
  <c r="BE35" i="1"/>
  <c r="BF187" i="1"/>
  <c r="AV53" i="1"/>
  <c r="AU97" i="1"/>
  <c r="AU158" i="1"/>
  <c r="AT158" i="1"/>
  <c r="AX158" i="1" s="1"/>
  <c r="AS158" i="1"/>
  <c r="AV158" i="1"/>
  <c r="BE227" i="1"/>
  <c r="AT183" i="1"/>
  <c r="AU41" i="1"/>
  <c r="AV174" i="1"/>
  <c r="AV77" i="1"/>
  <c r="AT131" i="1"/>
  <c r="AV52" i="1"/>
  <c r="AS31" i="1"/>
  <c r="AV143" i="1"/>
  <c r="AV239" i="1"/>
  <c r="BE239" i="1"/>
  <c r="AU239" i="1"/>
  <c r="AT239" i="1"/>
  <c r="AS239" i="1"/>
  <c r="AS42" i="1"/>
  <c r="AV42" i="1"/>
  <c r="AT42" i="1"/>
  <c r="AX42" i="1" s="1"/>
  <c r="AU42" i="1"/>
  <c r="AZ147" i="1"/>
  <c r="AY147" i="1"/>
  <c r="AS91" i="1"/>
  <c r="AT91" i="1"/>
  <c r="AU91" i="1"/>
  <c r="BE91" i="1"/>
  <c r="AV91" i="1"/>
  <c r="BG87" i="1"/>
  <c r="AU102" i="1"/>
  <c r="AV175" i="1"/>
  <c r="BE175" i="1"/>
  <c r="AU175" i="1"/>
  <c r="AS175" i="1"/>
  <c r="AT175" i="1"/>
  <c r="AT242" i="1"/>
  <c r="AX242" i="1" s="1"/>
  <c r="AU105" i="1"/>
  <c r="AT105" i="1"/>
  <c r="AX105" i="1" s="1"/>
  <c r="AS105" i="1"/>
  <c r="AV105" i="1"/>
  <c r="AV6" i="1"/>
  <c r="AT6" i="1"/>
  <c r="AX6" i="1" s="1"/>
  <c r="AU6" i="1"/>
  <c r="AS6" i="1"/>
  <c r="AV18" i="1"/>
  <c r="AT18" i="1"/>
  <c r="AS18" i="1"/>
  <c r="AU18" i="1"/>
  <c r="AT12" i="1"/>
  <c r="BE103" i="1"/>
  <c r="AU202" i="1"/>
  <c r="AV202" i="1"/>
  <c r="AT202" i="1"/>
  <c r="AX202" i="1" s="1"/>
  <c r="AS202" i="1"/>
  <c r="AU68" i="1"/>
  <c r="BE203" i="1"/>
  <c r="AU203" i="1"/>
  <c r="AT203" i="1"/>
  <c r="AS203" i="1"/>
  <c r="AV203" i="1"/>
  <c r="AS102" i="1"/>
  <c r="AV104" i="1"/>
  <c r="AS3" i="1"/>
  <c r="AU3" i="1"/>
  <c r="BE3" i="1"/>
  <c r="AT3" i="1"/>
  <c r="BF51" i="1"/>
  <c r="AY170" i="1"/>
  <c r="AV30" i="1"/>
  <c r="AU30" i="1"/>
  <c r="AT30" i="1"/>
  <c r="AX30" i="1" s="1"/>
  <c r="AS30" i="1"/>
  <c r="AX235" i="1"/>
  <c r="AZ218" i="1"/>
  <c r="AY218" i="1"/>
  <c r="AU118" i="1"/>
  <c r="AT123" i="1"/>
  <c r="BB209" i="1"/>
  <c r="BA209" i="1"/>
  <c r="AU53" i="1"/>
  <c r="AY198" i="1"/>
  <c r="AU227" i="1"/>
  <c r="BE39" i="1"/>
  <c r="AV183" i="1"/>
  <c r="AT151" i="1"/>
  <c r="AV41" i="1"/>
  <c r="AT77" i="1"/>
  <c r="AX77" i="1" s="1"/>
  <c r="AS131" i="1"/>
  <c r="AU52" i="1"/>
  <c r="AS143" i="1"/>
  <c r="AX159" i="1"/>
  <c r="AU95" i="1"/>
  <c r="AV162" i="1"/>
  <c r="AU162" i="1"/>
  <c r="AS162" i="1"/>
  <c r="AT162" i="1"/>
  <c r="AX162" i="1" s="1"/>
  <c r="AY196" i="1"/>
  <c r="AZ47" i="1"/>
  <c r="AY47" i="1"/>
  <c r="AV7" i="1"/>
  <c r="AU7" i="1"/>
  <c r="AS7" i="1"/>
  <c r="BE7" i="1"/>
  <c r="AT7" i="1"/>
  <c r="AZ159" i="1"/>
  <c r="AY159" i="1"/>
  <c r="AV95" i="1"/>
  <c r="AV142" i="1"/>
  <c r="AU142" i="1"/>
  <c r="AT142" i="1"/>
  <c r="AX142" i="1" s="1"/>
  <c r="AS142" i="1"/>
  <c r="AZ195" i="1"/>
  <c r="AY195" i="1"/>
  <c r="AX120" i="1"/>
  <c r="AV87" i="1"/>
  <c r="AU87" i="1"/>
  <c r="AT87" i="1"/>
  <c r="AS87" i="1"/>
  <c r="BE87" i="1"/>
  <c r="AX223" i="1"/>
  <c r="AX207" i="1"/>
  <c r="AY45" i="1"/>
  <c r="AZ145" i="1"/>
  <c r="AY59" i="1"/>
  <c r="AY81" i="1"/>
  <c r="BG187" i="1"/>
  <c r="BG219" i="1"/>
  <c r="BG103" i="1"/>
  <c r="BG67" i="1"/>
  <c r="AT70" i="1"/>
  <c r="AX70" i="1" s="1"/>
  <c r="AS70" i="1"/>
  <c r="AV70" i="1"/>
  <c r="AU70" i="1"/>
  <c r="AS188" i="1"/>
  <c r="BB234" i="1"/>
  <c r="BA234" i="1"/>
  <c r="AZ8" i="1"/>
  <c r="AY8" i="1"/>
  <c r="BE15" i="1"/>
  <c r="BF75" i="1"/>
  <c r="AU123" i="1"/>
  <c r="AU163" i="1"/>
  <c r="BF175" i="1"/>
  <c r="AZ190" i="1"/>
  <c r="AY190" i="1"/>
  <c r="AS53" i="1"/>
  <c r="AS43" i="1"/>
  <c r="AV43" i="1"/>
  <c r="BE43" i="1"/>
  <c r="AT43" i="1"/>
  <c r="AU43" i="1"/>
  <c r="BB136" i="1"/>
  <c r="AT227" i="1"/>
  <c r="AV40" i="1"/>
  <c r="AU151" i="1"/>
  <c r="AT41" i="1"/>
  <c r="AX41" i="1" s="1"/>
  <c r="BE131" i="1"/>
  <c r="AS107" i="1"/>
  <c r="AT31" i="1"/>
  <c r="AT143" i="1"/>
  <c r="BE199" i="1"/>
  <c r="AU199" i="1"/>
  <c r="AT199" i="1"/>
  <c r="AV199" i="1"/>
  <c r="AS199" i="1"/>
  <c r="AZ232" i="1"/>
  <c r="AY232" i="1"/>
  <c r="AY114" i="1"/>
  <c r="AZ122" i="1"/>
  <c r="AY122" i="1"/>
  <c r="AV237" i="1"/>
  <c r="AU237" i="1"/>
  <c r="AT237" i="1"/>
  <c r="AX237" i="1" s="1"/>
  <c r="AS237" i="1"/>
  <c r="BG43" i="1"/>
  <c r="AV129" i="1"/>
  <c r="AU129" i="1"/>
  <c r="AT129" i="1"/>
  <c r="AX129" i="1" s="1"/>
  <c r="AS129" i="1"/>
  <c r="AT221" i="1"/>
  <c r="AX221" i="1" s="1"/>
  <c r="AS221" i="1"/>
  <c r="AV221" i="1"/>
  <c r="AU221" i="1"/>
  <c r="AV149" i="1"/>
  <c r="AU149" i="1"/>
  <c r="AT149" i="1"/>
  <c r="AX149" i="1" s="1"/>
  <c r="AS149" i="1"/>
  <c r="AV61" i="1"/>
  <c r="AS61" i="1"/>
  <c r="AT61" i="1"/>
  <c r="AX61" i="1" s="1"/>
  <c r="AU61" i="1"/>
  <c r="BE59" i="1"/>
  <c r="AY103" i="1"/>
  <c r="AS210" i="1"/>
  <c r="AV210" i="1"/>
  <c r="AU210" i="1"/>
  <c r="AT210" i="1"/>
  <c r="AX210" i="1" s="1"/>
  <c r="AY207" i="1"/>
  <c r="AZ207" i="1"/>
  <c r="AS95" i="1"/>
  <c r="BF127" i="1"/>
  <c r="BA230" i="1"/>
  <c r="BB230" i="1"/>
  <c r="AS216" i="1"/>
  <c r="AV216" i="1"/>
  <c r="AU216" i="1"/>
  <c r="AT216" i="1"/>
  <c r="AX216" i="1" s="1"/>
  <c r="AV178" i="1"/>
  <c r="AS178" i="1"/>
  <c r="AU178" i="1"/>
  <c r="AT178" i="1"/>
  <c r="AX178" i="1" s="1"/>
  <c r="AY62" i="1"/>
  <c r="AZ62" i="1"/>
  <c r="AS68" i="1"/>
  <c r="AU48" i="1"/>
  <c r="AS48" i="1"/>
  <c r="AT48" i="1"/>
  <c r="AX48" i="1" s="1"/>
  <c r="AV48" i="1"/>
  <c r="AU104" i="1"/>
  <c r="AX147" i="1"/>
  <c r="AV208" i="1"/>
  <c r="AV236" i="1"/>
  <c r="AS236" i="1"/>
  <c r="AU236" i="1"/>
  <c r="AT236" i="1"/>
  <c r="AX236" i="1" s="1"/>
  <c r="AZ235" i="1"/>
  <c r="AY235" i="1"/>
  <c r="AV160" i="1"/>
  <c r="AU160" i="1"/>
  <c r="AT160" i="1"/>
  <c r="AX160" i="1" s="1"/>
  <c r="AS160" i="1"/>
  <c r="BB39" i="1"/>
  <c r="AZ34" i="1"/>
  <c r="AY34" i="1"/>
  <c r="BF203" i="1"/>
  <c r="AU130" i="1"/>
  <c r="AT117" i="1"/>
  <c r="AX117" i="1" s="1"/>
  <c r="AS117" i="1"/>
  <c r="AU117" i="1"/>
  <c r="AV117" i="1"/>
  <c r="AT187" i="1"/>
  <c r="BE187" i="1"/>
  <c r="AV187" i="1"/>
  <c r="AU187" i="1"/>
  <c r="AS187" i="1"/>
  <c r="AU166" i="1"/>
  <c r="AT166" i="1"/>
  <c r="AX166" i="1" s="1"/>
  <c r="AS166" i="1"/>
  <c r="AV166" i="1"/>
  <c r="AY172" i="1"/>
  <c r="AV72" i="1"/>
  <c r="AU72" i="1"/>
  <c r="AT72" i="1"/>
  <c r="AX72" i="1" s="1"/>
  <c r="AS72" i="1"/>
  <c r="AX195" i="1"/>
  <c r="AV179" i="1"/>
  <c r="BE179" i="1"/>
  <c r="AT179" i="1"/>
  <c r="AS179" i="1"/>
  <c r="AU179" i="1"/>
  <c r="AZ74" i="1"/>
  <c r="AZ155" i="1"/>
  <c r="AY155" i="1"/>
  <c r="AS23" i="1"/>
  <c r="AT23" i="1"/>
  <c r="BE23" i="1"/>
  <c r="AU23" i="1"/>
  <c r="AV23" i="1"/>
  <c r="BI135" i="1"/>
  <c r="AS109" i="1"/>
  <c r="AT109" i="1"/>
  <c r="AX109" i="1" s="1"/>
  <c r="AV109" i="1"/>
  <c r="AU109" i="1"/>
  <c r="AT208" i="1"/>
  <c r="AX208" i="1" s="1"/>
  <c r="BE235" i="1"/>
  <c r="AV84" i="1"/>
  <c r="AT84" i="1"/>
  <c r="AU84" i="1"/>
  <c r="AS84" i="1"/>
  <c r="BE83" i="1"/>
  <c r="AU124" i="1"/>
  <c r="AT124" i="1"/>
  <c r="AX124" i="1" s="1"/>
  <c r="AV124" i="1"/>
  <c r="AS124" i="1"/>
  <c r="BE123" i="1"/>
  <c r="BE163" i="1"/>
  <c r="AY138" i="1"/>
  <c r="AT200" i="1"/>
  <c r="AX200" i="1" s="1"/>
  <c r="AS200" i="1"/>
  <c r="AU200" i="1"/>
  <c r="AV200" i="1"/>
  <c r="AV86" i="1"/>
  <c r="AU86" i="1"/>
  <c r="AT86" i="1"/>
  <c r="AX86" i="1" s="1"/>
  <c r="AS86" i="1"/>
  <c r="AS227" i="1"/>
  <c r="AU40" i="1"/>
  <c r="AS183" i="1"/>
  <c r="AV131" i="1"/>
  <c r="AT107" i="1"/>
  <c r="AU31" i="1"/>
  <c r="AU143" i="1"/>
  <c r="BA19" i="1" l="1"/>
  <c r="AZ45" i="1"/>
  <c r="BL155" i="1"/>
  <c r="BL39" i="1"/>
  <c r="BL191" i="1"/>
  <c r="BL115" i="1"/>
  <c r="BB217" i="1"/>
  <c r="AZ24" i="1"/>
  <c r="BK135" i="1"/>
  <c r="AZ103" i="1"/>
  <c r="AZ198" i="1"/>
  <c r="AZ170" i="1"/>
  <c r="AZ82" i="1"/>
  <c r="BL199" i="1"/>
  <c r="AZ54" i="1"/>
  <c r="AZ59" i="1"/>
  <c r="AY180" i="1"/>
  <c r="BL175" i="1"/>
  <c r="BL223" i="1"/>
  <c r="AY82" i="1"/>
  <c r="AZ51" i="1"/>
  <c r="AZ5" i="1"/>
  <c r="BB75" i="1"/>
  <c r="BM135" i="1"/>
  <c r="BL167" i="1"/>
  <c r="BH127" i="1"/>
  <c r="AZ67" i="1"/>
  <c r="AZ177" i="1"/>
  <c r="BL203" i="1"/>
  <c r="BL75" i="1"/>
  <c r="AZ154" i="1"/>
  <c r="BL187" i="1"/>
  <c r="AZ4" i="1"/>
  <c r="BL51" i="1"/>
  <c r="AZ100" i="1"/>
  <c r="AZ37" i="1"/>
  <c r="BA39" i="1"/>
  <c r="AZ196" i="1"/>
  <c r="BL171" i="1"/>
  <c r="BL131" i="1"/>
  <c r="BJ135" i="1"/>
  <c r="BL35" i="1"/>
  <c r="BK111" i="1"/>
  <c r="BL23" i="1"/>
  <c r="BK23" i="1"/>
  <c r="AY54" i="1"/>
  <c r="BB54" i="1" s="1"/>
  <c r="AZ80" i="1"/>
  <c r="BH31" i="1"/>
  <c r="BL11" i="1"/>
  <c r="BL3" i="1"/>
  <c r="BL19" i="1"/>
  <c r="BL95" i="1"/>
  <c r="BL139" i="1"/>
  <c r="BL67" i="1"/>
  <c r="AZ66" i="1"/>
  <c r="BL55" i="1"/>
  <c r="BL63" i="1"/>
  <c r="AZ65" i="1"/>
  <c r="BL147" i="1"/>
  <c r="BK59" i="1"/>
  <c r="AZ194" i="1"/>
  <c r="AZ139" i="1"/>
  <c r="AZ64" i="1"/>
  <c r="BO63" i="1" s="1"/>
  <c r="AZ138" i="1"/>
  <c r="AZ79" i="1"/>
  <c r="BH143" i="1"/>
  <c r="BJ195" i="1"/>
  <c r="BL47" i="1"/>
  <c r="BH147" i="1"/>
  <c r="BB146" i="1"/>
  <c r="BL179" i="1"/>
  <c r="BL195" i="1"/>
  <c r="BL107" i="1"/>
  <c r="AY154" i="1"/>
  <c r="BB154" i="1" s="1"/>
  <c r="AZ101" i="1"/>
  <c r="AY224" i="1"/>
  <c r="BA32" i="1"/>
  <c r="BA75" i="1"/>
  <c r="BL99" i="1"/>
  <c r="BL59" i="1"/>
  <c r="AZ49" i="1"/>
  <c r="BH183" i="1"/>
  <c r="BK147" i="1"/>
  <c r="AY17" i="1"/>
  <c r="BB17" i="1" s="1"/>
  <c r="BH239" i="1"/>
  <c r="AZ181" i="1"/>
  <c r="BK31" i="1"/>
  <c r="AZ213" i="1"/>
  <c r="BL83" i="1"/>
  <c r="BL159" i="1"/>
  <c r="BL215" i="1"/>
  <c r="BL7" i="1"/>
  <c r="AZ36" i="1"/>
  <c r="BL43" i="1"/>
  <c r="BL103" i="1"/>
  <c r="BJ63" i="1"/>
  <c r="BL211" i="1"/>
  <c r="BL15" i="1"/>
  <c r="BL227" i="1"/>
  <c r="BL91" i="1"/>
  <c r="AZ186" i="1"/>
  <c r="BL79" i="1"/>
  <c r="BK207" i="1"/>
  <c r="BK7" i="1"/>
  <c r="BH39" i="1"/>
  <c r="AZ60" i="1"/>
  <c r="AZ205" i="1"/>
  <c r="AY37" i="1"/>
  <c r="BB37" i="1" s="1"/>
  <c r="BH55" i="1"/>
  <c r="BJ79" i="1"/>
  <c r="AY36" i="1"/>
  <c r="BA36" i="1" s="1"/>
  <c r="AY4" i="1"/>
  <c r="BA4" i="1" s="1"/>
  <c r="BL119" i="1"/>
  <c r="BL151" i="1"/>
  <c r="AZ88" i="1"/>
  <c r="AZ32" i="1"/>
  <c r="AZ27" i="1"/>
  <c r="AZ116" i="1"/>
  <c r="AZ140" i="1"/>
  <c r="BL71" i="1"/>
  <c r="BL123" i="1"/>
  <c r="BL219" i="1"/>
  <c r="BL207" i="1"/>
  <c r="AY66" i="1"/>
  <c r="BN63" i="1" s="1"/>
  <c r="BK95" i="1"/>
  <c r="AZ128" i="1"/>
  <c r="AY27" i="1"/>
  <c r="BA27" i="1" s="1"/>
  <c r="AZ157" i="1"/>
  <c r="AZ14" i="1"/>
  <c r="AZ57" i="1"/>
  <c r="BL111" i="1"/>
  <c r="BL135" i="1"/>
  <c r="BL163" i="1"/>
  <c r="BL183" i="1"/>
  <c r="BH59" i="1"/>
  <c r="AZ9" i="1"/>
  <c r="AZ153" i="1"/>
  <c r="BB194" i="1"/>
  <c r="BH135" i="1"/>
  <c r="AZ25" i="1"/>
  <c r="BB94" i="1"/>
  <c r="BJ139" i="1"/>
  <c r="BH35" i="1"/>
  <c r="AZ206" i="1"/>
  <c r="AZ110" i="1"/>
  <c r="BK123" i="1"/>
  <c r="BK127" i="1"/>
  <c r="AY177" i="1"/>
  <c r="BA177" i="1" s="1"/>
  <c r="BI119" i="1"/>
  <c r="BH7" i="1"/>
  <c r="BK203" i="1"/>
  <c r="BK171" i="1"/>
  <c r="BH19" i="1"/>
  <c r="BK79" i="1"/>
  <c r="BH23" i="1"/>
  <c r="AZ58" i="1"/>
  <c r="BM119" i="1"/>
  <c r="BK119" i="1"/>
  <c r="BB19" i="1"/>
  <c r="AZ94" i="1"/>
  <c r="AZ173" i="1"/>
  <c r="AY173" i="1"/>
  <c r="BK195" i="1"/>
  <c r="BH215" i="1"/>
  <c r="AZ242" i="1"/>
  <c r="AZ141" i="1"/>
  <c r="AY25" i="1"/>
  <c r="BH111" i="1"/>
  <c r="BH11" i="1"/>
  <c r="BH115" i="1"/>
  <c r="AY126" i="1"/>
  <c r="BA126" i="1" s="1"/>
  <c r="AY57" i="1"/>
  <c r="BB57" i="1" s="1"/>
  <c r="BA217" i="1"/>
  <c r="AZ238" i="1"/>
  <c r="AY157" i="1"/>
  <c r="BA157" i="1" s="1"/>
  <c r="BH3" i="1"/>
  <c r="BA146" i="1"/>
  <c r="BA56" i="1"/>
  <c r="BB56" i="1"/>
  <c r="AY133" i="1"/>
  <c r="AZ211" i="1"/>
  <c r="AZ111" i="1"/>
  <c r="BA136" i="1"/>
  <c r="BH87" i="1"/>
  <c r="AY128" i="1"/>
  <c r="AZ29" i="1"/>
  <c r="AZ228" i="1"/>
  <c r="BH195" i="1"/>
  <c r="BK131" i="1"/>
  <c r="BB139" i="1"/>
  <c r="AZ108" i="1"/>
  <c r="AZ136" i="1"/>
  <c r="BO135" i="1" s="1"/>
  <c r="BH235" i="1"/>
  <c r="AY101" i="1"/>
  <c r="AZ56" i="1"/>
  <c r="AZ39" i="1"/>
  <c r="BM115" i="1"/>
  <c r="BH63" i="1"/>
  <c r="BK115" i="1"/>
  <c r="BJ127" i="1"/>
  <c r="BK139" i="1"/>
  <c r="BH223" i="1"/>
  <c r="BB80" i="1"/>
  <c r="AZ19" i="1"/>
  <c r="AY211" i="1"/>
  <c r="BB211" i="1" s="1"/>
  <c r="BH15" i="1"/>
  <c r="BK43" i="1"/>
  <c r="BH79" i="1"/>
  <c r="AZ85" i="1"/>
  <c r="BH191" i="1"/>
  <c r="BM195" i="1"/>
  <c r="BK211" i="1"/>
  <c r="AY111" i="1"/>
  <c r="BK67" i="1"/>
  <c r="BH171" i="1"/>
  <c r="BI195" i="1"/>
  <c r="BJ103" i="1"/>
  <c r="BK47" i="1"/>
  <c r="BH167" i="1"/>
  <c r="BK55" i="1"/>
  <c r="AY108" i="1"/>
  <c r="BA108" i="1" s="1"/>
  <c r="BH151" i="1"/>
  <c r="AY15" i="1"/>
  <c r="AZ15" i="1"/>
  <c r="AZ226" i="1"/>
  <c r="AY226" i="1"/>
  <c r="AZ113" i="1"/>
  <c r="AY113" i="1"/>
  <c r="AZ168" i="1"/>
  <c r="AY197" i="1"/>
  <c r="BN195" i="1" s="1"/>
  <c r="AZ197" i="1"/>
  <c r="AY119" i="1"/>
  <c r="BN119" i="1" s="1"/>
  <c r="AZ119" i="1"/>
  <c r="BJ119" i="1"/>
  <c r="BH47" i="1"/>
  <c r="BH51" i="1"/>
  <c r="AY22" i="1"/>
  <c r="BA22" i="1" s="1"/>
  <c r="BK223" i="1"/>
  <c r="AZ121" i="1"/>
  <c r="AZ144" i="1"/>
  <c r="BH179" i="1"/>
  <c r="AZ169" i="1"/>
  <c r="BH211" i="1"/>
  <c r="AZ73" i="1"/>
  <c r="BK151" i="1"/>
  <c r="BI63" i="1"/>
  <c r="BK63" i="1"/>
  <c r="AZ11" i="1"/>
  <c r="AY11" i="1"/>
  <c r="BK219" i="1"/>
  <c r="BK167" i="1"/>
  <c r="AY228" i="1"/>
  <c r="BA228" i="1" s="1"/>
  <c r="BM63" i="1"/>
  <c r="BK179" i="1"/>
  <c r="BJ67" i="1"/>
  <c r="BH139" i="1"/>
  <c r="BK11" i="1"/>
  <c r="AZ148" i="1"/>
  <c r="AY148" i="1"/>
  <c r="BH159" i="1"/>
  <c r="BK51" i="1"/>
  <c r="BM79" i="1"/>
  <c r="BH83" i="1"/>
  <c r="BK215" i="1"/>
  <c r="AZ81" i="1"/>
  <c r="BK91" i="1"/>
  <c r="AZ241" i="1"/>
  <c r="BK19" i="1"/>
  <c r="AZ215" i="1"/>
  <c r="BH231" i="1"/>
  <c r="AZ220" i="1"/>
  <c r="AZ93" i="1"/>
  <c r="AY93" i="1"/>
  <c r="BK15" i="1"/>
  <c r="AY213" i="1"/>
  <c r="BA213" i="1" s="1"/>
  <c r="BH219" i="1"/>
  <c r="BH107" i="1"/>
  <c r="AY29" i="1"/>
  <c r="BB29" i="1" s="1"/>
  <c r="AZ89" i="1"/>
  <c r="AY110" i="1"/>
  <c r="BB110" i="1" s="1"/>
  <c r="BJ211" i="1"/>
  <c r="BI79" i="1"/>
  <c r="BJ47" i="1"/>
  <c r="BH91" i="1"/>
  <c r="BH27" i="1"/>
  <c r="BK103" i="1"/>
  <c r="BK239" i="1"/>
  <c r="BB137" i="1"/>
  <c r="AZ171" i="1"/>
  <c r="AY171" i="1"/>
  <c r="AY106" i="1"/>
  <c r="AZ106" i="1"/>
  <c r="BK191" i="1"/>
  <c r="AY168" i="1"/>
  <c r="BA168" i="1" s="1"/>
  <c r="BK187" i="1"/>
  <c r="BJ215" i="1"/>
  <c r="BH95" i="1"/>
  <c r="BB223" i="1"/>
  <c r="BK183" i="1"/>
  <c r="BK35" i="1"/>
  <c r="BK231" i="1"/>
  <c r="BM147" i="1"/>
  <c r="BH207" i="1"/>
  <c r="BA80" i="1"/>
  <c r="BK159" i="1"/>
  <c r="BK227" i="1"/>
  <c r="BM219" i="1"/>
  <c r="AZ182" i="1"/>
  <c r="AY182" i="1"/>
  <c r="AY83" i="1"/>
  <c r="AZ83" i="1"/>
  <c r="AZ233" i="1"/>
  <c r="AY233" i="1"/>
  <c r="BM155" i="1"/>
  <c r="BK71" i="1"/>
  <c r="BI219" i="1"/>
  <c r="AY16" i="1"/>
  <c r="AZ16" i="1"/>
  <c r="BI155" i="1"/>
  <c r="AY115" i="1"/>
  <c r="AZ115" i="1"/>
  <c r="BJ235" i="1"/>
  <c r="BK155" i="1"/>
  <c r="BH155" i="1"/>
  <c r="AY69" i="1"/>
  <c r="AZ69" i="1"/>
  <c r="BK235" i="1"/>
  <c r="BH203" i="1"/>
  <c r="BB220" i="1"/>
  <c r="BA220" i="1"/>
  <c r="AZ38" i="1"/>
  <c r="AY38" i="1"/>
  <c r="BH67" i="1"/>
  <c r="BJ207" i="1"/>
  <c r="BK87" i="1"/>
  <c r="AZ125" i="1"/>
  <c r="AY125" i="1"/>
  <c r="BH227" i="1"/>
  <c r="BI147" i="1"/>
  <c r="BM211" i="1"/>
  <c r="BJ159" i="1"/>
  <c r="BK143" i="1"/>
  <c r="BK107" i="1"/>
  <c r="BI67" i="1"/>
  <c r="AZ184" i="1"/>
  <c r="AY184" i="1"/>
  <c r="AZ92" i="1"/>
  <c r="AY92" i="1"/>
  <c r="AX18" i="1"/>
  <c r="BM15" i="1" s="1"/>
  <c r="BI15" i="1"/>
  <c r="AX107" i="1"/>
  <c r="BM107" i="1" s="1"/>
  <c r="BI107" i="1"/>
  <c r="AZ219" i="1"/>
  <c r="BJ219" i="1"/>
  <c r="AY219" i="1"/>
  <c r="BA172" i="1"/>
  <c r="BB172" i="1"/>
  <c r="AZ117" i="1"/>
  <c r="AY117" i="1"/>
  <c r="BA207" i="1"/>
  <c r="BB207" i="1"/>
  <c r="AZ149" i="1"/>
  <c r="AY149" i="1"/>
  <c r="AX227" i="1"/>
  <c r="BM227" i="1" s="1"/>
  <c r="BI227" i="1"/>
  <c r="BJ123" i="1"/>
  <c r="AZ123" i="1"/>
  <c r="AY123" i="1"/>
  <c r="BB145" i="1"/>
  <c r="BA145" i="1"/>
  <c r="AY52" i="1"/>
  <c r="AZ52" i="1"/>
  <c r="BI123" i="1"/>
  <c r="AX123" i="1"/>
  <c r="BM123" i="1" s="1"/>
  <c r="AY118" i="1"/>
  <c r="AZ118" i="1"/>
  <c r="AZ175" i="1"/>
  <c r="BJ175" i="1"/>
  <c r="AY175" i="1"/>
  <c r="BJ147" i="1"/>
  <c r="BB169" i="1"/>
  <c r="BA169" i="1"/>
  <c r="BB65" i="1"/>
  <c r="BA65" i="1"/>
  <c r="BB128" i="1"/>
  <c r="BA128" i="1"/>
  <c r="BB60" i="1"/>
  <c r="BA60" i="1"/>
  <c r="BI71" i="1"/>
  <c r="AX71" i="1"/>
  <c r="BM71" i="1" s="1"/>
  <c r="BI99" i="1"/>
  <c r="AX99" i="1"/>
  <c r="BM99" i="1" s="1"/>
  <c r="AX163" i="1"/>
  <c r="BM163" i="1" s="1"/>
  <c r="BI163" i="1"/>
  <c r="AZ134" i="1"/>
  <c r="AY134" i="1"/>
  <c r="BB206" i="1"/>
  <c r="BA206" i="1"/>
  <c r="AZ10" i="1"/>
  <c r="AY10" i="1"/>
  <c r="AZ44" i="1"/>
  <c r="AY44" i="1"/>
  <c r="BB222" i="1"/>
  <c r="BA222" i="1"/>
  <c r="BM47" i="1"/>
  <c r="BJ51" i="1"/>
  <c r="BJ115" i="1"/>
  <c r="BH187" i="1"/>
  <c r="BI211" i="1"/>
  <c r="BI143" i="1"/>
  <c r="AX143" i="1"/>
  <c r="BM143" i="1" s="1"/>
  <c r="BB190" i="1"/>
  <c r="BA190" i="1"/>
  <c r="BA8" i="1"/>
  <c r="BB8" i="1"/>
  <c r="BA64" i="1"/>
  <c r="BB64" i="1"/>
  <c r="BA154" i="1"/>
  <c r="AX87" i="1"/>
  <c r="BM87" i="1" s="1"/>
  <c r="BI87" i="1"/>
  <c r="BA195" i="1"/>
  <c r="BB195" i="1"/>
  <c r="AZ142" i="1"/>
  <c r="AY142" i="1"/>
  <c r="BN139" i="1" s="1"/>
  <c r="BB159" i="1"/>
  <c r="BA159" i="1"/>
  <c r="BH131" i="1"/>
  <c r="BJ227" i="1"/>
  <c r="AY227" i="1"/>
  <c r="AZ227" i="1"/>
  <c r="BA218" i="1"/>
  <c r="BB218" i="1"/>
  <c r="BB170" i="1"/>
  <c r="BA170" i="1"/>
  <c r="BJ91" i="1"/>
  <c r="AZ91" i="1"/>
  <c r="AY91" i="1"/>
  <c r="BA116" i="1"/>
  <c r="BB116" i="1"/>
  <c r="AX131" i="1"/>
  <c r="BM131" i="1" s="1"/>
  <c r="BI131" i="1"/>
  <c r="BB181" i="1"/>
  <c r="BA181" i="1"/>
  <c r="BI167" i="1"/>
  <c r="AX167" i="1"/>
  <c r="BM167" i="1" s="1"/>
  <c r="AY204" i="1"/>
  <c r="AZ204" i="1"/>
  <c r="BA152" i="1"/>
  <c r="BB152" i="1"/>
  <c r="AX215" i="1"/>
  <c r="BM215" i="1" s="1"/>
  <c r="BI215" i="1"/>
  <c r="BH163" i="1"/>
  <c r="BB14" i="1"/>
  <c r="BA14" i="1"/>
  <c r="BJ191" i="1"/>
  <c r="AZ191" i="1"/>
  <c r="AY191" i="1"/>
  <c r="AZ188" i="1"/>
  <c r="AY188" i="1"/>
  <c r="AX112" i="1"/>
  <c r="BM111" i="1" s="1"/>
  <c r="BI111" i="1"/>
  <c r="BA165" i="1"/>
  <c r="BB165" i="1"/>
  <c r="AY164" i="1"/>
  <c r="AZ164" i="1"/>
  <c r="BB240" i="1"/>
  <c r="BA240" i="1"/>
  <c r="BI47" i="1"/>
  <c r="AY61" i="1"/>
  <c r="AZ61" i="1"/>
  <c r="BO59" i="1" s="1"/>
  <c r="AX31" i="1"/>
  <c r="BM31" i="1" s="1"/>
  <c r="BI31" i="1"/>
  <c r="BA198" i="1"/>
  <c r="BB198" i="1"/>
  <c r="BK175" i="1"/>
  <c r="BI91" i="1"/>
  <c r="AX91" i="1"/>
  <c r="BM91" i="1" s="1"/>
  <c r="BB241" i="1"/>
  <c r="BA241" i="1"/>
  <c r="AY158" i="1"/>
  <c r="AZ158" i="1"/>
  <c r="BA49" i="1"/>
  <c r="BB49" i="1"/>
  <c r="AY167" i="1"/>
  <c r="BJ167" i="1"/>
  <c r="AZ167" i="1"/>
  <c r="AY161" i="1"/>
  <c r="AZ161" i="1"/>
  <c r="BB242" i="1"/>
  <c r="BA242" i="1"/>
  <c r="AZ176" i="1"/>
  <c r="AY176" i="1"/>
  <c r="AX174" i="1"/>
  <c r="BM171" i="1" s="1"/>
  <c r="BI171" i="1"/>
  <c r="BA215" i="1"/>
  <c r="BJ107" i="1"/>
  <c r="AZ107" i="1"/>
  <c r="AY107" i="1"/>
  <c r="BH123" i="1"/>
  <c r="AZ214" i="1"/>
  <c r="AY214" i="1"/>
  <c r="AZ225" i="1"/>
  <c r="AY225" i="1"/>
  <c r="BJ223" i="1"/>
  <c r="BI95" i="1"/>
  <c r="AX95" i="1"/>
  <c r="BM95" i="1" s="1"/>
  <c r="BK27" i="1"/>
  <c r="BI115" i="1"/>
  <c r="BA193" i="1"/>
  <c r="BB193" i="1"/>
  <c r="BJ35" i="1"/>
  <c r="AZ35" i="1"/>
  <c r="AY35" i="1"/>
  <c r="AZ212" i="1"/>
  <c r="AY212" i="1"/>
  <c r="BB141" i="1"/>
  <c r="BA141" i="1"/>
  <c r="BA57" i="1"/>
  <c r="AZ20" i="1"/>
  <c r="AY20" i="1"/>
  <c r="BJ19" i="1"/>
  <c r="AY201" i="1"/>
  <c r="AZ201" i="1"/>
  <c r="BB82" i="1"/>
  <c r="BA82" i="1"/>
  <c r="AY112" i="1"/>
  <c r="AZ112" i="1"/>
  <c r="BJ111" i="1"/>
  <c r="BB135" i="1"/>
  <c r="BA135" i="1"/>
  <c r="BN135" i="1"/>
  <c r="BI231" i="1"/>
  <c r="AX231" i="1"/>
  <c r="BM231" i="1" s="1"/>
  <c r="AZ50" i="1"/>
  <c r="AY50" i="1"/>
  <c r="BA120" i="1"/>
  <c r="BB120" i="1"/>
  <c r="BA73" i="1"/>
  <c r="BB73" i="1"/>
  <c r="BI139" i="1"/>
  <c r="AX28" i="1"/>
  <c r="BM27" i="1" s="1"/>
  <c r="BI27" i="1"/>
  <c r="BK75" i="1"/>
  <c r="AY200" i="1"/>
  <c r="AZ200" i="1"/>
  <c r="BJ187" i="1"/>
  <c r="AZ187" i="1"/>
  <c r="AY187" i="1"/>
  <c r="BA45" i="1"/>
  <c r="BB45" i="1"/>
  <c r="AZ40" i="1"/>
  <c r="AY40" i="1"/>
  <c r="BJ39" i="1"/>
  <c r="AZ124" i="1"/>
  <c r="AY124" i="1"/>
  <c r="AZ109" i="1"/>
  <c r="AY109" i="1"/>
  <c r="BB74" i="1"/>
  <c r="BA74" i="1"/>
  <c r="AY236" i="1"/>
  <c r="AZ236" i="1"/>
  <c r="BA100" i="1"/>
  <c r="BB100" i="1"/>
  <c r="AZ70" i="1"/>
  <c r="AY70" i="1"/>
  <c r="BB177" i="1"/>
  <c r="BM235" i="1"/>
  <c r="AZ68" i="1"/>
  <c r="AY68" i="1"/>
  <c r="BB89" i="1"/>
  <c r="BA89" i="1"/>
  <c r="AZ42" i="1"/>
  <c r="AY42" i="1"/>
  <c r="BA54" i="1"/>
  <c r="AZ97" i="1"/>
  <c r="AY97" i="1"/>
  <c r="AZ216" i="1"/>
  <c r="AY216" i="1"/>
  <c r="BA17" i="1"/>
  <c r="BM207" i="1"/>
  <c r="BA13" i="1"/>
  <c r="BB13" i="1"/>
  <c r="BI3" i="1"/>
  <c r="AX3" i="1"/>
  <c r="BM3" i="1" s="1"/>
  <c r="BJ231" i="1"/>
  <c r="AZ231" i="1"/>
  <c r="AY231" i="1"/>
  <c r="AY31" i="1"/>
  <c r="AZ31" i="1"/>
  <c r="BJ31" i="1"/>
  <c r="BB138" i="1"/>
  <c r="BA138" i="1"/>
  <c r="BB5" i="1"/>
  <c r="BA5" i="1"/>
  <c r="BK83" i="1"/>
  <c r="BI23" i="1"/>
  <c r="AX23" i="1"/>
  <c r="BM23" i="1" s="1"/>
  <c r="BJ155" i="1"/>
  <c r="BJ179" i="1"/>
  <c r="AY179" i="1"/>
  <c r="AZ179" i="1"/>
  <c r="AY166" i="1"/>
  <c r="AZ166" i="1"/>
  <c r="BI187" i="1"/>
  <c r="AX187" i="1"/>
  <c r="BM187" i="1" s="1"/>
  <c r="AY160" i="1"/>
  <c r="AZ160" i="1"/>
  <c r="BB103" i="1"/>
  <c r="BA103" i="1"/>
  <c r="BK199" i="1"/>
  <c r="BB59" i="1"/>
  <c r="BA59" i="1"/>
  <c r="BB66" i="1"/>
  <c r="BM223" i="1"/>
  <c r="BI59" i="1"/>
  <c r="BI159" i="1"/>
  <c r="BI103" i="1"/>
  <c r="AX12" i="1"/>
  <c r="BM11" i="1" s="1"/>
  <c r="BI11" i="1"/>
  <c r="AY102" i="1"/>
  <c r="AZ102" i="1"/>
  <c r="AX239" i="1"/>
  <c r="BM239" i="1" s="1"/>
  <c r="BI239" i="1"/>
  <c r="BI183" i="1"/>
  <c r="AX183" i="1"/>
  <c r="BM183" i="1" s="1"/>
  <c r="BI35" i="1"/>
  <c r="AX35" i="1"/>
  <c r="BM35" i="1" s="1"/>
  <c r="AZ77" i="1"/>
  <c r="AY77" i="1"/>
  <c r="BA26" i="1"/>
  <c r="BB26" i="1"/>
  <c r="BK163" i="1"/>
  <c r="BK99" i="1"/>
  <c r="BB85" i="1"/>
  <c r="BA85" i="1"/>
  <c r="AY55" i="1"/>
  <c r="BJ55" i="1"/>
  <c r="AZ55" i="1"/>
  <c r="BA192" i="1"/>
  <c r="BB192" i="1"/>
  <c r="BM139" i="1"/>
  <c r="AY28" i="1"/>
  <c r="AZ28" i="1"/>
  <c r="BJ27" i="1"/>
  <c r="BH75" i="1"/>
  <c r="AY12" i="1"/>
  <c r="AZ12" i="1"/>
  <c r="BJ11" i="1"/>
  <c r="BM127" i="1"/>
  <c r="BB88" i="1"/>
  <c r="BA88" i="1"/>
  <c r="AY87" i="1"/>
  <c r="AZ87" i="1"/>
  <c r="BJ87" i="1"/>
  <c r="BJ23" i="1"/>
  <c r="AZ23" i="1"/>
  <c r="AY23" i="1"/>
  <c r="BI7" i="1"/>
  <c r="AX7" i="1"/>
  <c r="BM7" i="1" s="1"/>
  <c r="AZ143" i="1"/>
  <c r="AY143" i="1"/>
  <c r="BJ143" i="1"/>
  <c r="BB67" i="1"/>
  <c r="BA67" i="1"/>
  <c r="BB62" i="1"/>
  <c r="BA62" i="1"/>
  <c r="AZ221" i="1"/>
  <c r="AY221" i="1"/>
  <c r="BI43" i="1"/>
  <c r="AX43" i="1"/>
  <c r="BM43" i="1" s="1"/>
  <c r="BB81" i="1"/>
  <c r="BA81" i="1"/>
  <c r="BM59" i="1"/>
  <c r="BI235" i="1"/>
  <c r="BB224" i="1"/>
  <c r="BA224" i="1"/>
  <c r="AY72" i="1"/>
  <c r="AZ72" i="1"/>
  <c r="BM51" i="1"/>
  <c r="BB34" i="1"/>
  <c r="BA34" i="1"/>
  <c r="AZ48" i="1"/>
  <c r="AY48" i="1"/>
  <c r="AZ178" i="1"/>
  <c r="AY178" i="1"/>
  <c r="BB232" i="1"/>
  <c r="BA232" i="1"/>
  <c r="AX199" i="1"/>
  <c r="BM199" i="1" s="1"/>
  <c r="BI199" i="1"/>
  <c r="AZ151" i="1"/>
  <c r="AY151" i="1"/>
  <c r="BJ151" i="1"/>
  <c r="BB9" i="1"/>
  <c r="BA9" i="1"/>
  <c r="BJ59" i="1"/>
  <c r="BI223" i="1"/>
  <c r="BJ7" i="1"/>
  <c r="AZ7" i="1"/>
  <c r="AY7" i="1"/>
  <c r="BB196" i="1"/>
  <c r="BA196" i="1"/>
  <c r="BM159" i="1"/>
  <c r="AX151" i="1"/>
  <c r="BM151" i="1" s="1"/>
  <c r="BI151" i="1"/>
  <c r="BJ3" i="1"/>
  <c r="AZ3" i="1"/>
  <c r="AY3" i="1"/>
  <c r="BI203" i="1"/>
  <c r="AX203" i="1"/>
  <c r="BM203" i="1" s="1"/>
  <c r="AY18" i="1"/>
  <c r="AZ18" i="1"/>
  <c r="BJ15" i="1"/>
  <c r="AZ6" i="1"/>
  <c r="AY6" i="1"/>
  <c r="BI175" i="1"/>
  <c r="AX175" i="1"/>
  <c r="BM175" i="1" s="1"/>
  <c r="BB147" i="1"/>
  <c r="BA147" i="1"/>
  <c r="AY239" i="1"/>
  <c r="AZ239" i="1"/>
  <c r="BJ239" i="1"/>
  <c r="AZ174" i="1"/>
  <c r="AY174" i="1"/>
  <c r="BJ171" i="1"/>
  <c r="BB96" i="1"/>
  <c r="BA96" i="1"/>
  <c r="BA153" i="1"/>
  <c r="BB153" i="1"/>
  <c r="BJ71" i="1"/>
  <c r="AY71" i="1"/>
  <c r="AZ71" i="1"/>
  <c r="AZ99" i="1"/>
  <c r="AY99" i="1"/>
  <c r="BJ99" i="1"/>
  <c r="BA37" i="1"/>
  <c r="AZ229" i="1"/>
  <c r="AY229" i="1"/>
  <c r="BA79" i="1"/>
  <c r="BB79" i="1"/>
  <c r="BN79" i="1"/>
  <c r="AX20" i="1"/>
  <c r="BM19" i="1" s="1"/>
  <c r="BI19" i="1"/>
  <c r="AY156" i="1"/>
  <c r="AZ156" i="1"/>
  <c r="AZ189" i="1"/>
  <c r="AY189" i="1"/>
  <c r="AY208" i="1"/>
  <c r="AZ208" i="1"/>
  <c r="BB144" i="1"/>
  <c r="BA144" i="1"/>
  <c r="AX76" i="1"/>
  <c r="BM75" i="1" s="1"/>
  <c r="BI75" i="1"/>
  <c r="BI127" i="1"/>
  <c r="AZ104" i="1"/>
  <c r="AY104" i="1"/>
  <c r="BB238" i="1"/>
  <c r="BA238" i="1"/>
  <c r="AZ210" i="1"/>
  <c r="AY210" i="1"/>
  <c r="BB58" i="1"/>
  <c r="BA58" i="1"/>
  <c r="AY129" i="1"/>
  <c r="AZ129" i="1"/>
  <c r="BA114" i="1"/>
  <c r="BB114" i="1"/>
  <c r="BB101" i="1"/>
  <c r="BA101" i="1"/>
  <c r="AY162" i="1"/>
  <c r="AZ162" i="1"/>
  <c r="AY84" i="1"/>
  <c r="AZ84" i="1"/>
  <c r="BJ83" i="1"/>
  <c r="BA155" i="1"/>
  <c r="BB155" i="1"/>
  <c r="AZ43" i="1"/>
  <c r="AY43" i="1"/>
  <c r="BJ43" i="1"/>
  <c r="BI207" i="1"/>
  <c r="BA47" i="1"/>
  <c r="BB47" i="1"/>
  <c r="AX84" i="1"/>
  <c r="BM83" i="1" s="1"/>
  <c r="BI83" i="1"/>
  <c r="AY130" i="1"/>
  <c r="AZ130" i="1"/>
  <c r="BH199" i="1"/>
  <c r="AY95" i="1"/>
  <c r="BJ95" i="1"/>
  <c r="AZ95" i="1"/>
  <c r="AY53" i="1"/>
  <c r="AZ53" i="1"/>
  <c r="BM103" i="1"/>
  <c r="AZ105" i="1"/>
  <c r="AY105" i="1"/>
  <c r="AZ41" i="1"/>
  <c r="AY41" i="1"/>
  <c r="AY131" i="1"/>
  <c r="AZ131" i="1"/>
  <c r="BJ131" i="1"/>
  <c r="BB33" i="1"/>
  <c r="BA33" i="1"/>
  <c r="BB205" i="1"/>
  <c r="BA205" i="1"/>
  <c r="BA63" i="1"/>
  <c r="BB63" i="1"/>
  <c r="BA127" i="1"/>
  <c r="BB127" i="1"/>
  <c r="AZ90" i="1"/>
  <c r="AY90" i="1"/>
  <c r="BB98" i="1"/>
  <c r="BA98" i="1"/>
  <c r="BB180" i="1"/>
  <c r="BA180" i="1"/>
  <c r="AZ46" i="1"/>
  <c r="AY46" i="1"/>
  <c r="BH103" i="1"/>
  <c r="BB186" i="1"/>
  <c r="BA186" i="1"/>
  <c r="AY86" i="1"/>
  <c r="AZ86" i="1"/>
  <c r="BB24" i="1"/>
  <c r="BA24" i="1"/>
  <c r="AX179" i="1"/>
  <c r="BM179" i="1" s="1"/>
  <c r="BI179" i="1"/>
  <c r="BI51" i="1"/>
  <c r="BB235" i="1"/>
  <c r="BA235" i="1"/>
  <c r="AY237" i="1"/>
  <c r="AZ237" i="1"/>
  <c r="BA122" i="1"/>
  <c r="BB122" i="1"/>
  <c r="AZ199" i="1"/>
  <c r="AY199" i="1"/>
  <c r="BJ199" i="1"/>
  <c r="BK39" i="1"/>
  <c r="BH43" i="1"/>
  <c r="AY163" i="1"/>
  <c r="BJ163" i="1"/>
  <c r="AZ163" i="1"/>
  <c r="AY30" i="1"/>
  <c r="AZ30" i="1"/>
  <c r="BK3" i="1"/>
  <c r="BJ203" i="1"/>
  <c r="AZ203" i="1"/>
  <c r="AY203" i="1"/>
  <c r="AZ202" i="1"/>
  <c r="AY202" i="1"/>
  <c r="BH175" i="1"/>
  <c r="AZ183" i="1"/>
  <c r="BJ183" i="1"/>
  <c r="AY183" i="1"/>
  <c r="BH71" i="1"/>
  <c r="BH99" i="1"/>
  <c r="BI55" i="1"/>
  <c r="AX55" i="1"/>
  <c r="BM55" i="1" s="1"/>
  <c r="AZ78" i="1"/>
  <c r="AY78" i="1"/>
  <c r="BB140" i="1"/>
  <c r="BA140" i="1"/>
  <c r="BA185" i="1"/>
  <c r="BB185" i="1"/>
  <c r="AX40" i="1"/>
  <c r="BM39" i="1" s="1"/>
  <c r="BI39" i="1"/>
  <c r="BM67" i="1"/>
  <c r="AX191" i="1"/>
  <c r="BM191" i="1" s="1"/>
  <c r="BI191" i="1"/>
  <c r="BA121" i="1"/>
  <c r="BB121" i="1"/>
  <c r="AZ76" i="1"/>
  <c r="AY76" i="1"/>
  <c r="BJ75" i="1"/>
  <c r="BB51" i="1"/>
  <c r="BA51" i="1"/>
  <c r="BO195" i="1" l="1"/>
  <c r="BO23" i="1"/>
  <c r="BO79" i="1"/>
  <c r="BO143" i="1"/>
  <c r="BO151" i="1"/>
  <c r="BO231" i="1"/>
  <c r="BA211" i="1"/>
  <c r="BO191" i="1"/>
  <c r="BA66" i="1"/>
  <c r="BO31" i="1"/>
  <c r="BB36" i="1"/>
  <c r="BB157" i="1"/>
  <c r="BB27" i="1"/>
  <c r="BO95" i="1"/>
  <c r="BB228" i="1"/>
  <c r="BN51" i="1"/>
  <c r="BB4" i="1"/>
  <c r="BB126" i="1"/>
  <c r="BO55" i="1"/>
  <c r="BO119" i="1"/>
  <c r="BA173" i="1"/>
  <c r="BB173" i="1"/>
  <c r="BO211" i="1"/>
  <c r="BB22" i="1"/>
  <c r="BB25" i="1"/>
  <c r="BA25" i="1"/>
  <c r="BB168" i="1"/>
  <c r="BO127" i="1"/>
  <c r="BO139" i="1"/>
  <c r="BO131" i="1"/>
  <c r="BA29" i="1"/>
  <c r="BA133" i="1"/>
  <c r="BB133" i="1"/>
  <c r="BO19" i="1"/>
  <c r="BB108" i="1"/>
  <c r="BO203" i="1"/>
  <c r="BO155" i="1"/>
  <c r="BA15" i="1"/>
  <c r="BB15" i="1"/>
  <c r="BO223" i="1"/>
  <c r="BO167" i="1"/>
  <c r="BO147" i="1"/>
  <c r="BO15" i="1"/>
  <c r="BO11" i="1"/>
  <c r="BA111" i="1"/>
  <c r="BB111" i="1"/>
  <c r="BO51" i="1"/>
  <c r="BO111" i="1"/>
  <c r="BO91" i="1"/>
  <c r="BN235" i="1"/>
  <c r="BA119" i="1"/>
  <c r="BP119" i="1" s="1"/>
  <c r="BB119" i="1"/>
  <c r="BQ119" i="1" s="1"/>
  <c r="BB197" i="1"/>
  <c r="BA197" i="1"/>
  <c r="BP195" i="1" s="1"/>
  <c r="BA148" i="1"/>
  <c r="BB148" i="1"/>
  <c r="BB113" i="1"/>
  <c r="BA113" i="1"/>
  <c r="BO35" i="1"/>
  <c r="BO183" i="1"/>
  <c r="BO179" i="1"/>
  <c r="BA11" i="1"/>
  <c r="BB11" i="1"/>
  <c r="BB226" i="1"/>
  <c r="BA226" i="1"/>
  <c r="BO3" i="1"/>
  <c r="BO215" i="1"/>
  <c r="BB171" i="1"/>
  <c r="BA171" i="1"/>
  <c r="BB213" i="1"/>
  <c r="BO71" i="1"/>
  <c r="BO171" i="1"/>
  <c r="BA110" i="1"/>
  <c r="BB93" i="1"/>
  <c r="BA93" i="1"/>
  <c r="BN171" i="1"/>
  <c r="BO239" i="1"/>
  <c r="BN159" i="1"/>
  <c r="BO67" i="1"/>
  <c r="BO235" i="1"/>
  <c r="BB106" i="1"/>
  <c r="BA106" i="1"/>
  <c r="BN67" i="1"/>
  <c r="BB69" i="1"/>
  <c r="BA69" i="1"/>
  <c r="BB16" i="1"/>
  <c r="BA16" i="1"/>
  <c r="BB182" i="1"/>
  <c r="BA182" i="1"/>
  <c r="BB184" i="1"/>
  <c r="BA184" i="1"/>
  <c r="BB38" i="1"/>
  <c r="BA38" i="1"/>
  <c r="BO123" i="1"/>
  <c r="BB125" i="1"/>
  <c r="BA125" i="1"/>
  <c r="BQ135" i="1"/>
  <c r="BO159" i="1"/>
  <c r="BB233" i="1"/>
  <c r="BA233" i="1"/>
  <c r="BO207" i="1"/>
  <c r="BB215" i="1"/>
  <c r="BB115" i="1"/>
  <c r="BA115" i="1"/>
  <c r="BO163" i="1"/>
  <c r="BO83" i="1"/>
  <c r="BN103" i="1"/>
  <c r="BO103" i="1"/>
  <c r="BO47" i="1"/>
  <c r="BB92" i="1"/>
  <c r="BA92" i="1"/>
  <c r="BB83" i="1"/>
  <c r="BA83" i="1"/>
  <c r="BO39" i="1"/>
  <c r="BB50" i="1"/>
  <c r="BA50" i="1"/>
  <c r="BB30" i="1"/>
  <c r="BA30" i="1"/>
  <c r="BN199" i="1"/>
  <c r="BB199" i="1"/>
  <c r="BA199" i="1"/>
  <c r="BB131" i="1"/>
  <c r="BN131" i="1"/>
  <c r="BA131" i="1"/>
  <c r="BB18" i="1"/>
  <c r="BA18" i="1"/>
  <c r="BN15" i="1"/>
  <c r="BB28" i="1"/>
  <c r="BA28" i="1"/>
  <c r="BN27" i="1"/>
  <c r="BB61" i="1"/>
  <c r="BQ59" i="1" s="1"/>
  <c r="BA61" i="1"/>
  <c r="BP59" i="1" s="1"/>
  <c r="BA44" i="1"/>
  <c r="BB44" i="1"/>
  <c r="BN175" i="1"/>
  <c r="BB175" i="1"/>
  <c r="BA175" i="1"/>
  <c r="BB52" i="1"/>
  <c r="BA52" i="1"/>
  <c r="BB117" i="1"/>
  <c r="BA117" i="1"/>
  <c r="BN115" i="1"/>
  <c r="BA202" i="1"/>
  <c r="BB202" i="1"/>
  <c r="BO199" i="1"/>
  <c r="BB90" i="1"/>
  <c r="BA90" i="1"/>
  <c r="BA41" i="1"/>
  <c r="BB41" i="1"/>
  <c r="BA229" i="1"/>
  <c r="BB229" i="1"/>
  <c r="BB178" i="1"/>
  <c r="BA178" i="1"/>
  <c r="BA72" i="1"/>
  <c r="BB72" i="1"/>
  <c r="BA23" i="1"/>
  <c r="BB23" i="1"/>
  <c r="BN23" i="1"/>
  <c r="BA77" i="1"/>
  <c r="BB77" i="1"/>
  <c r="BB31" i="1"/>
  <c r="BQ31" i="1" s="1"/>
  <c r="BA31" i="1"/>
  <c r="BP31" i="1" s="1"/>
  <c r="BN31" i="1"/>
  <c r="BB236" i="1"/>
  <c r="BA236" i="1"/>
  <c r="BA40" i="1"/>
  <c r="BB40" i="1"/>
  <c r="BN39" i="1"/>
  <c r="BB200" i="1"/>
  <c r="BA200" i="1"/>
  <c r="BA225" i="1"/>
  <c r="BB225" i="1"/>
  <c r="BN223" i="1"/>
  <c r="BB149" i="1"/>
  <c r="BA149" i="1"/>
  <c r="BO115" i="1"/>
  <c r="BB204" i="1"/>
  <c r="BA204" i="1"/>
  <c r="BB10" i="1"/>
  <c r="BA10" i="1"/>
  <c r="BO175" i="1"/>
  <c r="BA166" i="1"/>
  <c r="BB166" i="1"/>
  <c r="BA42" i="1"/>
  <c r="BB42" i="1"/>
  <c r="BN151" i="1"/>
  <c r="BB151" i="1"/>
  <c r="BQ151" i="1" s="1"/>
  <c r="BA151" i="1"/>
  <c r="BP151" i="1" s="1"/>
  <c r="BO227" i="1"/>
  <c r="BN163" i="1"/>
  <c r="BA163" i="1"/>
  <c r="BB163" i="1"/>
  <c r="BA129" i="1"/>
  <c r="BB129" i="1"/>
  <c r="BB208" i="1"/>
  <c r="BA208" i="1"/>
  <c r="BA78" i="1"/>
  <c r="BB78" i="1"/>
  <c r="BN127" i="1"/>
  <c r="BA187" i="1"/>
  <c r="BB187" i="1"/>
  <c r="BN187" i="1"/>
  <c r="BA20" i="1"/>
  <c r="BP19" i="1" s="1"/>
  <c r="BB20" i="1"/>
  <c r="BN19" i="1"/>
  <c r="BN207" i="1"/>
  <c r="BN219" i="1"/>
  <c r="BA219" i="1"/>
  <c r="BB219" i="1"/>
  <c r="BB221" i="1"/>
  <c r="BA221" i="1"/>
  <c r="BB102" i="1"/>
  <c r="BA102" i="1"/>
  <c r="BN203" i="1"/>
  <c r="BA203" i="1"/>
  <c r="BB203" i="1"/>
  <c r="BB130" i="1"/>
  <c r="BA130" i="1"/>
  <c r="BB71" i="1"/>
  <c r="BN71" i="1"/>
  <c r="BA71" i="1"/>
  <c r="BB3" i="1"/>
  <c r="BA3" i="1"/>
  <c r="BN3" i="1"/>
  <c r="BA48" i="1"/>
  <c r="BB48" i="1"/>
  <c r="BB143" i="1"/>
  <c r="BQ143" i="1" s="1"/>
  <c r="BN143" i="1"/>
  <c r="BA143" i="1"/>
  <c r="BP143" i="1" s="1"/>
  <c r="BA212" i="1"/>
  <c r="BB212" i="1"/>
  <c r="BB214" i="1"/>
  <c r="BA214" i="1"/>
  <c r="BA142" i="1"/>
  <c r="BP139" i="1" s="1"/>
  <c r="BB142" i="1"/>
  <c r="BQ139" i="1" s="1"/>
  <c r="BB53" i="1"/>
  <c r="BA53" i="1"/>
  <c r="BB84" i="1"/>
  <c r="BA84" i="1"/>
  <c r="BN83" i="1"/>
  <c r="BO7" i="1"/>
  <c r="BB12" i="1"/>
  <c r="BA12" i="1"/>
  <c r="BN11" i="1"/>
  <c r="BN179" i="1"/>
  <c r="BB179" i="1"/>
  <c r="BA179" i="1"/>
  <c r="BB216" i="1"/>
  <c r="BA216" i="1"/>
  <c r="BP215" i="1" s="1"/>
  <c r="BB70" i="1"/>
  <c r="BA70" i="1"/>
  <c r="BA109" i="1"/>
  <c r="BB109" i="1"/>
  <c r="BN215" i="1"/>
  <c r="BB161" i="1"/>
  <c r="BA161" i="1"/>
  <c r="BB158" i="1"/>
  <c r="BA158" i="1"/>
  <c r="BA188" i="1"/>
  <c r="BB188" i="1"/>
  <c r="BB91" i="1"/>
  <c r="BA91" i="1"/>
  <c r="BN91" i="1"/>
  <c r="BN227" i="1"/>
  <c r="BB227" i="1"/>
  <c r="BA227" i="1"/>
  <c r="BB118" i="1"/>
  <c r="BA118" i="1"/>
  <c r="BA123" i="1"/>
  <c r="BN123" i="1"/>
  <c r="BB123" i="1"/>
  <c r="BA76" i="1"/>
  <c r="BB76" i="1"/>
  <c r="BN75" i="1"/>
  <c r="BA105" i="1"/>
  <c r="BB105" i="1"/>
  <c r="BO75" i="1"/>
  <c r="BA86" i="1"/>
  <c r="BB86" i="1"/>
  <c r="BQ63" i="1"/>
  <c r="BA162" i="1"/>
  <c r="BB162" i="1"/>
  <c r="BQ79" i="1"/>
  <c r="BN99" i="1"/>
  <c r="BB99" i="1"/>
  <c r="BA99" i="1"/>
  <c r="BB239" i="1"/>
  <c r="BQ239" i="1" s="1"/>
  <c r="BA239" i="1"/>
  <c r="BP239" i="1" s="1"/>
  <c r="BN239" i="1"/>
  <c r="BN87" i="1"/>
  <c r="BA87" i="1"/>
  <c r="BB87" i="1"/>
  <c r="BN59" i="1"/>
  <c r="BB160" i="1"/>
  <c r="BA160" i="1"/>
  <c r="BA97" i="1"/>
  <c r="BB97" i="1"/>
  <c r="BB124" i="1"/>
  <c r="BA124" i="1"/>
  <c r="BO187" i="1"/>
  <c r="BA107" i="1"/>
  <c r="BB107" i="1"/>
  <c r="BN107" i="1"/>
  <c r="BB164" i="1"/>
  <c r="BA164" i="1"/>
  <c r="BB191" i="1"/>
  <c r="BQ191" i="1" s="1"/>
  <c r="BN191" i="1"/>
  <c r="BA191" i="1"/>
  <c r="BP191" i="1" s="1"/>
  <c r="BQ195" i="1"/>
  <c r="BB134" i="1"/>
  <c r="BA134" i="1"/>
  <c r="BA46" i="1"/>
  <c r="BB46" i="1"/>
  <c r="BB156" i="1"/>
  <c r="BA156" i="1"/>
  <c r="BB174" i="1"/>
  <c r="BA174" i="1"/>
  <c r="BP171" i="1" s="1"/>
  <c r="BA55" i="1"/>
  <c r="BP55" i="1" s="1"/>
  <c r="BN55" i="1"/>
  <c r="BB55" i="1"/>
  <c r="BQ55" i="1" s="1"/>
  <c r="BA231" i="1"/>
  <c r="BB231" i="1"/>
  <c r="BN231" i="1"/>
  <c r="BA183" i="1"/>
  <c r="BB183" i="1"/>
  <c r="BN183" i="1"/>
  <c r="BA43" i="1"/>
  <c r="BB43" i="1"/>
  <c r="BN43" i="1"/>
  <c r="BB104" i="1"/>
  <c r="BA104" i="1"/>
  <c r="BA7" i="1"/>
  <c r="BP7" i="1" s="1"/>
  <c r="BB7" i="1"/>
  <c r="BN7" i="1"/>
  <c r="BB112" i="1"/>
  <c r="BA112" i="1"/>
  <c r="BN111" i="1"/>
  <c r="BO43" i="1"/>
  <c r="BA6" i="1"/>
  <c r="BB6" i="1"/>
  <c r="BB237" i="1"/>
  <c r="BQ235" i="1" s="1"/>
  <c r="BA237" i="1"/>
  <c r="BO87" i="1"/>
  <c r="BB35" i="1"/>
  <c r="BA35" i="1"/>
  <c r="BN35" i="1"/>
  <c r="BN211" i="1"/>
  <c r="BP63" i="1"/>
  <c r="BB95" i="1"/>
  <c r="BA95" i="1"/>
  <c r="BN95" i="1"/>
  <c r="BN47" i="1"/>
  <c r="BN155" i="1"/>
  <c r="BB210" i="1"/>
  <c r="BA210" i="1"/>
  <c r="BB189" i="1"/>
  <c r="BA189" i="1"/>
  <c r="BP79" i="1"/>
  <c r="BO99" i="1"/>
  <c r="BN147" i="1"/>
  <c r="BO27" i="1"/>
  <c r="BB68" i="1"/>
  <c r="BA68" i="1"/>
  <c r="BP135" i="1"/>
  <c r="BB201" i="1"/>
  <c r="BA201" i="1"/>
  <c r="BO107" i="1"/>
  <c r="BA176" i="1"/>
  <c r="BB176" i="1"/>
  <c r="BN167" i="1"/>
  <c r="BB167" i="1"/>
  <c r="BQ167" i="1" s="1"/>
  <c r="BA167" i="1"/>
  <c r="BP167" i="1" s="1"/>
  <c r="BO219" i="1"/>
  <c r="BQ7" i="1" l="1"/>
  <c r="BP23" i="1"/>
  <c r="BQ111" i="1"/>
  <c r="BQ23" i="1"/>
  <c r="BQ147" i="1"/>
  <c r="BQ19" i="1"/>
  <c r="BP67" i="1"/>
  <c r="BQ231" i="1"/>
  <c r="BQ227" i="1"/>
  <c r="BP111" i="1"/>
  <c r="BQ115" i="1"/>
  <c r="BP183" i="1"/>
  <c r="BQ171" i="1"/>
  <c r="BP115" i="1"/>
  <c r="BQ179" i="1"/>
  <c r="BQ67" i="1"/>
  <c r="BP223" i="1"/>
  <c r="BQ47" i="1"/>
  <c r="BQ107" i="1"/>
  <c r="BQ159" i="1"/>
  <c r="BP99" i="1"/>
  <c r="BP147" i="1"/>
  <c r="BP231" i="1"/>
  <c r="BQ11" i="1"/>
  <c r="BQ223" i="1"/>
  <c r="BQ43" i="1"/>
  <c r="BP211" i="1"/>
  <c r="BP47" i="1"/>
  <c r="BP127" i="1"/>
  <c r="BP11" i="1"/>
  <c r="BP35" i="1"/>
  <c r="BQ35" i="1"/>
  <c r="BQ75" i="1"/>
  <c r="BP219" i="1"/>
  <c r="BP95" i="1"/>
  <c r="BP179" i="1"/>
  <c r="BQ211" i="1"/>
  <c r="BQ215" i="1"/>
  <c r="BQ183" i="1"/>
  <c r="BP51" i="1"/>
  <c r="BP91" i="1"/>
  <c r="BQ91" i="1"/>
  <c r="BQ15" i="1"/>
  <c r="BQ103" i="1"/>
  <c r="BP227" i="1"/>
  <c r="BQ127" i="1"/>
  <c r="BQ95" i="1"/>
  <c r="BP159" i="1"/>
  <c r="BQ203" i="1"/>
  <c r="BQ131" i="1"/>
  <c r="BQ27" i="1"/>
  <c r="BP155" i="1"/>
  <c r="BQ51" i="1"/>
  <c r="BP207" i="1"/>
  <c r="BQ155" i="1"/>
  <c r="BP103" i="1"/>
  <c r="BQ207" i="1"/>
  <c r="BP235" i="1"/>
  <c r="BP15" i="1"/>
  <c r="BP131" i="1"/>
  <c r="BQ71" i="1"/>
  <c r="BP43" i="1"/>
  <c r="BP75" i="1"/>
  <c r="BQ219" i="1"/>
  <c r="BQ187" i="1"/>
  <c r="BQ39" i="1"/>
  <c r="BP107" i="1"/>
  <c r="BQ99" i="1"/>
  <c r="BQ123" i="1"/>
  <c r="BP83" i="1"/>
  <c r="BP3" i="1"/>
  <c r="BP203" i="1"/>
  <c r="BP187" i="1"/>
  <c r="BP39" i="1"/>
  <c r="BP199" i="1"/>
  <c r="BQ87" i="1"/>
  <c r="BQ83" i="1"/>
  <c r="BQ3" i="1"/>
  <c r="BQ163" i="1"/>
  <c r="BP175" i="1"/>
  <c r="BQ199" i="1"/>
  <c r="BP87" i="1"/>
  <c r="BP123" i="1"/>
  <c r="BP71" i="1"/>
  <c r="BP163" i="1"/>
  <c r="BQ175" i="1"/>
  <c r="BP27" i="1"/>
</calcChain>
</file>

<file path=xl/sharedStrings.xml><?xml version="1.0" encoding="utf-8"?>
<sst xmlns="http://schemas.openxmlformats.org/spreadsheetml/2006/main" count="2266" uniqueCount="300">
  <si>
    <t>quarter square meter dry weight</t>
  </si>
  <si>
    <t>year</t>
  </si>
  <si>
    <t>rep</t>
  </si>
  <si>
    <t>planting date</t>
  </si>
  <si>
    <t>harvest date</t>
  </si>
  <si>
    <t>b_var</t>
  </si>
  <si>
    <t>b_rate</t>
  </si>
  <si>
    <t>b_yield</t>
  </si>
  <si>
    <t>o_yield</t>
  </si>
  <si>
    <t>p_yield</t>
  </si>
  <si>
    <t>brassica pounds/acre</t>
  </si>
  <si>
    <t>oats pounds/acre</t>
  </si>
  <si>
    <t>peas pounds/acre</t>
  </si>
  <si>
    <t>total yield pounds/acre</t>
  </si>
  <si>
    <t>b percent</t>
  </si>
  <si>
    <t>o percent</t>
  </si>
  <si>
    <t>p percent</t>
  </si>
  <si>
    <t>b protein</t>
  </si>
  <si>
    <t>o protein</t>
  </si>
  <si>
    <t>p protein</t>
  </si>
  <si>
    <t>b adf</t>
  </si>
  <si>
    <t>o adf</t>
  </si>
  <si>
    <t>p adf</t>
  </si>
  <si>
    <t>b ndf</t>
  </si>
  <si>
    <t>o ndf</t>
  </si>
  <si>
    <t>p ndf</t>
  </si>
  <si>
    <t>b tdn</t>
  </si>
  <si>
    <t>o tdn</t>
  </si>
  <si>
    <t>p tdn</t>
  </si>
  <si>
    <t>total protein</t>
  </si>
  <si>
    <t>total adf</t>
  </si>
  <si>
    <t>total ndf</t>
  </si>
  <si>
    <t>total tdn</t>
  </si>
  <si>
    <t>DDM=88.9 - (0.779*ADF)</t>
  </si>
  <si>
    <t>DMI = (120/NDF)</t>
  </si>
  <si>
    <t>NFC= (100 - ((NDF*0.93) + protein + fat))</t>
  </si>
  <si>
    <t>Relative Forage Quality (DMI *TDN/1.23)</t>
  </si>
  <si>
    <t>Relative Feed Value (DMI*DDM)/1.29</t>
  </si>
  <si>
    <t>yield</t>
  </si>
  <si>
    <t>protein</t>
  </si>
  <si>
    <t>adf</t>
  </si>
  <si>
    <t>ndf</t>
  </si>
  <si>
    <t>tdn</t>
  </si>
  <si>
    <t>ddm</t>
  </si>
  <si>
    <t>dmi</t>
  </si>
  <si>
    <t>nfc</t>
  </si>
  <si>
    <t>rfq</t>
  </si>
  <si>
    <t>rfv</t>
  </si>
  <si>
    <t>ap</t>
  </si>
  <si>
    <t>bk</t>
  </si>
  <si>
    <t>bs</t>
  </si>
  <si>
    <t>gh</t>
  </si>
  <si>
    <t>pg</t>
  </si>
  <si>
    <t>tr</t>
  </si>
  <si>
    <t>wet yield</t>
  </si>
  <si>
    <t>oats</t>
  </si>
  <si>
    <t>peas</t>
  </si>
  <si>
    <t>brassica</t>
  </si>
  <si>
    <t>oat dm</t>
  </si>
  <si>
    <t>pea dm</t>
  </si>
  <si>
    <t>brassica dm</t>
  </si>
  <si>
    <t>ave oat dm</t>
  </si>
  <si>
    <t>ave pea dm</t>
  </si>
  <si>
    <t>ave brassica dm</t>
  </si>
  <si>
    <t>plant</t>
  </si>
  <si>
    <t>frost</t>
  </si>
  <si>
    <t>moisture</t>
  </si>
  <si>
    <t>dm</t>
  </si>
  <si>
    <t>cp</t>
  </si>
  <si>
    <t>adjusted cp</t>
  </si>
  <si>
    <t>andf</t>
  </si>
  <si>
    <t>nel</t>
  </si>
  <si>
    <t>nem</t>
  </si>
  <si>
    <t>neg</t>
  </si>
  <si>
    <t>horse de</t>
  </si>
  <si>
    <t>fat</t>
  </si>
  <si>
    <t>NDFn (NDF*.93)</t>
  </si>
  <si>
    <t>NDFDp = 22.7+(0.664*NDFD)</t>
  </si>
  <si>
    <t>TDN (from dairy one)</t>
  </si>
  <si>
    <t>21-AP1-PRE</t>
  </si>
  <si>
    <t>BRASSICA FORAGE</t>
  </si>
  <si>
    <t>GROUND BRASSICA HAY</t>
  </si>
  <si>
    <t>appin</t>
  </si>
  <si>
    <t>before</t>
  </si>
  <si>
    <t>21-AP2-PRE</t>
  </si>
  <si>
    <t>21-AP3-PRE</t>
  </si>
  <si>
    <t>21-AP4-PRE</t>
  </si>
  <si>
    <t>21-BK1-PRE</t>
  </si>
  <si>
    <t>barkant</t>
  </si>
  <si>
    <t>21-BK2-PRE</t>
  </si>
  <si>
    <t>21-BK3-PRE</t>
  </si>
  <si>
    <t>21-BK4-PRE</t>
  </si>
  <si>
    <t>21-BS1-PRE</t>
  </si>
  <si>
    <t>barsica</t>
  </si>
  <si>
    <t>21-BS2-PRE</t>
  </si>
  <si>
    <t>21-BS3-PRE</t>
  </si>
  <si>
    <t>21-BS4-PRE</t>
  </si>
  <si>
    <t>21-GH1-PRE</t>
  </si>
  <si>
    <t>groundhog</t>
  </si>
  <si>
    <t>21-GH2-PRE</t>
  </si>
  <si>
    <t>21-GH3-PRE</t>
  </si>
  <si>
    <t>21-GH4-PRE</t>
  </si>
  <si>
    <t>21-OATS1-PRE</t>
  </si>
  <si>
    <t>OAT HAY</t>
  </si>
  <si>
    <t>GROUND OAT HAY</t>
  </si>
  <si>
    <t>oat</t>
  </si>
  <si>
    <t>21-OATS2-PRE</t>
  </si>
  <si>
    <t>21-OATS3-PRE</t>
  </si>
  <si>
    <t>21-OATS4-PRE</t>
  </si>
  <si>
    <t>21-PG1-PRE</t>
  </si>
  <si>
    <t>pacific gold</t>
  </si>
  <si>
    <t>21-PG2-PRE</t>
  </si>
  <si>
    <t>21-PG3-PRE</t>
  </si>
  <si>
    <t>21-PG4-PRE</t>
  </si>
  <si>
    <t>21-PEA1-PRE</t>
  </si>
  <si>
    <t>PEAVINE HAY</t>
  </si>
  <si>
    <t>GROUND PEA HAY</t>
  </si>
  <si>
    <t>pea</t>
  </si>
  <si>
    <t>21-PEA2-PRE</t>
  </si>
  <si>
    <t>21-PEA3-PRE</t>
  </si>
  <si>
    <t>21-PEA4-PRE</t>
  </si>
  <si>
    <t>21-TR1-PRE</t>
  </si>
  <si>
    <t>traptor</t>
  </si>
  <si>
    <t>21-TR2-PRE</t>
  </si>
  <si>
    <t>21-TR3-PRE</t>
  </si>
  <si>
    <t>21-TR4-PRE</t>
  </si>
  <si>
    <t>after</t>
  </si>
  <si>
    <t>21-AP2-POST</t>
  </si>
  <si>
    <t>21-AP3-POST</t>
  </si>
  <si>
    <t>21-AP4-POST</t>
  </si>
  <si>
    <t>21-BK1-POST</t>
  </si>
  <si>
    <t>21-BK2-POST</t>
  </si>
  <si>
    <t>21-BK3-POST</t>
  </si>
  <si>
    <t>21-BK4-POST</t>
  </si>
  <si>
    <t>21-BS1-POST</t>
  </si>
  <si>
    <t>21-BS2-POST</t>
  </si>
  <si>
    <t>21-BS3-POST</t>
  </si>
  <si>
    <t>21-BS4-POST</t>
  </si>
  <si>
    <t>21-GH1-POST</t>
  </si>
  <si>
    <t>21-GH2-POST</t>
  </si>
  <si>
    <t>21-GH3-POST</t>
  </si>
  <si>
    <t>21-GH4-POST</t>
  </si>
  <si>
    <t>21-OATS1-POST</t>
  </si>
  <si>
    <t>21-OATS2-POST</t>
  </si>
  <si>
    <t>21-OATS3-POST</t>
  </si>
  <si>
    <t>21-OATS4-POST</t>
  </si>
  <si>
    <t>21-PG1-POST</t>
  </si>
  <si>
    <t>21-PG2-POST</t>
  </si>
  <si>
    <t>21-PG3-POST</t>
  </si>
  <si>
    <t>21-PG4-POST</t>
  </si>
  <si>
    <t>21-PEA1-POST</t>
  </si>
  <si>
    <t>21-PEA2-POST</t>
  </si>
  <si>
    <t>21-PEA3-POST</t>
  </si>
  <si>
    <t>21-PEA4-POST</t>
  </si>
  <si>
    <t>21-TR1-POST</t>
  </si>
  <si>
    <t>21-TR2-POST</t>
  </si>
  <si>
    <t>21-TR3-POST</t>
  </si>
  <si>
    <t>21-TR4-POST</t>
  </si>
  <si>
    <t>22-AP100-11/14/22</t>
  </si>
  <si>
    <t>late</t>
  </si>
  <si>
    <t>c</t>
  </si>
  <si>
    <t>22-BS100-11/14/22</t>
  </si>
  <si>
    <t>22-BK100-11/14/22</t>
  </si>
  <si>
    <t>22-GH100-11/14/22</t>
  </si>
  <si>
    <t>22-OATC-11/14/22</t>
  </si>
  <si>
    <t>22-PG100-11/14/22</t>
  </si>
  <si>
    <t>22-PEASC-11/14/22</t>
  </si>
  <si>
    <t>22-TR100-11/14/22</t>
  </si>
  <si>
    <t>22-AP1-PRE</t>
  </si>
  <si>
    <t>22-AP2-PRE</t>
  </si>
  <si>
    <t>22-AP3-PRE</t>
  </si>
  <si>
    <t>22-AP4-PRE</t>
  </si>
  <si>
    <t>22-BK1-PRE</t>
  </si>
  <si>
    <t>22-BK2-PRE</t>
  </si>
  <si>
    <t>22-BK3-PRE</t>
  </si>
  <si>
    <t>22-BK4-PRE</t>
  </si>
  <si>
    <t>22-BS1-PRE</t>
  </si>
  <si>
    <t>22-BS2-PRE</t>
  </si>
  <si>
    <t>22-BS3-PRE</t>
  </si>
  <si>
    <t>22-BS4-PRE</t>
  </si>
  <si>
    <t>22-GH1-PRE</t>
  </si>
  <si>
    <t>22-GH2-PRE</t>
  </si>
  <si>
    <t>22-GH3-PRE</t>
  </si>
  <si>
    <t>22-GH4-PRE</t>
  </si>
  <si>
    <t>22-OATS1-PRE</t>
  </si>
  <si>
    <t>22-OATS2-PRE</t>
  </si>
  <si>
    <t>22-OATS3-PRE</t>
  </si>
  <si>
    <t>22-OATS4-PRE</t>
  </si>
  <si>
    <t>22-PG1-PRE</t>
  </si>
  <si>
    <t>22-PG2-PRE</t>
  </si>
  <si>
    <t>22-PG3-PRE</t>
  </si>
  <si>
    <t>22-PG4-PRE</t>
  </si>
  <si>
    <t>22-PEA1-PRE</t>
  </si>
  <si>
    <t>22-PEA2-PRE</t>
  </si>
  <si>
    <t>22-PEA3-PRE</t>
  </si>
  <si>
    <t>22-PEA4-PRE</t>
  </si>
  <si>
    <t>22-TR1-PRE</t>
  </si>
  <si>
    <t>22-TR2-PRE</t>
  </si>
  <si>
    <t>22-TR3-PRE</t>
  </si>
  <si>
    <t>22-TR4-PRE</t>
  </si>
  <si>
    <t>22-AP1-POST</t>
  </si>
  <si>
    <t>22-AP2-POST</t>
  </si>
  <si>
    <t>22-AP3-POST</t>
  </si>
  <si>
    <t>22-AP4-POST</t>
  </si>
  <si>
    <t>22-BK1-POST</t>
  </si>
  <si>
    <t>22-BK2-POST</t>
  </si>
  <si>
    <t>22-BK3-POST</t>
  </si>
  <si>
    <t>22-BK4-POST</t>
  </si>
  <si>
    <t>22-BS1-POST</t>
  </si>
  <si>
    <t>22-BS2-POST</t>
  </si>
  <si>
    <t>22-BS3-POST</t>
  </si>
  <si>
    <t>22-BS4-POST</t>
  </si>
  <si>
    <t>22-GH1-POST</t>
  </si>
  <si>
    <t>22-GH2-POST</t>
  </si>
  <si>
    <t>22-GH3-POST</t>
  </si>
  <si>
    <t>22-GH4-POST</t>
  </si>
  <si>
    <t>22-OATS1-POST</t>
  </si>
  <si>
    <t>22-OATS2-POST</t>
  </si>
  <si>
    <t>22-OATS3-POST</t>
  </si>
  <si>
    <t>22-OATS4-POST</t>
  </si>
  <si>
    <t>22-PG1-POST</t>
  </si>
  <si>
    <t>22-PG2-POST</t>
  </si>
  <si>
    <t>22-PG3-POST</t>
  </si>
  <si>
    <t>22-PG4-POST</t>
  </si>
  <si>
    <t>22-PEA1-POST</t>
  </si>
  <si>
    <t>22-PEA2-POST</t>
  </si>
  <si>
    <t>22-PEA3-POST</t>
  </si>
  <si>
    <t>22-PEA4-POST</t>
  </si>
  <si>
    <t>22-TR1-POST</t>
  </si>
  <si>
    <t>22-TR2-POST</t>
  </si>
  <si>
    <t>22-TR3-POST</t>
  </si>
  <si>
    <t>op</t>
  </si>
  <si>
    <t>b nel</t>
  </si>
  <si>
    <t>o nel</t>
  </si>
  <si>
    <t>p nel</t>
  </si>
  <si>
    <t>total nell</t>
  </si>
  <si>
    <t>comparable before frost averages below</t>
  </si>
  <si>
    <t>difference between mid october and mid november</t>
  </si>
  <si>
    <t>brassica kg/ha</t>
  </si>
  <si>
    <t>oats kg/ha</t>
  </si>
  <si>
    <t>peas kg/ha</t>
  </si>
  <si>
    <t>total kg/ha</t>
  </si>
  <si>
    <t>year_rep</t>
  </si>
  <si>
    <t>total_yield</t>
  </si>
  <si>
    <t>b_percent</t>
  </si>
  <si>
    <t>o_percent</t>
  </si>
  <si>
    <t>p_percent</t>
  </si>
  <si>
    <t>harvest_date</t>
  </si>
  <si>
    <t>planting_date</t>
  </si>
  <si>
    <t>b_var X b_rate</t>
  </si>
  <si>
    <t>***</t>
  </si>
  <si>
    <t>**</t>
  </si>
  <si>
    <t>*</t>
  </si>
  <si>
    <t>.</t>
  </si>
  <si>
    <t>ns</t>
  </si>
  <si>
    <t>emmeans b_rate (slope)</t>
  </si>
  <si>
    <t>emmeans b_var (b_rate=50)</t>
  </si>
  <si>
    <t>emmeans b_var (b_rate=0)</t>
  </si>
  <si>
    <t>overall</t>
  </si>
  <si>
    <t>a</t>
  </si>
  <si>
    <t>b</t>
  </si>
  <si>
    <t>ab</t>
  </si>
  <si>
    <t>abc</t>
  </si>
  <si>
    <t>bc</t>
  </si>
  <si>
    <t>categorical</t>
  </si>
  <si>
    <t>percent</t>
  </si>
  <si>
    <t>percent adjusted for dry matter</t>
  </si>
  <si>
    <t>harvest year</t>
  </si>
  <si>
    <t>combined year and rep</t>
  </si>
  <si>
    <t>block number</t>
  </si>
  <si>
    <t>date</t>
  </si>
  <si>
    <t>units</t>
  </si>
  <si>
    <t>Mcal/kg dry matter</t>
  </si>
  <si>
    <t>kg dry matter/ha</t>
  </si>
  <si>
    <t>below here are NIR from our machine using the mixed hay formula. doesn't seem very reliable to me</t>
  </si>
  <si>
    <t>b_var mean seperation (fdr)</t>
  </si>
  <si>
    <t>b_rate mean seperation (fdr)</t>
  </si>
  <si>
    <t>cd</t>
  </si>
  <si>
    <t>d</t>
  </si>
  <si>
    <t>plant X frost</t>
  </si>
  <si>
    <t>anova ~ year + plant * frost + (1|year_rep)</t>
  </si>
  <si>
    <t>anova ~ year+ b_var * b_rate + (1|year_rep)</t>
  </si>
  <si>
    <t>(~b_var *b_rate)</t>
  </si>
  <si>
    <t xml:space="preserve">marginal r^2 </t>
  </si>
  <si>
    <t>emmeans (plant)</t>
  </si>
  <si>
    <t>emmeans (frost)</t>
  </si>
  <si>
    <t>(~plant * frost)</t>
  </si>
  <si>
    <t>de</t>
  </si>
  <si>
    <t>e</t>
  </si>
  <si>
    <t>ef</t>
  </si>
  <si>
    <t>f</t>
  </si>
  <si>
    <t>means are different at alpha 0.05 with fdr adjustment</t>
  </si>
  <si>
    <t>interaction significance done using holm bonferroni adjustment</t>
  </si>
  <si>
    <t xml:space="preserve">effectively familiy-wise alpha 0.05 </t>
  </si>
  <si>
    <t>holm bonferroni ordered alphas</t>
  </si>
  <si>
    <t>percent live weight</t>
  </si>
  <si>
    <t>plant mean separation</t>
  </si>
  <si>
    <t>b kg/ha</t>
  </si>
  <si>
    <t>o kg/ha</t>
  </si>
  <si>
    <t>p kg/ha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</si>
</sst>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;@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1" fontId="1" fillId="2" borderId="0" xfId="0" applyNumberFormat="1" applyFont="1" applyFill="1"/>
    <xf numFmtId="0" fontId="1" fillId="2" borderId="0" xfId="0" applyFont="1" applyFill="1"/>
    <xf numFmtId="11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9E47-BF34-3149-9707-6020482CE156}">
  <dimension ref="A2:X242"/>
  <sheetViews>
    <sheetView workbookViewId="0">
      <selection activeCell="J223" sqref="J223:J226"/>
    </sheetView>
  </sheetViews>
  <sheetFormatPr baseColWidth="10" defaultRowHeight="16" x14ac:dyDescent="0.2"/>
  <cols>
    <col min="4" max="5" width="10.83203125" style="5"/>
  </cols>
  <sheetData>
    <row r="2" spans="1:24" x14ac:dyDescent="0.2">
      <c r="A2" t="s">
        <v>1</v>
      </c>
      <c r="B2" t="s">
        <v>2</v>
      </c>
      <c r="C2" t="s">
        <v>242</v>
      </c>
      <c r="D2" s="5" t="s">
        <v>248</v>
      </c>
      <c r="E2" s="5" t="s">
        <v>247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243</v>
      </c>
      <c r="L2" t="s">
        <v>244</v>
      </c>
      <c r="M2" t="s">
        <v>245</v>
      </c>
      <c r="N2" t="s">
        <v>246</v>
      </c>
      <c r="O2" t="s">
        <v>39</v>
      </c>
      <c r="P2" t="s">
        <v>40</v>
      </c>
      <c r="Q2" t="s">
        <v>41</v>
      </c>
      <c r="R2" t="s">
        <v>42</v>
      </c>
      <c r="S2" t="s">
        <v>71</v>
      </c>
      <c r="T2" t="s">
        <v>43</v>
      </c>
      <c r="U2" t="s">
        <v>44</v>
      </c>
      <c r="V2" t="s">
        <v>45</v>
      </c>
      <c r="W2" t="s">
        <v>46</v>
      </c>
      <c r="X2" t="s">
        <v>47</v>
      </c>
    </row>
    <row r="3" spans="1:24" x14ac:dyDescent="0.2">
      <c r="A3">
        <v>2021</v>
      </c>
      <c r="B3">
        <v>1</v>
      </c>
      <c r="C3">
        <v>1</v>
      </c>
      <c r="D3" s="5">
        <v>44426</v>
      </c>
      <c r="E3" s="5">
        <v>44488</v>
      </c>
      <c r="F3" t="s">
        <v>48</v>
      </c>
      <c r="G3">
        <v>0</v>
      </c>
      <c r="H3">
        <v>0</v>
      </c>
      <c r="I3">
        <v>1271.9135040000001</v>
      </c>
      <c r="J3">
        <v>1123.9235680000002</v>
      </c>
      <c r="K3">
        <v>2395.8370719999998</v>
      </c>
      <c r="L3">
        <v>0</v>
      </c>
      <c r="M3">
        <v>53.088480801335557</v>
      </c>
      <c r="N3">
        <v>46.911519198664443</v>
      </c>
      <c r="O3">
        <v>27.608681135225375</v>
      </c>
      <c r="P3">
        <v>32.003672787979966</v>
      </c>
      <c r="Q3">
        <v>45.170617696160264</v>
      </c>
      <c r="R3">
        <v>61</v>
      </c>
      <c r="S3">
        <v>0.61407345575959926</v>
      </c>
      <c r="T3">
        <v>63.969138898163607</v>
      </c>
      <c r="U3">
        <v>2.6565941782593914</v>
      </c>
      <c r="V3">
        <v>30.38264440734558</v>
      </c>
      <c r="W3">
        <v>131.74979258034381</v>
      </c>
      <c r="X3">
        <v>131.73646665513783</v>
      </c>
    </row>
    <row r="4" spans="1:24" x14ac:dyDescent="0.2">
      <c r="A4">
        <v>2021</v>
      </c>
      <c r="B4">
        <v>2</v>
      </c>
      <c r="C4">
        <v>2</v>
      </c>
      <c r="D4" s="5">
        <v>44426</v>
      </c>
      <c r="E4" s="5">
        <v>44488</v>
      </c>
      <c r="F4" t="s">
        <v>48</v>
      </c>
      <c r="G4">
        <v>0</v>
      </c>
      <c r="H4">
        <v>0</v>
      </c>
      <c r="I4">
        <v>1299.9115999999999</v>
      </c>
      <c r="J4">
        <v>479.96735999999999</v>
      </c>
      <c r="K4">
        <v>1779.8789599999998</v>
      </c>
      <c r="L4">
        <v>0</v>
      </c>
      <c r="M4">
        <v>73.033707865168537</v>
      </c>
      <c r="N4">
        <v>26.966292134831459</v>
      </c>
      <c r="O4">
        <v>28.302247191011233</v>
      </c>
      <c r="P4">
        <v>31.319101123595505</v>
      </c>
      <c r="Q4">
        <v>46.00561797752809</v>
      </c>
      <c r="R4">
        <v>61</v>
      </c>
      <c r="S4">
        <v>0.6207865168539326</v>
      </c>
      <c r="T4">
        <v>64.502420224719103</v>
      </c>
      <c r="U4">
        <v>2.6083770912199293</v>
      </c>
      <c r="V4">
        <v>28.912528089887644</v>
      </c>
      <c r="W4">
        <v>129.35853867025665</v>
      </c>
      <c r="X4">
        <v>130.4237482499212</v>
      </c>
    </row>
    <row r="5" spans="1:24" x14ac:dyDescent="0.2">
      <c r="A5">
        <v>2021</v>
      </c>
      <c r="B5">
        <v>3</v>
      </c>
      <c r="C5">
        <v>3</v>
      </c>
      <c r="D5" s="5">
        <v>44426</v>
      </c>
      <c r="E5" s="5">
        <v>44488</v>
      </c>
      <c r="F5" t="s">
        <v>48</v>
      </c>
      <c r="G5">
        <v>0</v>
      </c>
      <c r="H5">
        <v>0</v>
      </c>
      <c r="I5">
        <v>2079.8585599999997</v>
      </c>
      <c r="J5">
        <v>535.96355200000005</v>
      </c>
      <c r="K5">
        <v>2615.8221119999998</v>
      </c>
      <c r="L5">
        <v>0</v>
      </c>
      <c r="M5">
        <v>79.510703363914388</v>
      </c>
      <c r="N5">
        <v>20.48929663608563</v>
      </c>
      <c r="O5">
        <v>26.826299694189608</v>
      </c>
      <c r="P5">
        <v>32.87951070336392</v>
      </c>
      <c r="Q5">
        <v>49.710091743119278</v>
      </c>
      <c r="R5">
        <v>60.590214067278296</v>
      </c>
      <c r="S5">
        <v>0.59409785932721715</v>
      </c>
      <c r="T5">
        <v>63.286861162079511</v>
      </c>
      <c r="U5">
        <v>2.4139967518086514</v>
      </c>
      <c r="V5">
        <v>26.94331498470946</v>
      </c>
      <c r="W5">
        <v>118.91429264211436</v>
      </c>
      <c r="X5">
        <v>118.42967230808141</v>
      </c>
    </row>
    <row r="6" spans="1:24" x14ac:dyDescent="0.2">
      <c r="A6">
        <v>2021</v>
      </c>
      <c r="B6">
        <v>4</v>
      </c>
      <c r="C6">
        <v>4</v>
      </c>
      <c r="D6" s="5">
        <v>44426</v>
      </c>
      <c r="E6" s="5">
        <v>44488</v>
      </c>
      <c r="F6" t="s">
        <v>48</v>
      </c>
      <c r="G6">
        <v>0</v>
      </c>
      <c r="H6">
        <v>0</v>
      </c>
      <c r="I6">
        <v>1403.904528</v>
      </c>
      <c r="J6">
        <v>299.9796</v>
      </c>
      <c r="K6">
        <v>1703.8841279999999</v>
      </c>
      <c r="L6">
        <v>0</v>
      </c>
      <c r="M6">
        <v>82.394366197183103</v>
      </c>
      <c r="N6">
        <v>17.605633802816907</v>
      </c>
      <c r="O6">
        <v>25.719718309859161</v>
      </c>
      <c r="P6">
        <v>31.01690140845071</v>
      </c>
      <c r="Q6">
        <v>48.373943661971836</v>
      </c>
      <c r="R6">
        <v>60.647887323943671</v>
      </c>
      <c r="S6">
        <v>0.60176056338028183</v>
      </c>
      <c r="T6">
        <v>64.737833802816908</v>
      </c>
      <c r="U6">
        <v>2.4806743241472677</v>
      </c>
      <c r="V6">
        <v>29.292514084507019</v>
      </c>
      <c r="W6">
        <v>122.31516820998668</v>
      </c>
      <c r="X6">
        <v>124.49107140741161</v>
      </c>
    </row>
    <row r="7" spans="1:24" x14ac:dyDescent="0.2">
      <c r="A7">
        <v>2021</v>
      </c>
      <c r="B7">
        <v>1</v>
      </c>
      <c r="C7">
        <v>1</v>
      </c>
      <c r="D7" s="5">
        <v>44426</v>
      </c>
      <c r="E7" s="5">
        <v>44488</v>
      </c>
      <c r="F7" t="s">
        <v>48</v>
      </c>
      <c r="G7">
        <v>25</v>
      </c>
      <c r="H7">
        <v>651.95566400000007</v>
      </c>
      <c r="I7">
        <v>831.94342400000005</v>
      </c>
      <c r="J7">
        <v>399.97280000000001</v>
      </c>
      <c r="K7">
        <v>1883.8718880000001</v>
      </c>
      <c r="L7">
        <v>34.607218683651809</v>
      </c>
      <c r="M7">
        <v>44.161358811040344</v>
      </c>
      <c r="N7">
        <v>21.231422505307858</v>
      </c>
      <c r="O7">
        <v>28.338853503184719</v>
      </c>
      <c r="P7">
        <v>26.531210191082806</v>
      </c>
      <c r="Q7">
        <v>38.112314225053083</v>
      </c>
      <c r="R7">
        <v>64.114649681528661</v>
      </c>
      <c r="S7">
        <v>0.66520169851380051</v>
      </c>
      <c r="T7">
        <v>68.232187261146493</v>
      </c>
      <c r="U7">
        <v>3.1485886501512454</v>
      </c>
      <c r="V7">
        <v>36.216694267515905</v>
      </c>
      <c r="W7">
        <v>164.12248641925552</v>
      </c>
      <c r="X7">
        <v>166.53882975615522</v>
      </c>
    </row>
    <row r="8" spans="1:24" x14ac:dyDescent="0.2">
      <c r="A8">
        <v>2021</v>
      </c>
      <c r="B8">
        <v>2</v>
      </c>
      <c r="C8">
        <v>2</v>
      </c>
      <c r="D8" s="5">
        <v>44426</v>
      </c>
      <c r="E8" s="5">
        <v>44488</v>
      </c>
      <c r="F8" t="s">
        <v>48</v>
      </c>
      <c r="G8">
        <v>25</v>
      </c>
      <c r="H8">
        <v>1839.8748800000001</v>
      </c>
      <c r="I8">
        <v>979.93335999999999</v>
      </c>
      <c r="J8">
        <v>611.95838400000002</v>
      </c>
      <c r="K8">
        <v>3431.7666239999999</v>
      </c>
      <c r="L8">
        <v>53.613053613053609</v>
      </c>
      <c r="M8">
        <v>28.554778554778554</v>
      </c>
      <c r="N8">
        <v>17.83216783216783</v>
      </c>
      <c r="O8">
        <v>28.747435897435896</v>
      </c>
      <c r="P8">
        <v>23.626223776223775</v>
      </c>
      <c r="Q8">
        <v>32.674242424242422</v>
      </c>
      <c r="R8">
        <v>65.289044289044284</v>
      </c>
      <c r="S8">
        <v>0.7029137529137528</v>
      </c>
      <c r="T8">
        <v>70.495171678321682</v>
      </c>
      <c r="U8">
        <v>3.6726176675168101</v>
      </c>
      <c r="V8">
        <v>40.86551864801865</v>
      </c>
      <c r="W8">
        <v>194.94446955384677</v>
      </c>
      <c r="X8">
        <v>200.69907982979444</v>
      </c>
    </row>
    <row r="9" spans="1:24" x14ac:dyDescent="0.2">
      <c r="A9">
        <v>2021</v>
      </c>
      <c r="B9">
        <v>3</v>
      </c>
      <c r="C9">
        <v>3</v>
      </c>
      <c r="D9" s="5">
        <v>44426</v>
      </c>
      <c r="E9" s="5">
        <v>44488</v>
      </c>
      <c r="F9" t="s">
        <v>48</v>
      </c>
      <c r="G9">
        <v>25</v>
      </c>
      <c r="H9">
        <v>1683.8854879999999</v>
      </c>
      <c r="I9">
        <v>715.95131199999992</v>
      </c>
      <c r="J9">
        <v>0</v>
      </c>
      <c r="K9">
        <v>2399.8367999999996</v>
      </c>
      <c r="L9">
        <v>70.166666666666671</v>
      </c>
      <c r="M9">
        <v>29.833333333333336</v>
      </c>
      <c r="N9">
        <v>0</v>
      </c>
      <c r="O9">
        <v>28.171833333333336</v>
      </c>
      <c r="P9">
        <v>21.112000000000002</v>
      </c>
      <c r="Q9">
        <v>30.18866666666667</v>
      </c>
      <c r="R9">
        <v>67.314999999999998</v>
      </c>
      <c r="S9">
        <v>0.71629999999999994</v>
      </c>
      <c r="T9">
        <v>72.453752000000009</v>
      </c>
      <c r="U9">
        <v>3.9750016562506896</v>
      </c>
      <c r="V9">
        <v>43.752706666666661</v>
      </c>
      <c r="W9">
        <v>217.54246869147573</v>
      </c>
      <c r="X9">
        <v>223.25874744308277</v>
      </c>
    </row>
    <row r="10" spans="1:24" x14ac:dyDescent="0.2">
      <c r="A10">
        <v>2021</v>
      </c>
      <c r="B10">
        <v>4</v>
      </c>
      <c r="C10">
        <v>4</v>
      </c>
      <c r="D10" s="5">
        <v>44426</v>
      </c>
      <c r="E10" s="5">
        <v>44488</v>
      </c>
      <c r="F10" t="s">
        <v>48</v>
      </c>
      <c r="G10">
        <v>25</v>
      </c>
      <c r="H10">
        <v>1507.8974560000001</v>
      </c>
      <c r="I10">
        <v>983.93308800000011</v>
      </c>
      <c r="J10">
        <v>291.980144</v>
      </c>
      <c r="K10">
        <v>2783.8106880000005</v>
      </c>
      <c r="L10">
        <v>54.166666666666664</v>
      </c>
      <c r="M10">
        <v>35.344827586206897</v>
      </c>
      <c r="N10">
        <v>10.488505747126435</v>
      </c>
      <c r="O10">
        <v>23.204741379310345</v>
      </c>
      <c r="P10">
        <v>23.359626436781607</v>
      </c>
      <c r="Q10">
        <v>33.78376436781609</v>
      </c>
      <c r="R10">
        <v>65.1235632183908</v>
      </c>
      <c r="S10">
        <v>0.68771551724137936</v>
      </c>
      <c r="T10">
        <v>70.702851005747135</v>
      </c>
      <c r="U10">
        <v>3.5520020413804838</v>
      </c>
      <c r="V10">
        <v>45.376357758620685</v>
      </c>
      <c r="W10">
        <v>188.06425162089033</v>
      </c>
      <c r="X10">
        <v>194.67959000297208</v>
      </c>
    </row>
    <row r="11" spans="1:24" x14ac:dyDescent="0.2">
      <c r="A11">
        <v>2021</v>
      </c>
      <c r="B11">
        <v>1</v>
      </c>
      <c r="C11">
        <v>1</v>
      </c>
      <c r="D11" s="5">
        <v>44426</v>
      </c>
      <c r="E11" s="5">
        <v>44488</v>
      </c>
      <c r="F11" t="s">
        <v>48</v>
      </c>
      <c r="G11">
        <v>50</v>
      </c>
      <c r="H11">
        <v>363.97524799999997</v>
      </c>
      <c r="I11">
        <v>1091.9257439999999</v>
      </c>
      <c r="J11">
        <v>195.98667200000003</v>
      </c>
      <c r="K11">
        <v>1651.8876640000001</v>
      </c>
      <c r="L11">
        <v>22.033898305084744</v>
      </c>
      <c r="M11">
        <v>66.101694915254228</v>
      </c>
      <c r="N11">
        <v>11.864406779661019</v>
      </c>
      <c r="O11">
        <v>28.42881355932203</v>
      </c>
      <c r="P11">
        <v>28.238983050847459</v>
      </c>
      <c r="Q11">
        <v>42.92033898305084</v>
      </c>
      <c r="R11">
        <v>62.983050847457619</v>
      </c>
      <c r="S11">
        <v>0.64101694915254226</v>
      </c>
      <c r="T11">
        <v>66.90183220338983</v>
      </c>
      <c r="U11">
        <v>2.7958772657268103</v>
      </c>
      <c r="V11">
        <v>31.655271186440686</v>
      </c>
      <c r="W11">
        <v>143.1649430817256</v>
      </c>
      <c r="X11">
        <v>144.99946642862591</v>
      </c>
    </row>
    <row r="12" spans="1:24" x14ac:dyDescent="0.2">
      <c r="A12">
        <v>2021</v>
      </c>
      <c r="B12">
        <v>2</v>
      </c>
      <c r="C12">
        <v>2</v>
      </c>
      <c r="D12" s="5">
        <v>44426</v>
      </c>
      <c r="E12" s="5">
        <v>44488</v>
      </c>
      <c r="F12" t="s">
        <v>48</v>
      </c>
      <c r="G12">
        <v>50</v>
      </c>
      <c r="H12">
        <v>1871.8727039999999</v>
      </c>
      <c r="I12">
        <v>671.95430399999998</v>
      </c>
      <c r="J12">
        <v>139.99047999999999</v>
      </c>
      <c r="K12">
        <v>2683.8174879999997</v>
      </c>
      <c r="L12">
        <v>69.746646795827132</v>
      </c>
      <c r="M12">
        <v>25.037257824143072</v>
      </c>
      <c r="N12">
        <v>5.2160953800298069</v>
      </c>
      <c r="O12">
        <v>29.246497764530556</v>
      </c>
      <c r="P12">
        <v>21.340834575260807</v>
      </c>
      <c r="Q12">
        <v>30.014307004470943</v>
      </c>
      <c r="R12">
        <v>66.579731743666173</v>
      </c>
      <c r="S12">
        <v>0.72368107302533546</v>
      </c>
      <c r="T12">
        <v>72.275489865871833</v>
      </c>
      <c r="U12">
        <v>3.9980933087052368</v>
      </c>
      <c r="V12">
        <v>42.840196721311465</v>
      </c>
      <c r="W12">
        <v>216.41624388596858</v>
      </c>
      <c r="X12">
        <v>224.00321892723667</v>
      </c>
    </row>
    <row r="13" spans="1:24" x14ac:dyDescent="0.2">
      <c r="A13">
        <v>2021</v>
      </c>
      <c r="B13">
        <v>3</v>
      </c>
      <c r="C13">
        <v>3</v>
      </c>
      <c r="D13" s="5">
        <v>44426</v>
      </c>
      <c r="E13" s="5">
        <v>44488</v>
      </c>
      <c r="F13" t="s">
        <v>48</v>
      </c>
      <c r="G13">
        <v>50</v>
      </c>
      <c r="H13">
        <v>2731.8142239999997</v>
      </c>
      <c r="I13">
        <v>967.93417599999998</v>
      </c>
      <c r="J13">
        <v>167.98857599999999</v>
      </c>
      <c r="K13">
        <v>3867.7369760000001</v>
      </c>
      <c r="L13">
        <v>70.630816959669076</v>
      </c>
      <c r="M13">
        <v>25.0258531540848</v>
      </c>
      <c r="N13">
        <v>4.3433298862461216</v>
      </c>
      <c r="O13">
        <v>28.055325749741463</v>
      </c>
      <c r="P13">
        <v>21.029679420889348</v>
      </c>
      <c r="Q13">
        <v>29.602688728024816</v>
      </c>
      <c r="R13">
        <v>67.269906928645298</v>
      </c>
      <c r="S13">
        <v>0.71800413650465356</v>
      </c>
      <c r="T13">
        <v>72.517879731127209</v>
      </c>
      <c r="U13">
        <v>4.0536858358543695</v>
      </c>
      <c r="V13">
        <v>44.414173733195454</v>
      </c>
      <c r="W13">
        <v>221.70005601291962</v>
      </c>
      <c r="X13">
        <v>227.87961388547367</v>
      </c>
    </row>
    <row r="14" spans="1:24" x14ac:dyDescent="0.2">
      <c r="A14">
        <v>2021</v>
      </c>
      <c r="B14">
        <v>4</v>
      </c>
      <c r="C14">
        <v>4</v>
      </c>
      <c r="D14" s="5">
        <v>44426</v>
      </c>
      <c r="E14" s="5">
        <v>44488</v>
      </c>
      <c r="F14" t="s">
        <v>48</v>
      </c>
      <c r="G14">
        <v>50</v>
      </c>
      <c r="H14">
        <v>1495.8982719999999</v>
      </c>
      <c r="I14">
        <v>615.95811200000003</v>
      </c>
      <c r="J14">
        <v>547.96273599999995</v>
      </c>
      <c r="K14">
        <v>2659.8191199999997</v>
      </c>
      <c r="L14">
        <v>56.2406015037594</v>
      </c>
      <c r="M14">
        <v>23.157894736842106</v>
      </c>
      <c r="N14">
        <v>20.601503759398497</v>
      </c>
      <c r="O14">
        <v>22.589172932330833</v>
      </c>
      <c r="P14">
        <v>23.253383458646617</v>
      </c>
      <c r="Q14">
        <v>32.383909774436091</v>
      </c>
      <c r="R14">
        <v>65.087218045112792</v>
      </c>
      <c r="S14">
        <v>0.69204511278195491</v>
      </c>
      <c r="T14">
        <v>70.785614285714288</v>
      </c>
      <c r="U14">
        <v>3.7055439209112477</v>
      </c>
      <c r="V14">
        <v>47.293790977443599</v>
      </c>
      <c r="W14">
        <v>196.0841830537338</v>
      </c>
      <c r="X14">
        <v>203.33271527472633</v>
      </c>
    </row>
    <row r="15" spans="1:24" x14ac:dyDescent="0.2">
      <c r="A15">
        <v>2021</v>
      </c>
      <c r="B15">
        <v>1</v>
      </c>
      <c r="C15">
        <v>1</v>
      </c>
      <c r="D15" s="5">
        <v>44426</v>
      </c>
      <c r="E15" s="5">
        <v>44488</v>
      </c>
      <c r="F15" t="s">
        <v>48</v>
      </c>
      <c r="G15">
        <v>75</v>
      </c>
      <c r="H15">
        <v>383.97388799999993</v>
      </c>
      <c r="I15">
        <v>731.95022400000005</v>
      </c>
      <c r="J15">
        <v>191.98694399999997</v>
      </c>
      <c r="K15">
        <v>1307.9110559999999</v>
      </c>
      <c r="L15">
        <v>29.357798165137616</v>
      </c>
      <c r="M15">
        <v>55.963302752293586</v>
      </c>
      <c r="N15">
        <v>14.678899082568808</v>
      </c>
      <c r="O15">
        <v>28.426605504587158</v>
      </c>
      <c r="P15">
        <v>27.204587155963306</v>
      </c>
      <c r="Q15">
        <v>40.436697247706427</v>
      </c>
      <c r="R15">
        <v>63.642201834862391</v>
      </c>
      <c r="S15">
        <v>0.65431192660550463</v>
      </c>
      <c r="T15">
        <v>67.707626605504586</v>
      </c>
      <c r="U15">
        <v>2.9676014157364548</v>
      </c>
      <c r="V15">
        <v>33.967266055045855</v>
      </c>
      <c r="W15">
        <v>153.54852704530313</v>
      </c>
      <c r="X15">
        <v>155.75910741910903</v>
      </c>
    </row>
    <row r="16" spans="1:24" x14ac:dyDescent="0.2">
      <c r="A16">
        <v>2021</v>
      </c>
      <c r="B16">
        <v>2</v>
      </c>
      <c r="C16">
        <v>2</v>
      </c>
      <c r="D16" s="5">
        <v>44426</v>
      </c>
      <c r="E16" s="5">
        <v>44488</v>
      </c>
      <c r="F16" t="s">
        <v>48</v>
      </c>
      <c r="G16">
        <v>75</v>
      </c>
      <c r="H16">
        <v>1735.881952</v>
      </c>
      <c r="I16">
        <v>323.97796799999998</v>
      </c>
      <c r="J16">
        <v>303.97932800000001</v>
      </c>
      <c r="K16">
        <v>2363.8392480000002</v>
      </c>
      <c r="L16">
        <v>73.434856175972925</v>
      </c>
      <c r="M16">
        <v>13.705583756345177</v>
      </c>
      <c r="N16">
        <v>12.859560067681894</v>
      </c>
      <c r="O16">
        <v>28.971065989847716</v>
      </c>
      <c r="P16">
        <v>20.786802030456855</v>
      </c>
      <c r="Q16">
        <v>27.963959390862946</v>
      </c>
      <c r="R16">
        <v>66.874788494077833</v>
      </c>
      <c r="S16">
        <v>0.73263959390862954</v>
      </c>
      <c r="T16">
        <v>72.707081218274112</v>
      </c>
      <c r="U16">
        <v>4.2912378151718125</v>
      </c>
      <c r="V16">
        <v>45.022451776649746</v>
      </c>
      <c r="W16">
        <v>233.31351322553138</v>
      </c>
      <c r="X16">
        <v>241.86308244544662</v>
      </c>
    </row>
    <row r="17" spans="1:24" x14ac:dyDescent="0.2">
      <c r="A17">
        <v>2021</v>
      </c>
      <c r="B17">
        <v>3</v>
      </c>
      <c r="C17">
        <v>3</v>
      </c>
      <c r="D17" s="5">
        <v>44426</v>
      </c>
      <c r="E17" s="5">
        <v>44488</v>
      </c>
      <c r="F17" t="s">
        <v>48</v>
      </c>
      <c r="G17">
        <v>75</v>
      </c>
      <c r="H17">
        <v>1671.8863039999999</v>
      </c>
      <c r="I17">
        <v>455.96899200000001</v>
      </c>
      <c r="J17">
        <v>119.99184</v>
      </c>
      <c r="K17">
        <v>2247.8471359999999</v>
      </c>
      <c r="L17">
        <v>74.377224199288264</v>
      </c>
      <c r="M17">
        <v>20.284697508896798</v>
      </c>
      <c r="N17">
        <v>5.3380782918149468</v>
      </c>
      <c r="O17">
        <v>28.068683274021353</v>
      </c>
      <c r="P17">
        <v>20.399288256227759</v>
      </c>
      <c r="Q17">
        <v>28.347330960854094</v>
      </c>
      <c r="R17">
        <v>67.587188612099652</v>
      </c>
      <c r="S17">
        <v>0.72494661921708192</v>
      </c>
      <c r="T17">
        <v>73.008954448398583</v>
      </c>
      <c r="U17">
        <v>4.2332027719192524</v>
      </c>
      <c r="V17">
        <v>45.568298932384337</v>
      </c>
      <c r="W17">
        <v>232.60997900729234</v>
      </c>
      <c r="X17">
        <v>239.58271964797467</v>
      </c>
    </row>
    <row r="18" spans="1:24" x14ac:dyDescent="0.2">
      <c r="A18">
        <v>2021</v>
      </c>
      <c r="B18">
        <v>4</v>
      </c>
      <c r="C18">
        <v>4</v>
      </c>
      <c r="D18" s="5">
        <v>44426</v>
      </c>
      <c r="E18" s="5">
        <v>44488</v>
      </c>
      <c r="F18" t="s">
        <v>48</v>
      </c>
      <c r="G18">
        <v>75</v>
      </c>
      <c r="H18">
        <v>3343.7726079999998</v>
      </c>
      <c r="I18">
        <v>423.97116799999998</v>
      </c>
      <c r="J18">
        <v>0</v>
      </c>
      <c r="K18">
        <v>3767.7437760000003</v>
      </c>
      <c r="L18">
        <v>88.747346072186843</v>
      </c>
      <c r="M18">
        <v>11.252653927813162</v>
      </c>
      <c r="N18">
        <v>0</v>
      </c>
      <c r="O18">
        <v>21.896390658174102</v>
      </c>
      <c r="P18">
        <v>18.36411889596603</v>
      </c>
      <c r="Q18">
        <v>24.950743099787687</v>
      </c>
      <c r="R18">
        <v>68.099787685774956</v>
      </c>
      <c r="S18">
        <v>0.74199575371549897</v>
      </c>
      <c r="T18">
        <v>74.594351380042468</v>
      </c>
      <c r="U18">
        <v>4.8094759951666974</v>
      </c>
      <c r="V18">
        <v>54.899418259023349</v>
      </c>
      <c r="W18">
        <v>266.279913943645</v>
      </c>
      <c r="X18">
        <v>278.10832739328993</v>
      </c>
    </row>
    <row r="19" spans="1:24" x14ac:dyDescent="0.2">
      <c r="A19">
        <v>2021</v>
      </c>
      <c r="B19">
        <v>1</v>
      </c>
      <c r="C19">
        <v>1</v>
      </c>
      <c r="D19" s="5">
        <v>44426</v>
      </c>
      <c r="E19" s="5">
        <v>44488</v>
      </c>
      <c r="F19" t="s">
        <v>48</v>
      </c>
      <c r="G19">
        <v>100</v>
      </c>
      <c r="H19">
        <v>3179.7837599999998</v>
      </c>
      <c r="I19">
        <v>0</v>
      </c>
      <c r="J19">
        <v>0</v>
      </c>
      <c r="K19">
        <v>3179.7837599999998</v>
      </c>
      <c r="L19">
        <v>100</v>
      </c>
      <c r="M19">
        <v>0</v>
      </c>
      <c r="N19">
        <v>0</v>
      </c>
      <c r="O19">
        <v>29.2</v>
      </c>
      <c r="P19">
        <v>16.600000000000001</v>
      </c>
      <c r="Q19">
        <v>21.5</v>
      </c>
      <c r="R19">
        <v>70</v>
      </c>
      <c r="S19">
        <v>0.77</v>
      </c>
      <c r="T19">
        <v>75.968600000000009</v>
      </c>
      <c r="U19">
        <v>5.5813953488372094</v>
      </c>
      <c r="V19">
        <v>50.805</v>
      </c>
      <c r="W19">
        <v>317.64038570618266</v>
      </c>
      <c r="X19">
        <v>328.6905354245539</v>
      </c>
    </row>
    <row r="20" spans="1:24" x14ac:dyDescent="0.2">
      <c r="A20">
        <v>2021</v>
      </c>
      <c r="B20">
        <v>2</v>
      </c>
      <c r="C20">
        <v>2</v>
      </c>
      <c r="D20" s="5">
        <v>44426</v>
      </c>
      <c r="E20" s="5">
        <v>44488</v>
      </c>
      <c r="F20" t="s">
        <v>48</v>
      </c>
      <c r="G20">
        <v>100</v>
      </c>
      <c r="H20">
        <v>3431.7666239999999</v>
      </c>
      <c r="I20">
        <v>0</v>
      </c>
      <c r="J20">
        <v>0</v>
      </c>
      <c r="K20">
        <v>3431.7666239999999</v>
      </c>
      <c r="L20">
        <v>100</v>
      </c>
      <c r="M20">
        <v>0</v>
      </c>
      <c r="N20">
        <v>0</v>
      </c>
      <c r="O20">
        <v>29.5</v>
      </c>
      <c r="P20">
        <v>17</v>
      </c>
      <c r="Q20">
        <v>22.5</v>
      </c>
      <c r="R20">
        <v>69</v>
      </c>
      <c r="S20">
        <v>0.77</v>
      </c>
      <c r="T20">
        <v>75.657000000000011</v>
      </c>
      <c r="U20">
        <v>5.333333333333333</v>
      </c>
      <c r="V20">
        <v>49.575000000000003</v>
      </c>
      <c r="W20">
        <v>299.1869918699187</v>
      </c>
      <c r="X20">
        <v>312.79379844961238</v>
      </c>
    </row>
    <row r="21" spans="1:24" x14ac:dyDescent="0.2">
      <c r="A21">
        <v>2021</v>
      </c>
      <c r="B21">
        <v>3</v>
      </c>
      <c r="C21">
        <v>3</v>
      </c>
      <c r="D21" s="5">
        <v>44426</v>
      </c>
      <c r="E21" s="5">
        <v>44488</v>
      </c>
      <c r="F21" t="s">
        <v>48</v>
      </c>
      <c r="G21">
        <v>100</v>
      </c>
      <c r="H21">
        <v>4059.7239199999999</v>
      </c>
      <c r="I21">
        <v>0</v>
      </c>
      <c r="J21">
        <v>0</v>
      </c>
      <c r="K21">
        <v>4059.7239199999999</v>
      </c>
      <c r="L21">
        <v>100</v>
      </c>
      <c r="M21">
        <v>0</v>
      </c>
      <c r="N21">
        <v>0</v>
      </c>
      <c r="O21">
        <v>28.5</v>
      </c>
      <c r="P21">
        <v>16.100000000000001</v>
      </c>
      <c r="Q21">
        <v>21</v>
      </c>
      <c r="R21">
        <v>70</v>
      </c>
      <c r="S21">
        <v>0.77</v>
      </c>
      <c r="T21">
        <v>76.358100000000007</v>
      </c>
      <c r="U21">
        <v>5.7142857142857144</v>
      </c>
      <c r="V21">
        <v>51.97</v>
      </c>
      <c r="W21">
        <v>325.20325203252031</v>
      </c>
      <c r="X21">
        <v>338.2418604651163</v>
      </c>
    </row>
    <row r="22" spans="1:24" x14ac:dyDescent="0.2">
      <c r="A22">
        <v>2021</v>
      </c>
      <c r="B22">
        <v>4</v>
      </c>
      <c r="C22">
        <v>4</v>
      </c>
      <c r="D22" s="5">
        <v>44426</v>
      </c>
      <c r="E22" s="5">
        <v>44488</v>
      </c>
      <c r="F22" t="s">
        <v>48</v>
      </c>
      <c r="G22">
        <v>100</v>
      </c>
      <c r="H22">
        <v>3979.7293599999998</v>
      </c>
      <c r="I22">
        <v>0</v>
      </c>
      <c r="J22">
        <v>0</v>
      </c>
      <c r="K22">
        <v>3979.7293599999998</v>
      </c>
      <c r="L22">
        <v>100</v>
      </c>
      <c r="M22">
        <v>0</v>
      </c>
      <c r="N22">
        <v>0</v>
      </c>
      <c r="O22">
        <v>21.3</v>
      </c>
      <c r="P22">
        <v>16.8</v>
      </c>
      <c r="Q22">
        <v>21.8</v>
      </c>
      <c r="R22">
        <v>69</v>
      </c>
      <c r="S22">
        <v>0.76</v>
      </c>
      <c r="T22">
        <v>75.81280000000001</v>
      </c>
      <c r="U22">
        <v>5.5045871559633026</v>
      </c>
      <c r="V22">
        <v>58.426000000000002</v>
      </c>
      <c r="W22">
        <v>308.79391362720969</v>
      </c>
      <c r="X22">
        <v>323.50245359505016</v>
      </c>
    </row>
    <row r="23" spans="1:24" x14ac:dyDescent="0.2">
      <c r="A23">
        <v>2021</v>
      </c>
      <c r="B23">
        <v>1</v>
      </c>
      <c r="C23">
        <v>1</v>
      </c>
      <c r="D23" s="5">
        <v>44426</v>
      </c>
      <c r="E23" s="5">
        <v>44488</v>
      </c>
      <c r="F23" t="s">
        <v>49</v>
      </c>
      <c r="G23">
        <v>0</v>
      </c>
      <c r="H23">
        <v>0</v>
      </c>
      <c r="I23">
        <v>747.94913599999995</v>
      </c>
      <c r="J23">
        <v>2163.852848</v>
      </c>
      <c r="K23">
        <v>2911.8019839999997</v>
      </c>
      <c r="L23">
        <v>0</v>
      </c>
      <c r="M23">
        <v>25.68681318681319</v>
      </c>
      <c r="N23">
        <v>74.313186813186817</v>
      </c>
      <c r="O23">
        <v>27.088049450549455</v>
      </c>
      <c r="P23">
        <v>32.414697802197807</v>
      </c>
      <c r="Q23">
        <v>41.882417582417581</v>
      </c>
      <c r="R23">
        <v>61</v>
      </c>
      <c r="S23">
        <v>0.62229395604395599</v>
      </c>
      <c r="T23">
        <v>63.648950412087913</v>
      </c>
      <c r="U23">
        <v>2.8651641172303415</v>
      </c>
      <c r="V23">
        <v>33.961302197802183</v>
      </c>
      <c r="W23">
        <v>142.09350500085432</v>
      </c>
      <c r="X23">
        <v>141.36797582952531</v>
      </c>
    </row>
    <row r="24" spans="1:24" x14ac:dyDescent="0.2">
      <c r="A24">
        <v>2021</v>
      </c>
      <c r="B24">
        <v>2</v>
      </c>
      <c r="C24">
        <v>2</v>
      </c>
      <c r="D24" s="5">
        <v>44426</v>
      </c>
      <c r="E24" s="5">
        <v>44488</v>
      </c>
      <c r="F24" t="s">
        <v>49</v>
      </c>
      <c r="G24">
        <v>0</v>
      </c>
      <c r="H24">
        <v>0</v>
      </c>
      <c r="I24">
        <v>1691.8849439999999</v>
      </c>
      <c r="J24">
        <v>1115.9241119999999</v>
      </c>
      <c r="K24">
        <v>2807.8090560000001</v>
      </c>
      <c r="L24">
        <v>0</v>
      </c>
      <c r="M24">
        <v>60.256410256410255</v>
      </c>
      <c r="N24">
        <v>39.743589743589745</v>
      </c>
      <c r="O24">
        <v>27.829487179487181</v>
      </c>
      <c r="P24">
        <v>31.280769230769231</v>
      </c>
      <c r="Q24">
        <v>44.255128205128202</v>
      </c>
      <c r="R24">
        <v>61</v>
      </c>
      <c r="S24">
        <v>0.62589743589743585</v>
      </c>
      <c r="T24">
        <v>64.532280769230766</v>
      </c>
      <c r="U24">
        <v>2.7115501607810195</v>
      </c>
      <c r="V24">
        <v>31.013243589743581</v>
      </c>
      <c r="W24">
        <v>134.47525187613186</v>
      </c>
      <c r="X24">
        <v>135.64536146928185</v>
      </c>
    </row>
    <row r="25" spans="1:24" x14ac:dyDescent="0.2">
      <c r="A25">
        <v>2021</v>
      </c>
      <c r="B25">
        <v>3</v>
      </c>
      <c r="C25">
        <v>3</v>
      </c>
      <c r="D25" s="5">
        <v>44426</v>
      </c>
      <c r="E25" s="5">
        <v>44488</v>
      </c>
      <c r="F25" t="s">
        <v>49</v>
      </c>
      <c r="G25">
        <v>0</v>
      </c>
      <c r="H25">
        <v>0</v>
      </c>
      <c r="I25">
        <v>687.953216</v>
      </c>
      <c r="J25">
        <v>223.984768</v>
      </c>
      <c r="K25">
        <v>911.93798400000003</v>
      </c>
      <c r="L25">
        <v>0</v>
      </c>
      <c r="M25">
        <v>75.438596491228068</v>
      </c>
      <c r="N25">
        <v>24.561403508771928</v>
      </c>
      <c r="O25">
        <v>26.712280701754381</v>
      </c>
      <c r="P25">
        <v>32.875438596491222</v>
      </c>
      <c r="Q25">
        <v>49.294736842105252</v>
      </c>
      <c r="R25">
        <v>60.508771929824562</v>
      </c>
      <c r="S25">
        <v>0.59491228070175428</v>
      </c>
      <c r="T25">
        <v>63.290033333333341</v>
      </c>
      <c r="U25">
        <v>2.4343369634849461</v>
      </c>
      <c r="V25">
        <v>27.443614035087734</v>
      </c>
      <c r="W25">
        <v>119.75507327142461</v>
      </c>
      <c r="X25">
        <v>119.43354074692071</v>
      </c>
    </row>
    <row r="26" spans="1:24" x14ac:dyDescent="0.2">
      <c r="A26">
        <v>2021</v>
      </c>
      <c r="B26">
        <v>4</v>
      </c>
      <c r="C26">
        <v>4</v>
      </c>
      <c r="D26" s="5">
        <v>44426</v>
      </c>
      <c r="E26" s="5">
        <v>44488</v>
      </c>
      <c r="F26" t="s">
        <v>49</v>
      </c>
      <c r="G26">
        <v>0</v>
      </c>
      <c r="H26">
        <v>0</v>
      </c>
      <c r="I26">
        <v>1599.8912</v>
      </c>
      <c r="J26">
        <v>1315.9105119999999</v>
      </c>
      <c r="K26">
        <v>2915.801712</v>
      </c>
      <c r="L26">
        <v>0</v>
      </c>
      <c r="M26">
        <v>54.869684499314133</v>
      </c>
      <c r="N26">
        <v>45.13031550068586</v>
      </c>
      <c r="O26">
        <v>24.343484224965707</v>
      </c>
      <c r="P26">
        <v>31.512345679012341</v>
      </c>
      <c r="Q26">
        <v>46.144444444444446</v>
      </c>
      <c r="R26">
        <v>60.097393689986276</v>
      </c>
      <c r="S26">
        <v>0.60451303155006852</v>
      </c>
      <c r="T26">
        <v>64.351882716049388</v>
      </c>
      <c r="U26">
        <v>2.6005297375391283</v>
      </c>
      <c r="V26">
        <v>32.742182441700947</v>
      </c>
      <c r="W26">
        <v>127.06102393447615</v>
      </c>
      <c r="X26">
        <v>129.72789509280364</v>
      </c>
    </row>
    <row r="27" spans="1:24" x14ac:dyDescent="0.2">
      <c r="A27">
        <v>2021</v>
      </c>
      <c r="B27">
        <v>1</v>
      </c>
      <c r="C27">
        <v>1</v>
      </c>
      <c r="D27" s="5">
        <v>44426</v>
      </c>
      <c r="E27" s="5">
        <v>44488</v>
      </c>
      <c r="F27" t="s">
        <v>49</v>
      </c>
      <c r="G27">
        <v>25</v>
      </c>
      <c r="H27">
        <v>787.946416</v>
      </c>
      <c r="I27">
        <v>767.94777599999986</v>
      </c>
      <c r="J27">
        <v>431.97062399999999</v>
      </c>
      <c r="K27">
        <v>1987.8648159999998</v>
      </c>
      <c r="L27">
        <v>39.637826961770628</v>
      </c>
      <c r="M27">
        <v>38.631790744466798</v>
      </c>
      <c r="N27">
        <v>21.730382293762577</v>
      </c>
      <c r="O27">
        <v>28.52313883299799</v>
      </c>
      <c r="P27">
        <v>25.918108651911467</v>
      </c>
      <c r="Q27">
        <v>36.697384305835008</v>
      </c>
      <c r="R27">
        <v>64.17102615694165</v>
      </c>
      <c r="S27">
        <v>0.67390342052313879</v>
      </c>
      <c r="T27">
        <v>68.709793360160972</v>
      </c>
      <c r="U27">
        <v>3.2699878280131154</v>
      </c>
      <c r="V27">
        <v>37.348293762575452</v>
      </c>
      <c r="W27">
        <v>170.60038572708166</v>
      </c>
      <c r="X27">
        <v>174.17068833567654</v>
      </c>
    </row>
    <row r="28" spans="1:24" x14ac:dyDescent="0.2">
      <c r="A28">
        <v>2021</v>
      </c>
      <c r="B28">
        <v>2</v>
      </c>
      <c r="C28">
        <v>2</v>
      </c>
      <c r="D28" s="5">
        <v>44426</v>
      </c>
      <c r="E28" s="5">
        <v>44488</v>
      </c>
      <c r="F28" t="s">
        <v>49</v>
      </c>
      <c r="G28">
        <v>25</v>
      </c>
      <c r="H28">
        <v>55.996192000000001</v>
      </c>
      <c r="I28">
        <v>711.95158400000003</v>
      </c>
      <c r="J28">
        <v>1707.8838560000002</v>
      </c>
      <c r="K28">
        <v>2475.8316319999999</v>
      </c>
      <c r="L28">
        <v>2.2617124394184165</v>
      </c>
      <c r="M28">
        <v>28.75605815831987</v>
      </c>
      <c r="N28">
        <v>68.982229402261709</v>
      </c>
      <c r="O28">
        <v>26.630048465266562</v>
      </c>
      <c r="P28">
        <v>30.849273021001615</v>
      </c>
      <c r="Q28">
        <v>39.591276252019384</v>
      </c>
      <c r="R28">
        <v>61.180936995153466</v>
      </c>
      <c r="S28">
        <v>0.6412116316639741</v>
      </c>
      <c r="T28">
        <v>64.868416316639752</v>
      </c>
      <c r="U28">
        <v>3.0309707430530053</v>
      </c>
      <c r="V28">
        <v>36.550064620355407</v>
      </c>
      <c r="W28">
        <v>150.76230086575563</v>
      </c>
      <c r="X28">
        <v>152.41416434412193</v>
      </c>
    </row>
    <row r="29" spans="1:24" x14ac:dyDescent="0.2">
      <c r="A29">
        <v>2021</v>
      </c>
      <c r="B29">
        <v>3</v>
      </c>
      <c r="C29">
        <v>3</v>
      </c>
      <c r="D29" s="5">
        <v>44426</v>
      </c>
      <c r="E29" s="5">
        <v>44488</v>
      </c>
      <c r="F29" t="s">
        <v>49</v>
      </c>
      <c r="G29">
        <v>25</v>
      </c>
      <c r="H29">
        <v>1507.8974560000001</v>
      </c>
      <c r="I29">
        <v>959.93471999999997</v>
      </c>
      <c r="J29">
        <v>2215.8493119999998</v>
      </c>
      <c r="K29">
        <v>4683.6814880000011</v>
      </c>
      <c r="L29">
        <v>32.194705380017083</v>
      </c>
      <c r="M29">
        <v>20.495303159692565</v>
      </c>
      <c r="N29">
        <v>47.309991460290348</v>
      </c>
      <c r="O29">
        <v>24.723142613151154</v>
      </c>
      <c r="P29">
        <v>27.572758326216903</v>
      </c>
      <c r="Q29">
        <v>37.283774551665246</v>
      </c>
      <c r="R29">
        <v>62.629376601195553</v>
      </c>
      <c r="S29">
        <v>0.65741246797608877</v>
      </c>
      <c r="T29">
        <v>67.420821263877031</v>
      </c>
      <c r="U29">
        <v>3.2185582453223023</v>
      </c>
      <c r="V29">
        <v>40.602947053800165</v>
      </c>
      <c r="W29">
        <v>163.88316785298667</v>
      </c>
      <c r="X29">
        <v>168.21537998856792</v>
      </c>
    </row>
    <row r="30" spans="1:24" x14ac:dyDescent="0.2">
      <c r="A30">
        <v>2021</v>
      </c>
      <c r="B30">
        <v>4</v>
      </c>
      <c r="C30">
        <v>4</v>
      </c>
      <c r="D30" s="5">
        <v>44426</v>
      </c>
      <c r="E30" s="5">
        <v>44488</v>
      </c>
      <c r="F30" t="s">
        <v>49</v>
      </c>
      <c r="G30">
        <v>25</v>
      </c>
      <c r="H30">
        <v>1895.8710719999999</v>
      </c>
      <c r="I30">
        <v>1155.921392</v>
      </c>
      <c r="J30">
        <v>499.96600000000001</v>
      </c>
      <c r="K30">
        <v>3551.758464</v>
      </c>
      <c r="L30">
        <v>53.378378378378379</v>
      </c>
      <c r="M30">
        <v>32.545045045045043</v>
      </c>
      <c r="N30">
        <v>14.076576576576578</v>
      </c>
      <c r="O30">
        <v>23.227252252252253</v>
      </c>
      <c r="P30">
        <v>23.320270270270267</v>
      </c>
      <c r="Q30">
        <v>33.233445945945945</v>
      </c>
      <c r="R30">
        <v>64.988738738738732</v>
      </c>
      <c r="S30">
        <v>0.69215090090090092</v>
      </c>
      <c r="T30">
        <v>70.733509459459469</v>
      </c>
      <c r="U30">
        <v>3.6108202620691059</v>
      </c>
      <c r="V30">
        <v>45.865643018018019</v>
      </c>
      <c r="W30">
        <v>190.78264605215711</v>
      </c>
      <c r="X30">
        <v>197.98913888641317</v>
      </c>
    </row>
    <row r="31" spans="1:24" x14ac:dyDescent="0.2">
      <c r="A31">
        <v>2021</v>
      </c>
      <c r="B31">
        <v>1</v>
      </c>
      <c r="C31">
        <v>1</v>
      </c>
      <c r="D31" s="5">
        <v>44426</v>
      </c>
      <c r="E31" s="5">
        <v>44488</v>
      </c>
      <c r="F31" t="s">
        <v>49</v>
      </c>
      <c r="G31">
        <v>50</v>
      </c>
      <c r="H31">
        <v>995.9322719999999</v>
      </c>
      <c r="I31">
        <v>883.939888</v>
      </c>
      <c r="J31">
        <v>239.98367999999999</v>
      </c>
      <c r="K31">
        <v>2119.8558400000002</v>
      </c>
      <c r="L31">
        <v>46.981132075471692</v>
      </c>
      <c r="M31">
        <v>41.698113207547173</v>
      </c>
      <c r="N31">
        <v>11.320754716981131</v>
      </c>
      <c r="O31">
        <v>28.801698113207543</v>
      </c>
      <c r="P31">
        <v>24.704528301886789</v>
      </c>
      <c r="Q31">
        <v>35.816981132075469</v>
      </c>
      <c r="R31">
        <v>64.758490566037722</v>
      </c>
      <c r="S31">
        <v>0.68326415094339632</v>
      </c>
      <c r="T31">
        <v>69.6551724528302</v>
      </c>
      <c r="U31">
        <v>3.3503661170520993</v>
      </c>
      <c r="V31">
        <v>37.88850943396227</v>
      </c>
      <c r="W31">
        <v>176.39402649096812</v>
      </c>
      <c r="X31">
        <v>180.90723229719617</v>
      </c>
    </row>
    <row r="32" spans="1:24" x14ac:dyDescent="0.2">
      <c r="A32">
        <v>2021</v>
      </c>
      <c r="B32">
        <v>2</v>
      </c>
      <c r="C32">
        <v>2</v>
      </c>
      <c r="D32" s="5">
        <v>44426</v>
      </c>
      <c r="E32" s="5">
        <v>44488</v>
      </c>
      <c r="F32" t="s">
        <v>49</v>
      </c>
      <c r="G32">
        <v>50</v>
      </c>
      <c r="H32">
        <v>1507.8974560000001</v>
      </c>
      <c r="I32">
        <v>1243.9154080000001</v>
      </c>
      <c r="J32">
        <v>219.98504</v>
      </c>
      <c r="K32">
        <v>2971.7979040000005</v>
      </c>
      <c r="L32">
        <v>50.740242261103631</v>
      </c>
      <c r="M32">
        <v>41.857335127860026</v>
      </c>
      <c r="N32">
        <v>7.4024226110363385</v>
      </c>
      <c r="O32">
        <v>26.387617765814266</v>
      </c>
      <c r="P32">
        <v>23.665275908479135</v>
      </c>
      <c r="Q32">
        <v>33.920457604306868</v>
      </c>
      <c r="R32">
        <v>65.059219380888294</v>
      </c>
      <c r="S32">
        <v>0.69414535666218025</v>
      </c>
      <c r="T32">
        <v>70.464750067294759</v>
      </c>
      <c r="U32">
        <v>3.5376881231921717</v>
      </c>
      <c r="V32">
        <v>42.06635666218034</v>
      </c>
      <c r="W32">
        <v>187.12132333977436</v>
      </c>
      <c r="X32">
        <v>193.24210032308019</v>
      </c>
    </row>
    <row r="33" spans="1:24" x14ac:dyDescent="0.2">
      <c r="A33">
        <v>2021</v>
      </c>
      <c r="B33">
        <v>3</v>
      </c>
      <c r="C33">
        <v>3</v>
      </c>
      <c r="D33" s="5">
        <v>44426</v>
      </c>
      <c r="E33" s="5">
        <v>44488</v>
      </c>
      <c r="F33" t="s">
        <v>49</v>
      </c>
      <c r="G33">
        <v>50</v>
      </c>
      <c r="H33">
        <v>2047.8607360000001</v>
      </c>
      <c r="I33">
        <v>1039.9292799999998</v>
      </c>
      <c r="J33">
        <v>51.996464000000003</v>
      </c>
      <c r="K33">
        <v>3139.7864800000002</v>
      </c>
      <c r="L33">
        <v>65.222929936305732</v>
      </c>
      <c r="M33">
        <v>33.121019108280251</v>
      </c>
      <c r="N33">
        <v>1.6560509554140128</v>
      </c>
      <c r="O33">
        <v>24.614267515923562</v>
      </c>
      <c r="P33">
        <v>22.201783439490445</v>
      </c>
      <c r="Q33">
        <v>31.998980891719743</v>
      </c>
      <c r="R33">
        <v>66.184713375796179</v>
      </c>
      <c r="S33">
        <v>0.70773248407643319</v>
      </c>
      <c r="T33">
        <v>71.604810700636946</v>
      </c>
      <c r="U33">
        <v>3.7501194305551135</v>
      </c>
      <c r="V33">
        <v>45.626680254777071</v>
      </c>
      <c r="W33">
        <v>201.78908913519851</v>
      </c>
      <c r="X33">
        <v>208.16014878269715</v>
      </c>
    </row>
    <row r="34" spans="1:24" x14ac:dyDescent="0.2">
      <c r="A34">
        <v>2021</v>
      </c>
      <c r="B34">
        <v>4</v>
      </c>
      <c r="C34">
        <v>4</v>
      </c>
      <c r="D34" s="5">
        <v>44426</v>
      </c>
      <c r="E34" s="5">
        <v>44488</v>
      </c>
      <c r="F34" t="s">
        <v>49</v>
      </c>
      <c r="G34">
        <v>50</v>
      </c>
      <c r="H34">
        <v>1391.905344</v>
      </c>
      <c r="I34">
        <v>755.94859199999996</v>
      </c>
      <c r="J34">
        <v>1195.9186719999998</v>
      </c>
      <c r="K34">
        <v>3343.7726079999998</v>
      </c>
      <c r="L34">
        <v>41.626794258373209</v>
      </c>
      <c r="M34">
        <v>22.607655502392344</v>
      </c>
      <c r="N34">
        <v>35.765550239234443</v>
      </c>
      <c r="O34">
        <v>22.730382775119615</v>
      </c>
      <c r="P34">
        <v>25.391148325358849</v>
      </c>
      <c r="Q34">
        <v>34.87284688995215</v>
      </c>
      <c r="R34">
        <v>63.614832535885171</v>
      </c>
      <c r="S34">
        <v>0.67434210526315785</v>
      </c>
      <c r="T34">
        <v>69.12029545454547</v>
      </c>
      <c r="U34">
        <v>3.4410726597310122</v>
      </c>
      <c r="V34">
        <v>44.837869617224882</v>
      </c>
      <c r="W34">
        <v>177.97013088829374</v>
      </c>
      <c r="X34">
        <v>184.37826272958617</v>
      </c>
    </row>
    <row r="35" spans="1:24" x14ac:dyDescent="0.2">
      <c r="A35">
        <v>2021</v>
      </c>
      <c r="B35">
        <v>1</v>
      </c>
      <c r="C35">
        <v>1</v>
      </c>
      <c r="D35" s="5">
        <v>44426</v>
      </c>
      <c r="E35" s="5">
        <v>44488</v>
      </c>
      <c r="F35" t="s">
        <v>49</v>
      </c>
      <c r="G35">
        <v>75</v>
      </c>
      <c r="H35">
        <v>1167.920576</v>
      </c>
      <c r="I35">
        <v>451.96926400000001</v>
      </c>
      <c r="J35">
        <v>127.99129600000001</v>
      </c>
      <c r="K35">
        <v>1747.881136</v>
      </c>
      <c r="L35">
        <v>66.819221967963387</v>
      </c>
      <c r="M35">
        <v>25.858123569794056</v>
      </c>
      <c r="N35">
        <v>7.3226544622425633</v>
      </c>
      <c r="O35">
        <v>29.095881006864989</v>
      </c>
      <c r="P35">
        <v>21.78787185354691</v>
      </c>
      <c r="Q35">
        <v>30.543707093821517</v>
      </c>
      <c r="R35">
        <v>66.345537757437071</v>
      </c>
      <c r="S35">
        <v>0.71578947368421053</v>
      </c>
      <c r="T35">
        <v>71.927247826086955</v>
      </c>
      <c r="U35">
        <v>3.928796188078755</v>
      </c>
      <c r="V35">
        <v>42.498471395880998</v>
      </c>
      <c r="W35">
        <v>211.91715108736085</v>
      </c>
      <c r="X35">
        <v>219.06007525436149</v>
      </c>
    </row>
    <row r="36" spans="1:24" x14ac:dyDescent="0.2">
      <c r="A36">
        <v>2021</v>
      </c>
      <c r="B36">
        <v>2</v>
      </c>
      <c r="C36">
        <v>2</v>
      </c>
      <c r="D36" s="5">
        <v>44426</v>
      </c>
      <c r="E36" s="5">
        <v>44488</v>
      </c>
      <c r="F36" t="s">
        <v>49</v>
      </c>
      <c r="G36">
        <v>75</v>
      </c>
      <c r="H36">
        <v>1675.8860319999999</v>
      </c>
      <c r="I36">
        <v>215.98531199999999</v>
      </c>
      <c r="J36">
        <v>0</v>
      </c>
      <c r="K36">
        <v>1891.8713439999999</v>
      </c>
      <c r="L36">
        <v>88.583509513742072</v>
      </c>
      <c r="M36">
        <v>11.416490486257928</v>
      </c>
      <c r="N36">
        <v>0</v>
      </c>
      <c r="O36">
        <v>24.693657505285415</v>
      </c>
      <c r="P36">
        <v>17.935306553911204</v>
      </c>
      <c r="Q36">
        <v>23.922198731501062</v>
      </c>
      <c r="R36">
        <v>68.086680761099373</v>
      </c>
      <c r="S36">
        <v>0.75173361522198723</v>
      </c>
      <c r="T36">
        <v>74.928396194503179</v>
      </c>
      <c r="U36">
        <v>5.0162613122171935</v>
      </c>
      <c r="V36">
        <v>53.058697674418596</v>
      </c>
      <c r="W36">
        <v>277.67527038958167</v>
      </c>
      <c r="X36">
        <v>291.36466280385133</v>
      </c>
    </row>
    <row r="37" spans="1:24" x14ac:dyDescent="0.2">
      <c r="A37">
        <v>2021</v>
      </c>
      <c r="B37">
        <v>3</v>
      </c>
      <c r="C37">
        <v>3</v>
      </c>
      <c r="D37" s="5">
        <v>44426</v>
      </c>
      <c r="E37" s="5">
        <v>44488</v>
      </c>
      <c r="F37" t="s">
        <v>49</v>
      </c>
      <c r="G37">
        <v>75</v>
      </c>
      <c r="H37">
        <v>2559.8259199999998</v>
      </c>
      <c r="I37">
        <v>591.959744</v>
      </c>
      <c r="J37">
        <v>171.988304</v>
      </c>
      <c r="K37">
        <v>3323.773968</v>
      </c>
      <c r="L37">
        <v>77.015643802647418</v>
      </c>
      <c r="M37">
        <v>17.809867629362213</v>
      </c>
      <c r="N37">
        <v>5.1744885679903732</v>
      </c>
      <c r="O37">
        <v>24.020457280385077</v>
      </c>
      <c r="P37">
        <v>20.264259927797834</v>
      </c>
      <c r="Q37">
        <v>28.090493381468111</v>
      </c>
      <c r="R37">
        <v>67.057761732851986</v>
      </c>
      <c r="S37">
        <v>0.72966305655836339</v>
      </c>
      <c r="T37">
        <v>73.114141516245496</v>
      </c>
      <c r="U37">
        <v>4.2719078789540426</v>
      </c>
      <c r="V37">
        <v>49.855383874849579</v>
      </c>
      <c r="W37">
        <v>232.89803308259619</v>
      </c>
      <c r="X37">
        <v>242.12161023737207</v>
      </c>
    </row>
    <row r="38" spans="1:24" x14ac:dyDescent="0.2">
      <c r="A38">
        <v>2021</v>
      </c>
      <c r="B38">
        <v>4</v>
      </c>
      <c r="C38">
        <v>4</v>
      </c>
      <c r="D38" s="5">
        <v>44426</v>
      </c>
      <c r="E38" s="5">
        <v>44488</v>
      </c>
      <c r="F38" t="s">
        <v>49</v>
      </c>
      <c r="G38">
        <v>75</v>
      </c>
      <c r="H38">
        <v>2079.8585599999997</v>
      </c>
      <c r="I38">
        <v>643.95620800000006</v>
      </c>
      <c r="J38">
        <v>163.98884799999999</v>
      </c>
      <c r="K38">
        <v>2887.8036160000001</v>
      </c>
      <c r="L38">
        <v>72.02216066481995</v>
      </c>
      <c r="M38">
        <v>22.299168975069257</v>
      </c>
      <c r="N38">
        <v>5.6786703601108028</v>
      </c>
      <c r="O38">
        <v>22.714958448753467</v>
      </c>
      <c r="P38">
        <v>20.503047091412743</v>
      </c>
      <c r="Q38">
        <v>28.525623268698066</v>
      </c>
      <c r="R38">
        <v>66.648199445983394</v>
      </c>
      <c r="S38">
        <v>0.723005540166205</v>
      </c>
      <c r="T38">
        <v>72.928126315789484</v>
      </c>
      <c r="U38">
        <v>4.2067441916923594</v>
      </c>
      <c r="V38">
        <v>50.756211911357326</v>
      </c>
      <c r="W38">
        <v>227.94465520824761</v>
      </c>
      <c r="X38">
        <v>237.82168355810396</v>
      </c>
    </row>
    <row r="39" spans="1:24" x14ac:dyDescent="0.2">
      <c r="A39">
        <v>2021</v>
      </c>
      <c r="B39">
        <v>1</v>
      </c>
      <c r="C39">
        <v>1</v>
      </c>
      <c r="D39" s="5">
        <v>44426</v>
      </c>
      <c r="E39" s="5">
        <v>44488</v>
      </c>
      <c r="F39" t="s">
        <v>49</v>
      </c>
      <c r="G39">
        <v>100</v>
      </c>
      <c r="H39">
        <v>2899.8028000000004</v>
      </c>
      <c r="I39">
        <v>0</v>
      </c>
      <c r="J39">
        <v>0</v>
      </c>
      <c r="K39">
        <v>2899.8028000000004</v>
      </c>
      <c r="L39">
        <v>100</v>
      </c>
      <c r="M39">
        <v>0</v>
      </c>
      <c r="N39">
        <v>0</v>
      </c>
      <c r="O39">
        <v>29.6</v>
      </c>
      <c r="P39">
        <v>16.899999999999999</v>
      </c>
      <c r="Q39">
        <v>21.8</v>
      </c>
      <c r="R39">
        <v>69</v>
      </c>
      <c r="S39">
        <v>0.77</v>
      </c>
      <c r="T39">
        <v>75.73490000000001</v>
      </c>
      <c r="U39">
        <v>5.5045871559633026</v>
      </c>
      <c r="V39">
        <v>50.125999999999998</v>
      </c>
      <c r="W39">
        <v>308.79391362720969</v>
      </c>
      <c r="X39">
        <v>323.1700448047792</v>
      </c>
    </row>
    <row r="40" spans="1:24" x14ac:dyDescent="0.2">
      <c r="A40">
        <v>2021</v>
      </c>
      <c r="B40">
        <v>2</v>
      </c>
      <c r="C40">
        <v>2</v>
      </c>
      <c r="D40" s="5">
        <v>44426</v>
      </c>
      <c r="E40" s="5">
        <v>44488</v>
      </c>
      <c r="F40" t="s">
        <v>49</v>
      </c>
      <c r="G40">
        <v>100</v>
      </c>
      <c r="H40">
        <v>2983.7970879999993</v>
      </c>
      <c r="I40">
        <v>0</v>
      </c>
      <c r="J40">
        <v>0</v>
      </c>
      <c r="K40">
        <v>2983.7970879999993</v>
      </c>
      <c r="L40">
        <v>100</v>
      </c>
      <c r="M40">
        <v>0</v>
      </c>
      <c r="N40">
        <v>0</v>
      </c>
      <c r="O40">
        <v>24.1</v>
      </c>
      <c r="P40">
        <v>16.2</v>
      </c>
      <c r="Q40">
        <v>20.6</v>
      </c>
      <c r="R40">
        <v>69</v>
      </c>
      <c r="S40">
        <v>0.77</v>
      </c>
      <c r="T40">
        <v>76.280200000000008</v>
      </c>
      <c r="U40">
        <v>5.8252427184466011</v>
      </c>
      <c r="V40">
        <v>56.741999999999997</v>
      </c>
      <c r="W40">
        <v>326.78190859578496</v>
      </c>
      <c r="X40">
        <v>344.4578911718221</v>
      </c>
    </row>
    <row r="41" spans="1:24" x14ac:dyDescent="0.2">
      <c r="A41">
        <v>2021</v>
      </c>
      <c r="B41">
        <v>3</v>
      </c>
      <c r="C41">
        <v>3</v>
      </c>
      <c r="D41" s="5">
        <v>44426</v>
      </c>
      <c r="E41" s="5">
        <v>44488</v>
      </c>
      <c r="F41" t="s">
        <v>49</v>
      </c>
      <c r="G41">
        <v>100</v>
      </c>
      <c r="H41">
        <v>2771.8115039999998</v>
      </c>
      <c r="I41">
        <v>0</v>
      </c>
      <c r="J41">
        <v>0</v>
      </c>
      <c r="K41">
        <v>2771.8115039999998</v>
      </c>
      <c r="L41">
        <v>100</v>
      </c>
      <c r="M41">
        <v>0</v>
      </c>
      <c r="N41">
        <v>0</v>
      </c>
      <c r="O41">
        <v>23.2</v>
      </c>
      <c r="P41">
        <v>16.5</v>
      </c>
      <c r="Q41">
        <v>21.7</v>
      </c>
      <c r="R41">
        <v>69</v>
      </c>
      <c r="S41">
        <v>0.77</v>
      </c>
      <c r="T41">
        <v>76.046500000000009</v>
      </c>
      <c r="U41">
        <v>5.5299539170506913</v>
      </c>
      <c r="V41">
        <v>56.619</v>
      </c>
      <c r="W41">
        <v>310.21692705406321</v>
      </c>
      <c r="X41">
        <v>325.99507019612048</v>
      </c>
    </row>
    <row r="42" spans="1:24" x14ac:dyDescent="0.2">
      <c r="A42">
        <v>2021</v>
      </c>
      <c r="B42">
        <v>4</v>
      </c>
      <c r="C42">
        <v>4</v>
      </c>
      <c r="D42" s="5">
        <v>44426</v>
      </c>
      <c r="E42" s="5">
        <v>44488</v>
      </c>
      <c r="F42" t="s">
        <v>49</v>
      </c>
      <c r="G42">
        <v>100</v>
      </c>
      <c r="H42">
        <v>3847.7383360000003</v>
      </c>
      <c r="I42">
        <v>0</v>
      </c>
      <c r="J42">
        <v>0</v>
      </c>
      <c r="K42">
        <v>3847.7383360000003</v>
      </c>
      <c r="L42">
        <v>100</v>
      </c>
      <c r="M42">
        <v>0</v>
      </c>
      <c r="N42">
        <v>0</v>
      </c>
      <c r="O42">
        <v>21.6</v>
      </c>
      <c r="P42">
        <v>16.399999999999999</v>
      </c>
      <c r="Q42">
        <v>20.9</v>
      </c>
      <c r="R42">
        <v>69</v>
      </c>
      <c r="S42">
        <v>0.77</v>
      </c>
      <c r="T42">
        <v>76.124400000000009</v>
      </c>
      <c r="U42">
        <v>5.7416267942583739</v>
      </c>
      <c r="V42">
        <v>58.962999999999994</v>
      </c>
      <c r="W42">
        <v>322.09125919010393</v>
      </c>
      <c r="X42">
        <v>338.82007343941257</v>
      </c>
    </row>
    <row r="43" spans="1:24" x14ac:dyDescent="0.2">
      <c r="A43">
        <v>2021</v>
      </c>
      <c r="B43">
        <v>1</v>
      </c>
      <c r="C43">
        <v>1</v>
      </c>
      <c r="D43" s="5">
        <v>44426</v>
      </c>
      <c r="E43" s="5">
        <v>44488</v>
      </c>
      <c r="F43" t="s">
        <v>50</v>
      </c>
      <c r="G43">
        <v>0</v>
      </c>
      <c r="H43">
        <v>0</v>
      </c>
      <c r="I43">
        <v>1179.91976</v>
      </c>
      <c r="J43">
        <v>891.93934400000001</v>
      </c>
      <c r="K43">
        <v>2071.8591040000001</v>
      </c>
      <c r="L43">
        <v>0</v>
      </c>
      <c r="M43">
        <v>56.949806949806948</v>
      </c>
      <c r="N43">
        <v>43.050193050193052</v>
      </c>
      <c r="O43">
        <v>27.682046332046333</v>
      </c>
      <c r="P43">
        <v>31.945752895752896</v>
      </c>
      <c r="Q43">
        <v>45.633976833976831</v>
      </c>
      <c r="R43">
        <v>61</v>
      </c>
      <c r="S43">
        <v>0.61291505791505796</v>
      </c>
      <c r="T43">
        <v>64.014258494208491</v>
      </c>
      <c r="U43">
        <v>2.6296196020035199</v>
      </c>
      <c r="V43">
        <v>29.878355212355217</v>
      </c>
      <c r="W43">
        <v>130.412029042451</v>
      </c>
      <c r="X43">
        <v>130.49081313495424</v>
      </c>
    </row>
    <row r="44" spans="1:24" x14ac:dyDescent="0.2">
      <c r="A44">
        <v>2021</v>
      </c>
      <c r="B44">
        <v>2</v>
      </c>
      <c r="C44">
        <v>2</v>
      </c>
      <c r="D44" s="5">
        <v>44426</v>
      </c>
      <c r="E44" s="5">
        <v>44488</v>
      </c>
      <c r="F44" t="s">
        <v>50</v>
      </c>
      <c r="G44">
        <v>0</v>
      </c>
      <c r="H44">
        <v>0</v>
      </c>
      <c r="I44">
        <v>1031.9298240000001</v>
      </c>
      <c r="J44">
        <v>1387.905616</v>
      </c>
      <c r="K44">
        <v>2419.8354399999998</v>
      </c>
      <c r="L44">
        <v>0</v>
      </c>
      <c r="M44">
        <v>42.644628099173552</v>
      </c>
      <c r="N44">
        <v>57.355371900826448</v>
      </c>
      <c r="O44">
        <v>27.177851239669423</v>
      </c>
      <c r="P44">
        <v>31.227933884297521</v>
      </c>
      <c r="Q44">
        <v>41.842314049586776</v>
      </c>
      <c r="R44">
        <v>61</v>
      </c>
      <c r="S44">
        <v>0.63294214876033061</v>
      </c>
      <c r="T44">
        <v>64.573439504132239</v>
      </c>
      <c r="U44">
        <v>2.8679102178189662</v>
      </c>
      <c r="V44">
        <v>33.908796694214871</v>
      </c>
      <c r="W44">
        <v>142.22969372923328</v>
      </c>
      <c r="X44">
        <v>143.55878058419825</v>
      </c>
    </row>
    <row r="45" spans="1:24" x14ac:dyDescent="0.2">
      <c r="A45">
        <v>2021</v>
      </c>
      <c r="B45">
        <v>3</v>
      </c>
      <c r="C45">
        <v>3</v>
      </c>
      <c r="D45" s="5">
        <v>44426</v>
      </c>
      <c r="E45" s="5">
        <v>44488</v>
      </c>
      <c r="F45" t="s">
        <v>50</v>
      </c>
      <c r="G45">
        <v>0</v>
      </c>
      <c r="H45">
        <v>0</v>
      </c>
      <c r="I45">
        <v>1795.8778719999998</v>
      </c>
      <c r="J45">
        <v>1315.9105119999999</v>
      </c>
      <c r="K45">
        <v>3111.7883839999995</v>
      </c>
      <c r="L45">
        <v>0</v>
      </c>
      <c r="M45">
        <v>57.712082262210807</v>
      </c>
      <c r="N45">
        <v>42.287917737789208</v>
      </c>
      <c r="O45">
        <v>26.215938303341908</v>
      </c>
      <c r="P45">
        <v>32.857712082262211</v>
      </c>
      <c r="Q45">
        <v>47.486632390745513</v>
      </c>
      <c r="R45">
        <v>60.154241645244227</v>
      </c>
      <c r="S45">
        <v>0.59845758354755785</v>
      </c>
      <c r="T45">
        <v>63.303842287917746</v>
      </c>
      <c r="U45">
        <v>2.5270269538714718</v>
      </c>
      <c r="V45">
        <v>29.621493573264758</v>
      </c>
      <c r="W45">
        <v>123.58649595709754</v>
      </c>
      <c r="X45">
        <v>124.00815174046267</v>
      </c>
    </row>
    <row r="46" spans="1:24" x14ac:dyDescent="0.2">
      <c r="A46">
        <v>2021</v>
      </c>
      <c r="B46">
        <v>4</v>
      </c>
      <c r="C46">
        <v>4</v>
      </c>
      <c r="D46" s="5">
        <v>44426</v>
      </c>
      <c r="E46" s="5">
        <v>44488</v>
      </c>
      <c r="F46" t="s">
        <v>50</v>
      </c>
      <c r="G46">
        <v>0</v>
      </c>
      <c r="H46">
        <v>0</v>
      </c>
      <c r="I46">
        <v>1903.8705279999999</v>
      </c>
      <c r="J46">
        <v>699.95240000000001</v>
      </c>
      <c r="K46">
        <v>2603.822928</v>
      </c>
      <c r="L46">
        <v>0</v>
      </c>
      <c r="M46">
        <v>73.118279569892479</v>
      </c>
      <c r="N46">
        <v>26.881720430107524</v>
      </c>
      <c r="O46">
        <v>25.255913978494625</v>
      </c>
      <c r="P46">
        <v>31.183870967741939</v>
      </c>
      <c r="Q46">
        <v>47.622580645161293</v>
      </c>
      <c r="R46">
        <v>60.462365591397855</v>
      </c>
      <c r="S46">
        <v>0.60268817204301073</v>
      </c>
      <c r="T46">
        <v>64.607764516129038</v>
      </c>
      <c r="U46">
        <v>2.5198130461288355</v>
      </c>
      <c r="V46">
        <v>30.455086021505366</v>
      </c>
      <c r="W46">
        <v>123.86492489188252</v>
      </c>
      <c r="X46">
        <v>126.20115341779969</v>
      </c>
    </row>
    <row r="47" spans="1:24" x14ac:dyDescent="0.2">
      <c r="A47">
        <v>2021</v>
      </c>
      <c r="B47">
        <v>1</v>
      </c>
      <c r="C47">
        <v>1</v>
      </c>
      <c r="D47" s="5">
        <v>44426</v>
      </c>
      <c r="E47" s="5">
        <v>44488</v>
      </c>
      <c r="F47" t="s">
        <v>50</v>
      </c>
      <c r="G47">
        <v>25</v>
      </c>
      <c r="H47">
        <v>639.95647999999994</v>
      </c>
      <c r="I47">
        <v>1015.9309119999999</v>
      </c>
      <c r="J47">
        <v>531.96382400000005</v>
      </c>
      <c r="K47">
        <v>2187.851216</v>
      </c>
      <c r="L47">
        <v>29.250457038391218</v>
      </c>
      <c r="M47">
        <v>46.435100548446059</v>
      </c>
      <c r="N47">
        <v>24.314442413162705</v>
      </c>
      <c r="O47">
        <v>28.681535648994512</v>
      </c>
      <c r="P47">
        <v>28.388665447897619</v>
      </c>
      <c r="Q47">
        <v>40.511151736745873</v>
      </c>
      <c r="R47">
        <v>63.047531992687382</v>
      </c>
      <c r="S47">
        <v>0.65117001828153553</v>
      </c>
      <c r="T47">
        <v>66.785229616087761</v>
      </c>
      <c r="U47">
        <v>2.9621473311792643</v>
      </c>
      <c r="V47">
        <v>33.643093235831827</v>
      </c>
      <c r="W47">
        <v>151.83421026794977</v>
      </c>
      <c r="X47">
        <v>153.3547981934021</v>
      </c>
    </row>
    <row r="48" spans="1:24" x14ac:dyDescent="0.2">
      <c r="A48">
        <v>2021</v>
      </c>
      <c r="B48">
        <v>2</v>
      </c>
      <c r="C48">
        <v>2</v>
      </c>
      <c r="D48" s="5">
        <v>44426</v>
      </c>
      <c r="E48" s="5">
        <v>44488</v>
      </c>
      <c r="F48" t="s">
        <v>50</v>
      </c>
      <c r="G48">
        <v>25</v>
      </c>
      <c r="H48">
        <v>1423.9031680000001</v>
      </c>
      <c r="I48">
        <v>1451.9012639999999</v>
      </c>
      <c r="J48">
        <v>487.96681599999999</v>
      </c>
      <c r="K48">
        <v>3363.7712479999996</v>
      </c>
      <c r="L48">
        <v>42.330558858501796</v>
      </c>
      <c r="M48">
        <v>43.162901307966713</v>
      </c>
      <c r="N48">
        <v>14.506539833531512</v>
      </c>
      <c r="O48">
        <v>28.255291319857321</v>
      </c>
      <c r="P48">
        <v>27.208085612366236</v>
      </c>
      <c r="Q48">
        <v>38.230558858501794</v>
      </c>
      <c r="R48">
        <v>63.539833531510119</v>
      </c>
      <c r="S48">
        <v>0.67083234244946499</v>
      </c>
      <c r="T48">
        <v>67.704901307966708</v>
      </c>
      <c r="U48">
        <v>3.1388502701240042</v>
      </c>
      <c r="V48">
        <v>36.190288941736007</v>
      </c>
      <c r="W48">
        <v>162.14798670245105</v>
      </c>
      <c r="X48">
        <v>164.74073469707778</v>
      </c>
    </row>
    <row r="49" spans="1:24" x14ac:dyDescent="0.2">
      <c r="A49">
        <v>2021</v>
      </c>
      <c r="B49">
        <v>3</v>
      </c>
      <c r="C49">
        <v>3</v>
      </c>
      <c r="D49" s="5">
        <v>44426</v>
      </c>
      <c r="E49" s="5">
        <v>44488</v>
      </c>
      <c r="F49" t="s">
        <v>50</v>
      </c>
      <c r="G49">
        <v>25</v>
      </c>
      <c r="H49">
        <v>1179.91976</v>
      </c>
      <c r="I49">
        <v>1059.9279200000001</v>
      </c>
      <c r="J49">
        <v>211.98558399999999</v>
      </c>
      <c r="K49">
        <v>2451.8332639999999</v>
      </c>
      <c r="L49">
        <v>48.123980424143561</v>
      </c>
      <c r="M49">
        <v>43.23001631321371</v>
      </c>
      <c r="N49">
        <v>8.6460032626427417</v>
      </c>
      <c r="O49">
        <v>25.18482871125612</v>
      </c>
      <c r="P49">
        <v>28.367699836867864</v>
      </c>
      <c r="Q49">
        <v>39.993964110929852</v>
      </c>
      <c r="R49">
        <v>63.233278955954326</v>
      </c>
      <c r="S49">
        <v>0.6542903752039152</v>
      </c>
      <c r="T49">
        <v>66.801561827079937</v>
      </c>
      <c r="U49">
        <v>3.0004527600004898</v>
      </c>
      <c r="V49">
        <v>37.620784665579109</v>
      </c>
      <c r="W49">
        <v>154.25078566445046</v>
      </c>
      <c r="X49">
        <v>155.37591516000415</v>
      </c>
    </row>
    <row r="50" spans="1:24" x14ac:dyDescent="0.2">
      <c r="A50">
        <v>2021</v>
      </c>
      <c r="B50">
        <v>4</v>
      </c>
      <c r="C50">
        <v>4</v>
      </c>
      <c r="D50" s="5">
        <v>44426</v>
      </c>
      <c r="E50" s="5">
        <v>44488</v>
      </c>
      <c r="F50" t="s">
        <v>50</v>
      </c>
      <c r="G50">
        <v>25</v>
      </c>
      <c r="H50">
        <v>723.95076800000004</v>
      </c>
      <c r="I50">
        <v>1587.892016</v>
      </c>
      <c r="J50">
        <v>635.95675200000005</v>
      </c>
      <c r="K50">
        <v>2947.799536</v>
      </c>
      <c r="L50">
        <v>24.559023066485754</v>
      </c>
      <c r="M50">
        <v>53.867028493894168</v>
      </c>
      <c r="N50">
        <v>21.573948439620082</v>
      </c>
      <c r="O50">
        <v>24.538941655359565</v>
      </c>
      <c r="P50">
        <v>28.485074626865675</v>
      </c>
      <c r="Q50">
        <v>42.060108548168259</v>
      </c>
      <c r="R50">
        <v>62.287652645861606</v>
      </c>
      <c r="S50">
        <v>0.63654002713704205</v>
      </c>
      <c r="T50">
        <v>66.71012686567164</v>
      </c>
      <c r="U50">
        <v>2.8530596839181497</v>
      </c>
      <c r="V50">
        <v>36.345157394843952</v>
      </c>
      <c r="W50">
        <v>144.47999233317515</v>
      </c>
      <c r="X50">
        <v>147.54106470504865</v>
      </c>
    </row>
    <row r="51" spans="1:24" x14ac:dyDescent="0.2">
      <c r="A51">
        <v>2021</v>
      </c>
      <c r="B51">
        <v>1</v>
      </c>
      <c r="C51">
        <v>1</v>
      </c>
      <c r="D51" s="5">
        <v>44426</v>
      </c>
      <c r="E51" s="5">
        <v>44488</v>
      </c>
      <c r="F51" t="s">
        <v>50</v>
      </c>
      <c r="G51">
        <v>50</v>
      </c>
      <c r="H51">
        <v>691.952944</v>
      </c>
      <c r="I51">
        <v>559.96191999999996</v>
      </c>
      <c r="J51">
        <v>455.96899200000001</v>
      </c>
      <c r="K51">
        <v>1707.8838560000002</v>
      </c>
      <c r="L51">
        <v>40.515222482435597</v>
      </c>
      <c r="M51">
        <v>32.786885245901637</v>
      </c>
      <c r="N51">
        <v>26.697892271662766</v>
      </c>
      <c r="O51">
        <v>28.884074941451992</v>
      </c>
      <c r="P51">
        <v>27.162763466042158</v>
      </c>
      <c r="Q51">
        <v>37.386416861826703</v>
      </c>
      <c r="R51">
        <v>63.836065573770497</v>
      </c>
      <c r="S51">
        <v>0.66878220140515221</v>
      </c>
      <c r="T51">
        <v>67.740207259953166</v>
      </c>
      <c r="U51">
        <v>3.2097218742169877</v>
      </c>
      <c r="V51">
        <v>36.346557377049173</v>
      </c>
      <c r="W51">
        <v>166.58212685860258</v>
      </c>
      <c r="X51">
        <v>168.54823643896441</v>
      </c>
    </row>
    <row r="52" spans="1:24" x14ac:dyDescent="0.2">
      <c r="A52">
        <v>2021</v>
      </c>
      <c r="B52">
        <v>2</v>
      </c>
      <c r="C52">
        <v>2</v>
      </c>
      <c r="D52" s="5">
        <v>44426</v>
      </c>
      <c r="E52" s="5">
        <v>44488</v>
      </c>
      <c r="F52" t="s">
        <v>50</v>
      </c>
      <c r="G52">
        <v>50</v>
      </c>
      <c r="H52">
        <v>1423.9031680000001</v>
      </c>
      <c r="I52">
        <v>763.94804800000009</v>
      </c>
      <c r="J52">
        <v>211.98558399999999</v>
      </c>
      <c r="K52">
        <v>2399.8368</v>
      </c>
      <c r="L52">
        <v>59.333333333333329</v>
      </c>
      <c r="M52">
        <v>31.833333333333336</v>
      </c>
      <c r="N52">
        <v>8.8333333333333321</v>
      </c>
      <c r="O52">
        <v>28.261166666666668</v>
      </c>
      <c r="P52">
        <v>25.558833333333332</v>
      </c>
      <c r="Q52">
        <v>35.19916666666667</v>
      </c>
      <c r="R52">
        <v>64.56</v>
      </c>
      <c r="S52">
        <v>0.69066666666666654</v>
      </c>
      <c r="T52">
        <v>68.98966883333334</v>
      </c>
      <c r="U52">
        <v>3.4091716186462744</v>
      </c>
      <c r="V52">
        <v>39.003608333333325</v>
      </c>
      <c r="W52">
        <v>178.93993471528739</v>
      </c>
      <c r="X52">
        <v>182.32373718326002</v>
      </c>
    </row>
    <row r="53" spans="1:24" x14ac:dyDescent="0.2">
      <c r="A53">
        <v>2021</v>
      </c>
      <c r="B53">
        <v>3</v>
      </c>
      <c r="C53">
        <v>3</v>
      </c>
      <c r="D53" s="5">
        <v>44426</v>
      </c>
      <c r="E53" s="5">
        <v>44488</v>
      </c>
      <c r="F53" t="s">
        <v>50</v>
      </c>
      <c r="G53">
        <v>50</v>
      </c>
      <c r="H53">
        <v>999.93200000000002</v>
      </c>
      <c r="I53">
        <v>731.95022400000005</v>
      </c>
      <c r="J53">
        <v>231.98422399999998</v>
      </c>
      <c r="K53">
        <v>1963.866448</v>
      </c>
      <c r="L53">
        <v>50.916496945010181</v>
      </c>
      <c r="M53">
        <v>37.270875763747455</v>
      </c>
      <c r="N53">
        <v>11.812627291242363</v>
      </c>
      <c r="O53">
        <v>24.981670061099798</v>
      </c>
      <c r="P53">
        <v>28.1020366598778</v>
      </c>
      <c r="Q53">
        <v>39.037067209775969</v>
      </c>
      <c r="R53">
        <v>63.309572301425661</v>
      </c>
      <c r="S53">
        <v>0.65855397148676176</v>
      </c>
      <c r="T53">
        <v>67.008513441955202</v>
      </c>
      <c r="U53">
        <v>3.0740014190909468</v>
      </c>
      <c r="V53">
        <v>38.713857433808549</v>
      </c>
      <c r="W53">
        <v>158.2225325988808</v>
      </c>
      <c r="X53">
        <v>159.67772512538377</v>
      </c>
    </row>
    <row r="54" spans="1:24" x14ac:dyDescent="0.2">
      <c r="A54">
        <v>2021</v>
      </c>
      <c r="B54">
        <v>4</v>
      </c>
      <c r="C54">
        <v>4</v>
      </c>
      <c r="D54" s="5">
        <v>44426</v>
      </c>
      <c r="E54" s="5">
        <v>44488</v>
      </c>
      <c r="F54" t="s">
        <v>50</v>
      </c>
      <c r="G54">
        <v>50</v>
      </c>
      <c r="H54">
        <v>335.97715199999999</v>
      </c>
      <c r="I54">
        <v>1439.9020800000001</v>
      </c>
      <c r="J54">
        <v>915.93771199999992</v>
      </c>
      <c r="K54">
        <v>2691.8169440000001</v>
      </c>
      <c r="L54">
        <v>12.481426448736997</v>
      </c>
      <c r="M54">
        <v>53.491827637444281</v>
      </c>
      <c r="N54">
        <v>34.026745913818715</v>
      </c>
      <c r="O54">
        <v>24.399405646359583</v>
      </c>
      <c r="P54">
        <v>29.98945022288261</v>
      </c>
      <c r="Q54">
        <v>43.998365527488851</v>
      </c>
      <c r="R54">
        <v>61.193164933135208</v>
      </c>
      <c r="S54">
        <v>0.62087667161961357</v>
      </c>
      <c r="T54">
        <v>65.538218276374451</v>
      </c>
      <c r="U54">
        <v>2.7273740413158669</v>
      </c>
      <c r="V54">
        <v>34.682114413075794</v>
      </c>
      <c r="W54">
        <v>135.68833296308404</v>
      </c>
      <c r="X54">
        <v>138.56374824889673</v>
      </c>
    </row>
    <row r="55" spans="1:24" x14ac:dyDescent="0.2">
      <c r="A55">
        <v>2021</v>
      </c>
      <c r="B55">
        <v>1</v>
      </c>
      <c r="C55">
        <v>1</v>
      </c>
      <c r="D55" s="5">
        <v>44426</v>
      </c>
      <c r="E55" s="5">
        <v>44488</v>
      </c>
      <c r="F55" t="s">
        <v>50</v>
      </c>
      <c r="G55">
        <v>75</v>
      </c>
      <c r="H55">
        <v>723.95076800000004</v>
      </c>
      <c r="I55">
        <v>323.97796799999998</v>
      </c>
      <c r="J55">
        <v>839.94287999999995</v>
      </c>
      <c r="K55">
        <v>1887.8716159999999</v>
      </c>
      <c r="L55">
        <v>38.347457627118644</v>
      </c>
      <c r="M55">
        <v>17.16101694915254</v>
      </c>
      <c r="N55">
        <v>44.49152542372881</v>
      </c>
      <c r="O55">
        <v>28.498305084745759</v>
      </c>
      <c r="P55">
        <v>27.672457627118639</v>
      </c>
      <c r="Q55">
        <v>35.797457627118639</v>
      </c>
      <c r="R55">
        <v>63.684322033898297</v>
      </c>
      <c r="S55">
        <v>0.67086864406779656</v>
      </c>
      <c r="T55">
        <v>67.343155508474581</v>
      </c>
      <c r="U55">
        <v>3.3521933666343129</v>
      </c>
      <c r="V55">
        <v>38.210059322033906</v>
      </c>
      <c r="W55">
        <v>173.56273323629048</v>
      </c>
      <c r="X55">
        <v>174.99789084010192</v>
      </c>
    </row>
    <row r="56" spans="1:24" x14ac:dyDescent="0.2">
      <c r="A56">
        <v>2021</v>
      </c>
      <c r="B56">
        <v>2</v>
      </c>
      <c r="C56">
        <v>2</v>
      </c>
      <c r="D56" s="5">
        <v>44426</v>
      </c>
      <c r="E56" s="5">
        <v>44488</v>
      </c>
      <c r="F56" t="s">
        <v>50</v>
      </c>
      <c r="G56">
        <v>75</v>
      </c>
      <c r="H56">
        <v>1159.92112</v>
      </c>
      <c r="I56">
        <v>343.976608</v>
      </c>
      <c r="J56">
        <v>71.995103999999998</v>
      </c>
      <c r="K56">
        <v>1575.892832</v>
      </c>
      <c r="L56">
        <v>73.604060913705595</v>
      </c>
      <c r="M56">
        <v>21.827411167512693</v>
      </c>
      <c r="N56">
        <v>4.5685279187817267</v>
      </c>
      <c r="O56">
        <v>28.247715736040618</v>
      </c>
      <c r="P56">
        <v>24.173096446700512</v>
      </c>
      <c r="Q56">
        <v>32.586802030456859</v>
      </c>
      <c r="R56">
        <v>65.416243654822338</v>
      </c>
      <c r="S56">
        <v>0.70751269035533004</v>
      </c>
      <c r="T56">
        <v>70.069157868020312</v>
      </c>
      <c r="U56">
        <v>3.6824724281886714</v>
      </c>
      <c r="V56">
        <v>41.446558375634503</v>
      </c>
      <c r="W56">
        <v>195.84838505248405</v>
      </c>
      <c r="X56">
        <v>200.02150536076289</v>
      </c>
    </row>
    <row r="57" spans="1:24" x14ac:dyDescent="0.2">
      <c r="A57">
        <v>2021</v>
      </c>
      <c r="B57">
        <v>3</v>
      </c>
      <c r="C57">
        <v>3</v>
      </c>
      <c r="D57" s="5">
        <v>44426</v>
      </c>
      <c r="E57" s="5">
        <v>44488</v>
      </c>
      <c r="F57" t="s">
        <v>50</v>
      </c>
      <c r="G57">
        <v>75</v>
      </c>
      <c r="H57">
        <v>1899.8707999999999</v>
      </c>
      <c r="I57">
        <v>615.95811200000003</v>
      </c>
      <c r="J57">
        <v>167.98857599999999</v>
      </c>
      <c r="K57">
        <v>2683.8174879999997</v>
      </c>
      <c r="L57">
        <v>70.789865871833086</v>
      </c>
      <c r="M57">
        <v>22.95081967213115</v>
      </c>
      <c r="N57">
        <v>6.2593144560357681</v>
      </c>
      <c r="O57">
        <v>24.322354694485842</v>
      </c>
      <c r="P57">
        <v>26.239493293591657</v>
      </c>
      <c r="Q57">
        <v>35.092250372578249</v>
      </c>
      <c r="R57">
        <v>64.414307004470942</v>
      </c>
      <c r="S57">
        <v>0.68327868852459017</v>
      </c>
      <c r="T57">
        <v>68.459434724292109</v>
      </c>
      <c r="U57">
        <v>3.4195584132093813</v>
      </c>
      <c r="V57">
        <v>43.041852459016383</v>
      </c>
      <c r="W57">
        <v>179.08006947007365</v>
      </c>
      <c r="X57">
        <v>181.47367129845856</v>
      </c>
    </row>
    <row r="58" spans="1:24" x14ac:dyDescent="0.2">
      <c r="A58">
        <v>2021</v>
      </c>
      <c r="B58">
        <v>4</v>
      </c>
      <c r="C58">
        <v>4</v>
      </c>
      <c r="D58" s="5">
        <v>44426</v>
      </c>
      <c r="E58" s="5">
        <v>44488</v>
      </c>
      <c r="F58" t="s">
        <v>50</v>
      </c>
      <c r="G58">
        <v>75</v>
      </c>
      <c r="H58">
        <v>2167.8525759999998</v>
      </c>
      <c r="I58">
        <v>483.96708799999999</v>
      </c>
      <c r="J58">
        <v>299.9796</v>
      </c>
      <c r="K58">
        <v>2951.7992639999998</v>
      </c>
      <c r="L58">
        <v>73.441734417344179</v>
      </c>
      <c r="M58">
        <v>16.39566395663957</v>
      </c>
      <c r="N58">
        <v>10.162601626016263</v>
      </c>
      <c r="O58">
        <v>23.154200542005423</v>
      </c>
      <c r="P58">
        <v>23.098102981029818</v>
      </c>
      <c r="Q58">
        <v>31.057046070460711</v>
      </c>
      <c r="R58">
        <v>65.937669376693776</v>
      </c>
      <c r="S58">
        <v>0.70383468834688356</v>
      </c>
      <c r="T58">
        <v>70.906577777777784</v>
      </c>
      <c r="U58">
        <v>3.8638574875327762</v>
      </c>
      <c r="V58">
        <v>47.96274661246612</v>
      </c>
      <c r="W58">
        <v>207.13313620455196</v>
      </c>
      <c r="X58">
        <v>212.38210190852078</v>
      </c>
    </row>
    <row r="59" spans="1:24" x14ac:dyDescent="0.2">
      <c r="A59">
        <v>2021</v>
      </c>
      <c r="B59">
        <v>1</v>
      </c>
      <c r="C59">
        <v>1</v>
      </c>
      <c r="D59" s="5">
        <v>44426</v>
      </c>
      <c r="E59" s="5">
        <v>44488</v>
      </c>
      <c r="F59" t="s">
        <v>50</v>
      </c>
      <c r="G59">
        <v>100</v>
      </c>
      <c r="H59">
        <v>2071.8591040000001</v>
      </c>
      <c r="I59">
        <v>0</v>
      </c>
      <c r="J59">
        <v>0</v>
      </c>
      <c r="K59">
        <v>2071.8591040000001</v>
      </c>
      <c r="L59">
        <v>100</v>
      </c>
      <c r="M59">
        <v>0</v>
      </c>
      <c r="N59">
        <v>0</v>
      </c>
      <c r="O59">
        <v>30.7</v>
      </c>
      <c r="P59">
        <v>20.100000000000001</v>
      </c>
      <c r="Q59">
        <v>25.6</v>
      </c>
      <c r="R59">
        <v>68</v>
      </c>
      <c r="S59">
        <v>0.75</v>
      </c>
      <c r="T59">
        <v>73.242100000000008</v>
      </c>
      <c r="U59">
        <v>4.6875</v>
      </c>
      <c r="V59">
        <v>45.491999999999997</v>
      </c>
      <c r="W59">
        <v>259.14634146341461</v>
      </c>
      <c r="X59">
        <v>266.14135174418607</v>
      </c>
    </row>
    <row r="60" spans="1:24" x14ac:dyDescent="0.2">
      <c r="A60">
        <v>2021</v>
      </c>
      <c r="B60">
        <v>2</v>
      </c>
      <c r="C60">
        <v>2</v>
      </c>
      <c r="D60" s="5">
        <v>44426</v>
      </c>
      <c r="E60" s="5">
        <v>44488</v>
      </c>
      <c r="F60" t="s">
        <v>50</v>
      </c>
      <c r="G60">
        <v>100</v>
      </c>
      <c r="H60">
        <v>3775.7432319999998</v>
      </c>
      <c r="I60">
        <v>0</v>
      </c>
      <c r="J60">
        <v>0</v>
      </c>
      <c r="K60">
        <v>3775.7432319999998</v>
      </c>
      <c r="L60">
        <v>100</v>
      </c>
      <c r="M60">
        <v>0</v>
      </c>
      <c r="N60">
        <v>0</v>
      </c>
      <c r="O60">
        <v>28.1</v>
      </c>
      <c r="P60">
        <v>21.6</v>
      </c>
      <c r="Q60">
        <v>27.3</v>
      </c>
      <c r="R60">
        <v>67</v>
      </c>
      <c r="S60">
        <v>0.74</v>
      </c>
      <c r="T60">
        <v>72.073599999999999</v>
      </c>
      <c r="U60">
        <v>4.3956043956043951</v>
      </c>
      <c r="V60">
        <v>46.510999999999996</v>
      </c>
      <c r="W60">
        <v>239.43536138658089</v>
      </c>
      <c r="X60">
        <v>245.5868472612658</v>
      </c>
    </row>
    <row r="61" spans="1:24" x14ac:dyDescent="0.2">
      <c r="A61">
        <v>2021</v>
      </c>
      <c r="B61">
        <v>3</v>
      </c>
      <c r="C61">
        <v>3</v>
      </c>
      <c r="D61" s="5">
        <v>44426</v>
      </c>
      <c r="E61" s="5">
        <v>44488</v>
      </c>
      <c r="F61" t="s">
        <v>50</v>
      </c>
      <c r="G61">
        <v>100</v>
      </c>
      <c r="H61">
        <v>3247.7791359999997</v>
      </c>
      <c r="I61">
        <v>0</v>
      </c>
      <c r="J61">
        <v>0</v>
      </c>
      <c r="K61">
        <v>3247.7791359999997</v>
      </c>
      <c r="L61">
        <v>100</v>
      </c>
      <c r="M61">
        <v>0</v>
      </c>
      <c r="N61">
        <v>0</v>
      </c>
      <c r="O61">
        <v>23.3</v>
      </c>
      <c r="P61">
        <v>23.5</v>
      </c>
      <c r="Q61">
        <v>29.1</v>
      </c>
      <c r="R61">
        <v>66</v>
      </c>
      <c r="S61">
        <v>0.72</v>
      </c>
      <c r="T61">
        <v>70.593500000000006</v>
      </c>
      <c r="U61">
        <v>4.1237113402061851</v>
      </c>
      <c r="V61">
        <v>49.637</v>
      </c>
      <c r="W61">
        <v>221.27231581594162</v>
      </c>
      <c r="X61">
        <v>225.66450891073285</v>
      </c>
    </row>
    <row r="62" spans="1:24" x14ac:dyDescent="0.2">
      <c r="A62">
        <v>2021</v>
      </c>
      <c r="B62">
        <v>4</v>
      </c>
      <c r="C62">
        <v>4</v>
      </c>
      <c r="D62" s="5">
        <v>44426</v>
      </c>
      <c r="E62" s="5">
        <v>44488</v>
      </c>
      <c r="F62" t="s">
        <v>50</v>
      </c>
      <c r="G62">
        <v>100</v>
      </c>
      <c r="H62">
        <v>2907.8022559999999</v>
      </c>
      <c r="I62">
        <v>0</v>
      </c>
      <c r="J62">
        <v>0</v>
      </c>
      <c r="K62">
        <v>2907.8022559999999</v>
      </c>
      <c r="L62">
        <v>100</v>
      </c>
      <c r="M62">
        <v>0</v>
      </c>
      <c r="N62">
        <v>0</v>
      </c>
      <c r="O62">
        <v>22.6</v>
      </c>
      <c r="P62">
        <v>20.100000000000001</v>
      </c>
      <c r="Q62">
        <v>25.4</v>
      </c>
      <c r="R62">
        <v>68</v>
      </c>
      <c r="S62">
        <v>0.74</v>
      </c>
      <c r="T62">
        <v>73.242100000000008</v>
      </c>
      <c r="U62">
        <v>4.7244094488188981</v>
      </c>
      <c r="V62">
        <v>53.777999999999999</v>
      </c>
      <c r="W62">
        <v>261.18686383714237</v>
      </c>
      <c r="X62">
        <v>268.23695293902222</v>
      </c>
    </row>
    <row r="63" spans="1:24" x14ac:dyDescent="0.2">
      <c r="A63">
        <v>2021</v>
      </c>
      <c r="B63">
        <v>1</v>
      </c>
      <c r="C63">
        <v>1</v>
      </c>
      <c r="D63" s="5">
        <v>44426</v>
      </c>
      <c r="E63" s="5">
        <v>44488</v>
      </c>
      <c r="F63" t="s">
        <v>51</v>
      </c>
      <c r="G63">
        <v>0</v>
      </c>
      <c r="H63">
        <v>0</v>
      </c>
      <c r="I63">
        <v>1303.9113280000001</v>
      </c>
      <c r="J63">
        <v>1355.907792</v>
      </c>
      <c r="K63">
        <v>2659.8191200000001</v>
      </c>
      <c r="L63">
        <v>0</v>
      </c>
      <c r="M63">
        <v>49.022556390977442</v>
      </c>
      <c r="N63">
        <v>50.977443609022544</v>
      </c>
      <c r="O63">
        <v>27.53142857142857</v>
      </c>
      <c r="P63">
        <v>32.064661654135335</v>
      </c>
      <c r="Q63">
        <v>44.682706766917292</v>
      </c>
      <c r="R63">
        <v>60.999999999999993</v>
      </c>
      <c r="S63">
        <v>0.61529323308270667</v>
      </c>
      <c r="T63">
        <v>63.921628571428577</v>
      </c>
      <c r="U63">
        <v>2.6856027461802516</v>
      </c>
      <c r="V63">
        <v>30.913654135338348</v>
      </c>
      <c r="W63">
        <v>133.18842887560595</v>
      </c>
      <c r="X63">
        <v>133.07604746646714</v>
      </c>
    </row>
    <row r="64" spans="1:24" x14ac:dyDescent="0.2">
      <c r="A64">
        <v>2021</v>
      </c>
      <c r="B64">
        <v>2</v>
      </c>
      <c r="C64">
        <v>2</v>
      </c>
      <c r="D64" s="5">
        <v>44426</v>
      </c>
      <c r="E64" s="5">
        <v>44488</v>
      </c>
      <c r="F64" t="s">
        <v>51</v>
      </c>
      <c r="G64">
        <v>0</v>
      </c>
      <c r="H64">
        <v>0</v>
      </c>
      <c r="I64">
        <v>1095.9254719999999</v>
      </c>
      <c r="J64">
        <v>283.98068799999999</v>
      </c>
      <c r="K64">
        <v>1379.90616</v>
      </c>
      <c r="L64">
        <v>0</v>
      </c>
      <c r="M64">
        <v>79.420289855072454</v>
      </c>
      <c r="N64">
        <v>20.579710144927535</v>
      </c>
      <c r="O64">
        <v>28.538550724637677</v>
      </c>
      <c r="P64">
        <v>31.338260869565211</v>
      </c>
      <c r="Q64">
        <v>46.880579710144922</v>
      </c>
      <c r="R64">
        <v>61</v>
      </c>
      <c r="S64">
        <v>0.61823188405797103</v>
      </c>
      <c r="T64">
        <v>64.487494782608707</v>
      </c>
      <c r="U64">
        <v>2.5596953096984016</v>
      </c>
      <c r="V64">
        <v>27.862510144927541</v>
      </c>
      <c r="W64">
        <v>126.9442389362622</v>
      </c>
      <c r="X64">
        <v>127.95995188313461</v>
      </c>
    </row>
    <row r="65" spans="1:24" x14ac:dyDescent="0.2">
      <c r="A65">
        <v>2021</v>
      </c>
      <c r="B65">
        <v>3</v>
      </c>
      <c r="C65">
        <v>3</v>
      </c>
      <c r="D65" s="5">
        <v>44426</v>
      </c>
      <c r="E65" s="5">
        <v>44488</v>
      </c>
      <c r="F65" t="s">
        <v>51</v>
      </c>
      <c r="G65">
        <v>0</v>
      </c>
      <c r="H65">
        <v>0</v>
      </c>
      <c r="I65">
        <v>1599.8912</v>
      </c>
      <c r="J65">
        <v>1171.920304</v>
      </c>
      <c r="K65">
        <v>2771.8115039999998</v>
      </c>
      <c r="L65">
        <v>0</v>
      </c>
      <c r="M65">
        <v>57.720057720057724</v>
      </c>
      <c r="N65">
        <v>42.279942279942283</v>
      </c>
      <c r="O65">
        <v>26.216161616161617</v>
      </c>
      <c r="P65">
        <v>32.857720057720059</v>
      </c>
      <c r="Q65">
        <v>47.487445887445887</v>
      </c>
      <c r="R65">
        <v>60.154401154401157</v>
      </c>
      <c r="S65">
        <v>0.59845598845598846</v>
      </c>
      <c r="T65">
        <v>63.303836075036081</v>
      </c>
      <c r="U65">
        <v>2.5269836639439909</v>
      </c>
      <c r="V65">
        <v>29.620513708513712</v>
      </c>
      <c r="W65">
        <v>123.58470652967907</v>
      </c>
      <c r="X65">
        <v>124.00601521442208</v>
      </c>
    </row>
    <row r="66" spans="1:24" x14ac:dyDescent="0.2">
      <c r="A66">
        <v>2021</v>
      </c>
      <c r="B66">
        <v>4</v>
      </c>
      <c r="C66">
        <v>4</v>
      </c>
      <c r="D66" s="5">
        <v>44426</v>
      </c>
      <c r="E66" s="5">
        <v>44488</v>
      </c>
      <c r="F66" t="s">
        <v>51</v>
      </c>
      <c r="G66">
        <v>0</v>
      </c>
      <c r="H66">
        <v>0</v>
      </c>
      <c r="I66">
        <v>2139.85448</v>
      </c>
      <c r="J66">
        <v>399.97280000000001</v>
      </c>
      <c r="K66">
        <v>2539.82728</v>
      </c>
      <c r="L66">
        <v>0</v>
      </c>
      <c r="M66">
        <v>84.251968503937007</v>
      </c>
      <c r="N66">
        <v>15.748031496062994</v>
      </c>
      <c r="O66">
        <v>25.812598425196853</v>
      </c>
      <c r="P66">
        <v>30.983464566929133</v>
      </c>
      <c r="Q66">
        <v>48.524409448818901</v>
      </c>
      <c r="R66">
        <v>60.685039370078741</v>
      </c>
      <c r="S66">
        <v>0.60157480314960621</v>
      </c>
      <c r="T66">
        <v>64.763881102362205</v>
      </c>
      <c r="U66">
        <v>2.4729821828449028</v>
      </c>
      <c r="V66">
        <v>29.059700787401567</v>
      </c>
      <c r="W66">
        <v>122.01058628247658</v>
      </c>
      <c r="X66">
        <v>124.15497988994375</v>
      </c>
    </row>
    <row r="67" spans="1:24" x14ac:dyDescent="0.2">
      <c r="A67">
        <v>2021</v>
      </c>
      <c r="B67">
        <v>1</v>
      </c>
      <c r="C67">
        <v>1</v>
      </c>
      <c r="D67" s="5">
        <v>44426</v>
      </c>
      <c r="E67" s="5">
        <v>44488</v>
      </c>
      <c r="F67" t="s">
        <v>51</v>
      </c>
      <c r="G67">
        <v>25</v>
      </c>
      <c r="H67">
        <v>759.94831999999997</v>
      </c>
      <c r="I67">
        <v>995.9322719999999</v>
      </c>
      <c r="J67">
        <v>495.966272</v>
      </c>
      <c r="K67">
        <v>2251.8468639999996</v>
      </c>
      <c r="L67">
        <v>33.747779751332146</v>
      </c>
      <c r="M67">
        <v>44.227353463587917</v>
      </c>
      <c r="N67">
        <v>22.024866785079929</v>
      </c>
      <c r="O67">
        <v>27.60905861456483</v>
      </c>
      <c r="P67">
        <v>27.580639431616341</v>
      </c>
      <c r="Q67">
        <v>39.213854351687381</v>
      </c>
      <c r="R67">
        <v>63.362344582593245</v>
      </c>
      <c r="S67">
        <v>0.65722912966252212</v>
      </c>
      <c r="T67">
        <v>67.414681882770878</v>
      </c>
      <c r="U67">
        <v>3.06014295161568</v>
      </c>
      <c r="V67">
        <v>35.922056838365904</v>
      </c>
      <c r="W67">
        <v>157.64051396119243</v>
      </c>
      <c r="X67">
        <v>159.92136713098805</v>
      </c>
    </row>
    <row r="68" spans="1:24" x14ac:dyDescent="0.2">
      <c r="A68">
        <v>2021</v>
      </c>
      <c r="B68">
        <v>2</v>
      </c>
      <c r="C68">
        <v>2</v>
      </c>
      <c r="D68" s="5">
        <v>44426</v>
      </c>
      <c r="E68" s="5">
        <v>44488</v>
      </c>
      <c r="F68" t="s">
        <v>51</v>
      </c>
      <c r="G68">
        <v>25</v>
      </c>
      <c r="H68">
        <v>995.9322719999999</v>
      </c>
      <c r="I68">
        <v>675.95403199999998</v>
      </c>
      <c r="J68">
        <v>1007.9314559999999</v>
      </c>
      <c r="K68">
        <v>2679.8177599999999</v>
      </c>
      <c r="L68">
        <v>37.164179104477604</v>
      </c>
      <c r="M68">
        <v>25.223880597014926</v>
      </c>
      <c r="N68">
        <v>37.611940298507463</v>
      </c>
      <c r="O68">
        <v>28.094179104477611</v>
      </c>
      <c r="P68">
        <v>26.121343283582089</v>
      </c>
      <c r="Q68">
        <v>34.289850746268655</v>
      </c>
      <c r="R68">
        <v>63.973134328358199</v>
      </c>
      <c r="S68">
        <v>0.68450746268656715</v>
      </c>
      <c r="T68">
        <v>68.551473582089557</v>
      </c>
      <c r="U68">
        <v>3.4995777872570102</v>
      </c>
      <c r="V68">
        <v>40.016259701492537</v>
      </c>
      <c r="W68">
        <v>182.01541453392787</v>
      </c>
      <c r="X68">
        <v>185.96993351288089</v>
      </c>
    </row>
    <row r="69" spans="1:24" x14ac:dyDescent="0.2">
      <c r="A69">
        <v>2021</v>
      </c>
      <c r="B69">
        <v>3</v>
      </c>
      <c r="C69">
        <v>3</v>
      </c>
      <c r="D69" s="5">
        <v>44426</v>
      </c>
      <c r="E69" s="5">
        <v>44488</v>
      </c>
      <c r="F69" t="s">
        <v>51</v>
      </c>
      <c r="G69">
        <v>25</v>
      </c>
      <c r="H69">
        <v>1403.904528</v>
      </c>
      <c r="I69">
        <v>1959.86672</v>
      </c>
      <c r="J69">
        <v>0</v>
      </c>
      <c r="K69">
        <v>3363.771248</v>
      </c>
      <c r="L69">
        <v>41.736028537455404</v>
      </c>
      <c r="M69">
        <v>58.263971462544582</v>
      </c>
      <c r="N69">
        <v>0</v>
      </c>
      <c r="O69">
        <v>27.358263971462538</v>
      </c>
      <c r="P69">
        <v>26.639595719381681</v>
      </c>
      <c r="Q69">
        <v>39.696551724137926</v>
      </c>
      <c r="R69">
        <v>64.338882282996423</v>
      </c>
      <c r="S69">
        <v>0.66095124851367415</v>
      </c>
      <c r="T69">
        <v>68.147754934601679</v>
      </c>
      <c r="U69">
        <v>3.022932592077832</v>
      </c>
      <c r="V69">
        <v>35.72394292508919</v>
      </c>
      <c r="W69">
        <v>158.12366194400721</v>
      </c>
      <c r="X69">
        <v>159.69462749514753</v>
      </c>
    </row>
    <row r="70" spans="1:24" x14ac:dyDescent="0.2">
      <c r="A70">
        <v>2021</v>
      </c>
      <c r="B70">
        <v>4</v>
      </c>
      <c r="C70">
        <v>4</v>
      </c>
      <c r="D70" s="5">
        <v>44426</v>
      </c>
      <c r="E70" s="5">
        <v>44488</v>
      </c>
      <c r="F70" t="s">
        <v>51</v>
      </c>
      <c r="G70">
        <v>25</v>
      </c>
      <c r="H70">
        <v>1819.8762400000001</v>
      </c>
      <c r="I70">
        <v>1499.8979999999999</v>
      </c>
      <c r="J70">
        <v>115.99211199999999</v>
      </c>
      <c r="K70">
        <v>3435.7663520000001</v>
      </c>
      <c r="L70">
        <v>52.968568102444699</v>
      </c>
      <c r="M70">
        <v>43.655413271245628</v>
      </c>
      <c r="N70">
        <v>3.3760186263096617</v>
      </c>
      <c r="O70">
        <v>25.318859138533178</v>
      </c>
      <c r="P70">
        <v>23.715948777648425</v>
      </c>
      <c r="Q70">
        <v>34.695343422584394</v>
      </c>
      <c r="R70">
        <v>65.169965075669367</v>
      </c>
      <c r="S70">
        <v>0.69038416763678689</v>
      </c>
      <c r="T70">
        <v>70.425275902211879</v>
      </c>
      <c r="U70">
        <v>3.4586773947851421</v>
      </c>
      <c r="V70">
        <v>42.414471478463334</v>
      </c>
      <c r="W70">
        <v>183.25356506191449</v>
      </c>
      <c r="X70">
        <v>188.82039518177288</v>
      </c>
    </row>
    <row r="71" spans="1:24" x14ac:dyDescent="0.2">
      <c r="A71">
        <v>2021</v>
      </c>
      <c r="B71">
        <v>1</v>
      </c>
      <c r="C71">
        <v>1</v>
      </c>
      <c r="D71" s="5">
        <v>44426</v>
      </c>
      <c r="E71" s="5">
        <v>44488</v>
      </c>
      <c r="F71" t="s">
        <v>51</v>
      </c>
      <c r="G71">
        <v>50</v>
      </c>
      <c r="H71">
        <v>971.93390399999998</v>
      </c>
      <c r="I71">
        <v>799.94560000000001</v>
      </c>
      <c r="J71">
        <v>171.988304</v>
      </c>
      <c r="K71">
        <v>1943.867808</v>
      </c>
      <c r="L71">
        <v>50</v>
      </c>
      <c r="M71">
        <v>41.152263374485599</v>
      </c>
      <c r="N71">
        <v>8.8477366255144041</v>
      </c>
      <c r="O71">
        <v>27.631893004115227</v>
      </c>
      <c r="P71">
        <v>25.432716049382719</v>
      </c>
      <c r="Q71">
        <v>36.488271604938269</v>
      </c>
      <c r="R71">
        <v>64.5</v>
      </c>
      <c r="S71">
        <v>0.67765432098765432</v>
      </c>
      <c r="T71">
        <v>69.087914197530864</v>
      </c>
      <c r="U71">
        <v>3.2887279863308017</v>
      </c>
      <c r="V71">
        <v>38.434014403292181</v>
      </c>
      <c r="W71">
        <v>172.45768708807861</v>
      </c>
      <c r="X71">
        <v>176.13283483615572</v>
      </c>
    </row>
    <row r="72" spans="1:24" x14ac:dyDescent="0.2">
      <c r="A72">
        <v>2021</v>
      </c>
      <c r="B72">
        <v>2</v>
      </c>
      <c r="C72">
        <v>2</v>
      </c>
      <c r="D72" s="5">
        <v>44426</v>
      </c>
      <c r="E72" s="5">
        <v>44488</v>
      </c>
      <c r="F72" t="s">
        <v>51</v>
      </c>
      <c r="G72">
        <v>50</v>
      </c>
      <c r="H72">
        <v>1175.920032</v>
      </c>
      <c r="I72">
        <v>331.97742399999998</v>
      </c>
      <c r="J72">
        <v>0</v>
      </c>
      <c r="K72">
        <v>1507.8974559999999</v>
      </c>
      <c r="L72">
        <v>77.984084880636601</v>
      </c>
      <c r="M72">
        <v>22.015915119363395</v>
      </c>
      <c r="N72">
        <v>0</v>
      </c>
      <c r="O72">
        <v>29.689920424403184</v>
      </c>
      <c r="P72">
        <v>20.560212201591511</v>
      </c>
      <c r="Q72">
        <v>28.176392572944298</v>
      </c>
      <c r="R72">
        <v>67.238726790450926</v>
      </c>
      <c r="S72">
        <v>0.73477453580901853</v>
      </c>
      <c r="T72">
        <v>72.883594694960209</v>
      </c>
      <c r="U72">
        <v>4.258884443398447</v>
      </c>
      <c r="V72">
        <v>44.106034482758616</v>
      </c>
      <c r="W72">
        <v>232.81460774127629</v>
      </c>
      <c r="X72">
        <v>240.62233149249889</v>
      </c>
    </row>
    <row r="73" spans="1:24" x14ac:dyDescent="0.2">
      <c r="A73">
        <v>2021</v>
      </c>
      <c r="B73">
        <v>3</v>
      </c>
      <c r="C73">
        <v>3</v>
      </c>
      <c r="D73" s="5">
        <v>44426</v>
      </c>
      <c r="E73" s="5">
        <v>44488</v>
      </c>
      <c r="F73" t="s">
        <v>51</v>
      </c>
      <c r="G73">
        <v>50</v>
      </c>
      <c r="H73">
        <v>2475.8316319999999</v>
      </c>
      <c r="I73">
        <v>1023.930368</v>
      </c>
      <c r="J73">
        <v>699.95240000000001</v>
      </c>
      <c r="K73">
        <v>4199.7143999999998</v>
      </c>
      <c r="L73">
        <v>58.952380952380956</v>
      </c>
      <c r="M73">
        <v>24.38095238095238</v>
      </c>
      <c r="N73">
        <v>16.666666666666664</v>
      </c>
      <c r="O73">
        <v>26.874380952380953</v>
      </c>
      <c r="P73">
        <v>24.040476190476188</v>
      </c>
      <c r="Q73">
        <v>33.003809523809522</v>
      </c>
      <c r="R73">
        <v>65.382857142857134</v>
      </c>
      <c r="S73">
        <v>0.69355238095238103</v>
      </c>
      <c r="T73">
        <v>70.172469047619046</v>
      </c>
      <c r="U73">
        <v>3.6359439025797888</v>
      </c>
      <c r="V73">
        <v>42.432076190476188</v>
      </c>
      <c r="W73">
        <v>193.27512257058277</v>
      </c>
      <c r="X73">
        <v>197.78539609508482</v>
      </c>
    </row>
    <row r="74" spans="1:24" x14ac:dyDescent="0.2">
      <c r="A74">
        <v>2021</v>
      </c>
      <c r="B74">
        <v>4</v>
      </c>
      <c r="C74">
        <v>4</v>
      </c>
      <c r="D74" s="5">
        <v>44426</v>
      </c>
      <c r="E74" s="5">
        <v>44488</v>
      </c>
      <c r="F74" t="s">
        <v>51</v>
      </c>
      <c r="G74">
        <v>50</v>
      </c>
      <c r="H74">
        <v>1115.9241119999999</v>
      </c>
      <c r="I74">
        <v>1371.9067039999998</v>
      </c>
      <c r="J74">
        <v>271.98150399999997</v>
      </c>
      <c r="K74">
        <v>2759.8123199999995</v>
      </c>
      <c r="L74">
        <v>40.434782608695656</v>
      </c>
      <c r="M74">
        <v>49.710144927536234</v>
      </c>
      <c r="N74">
        <v>9.8550724637681171</v>
      </c>
      <c r="O74">
        <v>25.25811594202899</v>
      </c>
      <c r="P74">
        <v>25.499565217391304</v>
      </c>
      <c r="Q74">
        <v>37.680000000000007</v>
      </c>
      <c r="R74">
        <v>64.037681159420302</v>
      </c>
      <c r="S74">
        <v>0.66972463768115942</v>
      </c>
      <c r="T74">
        <v>69.035838695652188</v>
      </c>
      <c r="U74">
        <v>3.1847133757961776</v>
      </c>
      <c r="V74">
        <v>39.699484057971006</v>
      </c>
      <c r="W74">
        <v>165.80622743363961</v>
      </c>
      <c r="X74">
        <v>170.43361155298518</v>
      </c>
    </row>
    <row r="75" spans="1:24" x14ac:dyDescent="0.2">
      <c r="A75">
        <v>2021</v>
      </c>
      <c r="B75">
        <v>1</v>
      </c>
      <c r="C75">
        <v>1</v>
      </c>
      <c r="D75" s="5">
        <v>44426</v>
      </c>
      <c r="E75" s="5">
        <v>44488</v>
      </c>
      <c r="F75" t="s">
        <v>51</v>
      </c>
      <c r="G75">
        <v>75</v>
      </c>
      <c r="H75">
        <v>523.96436799999992</v>
      </c>
      <c r="I75">
        <v>703.95212800000013</v>
      </c>
      <c r="J75">
        <v>0</v>
      </c>
      <c r="K75">
        <v>1227.9164960000001</v>
      </c>
      <c r="L75">
        <v>42.671009771986967</v>
      </c>
      <c r="M75">
        <v>57.328990228013033</v>
      </c>
      <c r="N75">
        <v>0</v>
      </c>
      <c r="O75">
        <v>27.902605863192182</v>
      </c>
      <c r="P75">
        <v>26.179478827361567</v>
      </c>
      <c r="Q75">
        <v>39.492182410423453</v>
      </c>
      <c r="R75">
        <v>63.986970684039086</v>
      </c>
      <c r="S75">
        <v>0.66400651465798044</v>
      </c>
      <c r="T75">
        <v>68.506185993485346</v>
      </c>
      <c r="U75">
        <v>3.0385760592538826</v>
      </c>
      <c r="V75">
        <v>35.369664495114009</v>
      </c>
      <c r="W75">
        <v>158.07258310951318</v>
      </c>
      <c r="X75">
        <v>161.36531524852575</v>
      </c>
    </row>
    <row r="76" spans="1:24" x14ac:dyDescent="0.2">
      <c r="A76">
        <v>2021</v>
      </c>
      <c r="B76">
        <v>2</v>
      </c>
      <c r="C76">
        <v>2</v>
      </c>
      <c r="D76" s="5">
        <v>44426</v>
      </c>
      <c r="E76" s="5">
        <v>44488</v>
      </c>
      <c r="F76" t="s">
        <v>51</v>
      </c>
      <c r="G76">
        <v>75</v>
      </c>
      <c r="H76">
        <v>1355.907792</v>
      </c>
      <c r="I76">
        <v>263.98204800000002</v>
      </c>
      <c r="J76">
        <v>47.996735999999991</v>
      </c>
      <c r="K76">
        <v>1667.8865759999999</v>
      </c>
      <c r="L76">
        <v>81.294964028776974</v>
      </c>
      <c r="M76">
        <v>15.827338129496402</v>
      </c>
      <c r="N76">
        <v>2.8776978417266186</v>
      </c>
      <c r="O76">
        <v>29.6</v>
      </c>
      <c r="P76">
        <v>20.091366906474821</v>
      </c>
      <c r="Q76">
        <v>26.868345323741011</v>
      </c>
      <c r="R76">
        <v>67.503597122302168</v>
      </c>
      <c r="S76">
        <v>0.74122302158273368</v>
      </c>
      <c r="T76">
        <v>73.248825179856112</v>
      </c>
      <c r="U76">
        <v>4.466222186521005</v>
      </c>
      <c r="V76">
        <v>45.412438848920857</v>
      </c>
      <c r="W76">
        <v>245.11062043707435</v>
      </c>
      <c r="X76">
        <v>253.60118461617972</v>
      </c>
    </row>
    <row r="77" spans="1:24" x14ac:dyDescent="0.2">
      <c r="A77">
        <v>2021</v>
      </c>
      <c r="B77">
        <v>3</v>
      </c>
      <c r="C77">
        <v>3</v>
      </c>
      <c r="D77" s="5">
        <v>44426</v>
      </c>
      <c r="E77" s="5">
        <v>44488</v>
      </c>
      <c r="F77" t="s">
        <v>51</v>
      </c>
      <c r="G77">
        <v>75</v>
      </c>
      <c r="H77">
        <v>1599.8912</v>
      </c>
      <c r="I77">
        <v>463.96844799999997</v>
      </c>
      <c r="J77">
        <v>403.97252800000001</v>
      </c>
      <c r="K77">
        <v>2467.8321760000003</v>
      </c>
      <c r="L77">
        <v>64.829821717990271</v>
      </c>
      <c r="M77">
        <v>18.80064829821718</v>
      </c>
      <c r="N77">
        <v>16.369529983792543</v>
      </c>
      <c r="O77">
        <v>26.876823338735818</v>
      </c>
      <c r="P77">
        <v>23.159157212317663</v>
      </c>
      <c r="Q77">
        <v>31.329659643435978</v>
      </c>
      <c r="R77">
        <v>65.858995137763372</v>
      </c>
      <c r="S77">
        <v>0.70348460291734194</v>
      </c>
      <c r="T77">
        <v>70.859016531604539</v>
      </c>
      <c r="U77">
        <v>3.8302363117162606</v>
      </c>
      <c r="V77">
        <v>43.986593192868725</v>
      </c>
      <c r="W77">
        <v>205.08578425187474</v>
      </c>
      <c r="X77">
        <v>210.39285126500346</v>
      </c>
    </row>
    <row r="78" spans="1:24" x14ac:dyDescent="0.2">
      <c r="A78">
        <v>2021</v>
      </c>
      <c r="B78">
        <v>4</v>
      </c>
      <c r="C78">
        <v>4</v>
      </c>
      <c r="D78" s="5">
        <v>44426</v>
      </c>
      <c r="E78" s="5">
        <v>44488</v>
      </c>
      <c r="F78" t="s">
        <v>51</v>
      </c>
      <c r="G78">
        <v>75</v>
      </c>
      <c r="H78">
        <v>1559.89392</v>
      </c>
      <c r="I78">
        <v>1303.9113280000001</v>
      </c>
      <c r="J78">
        <v>347.976336</v>
      </c>
      <c r="K78">
        <v>3211.7815840000003</v>
      </c>
      <c r="L78">
        <v>48.567870485678696</v>
      </c>
      <c r="M78">
        <v>40.597758405977586</v>
      </c>
      <c r="N78">
        <v>10.83437110834371</v>
      </c>
      <c r="O78">
        <v>25.038356164383558</v>
      </c>
      <c r="P78">
        <v>24.435491905354915</v>
      </c>
      <c r="Q78">
        <v>35.323412204234117</v>
      </c>
      <c r="R78">
        <v>64.66874221668742</v>
      </c>
      <c r="S78">
        <v>0.68364881693648816</v>
      </c>
      <c r="T78">
        <v>69.864751805728531</v>
      </c>
      <c r="U78">
        <v>3.397180298046516</v>
      </c>
      <c r="V78">
        <v>42.11087048567871</v>
      </c>
      <c r="W78">
        <v>178.61087557559307</v>
      </c>
      <c r="X78">
        <v>183.98694446692303</v>
      </c>
    </row>
    <row r="79" spans="1:24" x14ac:dyDescent="0.2">
      <c r="A79">
        <v>2021</v>
      </c>
      <c r="B79">
        <v>1</v>
      </c>
      <c r="C79">
        <v>1</v>
      </c>
      <c r="D79" s="5">
        <v>44426</v>
      </c>
      <c r="E79" s="5">
        <v>44488</v>
      </c>
      <c r="F79" t="s">
        <v>51</v>
      </c>
      <c r="G79">
        <v>100</v>
      </c>
      <c r="H79">
        <v>1599.8912</v>
      </c>
      <c r="I79">
        <v>0</v>
      </c>
      <c r="J79">
        <v>0</v>
      </c>
      <c r="K79">
        <v>1599.8912</v>
      </c>
      <c r="L79">
        <v>100</v>
      </c>
      <c r="M79">
        <v>0</v>
      </c>
      <c r="N79">
        <v>0</v>
      </c>
      <c r="O79">
        <v>27.1</v>
      </c>
      <c r="P79">
        <v>19.3</v>
      </c>
      <c r="Q79">
        <v>24.3</v>
      </c>
      <c r="R79">
        <v>68</v>
      </c>
      <c r="S79">
        <v>0.75</v>
      </c>
      <c r="T79">
        <v>73.865300000000005</v>
      </c>
      <c r="U79">
        <v>4.9382716049382713</v>
      </c>
      <c r="V79">
        <v>50.301000000000002</v>
      </c>
      <c r="W79">
        <v>273.01013750878246</v>
      </c>
      <c r="X79">
        <v>282.76504928701308</v>
      </c>
    </row>
    <row r="80" spans="1:24" x14ac:dyDescent="0.2">
      <c r="A80">
        <v>2021</v>
      </c>
      <c r="B80">
        <v>2</v>
      </c>
      <c r="C80">
        <v>2</v>
      </c>
      <c r="D80" s="5">
        <v>44426</v>
      </c>
      <c r="E80" s="5">
        <v>44488</v>
      </c>
      <c r="F80" t="s">
        <v>51</v>
      </c>
      <c r="G80">
        <v>100</v>
      </c>
      <c r="H80">
        <v>2443.8338080000003</v>
      </c>
      <c r="I80">
        <v>0</v>
      </c>
      <c r="J80">
        <v>0</v>
      </c>
      <c r="K80">
        <v>2443.8338080000003</v>
      </c>
      <c r="L80">
        <v>100</v>
      </c>
      <c r="M80">
        <v>0</v>
      </c>
      <c r="N80">
        <v>0</v>
      </c>
      <c r="O80">
        <v>29.8</v>
      </c>
      <c r="P80">
        <v>17.5</v>
      </c>
      <c r="Q80">
        <v>22.1</v>
      </c>
      <c r="R80">
        <v>69</v>
      </c>
      <c r="S80">
        <v>0.77</v>
      </c>
      <c r="T80">
        <v>75.267500000000013</v>
      </c>
      <c r="U80">
        <v>5.4298642533936645</v>
      </c>
      <c r="V80">
        <v>49.646999999999998</v>
      </c>
      <c r="W80">
        <v>304.60214104403485</v>
      </c>
      <c r="X80">
        <v>316.8157423971378</v>
      </c>
    </row>
    <row r="81" spans="1:24" x14ac:dyDescent="0.2">
      <c r="A81">
        <v>2021</v>
      </c>
      <c r="B81">
        <v>3</v>
      </c>
      <c r="C81">
        <v>3</v>
      </c>
      <c r="D81" s="5">
        <v>44426</v>
      </c>
      <c r="E81" s="5">
        <v>44488</v>
      </c>
      <c r="F81" t="s">
        <v>51</v>
      </c>
      <c r="G81">
        <v>100</v>
      </c>
      <c r="H81">
        <v>1503.8977279999999</v>
      </c>
      <c r="I81">
        <v>0</v>
      </c>
      <c r="J81">
        <v>0</v>
      </c>
      <c r="K81">
        <v>1503.8977279999999</v>
      </c>
      <c r="L81">
        <v>100</v>
      </c>
      <c r="M81">
        <v>0</v>
      </c>
      <c r="N81">
        <v>0</v>
      </c>
      <c r="O81">
        <v>27.3</v>
      </c>
      <c r="P81">
        <v>17.899999999999999</v>
      </c>
      <c r="Q81">
        <v>22.8</v>
      </c>
      <c r="R81">
        <v>69</v>
      </c>
      <c r="S81">
        <v>0.76</v>
      </c>
      <c r="T81">
        <v>74.955900000000014</v>
      </c>
      <c r="U81">
        <v>5.2631578947368416</v>
      </c>
      <c r="V81">
        <v>51.495999999999995</v>
      </c>
      <c r="W81">
        <v>295.25032092426187</v>
      </c>
      <c r="X81">
        <v>305.8176254589963</v>
      </c>
    </row>
    <row r="82" spans="1:24" x14ac:dyDescent="0.2">
      <c r="A82">
        <v>2021</v>
      </c>
      <c r="B82">
        <v>4</v>
      </c>
      <c r="C82">
        <v>4</v>
      </c>
      <c r="D82" s="5">
        <v>44426</v>
      </c>
      <c r="E82" s="5">
        <v>44488</v>
      </c>
      <c r="F82" t="s">
        <v>51</v>
      </c>
      <c r="G82">
        <v>100</v>
      </c>
      <c r="H82">
        <v>2599.8231999999998</v>
      </c>
      <c r="I82">
        <v>0</v>
      </c>
      <c r="J82">
        <v>0</v>
      </c>
      <c r="K82">
        <v>2599.8231999999998</v>
      </c>
      <c r="L82">
        <v>100</v>
      </c>
      <c r="M82">
        <v>0</v>
      </c>
      <c r="N82">
        <v>0</v>
      </c>
      <c r="O82">
        <v>24.5</v>
      </c>
      <c r="P82">
        <v>17.399999999999999</v>
      </c>
      <c r="Q82">
        <v>21.8</v>
      </c>
      <c r="R82">
        <v>69</v>
      </c>
      <c r="S82">
        <v>0.77</v>
      </c>
      <c r="T82">
        <v>75.345400000000012</v>
      </c>
      <c r="U82">
        <v>5.5045871559633026</v>
      </c>
      <c r="V82">
        <v>55.225999999999999</v>
      </c>
      <c r="W82">
        <v>308.79391362720969</v>
      </c>
      <c r="X82">
        <v>321.50800085342439</v>
      </c>
    </row>
    <row r="83" spans="1:24" x14ac:dyDescent="0.2">
      <c r="A83">
        <v>2021</v>
      </c>
      <c r="B83">
        <v>1</v>
      </c>
      <c r="C83">
        <v>1</v>
      </c>
      <c r="D83" s="5">
        <v>44426</v>
      </c>
      <c r="E83" s="5">
        <v>44488</v>
      </c>
      <c r="F83" t="s">
        <v>52</v>
      </c>
      <c r="G83">
        <v>0</v>
      </c>
      <c r="H83">
        <v>0</v>
      </c>
      <c r="I83">
        <v>675.95403199999998</v>
      </c>
      <c r="J83">
        <v>2647.8199359999999</v>
      </c>
      <c r="K83">
        <v>3323.773968</v>
      </c>
      <c r="L83">
        <v>0</v>
      </c>
      <c r="M83">
        <v>20.336943441636581</v>
      </c>
      <c r="N83">
        <v>79.663056558363422</v>
      </c>
      <c r="O83">
        <v>26.9864019253911</v>
      </c>
      <c r="P83">
        <v>32.494945848375451</v>
      </c>
      <c r="Q83">
        <v>41.240433212996386</v>
      </c>
      <c r="R83">
        <v>61</v>
      </c>
      <c r="S83">
        <v>0.62389891696750899</v>
      </c>
      <c r="T83">
        <v>63.586437184115525</v>
      </c>
      <c r="U83">
        <v>2.909765748100424</v>
      </c>
      <c r="V83">
        <v>34.659995186522252</v>
      </c>
      <c r="W83">
        <v>144.30545580010232</v>
      </c>
      <c r="X83">
        <v>143.42762555199886</v>
      </c>
    </row>
    <row r="84" spans="1:24" x14ac:dyDescent="0.2">
      <c r="A84">
        <v>2021</v>
      </c>
      <c r="B84">
        <v>2</v>
      </c>
      <c r="C84">
        <v>2</v>
      </c>
      <c r="D84" s="5">
        <v>44426</v>
      </c>
      <c r="E84" s="5">
        <v>44488</v>
      </c>
      <c r="F84" t="s">
        <v>52</v>
      </c>
      <c r="G84">
        <v>0</v>
      </c>
      <c r="H84">
        <v>0</v>
      </c>
      <c r="I84">
        <v>1091.9257439999999</v>
      </c>
      <c r="J84">
        <v>919.93744000000004</v>
      </c>
      <c r="K84">
        <v>2011.863184</v>
      </c>
      <c r="L84">
        <v>0</v>
      </c>
      <c r="M84">
        <v>54.274353876739568</v>
      </c>
      <c r="N84">
        <v>45.725646123260439</v>
      </c>
      <c r="O84">
        <v>27.608151093439368</v>
      </c>
      <c r="P84">
        <v>31.262823061630222</v>
      </c>
      <c r="Q84">
        <v>43.435586481113319</v>
      </c>
      <c r="R84">
        <v>61.000000000000007</v>
      </c>
      <c r="S84">
        <v>0.6282902584493042</v>
      </c>
      <c r="T84">
        <v>64.546260834990065</v>
      </c>
      <c r="U84">
        <v>2.7627116316750655</v>
      </c>
      <c r="V84">
        <v>31.996753479125246</v>
      </c>
      <c r="W84">
        <v>137.01252807494231</v>
      </c>
      <c r="X84">
        <v>138.23465549609284</v>
      </c>
    </row>
    <row r="85" spans="1:24" x14ac:dyDescent="0.2">
      <c r="A85">
        <v>2021</v>
      </c>
      <c r="B85">
        <v>3</v>
      </c>
      <c r="C85">
        <v>3</v>
      </c>
      <c r="D85" s="5">
        <v>44426</v>
      </c>
      <c r="E85" s="5">
        <v>44488</v>
      </c>
      <c r="F85" t="s">
        <v>52</v>
      </c>
      <c r="G85">
        <v>0</v>
      </c>
      <c r="H85">
        <v>0</v>
      </c>
      <c r="I85">
        <v>1043.9290080000001</v>
      </c>
      <c r="J85">
        <v>279.98095999999998</v>
      </c>
      <c r="K85">
        <v>1323.9099679999999</v>
      </c>
      <c r="L85">
        <v>0</v>
      </c>
      <c r="M85">
        <v>78.851963746223561</v>
      </c>
      <c r="N85">
        <v>21.148036253776432</v>
      </c>
      <c r="O85">
        <v>26.807854984894256</v>
      </c>
      <c r="P85">
        <v>32.878851963746222</v>
      </c>
      <c r="Q85">
        <v>49.642900302114803</v>
      </c>
      <c r="R85">
        <v>60.577039274924473</v>
      </c>
      <c r="S85">
        <v>0.59422960725075513</v>
      </c>
      <c r="T85">
        <v>63.287374320241696</v>
      </c>
      <c r="U85">
        <v>2.4172640854927638</v>
      </c>
      <c r="V85">
        <v>27.024247734138982</v>
      </c>
      <c r="W85">
        <v>119.04935076809718</v>
      </c>
      <c r="X85">
        <v>118.59092791430797</v>
      </c>
    </row>
    <row r="86" spans="1:24" x14ac:dyDescent="0.2">
      <c r="A86">
        <v>2021</v>
      </c>
      <c r="B86">
        <v>4</v>
      </c>
      <c r="C86">
        <v>4</v>
      </c>
      <c r="D86" s="5">
        <v>44426</v>
      </c>
      <c r="E86" s="5">
        <v>44488</v>
      </c>
      <c r="F86" t="s">
        <v>52</v>
      </c>
      <c r="G86">
        <v>0</v>
      </c>
      <c r="H86">
        <v>0</v>
      </c>
      <c r="I86">
        <v>1291.9121439999999</v>
      </c>
      <c r="J86">
        <v>1351.908064</v>
      </c>
      <c r="K86">
        <v>2643.8202079999996</v>
      </c>
      <c r="L86">
        <v>0</v>
      </c>
      <c r="M86">
        <v>48.865355521936458</v>
      </c>
      <c r="N86">
        <v>51.134644478063542</v>
      </c>
      <c r="O86">
        <v>24.043267776096826</v>
      </c>
      <c r="P86">
        <v>31.620423600605143</v>
      </c>
      <c r="Q86">
        <v>45.658093797276848</v>
      </c>
      <c r="R86">
        <v>59.97730711043873</v>
      </c>
      <c r="S86">
        <v>0.60511346444780634</v>
      </c>
      <c r="T86">
        <v>64.267690015128593</v>
      </c>
      <c r="U86">
        <v>2.6282306163021874</v>
      </c>
      <c r="V86">
        <v>33.4947049924357</v>
      </c>
      <c r="W86">
        <v>128.15788197643411</v>
      </c>
      <c r="X86">
        <v>130.93822522230957</v>
      </c>
    </row>
    <row r="87" spans="1:24" x14ac:dyDescent="0.2">
      <c r="A87">
        <v>2021</v>
      </c>
      <c r="B87">
        <v>1</v>
      </c>
      <c r="C87">
        <v>1</v>
      </c>
      <c r="D87" s="5">
        <v>44426</v>
      </c>
      <c r="E87" s="5">
        <v>44488</v>
      </c>
      <c r="F87" t="s">
        <v>52</v>
      </c>
      <c r="G87">
        <v>25</v>
      </c>
      <c r="H87">
        <v>1479.8993600000001</v>
      </c>
      <c r="I87">
        <v>447.96953600000001</v>
      </c>
      <c r="J87">
        <v>63.995648000000003</v>
      </c>
      <c r="K87">
        <v>1991.864544</v>
      </c>
      <c r="L87">
        <v>74.297188755020088</v>
      </c>
      <c r="M87">
        <v>22.489959839357429</v>
      </c>
      <c r="N87">
        <v>3.2128514056224895</v>
      </c>
      <c r="O87">
        <v>22.940963855421689</v>
      </c>
      <c r="P87">
        <v>30.085140562249002</v>
      </c>
      <c r="Q87">
        <v>39.938554216867473</v>
      </c>
      <c r="R87">
        <v>63.228915662650607</v>
      </c>
      <c r="S87">
        <v>0.660401606425703</v>
      </c>
      <c r="T87">
        <v>65.46367550200803</v>
      </c>
      <c r="U87">
        <v>3.0046155238468728</v>
      </c>
      <c r="V87">
        <v>39.916180722891554</v>
      </c>
      <c r="W87">
        <v>154.45413134634526</v>
      </c>
      <c r="X87">
        <v>152.47532997008338</v>
      </c>
    </row>
    <row r="88" spans="1:24" x14ac:dyDescent="0.2">
      <c r="A88">
        <v>2021</v>
      </c>
      <c r="B88">
        <v>2</v>
      </c>
      <c r="C88">
        <v>2</v>
      </c>
      <c r="D88" s="5">
        <v>44426</v>
      </c>
      <c r="E88" s="5">
        <v>44488</v>
      </c>
      <c r="F88" t="s">
        <v>52</v>
      </c>
      <c r="G88">
        <v>25</v>
      </c>
      <c r="H88">
        <v>1599.8912</v>
      </c>
      <c r="I88">
        <v>1607.890656</v>
      </c>
      <c r="J88">
        <v>439.97008</v>
      </c>
      <c r="K88">
        <v>3647.7519360000001</v>
      </c>
      <c r="L88">
        <v>43.859649122807021</v>
      </c>
      <c r="M88">
        <v>44.078947368421048</v>
      </c>
      <c r="N88">
        <v>12.06140350877193</v>
      </c>
      <c r="O88">
        <v>26.222149122807014</v>
      </c>
      <c r="P88">
        <v>30.618201754385964</v>
      </c>
      <c r="Q88">
        <v>42.608991228070174</v>
      </c>
      <c r="R88">
        <v>62.315789473684205</v>
      </c>
      <c r="S88">
        <v>0.64552631578947373</v>
      </c>
      <c r="T88">
        <v>65.048420833333338</v>
      </c>
      <c r="U88">
        <v>2.81630699393197</v>
      </c>
      <c r="V88">
        <v>34.151489035087721</v>
      </c>
      <c r="W88">
        <v>142.68324693262528</v>
      </c>
      <c r="X88">
        <v>142.01265312957113</v>
      </c>
    </row>
    <row r="89" spans="1:24" x14ac:dyDescent="0.2">
      <c r="A89">
        <v>2021</v>
      </c>
      <c r="B89">
        <v>3</v>
      </c>
      <c r="C89">
        <v>3</v>
      </c>
      <c r="D89" s="5">
        <v>44426</v>
      </c>
      <c r="E89" s="5">
        <v>44488</v>
      </c>
      <c r="F89" t="s">
        <v>52</v>
      </c>
      <c r="G89">
        <v>25</v>
      </c>
      <c r="H89">
        <v>827.94369600000005</v>
      </c>
      <c r="I89">
        <v>1099.9252000000001</v>
      </c>
      <c r="J89">
        <v>87.994016000000016</v>
      </c>
      <c r="K89">
        <v>2015.8629120000003</v>
      </c>
      <c r="L89">
        <v>41.071428571428569</v>
      </c>
      <c r="M89">
        <v>54.563492063492056</v>
      </c>
      <c r="N89">
        <v>4.3650793650793656</v>
      </c>
      <c r="O89">
        <v>26.374206349206347</v>
      </c>
      <c r="P89">
        <v>31.334920634920628</v>
      </c>
      <c r="Q89">
        <v>44.988690476190463</v>
      </c>
      <c r="R89">
        <v>62.144841269841265</v>
      </c>
      <c r="S89">
        <v>0.62783730158730156</v>
      </c>
      <c r="T89">
        <v>64.490096825396833</v>
      </c>
      <c r="U89">
        <v>2.667337029147538</v>
      </c>
      <c r="V89">
        <v>31.786311507936517</v>
      </c>
      <c r="W89">
        <v>134.7652327557266</v>
      </c>
      <c r="X89">
        <v>133.34637463231863</v>
      </c>
    </row>
    <row r="90" spans="1:24" x14ac:dyDescent="0.2">
      <c r="A90">
        <v>2021</v>
      </c>
      <c r="B90">
        <v>4</v>
      </c>
      <c r="C90">
        <v>4</v>
      </c>
      <c r="D90" s="5">
        <v>44426</v>
      </c>
      <c r="E90" s="5">
        <v>44488</v>
      </c>
      <c r="F90" t="s">
        <v>52</v>
      </c>
      <c r="G90">
        <v>25</v>
      </c>
      <c r="H90">
        <v>2123.8555679999999</v>
      </c>
      <c r="I90">
        <v>987.93281599999989</v>
      </c>
      <c r="J90">
        <v>203.98612799999998</v>
      </c>
      <c r="K90">
        <v>3315.774512</v>
      </c>
      <c r="L90">
        <v>64.053075995174908</v>
      </c>
      <c r="M90">
        <v>29.794933655006027</v>
      </c>
      <c r="N90">
        <v>6.1519903498190596</v>
      </c>
      <c r="O90">
        <v>22.833534378769599</v>
      </c>
      <c r="P90">
        <v>30.810735826296742</v>
      </c>
      <c r="Q90">
        <v>41.871531966224367</v>
      </c>
      <c r="R90">
        <v>62.798552472858866</v>
      </c>
      <c r="S90">
        <v>0.64545235223160424</v>
      </c>
      <c r="T90">
        <v>64.89843679131485</v>
      </c>
      <c r="U90">
        <v>2.8659089926969448</v>
      </c>
      <c r="V90">
        <v>38.225940892641738</v>
      </c>
      <c r="W90">
        <v>146.32108639050176</v>
      </c>
      <c r="X90">
        <v>144.18063070713447</v>
      </c>
    </row>
    <row r="91" spans="1:24" x14ac:dyDescent="0.2">
      <c r="A91">
        <v>2021</v>
      </c>
      <c r="B91">
        <v>1</v>
      </c>
      <c r="C91">
        <v>1</v>
      </c>
      <c r="D91" s="5">
        <v>44426</v>
      </c>
      <c r="E91" s="5">
        <v>44488</v>
      </c>
      <c r="F91" t="s">
        <v>52</v>
      </c>
      <c r="G91">
        <v>50</v>
      </c>
      <c r="H91">
        <v>1123.9235680000002</v>
      </c>
      <c r="I91">
        <v>551.96246400000007</v>
      </c>
      <c r="J91">
        <v>275.98123200000003</v>
      </c>
      <c r="K91">
        <v>1951.8672640000002</v>
      </c>
      <c r="L91">
        <v>57.581967213114751</v>
      </c>
      <c r="M91">
        <v>28.278688524590162</v>
      </c>
      <c r="N91">
        <v>14.139344262295081</v>
      </c>
      <c r="O91">
        <v>23.970286885245901</v>
      </c>
      <c r="P91">
        <v>30.533196721311473</v>
      </c>
      <c r="Q91">
        <v>40.984221311475402</v>
      </c>
      <c r="R91">
        <v>62.727459016393439</v>
      </c>
      <c r="S91">
        <v>0.65030737704918029</v>
      </c>
      <c r="T91">
        <v>65.114639754098363</v>
      </c>
      <c r="U91">
        <v>2.9279560806587908</v>
      </c>
      <c r="V91">
        <v>37.91438729508198</v>
      </c>
      <c r="W91">
        <v>149.31971142384086</v>
      </c>
      <c r="X91">
        <v>147.79287240923946</v>
      </c>
    </row>
    <row r="92" spans="1:24" x14ac:dyDescent="0.2">
      <c r="A92">
        <v>2021</v>
      </c>
      <c r="B92">
        <v>2</v>
      </c>
      <c r="C92">
        <v>2</v>
      </c>
      <c r="D92" s="5">
        <v>44426</v>
      </c>
      <c r="E92" s="5">
        <v>44488</v>
      </c>
      <c r="F92" t="s">
        <v>52</v>
      </c>
      <c r="G92">
        <v>50</v>
      </c>
      <c r="H92">
        <v>3407.7682560000003</v>
      </c>
      <c r="I92">
        <v>707.95185599999991</v>
      </c>
      <c r="J92">
        <v>0</v>
      </c>
      <c r="K92">
        <v>4115.720112</v>
      </c>
      <c r="L92">
        <v>82.798833819241977</v>
      </c>
      <c r="M92">
        <v>17.201166180758015</v>
      </c>
      <c r="N92">
        <v>0</v>
      </c>
      <c r="O92">
        <v>24.332069970845481</v>
      </c>
      <c r="P92">
        <v>29.992419825072879</v>
      </c>
      <c r="Q92">
        <v>39.43294460641399</v>
      </c>
      <c r="R92">
        <v>63.483965014577258</v>
      </c>
      <c r="S92">
        <v>0.6679591836734694</v>
      </c>
      <c r="T92">
        <v>65.53590495626824</v>
      </c>
      <c r="U92">
        <v>3.0431407341687926</v>
      </c>
      <c r="V92">
        <v>38.995291545189509</v>
      </c>
      <c r="W92">
        <v>157.06556089626551</v>
      </c>
      <c r="X92">
        <v>154.60076118064677</v>
      </c>
    </row>
    <row r="93" spans="1:24" x14ac:dyDescent="0.2">
      <c r="A93">
        <v>2021</v>
      </c>
      <c r="B93">
        <v>3</v>
      </c>
      <c r="C93">
        <v>3</v>
      </c>
      <c r="D93" s="5">
        <v>44426</v>
      </c>
      <c r="E93" s="5">
        <v>44488</v>
      </c>
      <c r="F93" t="s">
        <v>52</v>
      </c>
      <c r="G93">
        <v>50</v>
      </c>
      <c r="H93">
        <v>2655.8193919999999</v>
      </c>
      <c r="I93">
        <v>991.93254400000001</v>
      </c>
      <c r="J93">
        <v>223.984768</v>
      </c>
      <c r="K93">
        <v>3871.7367039999999</v>
      </c>
      <c r="L93">
        <v>68.59504132231406</v>
      </c>
      <c r="M93">
        <v>25.619834710743799</v>
      </c>
      <c r="N93">
        <v>5.7851239669421481</v>
      </c>
      <c r="O93">
        <v>25.728925619834715</v>
      </c>
      <c r="P93">
        <v>30.287603305785126</v>
      </c>
      <c r="Q93">
        <v>40.577685950413219</v>
      </c>
      <c r="R93">
        <v>62.942148760330582</v>
      </c>
      <c r="S93">
        <v>0.65289256198347123</v>
      </c>
      <c r="T93">
        <v>65.3059570247934</v>
      </c>
      <c r="U93">
        <v>2.9572903725126789</v>
      </c>
      <c r="V93">
        <v>36.533826446280983</v>
      </c>
      <c r="W93">
        <v>151.33187849933861</v>
      </c>
      <c r="X93">
        <v>149.71215347065757</v>
      </c>
    </row>
    <row r="94" spans="1:24" x14ac:dyDescent="0.2">
      <c r="A94">
        <v>2021</v>
      </c>
      <c r="B94">
        <v>4</v>
      </c>
      <c r="C94">
        <v>4</v>
      </c>
      <c r="D94" s="5">
        <v>44426</v>
      </c>
      <c r="E94" s="5">
        <v>44488</v>
      </c>
      <c r="F94" t="s">
        <v>52</v>
      </c>
      <c r="G94">
        <v>50</v>
      </c>
      <c r="H94">
        <v>1863.8732480000001</v>
      </c>
      <c r="I94">
        <v>1035.9295520000001</v>
      </c>
      <c r="J94">
        <v>595.95947200000012</v>
      </c>
      <c r="K94">
        <v>3495.7622720000004</v>
      </c>
      <c r="L94">
        <v>53.318077803203657</v>
      </c>
      <c r="M94">
        <v>29.633867276887869</v>
      </c>
      <c r="N94">
        <v>17.048054919908466</v>
      </c>
      <c r="O94">
        <v>22.868421052631575</v>
      </c>
      <c r="P94">
        <v>31.006864988558348</v>
      </c>
      <c r="Q94">
        <v>42.234210526315792</v>
      </c>
      <c r="R94">
        <v>62.258581235697932</v>
      </c>
      <c r="S94">
        <v>0.63902745995423338</v>
      </c>
      <c r="T94">
        <v>64.745652173913044</v>
      </c>
      <c r="U94">
        <v>2.8412985232724779</v>
      </c>
      <c r="V94">
        <v>37.85376315789474</v>
      </c>
      <c r="W94">
        <v>143.81724790733995</v>
      </c>
      <c r="X94">
        <v>142.60598907756017</v>
      </c>
    </row>
    <row r="95" spans="1:24" x14ac:dyDescent="0.2">
      <c r="A95">
        <v>2021</v>
      </c>
      <c r="B95">
        <v>1</v>
      </c>
      <c r="C95">
        <v>1</v>
      </c>
      <c r="D95" s="5">
        <v>44426</v>
      </c>
      <c r="E95" s="5">
        <v>44488</v>
      </c>
      <c r="F95" t="s">
        <v>52</v>
      </c>
      <c r="G95">
        <v>75</v>
      </c>
      <c r="H95">
        <v>2191.8509439999998</v>
      </c>
      <c r="I95">
        <v>559.96191999999996</v>
      </c>
      <c r="J95">
        <v>367.97497599999997</v>
      </c>
      <c r="K95">
        <v>3119.7878399999995</v>
      </c>
      <c r="L95">
        <v>70.256410256410263</v>
      </c>
      <c r="M95">
        <v>17.948717948717952</v>
      </c>
      <c r="N95">
        <v>11.794871794871796</v>
      </c>
      <c r="O95">
        <v>23.07692307692308</v>
      </c>
      <c r="P95">
        <v>30.282564102564109</v>
      </c>
      <c r="Q95">
        <v>39.478461538461545</v>
      </c>
      <c r="R95">
        <v>63.107692307692311</v>
      </c>
      <c r="S95">
        <v>0.65974358974358982</v>
      </c>
      <c r="T95">
        <v>65.309882564102566</v>
      </c>
      <c r="U95">
        <v>3.039632126573399</v>
      </c>
      <c r="V95">
        <v>40.208107692307678</v>
      </c>
      <c r="W95">
        <v>155.95460892062641</v>
      </c>
      <c r="X95">
        <v>153.8899358330093</v>
      </c>
    </row>
    <row r="96" spans="1:24" x14ac:dyDescent="0.2">
      <c r="A96">
        <v>2021</v>
      </c>
      <c r="B96">
        <v>2</v>
      </c>
      <c r="C96">
        <v>2</v>
      </c>
      <c r="D96" s="5">
        <v>44426</v>
      </c>
      <c r="E96" s="5">
        <v>44488</v>
      </c>
      <c r="F96" t="s">
        <v>52</v>
      </c>
      <c r="G96">
        <v>75</v>
      </c>
      <c r="H96">
        <v>1151.921664</v>
      </c>
      <c r="I96">
        <v>247.983136</v>
      </c>
      <c r="J96">
        <v>291.980144</v>
      </c>
      <c r="K96">
        <v>1691.8849440000001</v>
      </c>
      <c r="L96">
        <v>68.085106382978722</v>
      </c>
      <c r="M96">
        <v>14.657210401891252</v>
      </c>
      <c r="N96">
        <v>17.257683215130022</v>
      </c>
      <c r="O96">
        <v>24.576359338061465</v>
      </c>
      <c r="P96">
        <v>30.19078014184397</v>
      </c>
      <c r="Q96">
        <v>38.893144208037825</v>
      </c>
      <c r="R96">
        <v>63.042553191489361</v>
      </c>
      <c r="S96">
        <v>0.66456264775413709</v>
      </c>
      <c r="T96">
        <v>65.381382269503547</v>
      </c>
      <c r="U96">
        <v>3.0853766761083894</v>
      </c>
      <c r="V96">
        <v>39.253016548463357</v>
      </c>
      <c r="W96">
        <v>158.1382302596291</v>
      </c>
      <c r="X96">
        <v>156.37689295042856</v>
      </c>
    </row>
    <row r="97" spans="1:24" x14ac:dyDescent="0.2">
      <c r="A97">
        <v>2021</v>
      </c>
      <c r="B97">
        <v>3</v>
      </c>
      <c r="C97">
        <v>3</v>
      </c>
      <c r="D97" s="5">
        <v>44426</v>
      </c>
      <c r="E97" s="5">
        <v>44488</v>
      </c>
      <c r="F97" t="s">
        <v>52</v>
      </c>
      <c r="G97">
        <v>75</v>
      </c>
      <c r="H97">
        <v>2895.8030720000002</v>
      </c>
      <c r="I97">
        <v>795.94587199999989</v>
      </c>
      <c r="J97">
        <v>215.98531199999999</v>
      </c>
      <c r="K97">
        <v>3907.7342560000002</v>
      </c>
      <c r="L97">
        <v>74.104401228249742</v>
      </c>
      <c r="M97">
        <v>20.368474923234388</v>
      </c>
      <c r="N97">
        <v>5.5271238485158642</v>
      </c>
      <c r="O97">
        <v>25.61494370522006</v>
      </c>
      <c r="P97">
        <v>30.078505629477991</v>
      </c>
      <c r="Q97">
        <v>39.750051177072663</v>
      </c>
      <c r="R97">
        <v>63.112589559877172</v>
      </c>
      <c r="S97">
        <v>0.65779938587512787</v>
      </c>
      <c r="T97">
        <v>65.468844114636653</v>
      </c>
      <c r="U97">
        <v>3.0188640378207743</v>
      </c>
      <c r="V97">
        <v>37.41750870010236</v>
      </c>
      <c r="W97">
        <v>154.90107882606182</v>
      </c>
      <c r="X97">
        <v>153.21049542276808</v>
      </c>
    </row>
    <row r="98" spans="1:24" x14ac:dyDescent="0.2">
      <c r="A98">
        <v>2021</v>
      </c>
      <c r="B98">
        <v>4</v>
      </c>
      <c r="C98">
        <v>4</v>
      </c>
      <c r="D98" s="5">
        <v>44426</v>
      </c>
      <c r="E98" s="5">
        <v>44488</v>
      </c>
      <c r="F98" t="s">
        <v>52</v>
      </c>
      <c r="G98">
        <v>75</v>
      </c>
      <c r="H98">
        <v>5303.6393279999993</v>
      </c>
      <c r="I98">
        <v>163.98884799999999</v>
      </c>
      <c r="J98">
        <v>0</v>
      </c>
      <c r="K98">
        <v>5467.6281759999993</v>
      </c>
      <c r="L98">
        <v>97.0007315288954</v>
      </c>
      <c r="M98">
        <v>2.9992684711046089</v>
      </c>
      <c r="N98">
        <v>0</v>
      </c>
      <c r="O98">
        <v>21.361960497439647</v>
      </c>
      <c r="P98">
        <v>30.700000000000006</v>
      </c>
      <c r="Q98">
        <v>38.547915142648137</v>
      </c>
      <c r="R98">
        <v>63.910021945866866</v>
      </c>
      <c r="S98">
        <v>0.66790051207022694</v>
      </c>
      <c r="T98">
        <v>64.984700000000004</v>
      </c>
      <c r="U98">
        <v>3.1130088243666378</v>
      </c>
      <c r="V98">
        <v>42.788478419897586</v>
      </c>
      <c r="W98">
        <v>161.74996933573092</v>
      </c>
      <c r="X98">
        <v>156.8201120533478</v>
      </c>
    </row>
    <row r="99" spans="1:24" x14ac:dyDescent="0.2">
      <c r="A99">
        <v>2021</v>
      </c>
      <c r="B99">
        <v>1</v>
      </c>
      <c r="C99">
        <v>1</v>
      </c>
      <c r="D99" s="5">
        <v>44426</v>
      </c>
      <c r="E99" s="5">
        <v>44488</v>
      </c>
      <c r="F99" t="s">
        <v>52</v>
      </c>
      <c r="G99">
        <v>100</v>
      </c>
      <c r="H99">
        <v>2955.7989920000005</v>
      </c>
      <c r="I99">
        <v>0</v>
      </c>
      <c r="J99">
        <v>0</v>
      </c>
      <c r="K99">
        <v>2955.7989920000005</v>
      </c>
      <c r="L99">
        <v>100</v>
      </c>
      <c r="M99">
        <v>0</v>
      </c>
      <c r="N99">
        <v>0</v>
      </c>
      <c r="O99">
        <v>21.1</v>
      </c>
      <c r="P99">
        <v>29.6</v>
      </c>
      <c r="Q99">
        <v>36.700000000000003</v>
      </c>
      <c r="R99">
        <v>64</v>
      </c>
      <c r="S99">
        <v>0.68</v>
      </c>
      <c r="T99">
        <v>65.8416</v>
      </c>
      <c r="U99">
        <v>3.2697547683923704</v>
      </c>
      <c r="V99">
        <v>44.768999999999991</v>
      </c>
      <c r="W99">
        <v>170.13358144480628</v>
      </c>
      <c r="X99">
        <v>166.88828337874656</v>
      </c>
    </row>
    <row r="100" spans="1:24" x14ac:dyDescent="0.2">
      <c r="A100">
        <v>2021</v>
      </c>
      <c r="B100">
        <v>2</v>
      </c>
      <c r="C100">
        <v>2</v>
      </c>
      <c r="D100" s="5">
        <v>44426</v>
      </c>
      <c r="E100" s="5">
        <v>44488</v>
      </c>
      <c r="F100" t="s">
        <v>52</v>
      </c>
      <c r="G100">
        <v>100</v>
      </c>
      <c r="H100">
        <v>2619.8218400000001</v>
      </c>
      <c r="I100">
        <v>0</v>
      </c>
      <c r="J100">
        <v>0</v>
      </c>
      <c r="K100">
        <v>2619.8218400000001</v>
      </c>
      <c r="L100">
        <v>100</v>
      </c>
      <c r="M100">
        <v>0</v>
      </c>
      <c r="N100">
        <v>0</v>
      </c>
      <c r="O100">
        <v>23.3</v>
      </c>
      <c r="P100">
        <v>29.7</v>
      </c>
      <c r="Q100">
        <v>37.299999999999997</v>
      </c>
      <c r="R100">
        <v>64</v>
      </c>
      <c r="S100">
        <v>0.68</v>
      </c>
      <c r="T100">
        <v>65.7637</v>
      </c>
      <c r="U100">
        <v>3.2171581769437001</v>
      </c>
      <c r="V100">
        <v>42.010999999999996</v>
      </c>
      <c r="W100">
        <v>167.39684823121692</v>
      </c>
      <c r="X100">
        <v>164.00947690005611</v>
      </c>
    </row>
    <row r="101" spans="1:24" x14ac:dyDescent="0.2">
      <c r="A101">
        <v>2021</v>
      </c>
      <c r="B101">
        <v>3</v>
      </c>
      <c r="C101">
        <v>3</v>
      </c>
      <c r="D101" s="5">
        <v>44426</v>
      </c>
      <c r="E101" s="5">
        <v>44488</v>
      </c>
      <c r="F101" t="s">
        <v>52</v>
      </c>
      <c r="G101">
        <v>100</v>
      </c>
      <c r="H101">
        <v>3299.7755999999999</v>
      </c>
      <c r="I101">
        <v>0</v>
      </c>
      <c r="J101">
        <v>0</v>
      </c>
      <c r="K101">
        <v>3299.7755999999999</v>
      </c>
      <c r="L101">
        <v>100</v>
      </c>
      <c r="M101">
        <v>0</v>
      </c>
      <c r="N101">
        <v>0</v>
      </c>
      <c r="O101">
        <v>25.2</v>
      </c>
      <c r="P101">
        <v>29.1</v>
      </c>
      <c r="Q101">
        <v>36.299999999999997</v>
      </c>
      <c r="R101">
        <v>64</v>
      </c>
      <c r="S101">
        <v>0.68</v>
      </c>
      <c r="T101">
        <v>66.231099999999998</v>
      </c>
      <c r="U101">
        <v>3.3057851239669422</v>
      </c>
      <c r="V101">
        <v>41.040999999999997</v>
      </c>
      <c r="W101">
        <v>172.00833165356448</v>
      </c>
      <c r="X101">
        <v>169.72541482478056</v>
      </c>
    </row>
    <row r="102" spans="1:24" x14ac:dyDescent="0.2">
      <c r="A102">
        <v>2021</v>
      </c>
      <c r="B102">
        <v>4</v>
      </c>
      <c r="C102">
        <v>4</v>
      </c>
      <c r="D102" s="5">
        <v>44426</v>
      </c>
      <c r="E102" s="5">
        <v>44488</v>
      </c>
      <c r="F102" t="s">
        <v>52</v>
      </c>
      <c r="G102">
        <v>100</v>
      </c>
      <c r="H102">
        <v>4915.665712</v>
      </c>
      <c r="I102">
        <v>0</v>
      </c>
      <c r="J102">
        <v>0</v>
      </c>
      <c r="K102">
        <v>4915.665712</v>
      </c>
      <c r="L102">
        <v>100</v>
      </c>
      <c r="M102">
        <v>0</v>
      </c>
      <c r="N102">
        <v>0</v>
      </c>
      <c r="O102">
        <v>21.2</v>
      </c>
      <c r="P102">
        <v>30.7</v>
      </c>
      <c r="Q102">
        <v>38.200000000000003</v>
      </c>
      <c r="R102">
        <v>64</v>
      </c>
      <c r="S102">
        <v>0.67</v>
      </c>
      <c r="T102">
        <v>64.984700000000004</v>
      </c>
      <c r="U102">
        <v>3.1413612565445024</v>
      </c>
      <c r="V102">
        <v>43.274000000000001</v>
      </c>
      <c r="W102">
        <v>163.45294342995786</v>
      </c>
      <c r="X102">
        <v>158.24838670400584</v>
      </c>
    </row>
    <row r="103" spans="1:24" x14ac:dyDescent="0.2">
      <c r="A103">
        <v>2021</v>
      </c>
      <c r="B103">
        <v>1</v>
      </c>
      <c r="C103">
        <v>1</v>
      </c>
      <c r="D103" s="5">
        <v>44426</v>
      </c>
      <c r="E103" s="5">
        <v>44488</v>
      </c>
      <c r="F103" t="s">
        <v>53</v>
      </c>
      <c r="G103">
        <v>0</v>
      </c>
      <c r="H103">
        <v>0</v>
      </c>
      <c r="I103">
        <v>871.9407040000001</v>
      </c>
      <c r="J103">
        <v>1411.9039839999998</v>
      </c>
      <c r="K103">
        <v>2283.8446880000001</v>
      </c>
      <c r="L103">
        <v>0</v>
      </c>
      <c r="M103">
        <v>38.17863397548161</v>
      </c>
      <c r="N103">
        <v>61.82136602451839</v>
      </c>
      <c r="O103">
        <v>27.325394045534154</v>
      </c>
      <c r="P103">
        <v>32.227320490367774</v>
      </c>
      <c r="Q103">
        <v>43.381436077057792</v>
      </c>
      <c r="R103">
        <v>61</v>
      </c>
      <c r="S103">
        <v>0.61854640980735554</v>
      </c>
      <c r="T103">
        <v>63.794917338003508</v>
      </c>
      <c r="U103">
        <v>2.7661601563130782</v>
      </c>
      <c r="V103">
        <v>32.329870402802101</v>
      </c>
      <c r="W103">
        <v>137.18355246755917</v>
      </c>
      <c r="X103">
        <v>136.79609187261369</v>
      </c>
    </row>
    <row r="104" spans="1:24" x14ac:dyDescent="0.2">
      <c r="A104">
        <v>2021</v>
      </c>
      <c r="B104">
        <v>2</v>
      </c>
      <c r="C104">
        <v>2</v>
      </c>
      <c r="D104" s="5">
        <v>44426</v>
      </c>
      <c r="E104" s="5">
        <v>44488</v>
      </c>
      <c r="F104" t="s">
        <v>53</v>
      </c>
      <c r="G104">
        <v>0</v>
      </c>
      <c r="H104">
        <v>0</v>
      </c>
      <c r="I104">
        <v>1455.9009919999999</v>
      </c>
      <c r="J104">
        <v>431.97062399999999</v>
      </c>
      <c r="K104">
        <v>1887.8716159999999</v>
      </c>
      <c r="L104">
        <v>0</v>
      </c>
      <c r="M104">
        <v>77.118644067796609</v>
      </c>
      <c r="N104">
        <v>22.881355932203391</v>
      </c>
      <c r="O104">
        <v>28.453389830508478</v>
      </c>
      <c r="P104">
        <v>31.33135593220339</v>
      </c>
      <c r="Q104">
        <v>46.56525423728813</v>
      </c>
      <c r="R104">
        <v>61</v>
      </c>
      <c r="S104">
        <v>0.61915254237288142</v>
      </c>
      <c r="T104">
        <v>64.492873728813564</v>
      </c>
      <c r="U104">
        <v>2.5770287731814299</v>
      </c>
      <c r="V104">
        <v>28.240923728813556</v>
      </c>
      <c r="W104">
        <v>127.80386598704652</v>
      </c>
      <c r="X104">
        <v>128.83720253047233</v>
      </c>
    </row>
    <row r="105" spans="1:24" x14ac:dyDescent="0.2">
      <c r="A105">
        <v>2021</v>
      </c>
      <c r="B105">
        <v>3</v>
      </c>
      <c r="C105">
        <v>3</v>
      </c>
      <c r="D105" s="5">
        <v>44426</v>
      </c>
      <c r="E105" s="5">
        <v>44488</v>
      </c>
      <c r="F105" t="s">
        <v>53</v>
      </c>
      <c r="G105">
        <v>0</v>
      </c>
      <c r="H105">
        <v>0</v>
      </c>
      <c r="I105">
        <v>1639.8884799999998</v>
      </c>
      <c r="J105">
        <v>447.96953600000001</v>
      </c>
      <c r="K105">
        <v>2087.8580159999997</v>
      </c>
      <c r="L105">
        <v>0</v>
      </c>
      <c r="M105">
        <v>78.544061302681996</v>
      </c>
      <c r="N105">
        <v>21.455938697318008</v>
      </c>
      <c r="O105">
        <v>26.799233716475094</v>
      </c>
      <c r="P105">
        <v>32.878544061302684</v>
      </c>
      <c r="Q105">
        <v>49.611494252873563</v>
      </c>
      <c r="R105">
        <v>60.570881226053643</v>
      </c>
      <c r="S105">
        <v>0.59429118773946354</v>
      </c>
      <c r="T105">
        <v>63.287614176245214</v>
      </c>
      <c r="U105">
        <v>2.4187943098095546</v>
      </c>
      <c r="V105">
        <v>27.062076628352486</v>
      </c>
      <c r="W105">
        <v>119.11260394286904</v>
      </c>
      <c r="X105">
        <v>118.6664504270732</v>
      </c>
    </row>
    <row r="106" spans="1:24" x14ac:dyDescent="0.2">
      <c r="A106">
        <v>2021</v>
      </c>
      <c r="B106">
        <v>4</v>
      </c>
      <c r="C106">
        <v>4</v>
      </c>
      <c r="D106" s="5">
        <v>44426</v>
      </c>
      <c r="E106" s="5">
        <v>44488</v>
      </c>
      <c r="F106" t="s">
        <v>53</v>
      </c>
      <c r="G106">
        <v>0</v>
      </c>
      <c r="H106">
        <v>0</v>
      </c>
      <c r="I106">
        <v>1307.9110560000001</v>
      </c>
      <c r="J106">
        <v>1427.9028960000001</v>
      </c>
      <c r="K106">
        <v>2735.813952</v>
      </c>
      <c r="L106">
        <v>0</v>
      </c>
      <c r="M106">
        <v>47.807017543859651</v>
      </c>
      <c r="N106">
        <v>52.192982456140349</v>
      </c>
      <c r="O106">
        <v>23.990350877192984</v>
      </c>
      <c r="P106">
        <v>31.639473684210525</v>
      </c>
      <c r="Q106">
        <v>45.57236842105263</v>
      </c>
      <c r="R106">
        <v>59.956140350877192</v>
      </c>
      <c r="S106">
        <v>0.60521929824561405</v>
      </c>
      <c r="T106">
        <v>64.252850000000009</v>
      </c>
      <c r="U106">
        <v>2.6331745344304895</v>
      </c>
      <c r="V106">
        <v>33.627346491228067</v>
      </c>
      <c r="W106">
        <v>128.3536438655855</v>
      </c>
      <c r="X106">
        <v>131.15423905781557</v>
      </c>
    </row>
    <row r="107" spans="1:24" x14ac:dyDescent="0.2">
      <c r="A107">
        <v>2021</v>
      </c>
      <c r="B107">
        <v>1</v>
      </c>
      <c r="C107">
        <v>1</v>
      </c>
      <c r="D107" s="5">
        <v>44426</v>
      </c>
      <c r="E107" s="5">
        <v>44488</v>
      </c>
      <c r="F107" t="s">
        <v>53</v>
      </c>
      <c r="G107">
        <v>25</v>
      </c>
      <c r="H107">
        <v>491.96654400000006</v>
      </c>
      <c r="I107">
        <v>775.94723199999987</v>
      </c>
      <c r="J107">
        <v>167.98857599999999</v>
      </c>
      <c r="K107">
        <v>1435.9023520000001</v>
      </c>
      <c r="L107">
        <v>34.261838440111418</v>
      </c>
      <c r="M107">
        <v>54.038997214484674</v>
      </c>
      <c r="N107">
        <v>11.699164345403899</v>
      </c>
      <c r="O107">
        <v>27.181337047353757</v>
      </c>
      <c r="P107">
        <v>26.952924791086346</v>
      </c>
      <c r="Q107">
        <v>40.385236768802223</v>
      </c>
      <c r="R107">
        <v>63.398328690807794</v>
      </c>
      <c r="S107">
        <v>0.65490250696378827</v>
      </c>
      <c r="T107">
        <v>67.903671587743744</v>
      </c>
      <c r="U107">
        <v>2.9713828517826233</v>
      </c>
      <c r="V107">
        <v>35.260392757660171</v>
      </c>
      <c r="W107">
        <v>153.15504610044275</v>
      </c>
      <c r="X107">
        <v>156.40915141775247</v>
      </c>
    </row>
    <row r="108" spans="1:24" x14ac:dyDescent="0.2">
      <c r="A108">
        <v>2021</v>
      </c>
      <c r="B108">
        <v>2</v>
      </c>
      <c r="C108">
        <v>2</v>
      </c>
      <c r="D108" s="5">
        <v>44426</v>
      </c>
      <c r="E108" s="5">
        <v>44488</v>
      </c>
      <c r="F108" t="s">
        <v>53</v>
      </c>
      <c r="G108">
        <v>25</v>
      </c>
      <c r="H108">
        <v>2455.8329920000001</v>
      </c>
      <c r="I108">
        <v>315.97851200000002</v>
      </c>
      <c r="J108">
        <v>0</v>
      </c>
      <c r="K108">
        <v>2771.8115039999998</v>
      </c>
      <c r="L108">
        <v>88.600288600288607</v>
      </c>
      <c r="M108">
        <v>11.399711399711402</v>
      </c>
      <c r="N108">
        <v>0</v>
      </c>
      <c r="O108">
        <v>25.047186147186146</v>
      </c>
      <c r="P108">
        <v>18.109956709956712</v>
      </c>
      <c r="Q108">
        <v>25.423520923520925</v>
      </c>
      <c r="R108">
        <v>68.088023088023093</v>
      </c>
      <c r="S108">
        <v>0.74290043290043295</v>
      </c>
      <c r="T108">
        <v>74.792343722943727</v>
      </c>
      <c r="U108">
        <v>4.7200385957941933</v>
      </c>
      <c r="V108">
        <v>51.308939393939397</v>
      </c>
      <c r="W108">
        <v>261.28300559902044</v>
      </c>
      <c r="X108">
        <v>273.66104576914722</v>
      </c>
    </row>
    <row r="109" spans="1:24" x14ac:dyDescent="0.2">
      <c r="A109">
        <v>2021</v>
      </c>
      <c r="B109">
        <v>3</v>
      </c>
      <c r="C109">
        <v>3</v>
      </c>
      <c r="D109" s="5">
        <v>44426</v>
      </c>
      <c r="E109" s="5">
        <v>44488</v>
      </c>
      <c r="F109" t="s">
        <v>53</v>
      </c>
      <c r="G109">
        <v>25</v>
      </c>
      <c r="H109">
        <v>1683.8854879999999</v>
      </c>
      <c r="I109">
        <v>1395.905072</v>
      </c>
      <c r="J109">
        <v>171.988304</v>
      </c>
      <c r="K109">
        <v>3251.7788639999994</v>
      </c>
      <c r="L109">
        <v>51.783517835178358</v>
      </c>
      <c r="M109">
        <v>42.927429274292741</v>
      </c>
      <c r="N109">
        <v>5.2890528905289056</v>
      </c>
      <c r="O109">
        <v>27.148339483394839</v>
      </c>
      <c r="P109">
        <v>24.920049200492006</v>
      </c>
      <c r="Q109">
        <v>37.020049200492011</v>
      </c>
      <c r="R109">
        <v>64.519065190651915</v>
      </c>
      <c r="S109">
        <v>0.67391143911439122</v>
      </c>
      <c r="T109">
        <v>69.487281672816735</v>
      </c>
      <c r="U109">
        <v>3.24148677788373</v>
      </c>
      <c r="V109">
        <v>38.423014760147595</v>
      </c>
      <c r="W109">
        <v>170.03064775359076</v>
      </c>
      <c r="X109">
        <v>174.60628277016889</v>
      </c>
    </row>
    <row r="110" spans="1:24" x14ac:dyDescent="0.2">
      <c r="A110">
        <v>2021</v>
      </c>
      <c r="B110">
        <v>4</v>
      </c>
      <c r="C110">
        <v>4</v>
      </c>
      <c r="D110" s="5">
        <v>44426</v>
      </c>
      <c r="E110" s="5">
        <v>44488</v>
      </c>
      <c r="F110" t="s">
        <v>53</v>
      </c>
      <c r="G110">
        <v>25</v>
      </c>
      <c r="H110">
        <v>1287.9124160000001</v>
      </c>
      <c r="I110">
        <v>983.93308800000011</v>
      </c>
      <c r="J110">
        <v>723.95076800000004</v>
      </c>
      <c r="K110">
        <v>2995.796272</v>
      </c>
      <c r="L110">
        <v>42.990654205607484</v>
      </c>
      <c r="M110">
        <v>32.843791722296395</v>
      </c>
      <c r="N110">
        <v>24.165554072096125</v>
      </c>
      <c r="O110">
        <v>25.649666221628838</v>
      </c>
      <c r="P110">
        <v>25.159279038718289</v>
      </c>
      <c r="Q110">
        <v>36.665020026702273</v>
      </c>
      <c r="R110">
        <v>63.955941255006678</v>
      </c>
      <c r="S110">
        <v>0.67120160213618163</v>
      </c>
      <c r="T110">
        <v>69.300921628838466</v>
      </c>
      <c r="U110">
        <v>3.272874252151146</v>
      </c>
      <c r="V110">
        <v>40.251865153538049</v>
      </c>
      <c r="W110">
        <v>170.17866130536797</v>
      </c>
      <c r="X110">
        <v>175.82418763517043</v>
      </c>
    </row>
    <row r="111" spans="1:24" x14ac:dyDescent="0.2">
      <c r="A111">
        <v>2021</v>
      </c>
      <c r="B111">
        <v>1</v>
      </c>
      <c r="C111">
        <v>1</v>
      </c>
      <c r="D111" s="5">
        <v>44426</v>
      </c>
      <c r="E111" s="5">
        <v>44488</v>
      </c>
      <c r="F111" t="s">
        <v>53</v>
      </c>
      <c r="G111">
        <v>50</v>
      </c>
      <c r="H111">
        <v>1599.8912</v>
      </c>
      <c r="I111">
        <v>987.93281599999989</v>
      </c>
      <c r="J111">
        <v>259.98231999999996</v>
      </c>
      <c r="K111">
        <v>2847.8063360000001</v>
      </c>
      <c r="L111">
        <v>56.179775280898866</v>
      </c>
      <c r="M111">
        <v>34.691011235955052</v>
      </c>
      <c r="N111">
        <v>9.1292134831460654</v>
      </c>
      <c r="O111">
        <v>26.528792134831459</v>
      </c>
      <c r="P111">
        <v>24.021207865168538</v>
      </c>
      <c r="Q111">
        <v>34.929213483146057</v>
      </c>
      <c r="R111">
        <v>64.932584269662911</v>
      </c>
      <c r="S111">
        <v>0.68700842696629194</v>
      </c>
      <c r="T111">
        <v>70.187479073033714</v>
      </c>
      <c r="U111">
        <v>3.4355196706018605</v>
      </c>
      <c r="V111">
        <v>40.987039325842701</v>
      </c>
      <c r="W111">
        <v>181.36355326946332</v>
      </c>
      <c r="X111">
        <v>186.92284107392541</v>
      </c>
    </row>
    <row r="112" spans="1:24" x14ac:dyDescent="0.2">
      <c r="A112">
        <v>2021</v>
      </c>
      <c r="B112">
        <v>2</v>
      </c>
      <c r="C112">
        <v>2</v>
      </c>
      <c r="D112" s="5">
        <v>44426</v>
      </c>
      <c r="E112" s="5">
        <v>44488</v>
      </c>
      <c r="F112" t="s">
        <v>53</v>
      </c>
      <c r="G112">
        <v>50</v>
      </c>
      <c r="H112">
        <v>2311.8427839999999</v>
      </c>
      <c r="I112">
        <v>363.97524799999997</v>
      </c>
      <c r="J112">
        <v>643.95620800000006</v>
      </c>
      <c r="K112">
        <v>3319.7742400000006</v>
      </c>
      <c r="L112">
        <v>69.638554216867462</v>
      </c>
      <c r="M112">
        <v>10.963855421686745</v>
      </c>
      <c r="N112">
        <v>19.397590361445783</v>
      </c>
      <c r="O112">
        <v>25.239638554216864</v>
      </c>
      <c r="P112">
        <v>20.896024096385538</v>
      </c>
      <c r="Q112">
        <v>27.961566265060242</v>
      </c>
      <c r="R112">
        <v>66.57108433734939</v>
      </c>
      <c r="S112">
        <v>0.72221686746987945</v>
      </c>
      <c r="T112">
        <v>72.621997228915674</v>
      </c>
      <c r="U112">
        <v>4.2916050861552648</v>
      </c>
      <c r="V112">
        <v>48.756104819277112</v>
      </c>
      <c r="W112">
        <v>232.2738244984063</v>
      </c>
      <c r="X112">
        <v>241.60072300338609</v>
      </c>
    </row>
    <row r="113" spans="1:24" x14ac:dyDescent="0.2">
      <c r="A113">
        <v>2021</v>
      </c>
      <c r="B113">
        <v>3</v>
      </c>
      <c r="C113">
        <v>3</v>
      </c>
      <c r="D113" s="5">
        <v>44426</v>
      </c>
      <c r="E113" s="5">
        <v>44488</v>
      </c>
      <c r="F113" t="s">
        <v>53</v>
      </c>
      <c r="G113">
        <v>50</v>
      </c>
      <c r="H113">
        <v>1659.8871200000001</v>
      </c>
      <c r="I113">
        <v>1047.9287359999998</v>
      </c>
      <c r="J113">
        <v>851.94206400000007</v>
      </c>
      <c r="K113">
        <v>3559.75792</v>
      </c>
      <c r="L113">
        <v>46.629213483146067</v>
      </c>
      <c r="M113">
        <v>29.438202247191008</v>
      </c>
      <c r="N113">
        <v>23.932584269662925</v>
      </c>
      <c r="O113">
        <v>26.636629213483143</v>
      </c>
      <c r="P113">
        <v>25.695168539325842</v>
      </c>
      <c r="Q113">
        <v>36.53584269662921</v>
      </c>
      <c r="R113">
        <v>63.785393258426964</v>
      </c>
      <c r="S113">
        <v>0.66939325842696629</v>
      </c>
      <c r="T113">
        <v>68.883463707865175</v>
      </c>
      <c r="U113">
        <v>3.2844459342680272</v>
      </c>
      <c r="V113">
        <v>39.385037078651692</v>
      </c>
      <c r="W113">
        <v>170.32493947425016</v>
      </c>
      <c r="X113">
        <v>175.38295528185813</v>
      </c>
    </row>
    <row r="114" spans="1:24" x14ac:dyDescent="0.2">
      <c r="A114">
        <v>2021</v>
      </c>
      <c r="B114">
        <v>4</v>
      </c>
      <c r="C114">
        <v>4</v>
      </c>
      <c r="D114" s="5">
        <v>44426</v>
      </c>
      <c r="E114" s="5">
        <v>44488</v>
      </c>
      <c r="F114" t="s">
        <v>53</v>
      </c>
      <c r="G114">
        <v>50</v>
      </c>
      <c r="H114">
        <v>2027.8620960000001</v>
      </c>
      <c r="I114">
        <v>579.96055999999999</v>
      </c>
      <c r="J114">
        <v>527.96409600000004</v>
      </c>
      <c r="K114">
        <v>3135.7867520000004</v>
      </c>
      <c r="L114">
        <v>64.668367346938766</v>
      </c>
      <c r="M114">
        <v>18.494897959183671</v>
      </c>
      <c r="N114">
        <v>16.836734693877549</v>
      </c>
      <c r="O114">
        <v>26.146173469387751</v>
      </c>
      <c r="P114">
        <v>22.014158163265304</v>
      </c>
      <c r="Q114">
        <v>31.62244897959183</v>
      </c>
      <c r="R114">
        <v>65.836734693877546</v>
      </c>
      <c r="S114">
        <v>0.70515306122448962</v>
      </c>
      <c r="T114">
        <v>71.750970790816325</v>
      </c>
      <c r="U114">
        <v>3.7947725072604075</v>
      </c>
      <c r="V114">
        <v>44.444948979591842</v>
      </c>
      <c r="W114">
        <v>203.11823640985688</v>
      </c>
      <c r="X114">
        <v>211.06869095056925</v>
      </c>
    </row>
    <row r="115" spans="1:24" x14ac:dyDescent="0.2">
      <c r="A115">
        <v>2021</v>
      </c>
      <c r="B115">
        <v>1</v>
      </c>
      <c r="C115">
        <v>1</v>
      </c>
      <c r="D115" s="5">
        <v>44426</v>
      </c>
      <c r="E115" s="5">
        <v>44488</v>
      </c>
      <c r="F115" t="s">
        <v>53</v>
      </c>
      <c r="G115">
        <v>75</v>
      </c>
      <c r="H115">
        <v>2031.8618239999998</v>
      </c>
      <c r="I115">
        <v>263.98204800000002</v>
      </c>
      <c r="J115">
        <v>131.99102400000001</v>
      </c>
      <c r="K115">
        <v>2427.8348959999998</v>
      </c>
      <c r="L115">
        <v>83.690280065897866</v>
      </c>
      <c r="M115">
        <v>10.873146622734762</v>
      </c>
      <c r="N115">
        <v>5.4365733113673809</v>
      </c>
      <c r="O115">
        <v>25.718616144975286</v>
      </c>
      <c r="P115">
        <v>20.334431630971999</v>
      </c>
      <c r="Q115">
        <v>28.137067545304781</v>
      </c>
      <c r="R115">
        <v>66.858319604612859</v>
      </c>
      <c r="S115">
        <v>0.72716639209225709</v>
      </c>
      <c r="T115">
        <v>73.059477759472813</v>
      </c>
      <c r="U115">
        <v>4.2648367605040045</v>
      </c>
      <c r="V115">
        <v>48.11391103789127</v>
      </c>
      <c r="W115">
        <v>231.82099121567359</v>
      </c>
      <c r="X115">
        <v>241.54011352854604</v>
      </c>
    </row>
    <row r="116" spans="1:24" x14ac:dyDescent="0.2">
      <c r="A116">
        <v>2021</v>
      </c>
      <c r="B116">
        <v>2</v>
      </c>
      <c r="C116">
        <v>2</v>
      </c>
      <c r="D116" s="5">
        <v>44426</v>
      </c>
      <c r="E116" s="5">
        <v>44488</v>
      </c>
      <c r="F116" t="s">
        <v>53</v>
      </c>
      <c r="G116">
        <v>75</v>
      </c>
      <c r="H116">
        <v>2711.8155839999999</v>
      </c>
      <c r="I116">
        <v>103.99292800000001</v>
      </c>
      <c r="J116">
        <v>115.99211199999999</v>
      </c>
      <c r="K116">
        <v>2931.800624</v>
      </c>
      <c r="L116">
        <v>92.49658935879944</v>
      </c>
      <c r="M116">
        <v>3.547066848567531</v>
      </c>
      <c r="N116">
        <v>3.9563437926330143</v>
      </c>
      <c r="O116">
        <v>24.713778990450201</v>
      </c>
      <c r="P116">
        <v>17.513642564802179</v>
      </c>
      <c r="Q116">
        <v>23.813915416098222</v>
      </c>
      <c r="R116">
        <v>68.399727148703946</v>
      </c>
      <c r="S116">
        <v>0.75032742155525223</v>
      </c>
      <c r="T116">
        <v>75.256872442019102</v>
      </c>
      <c r="U116">
        <v>5.0390705561538995</v>
      </c>
      <c r="V116">
        <v>53.139279672578454</v>
      </c>
      <c r="W116">
        <v>280.22036676747524</v>
      </c>
      <c r="X116">
        <v>293.97262796186686</v>
      </c>
    </row>
    <row r="117" spans="1:24" x14ac:dyDescent="0.2">
      <c r="A117">
        <v>2021</v>
      </c>
      <c r="B117">
        <v>3</v>
      </c>
      <c r="C117">
        <v>3</v>
      </c>
      <c r="D117" s="5">
        <v>44426</v>
      </c>
      <c r="E117" s="5">
        <v>44488</v>
      </c>
      <c r="F117" t="s">
        <v>53</v>
      </c>
      <c r="G117">
        <v>75</v>
      </c>
      <c r="H117">
        <v>1963.8664480000002</v>
      </c>
      <c r="I117">
        <v>467.96817599999997</v>
      </c>
      <c r="J117">
        <v>395.973072</v>
      </c>
      <c r="K117">
        <v>2827.8076959999999</v>
      </c>
      <c r="L117">
        <v>69.448373408769442</v>
      </c>
      <c r="M117">
        <v>16.548797736916548</v>
      </c>
      <c r="N117">
        <v>14.002828854314004</v>
      </c>
      <c r="O117">
        <v>26.869024045261668</v>
      </c>
      <c r="P117">
        <v>22.190947666195189</v>
      </c>
      <c r="Q117">
        <v>31.273408769448373</v>
      </c>
      <c r="R117">
        <v>65.581329561527568</v>
      </c>
      <c r="S117">
        <v>0.70391796322489386</v>
      </c>
      <c r="T117">
        <v>71.613251768033948</v>
      </c>
      <c r="U117">
        <v>3.837125683504973</v>
      </c>
      <c r="V117">
        <v>44.04670579915134</v>
      </c>
      <c r="W117">
        <v>204.58845855198484</v>
      </c>
      <c r="X117">
        <v>213.01476561118682</v>
      </c>
    </row>
    <row r="118" spans="1:24" x14ac:dyDescent="0.2">
      <c r="A118">
        <v>2021</v>
      </c>
      <c r="B118">
        <v>4</v>
      </c>
      <c r="C118">
        <v>4</v>
      </c>
      <c r="D118" s="5">
        <v>44426</v>
      </c>
      <c r="E118" s="5">
        <v>44488</v>
      </c>
      <c r="F118" t="s">
        <v>53</v>
      </c>
      <c r="G118">
        <v>75</v>
      </c>
      <c r="H118">
        <v>3983.7290879999996</v>
      </c>
      <c r="I118">
        <v>411.97198400000002</v>
      </c>
      <c r="J118">
        <v>0</v>
      </c>
      <c r="K118">
        <v>4395.7010719999998</v>
      </c>
      <c r="L118">
        <v>90.627843494085539</v>
      </c>
      <c r="M118">
        <v>9.3721565059144698</v>
      </c>
      <c r="N118">
        <v>0</v>
      </c>
      <c r="O118">
        <v>27.143767060964514</v>
      </c>
      <c r="P118">
        <v>18.102729754322112</v>
      </c>
      <c r="Q118">
        <v>26.236760691537764</v>
      </c>
      <c r="R118">
        <v>68.250227479526842</v>
      </c>
      <c r="S118">
        <v>0.74500454959053686</v>
      </c>
      <c r="T118">
        <v>74.797973521383085</v>
      </c>
      <c r="U118">
        <v>4.5737353559314977</v>
      </c>
      <c r="V118">
        <v>48.456045495905364</v>
      </c>
      <c r="W118">
        <v>253.78738087274746</v>
      </c>
      <c r="X118">
        <v>265.19855507502155</v>
      </c>
    </row>
    <row r="119" spans="1:24" x14ac:dyDescent="0.2">
      <c r="A119">
        <v>2021</v>
      </c>
      <c r="B119">
        <v>1</v>
      </c>
      <c r="C119">
        <v>1</v>
      </c>
      <c r="D119" s="5">
        <v>44426</v>
      </c>
      <c r="E119" s="5">
        <v>44488</v>
      </c>
      <c r="F119" t="s">
        <v>53</v>
      </c>
      <c r="G119">
        <v>100</v>
      </c>
      <c r="H119">
        <v>2527.8280960000002</v>
      </c>
      <c r="I119">
        <v>0</v>
      </c>
      <c r="J119">
        <v>0</v>
      </c>
      <c r="K119">
        <v>2527.8280960000002</v>
      </c>
      <c r="L119">
        <v>100</v>
      </c>
      <c r="M119">
        <v>0</v>
      </c>
      <c r="N119">
        <v>0</v>
      </c>
      <c r="O119">
        <v>25.3</v>
      </c>
      <c r="P119">
        <v>18.100000000000001</v>
      </c>
      <c r="Q119">
        <v>24.5</v>
      </c>
      <c r="R119">
        <v>68</v>
      </c>
      <c r="S119">
        <v>0.75</v>
      </c>
      <c r="T119">
        <v>74.8001</v>
      </c>
      <c r="U119">
        <v>4.8979591836734695</v>
      </c>
      <c r="V119">
        <v>51.914999999999999</v>
      </c>
      <c r="W119">
        <v>270.7814833250373</v>
      </c>
      <c r="X119">
        <v>284.0060749881348</v>
      </c>
    </row>
    <row r="120" spans="1:24" x14ac:dyDescent="0.2">
      <c r="A120">
        <v>2021</v>
      </c>
      <c r="B120">
        <v>2</v>
      </c>
      <c r="C120">
        <v>2</v>
      </c>
      <c r="D120" s="5">
        <v>44426</v>
      </c>
      <c r="E120" s="5">
        <v>44488</v>
      </c>
      <c r="F120" t="s">
        <v>53</v>
      </c>
      <c r="G120">
        <v>100</v>
      </c>
      <c r="H120">
        <v>3563.7576479999998</v>
      </c>
      <c r="I120">
        <v>0</v>
      </c>
      <c r="J120">
        <v>0</v>
      </c>
      <c r="K120">
        <v>3563.7576479999998</v>
      </c>
      <c r="L120">
        <v>100</v>
      </c>
      <c r="M120">
        <v>0</v>
      </c>
      <c r="N120">
        <v>0</v>
      </c>
      <c r="O120">
        <v>24.5</v>
      </c>
      <c r="P120">
        <v>16.399999999999999</v>
      </c>
      <c r="Q120">
        <v>22.3</v>
      </c>
      <c r="R120">
        <v>69</v>
      </c>
      <c r="S120">
        <v>0.76</v>
      </c>
      <c r="T120">
        <v>76.124400000000009</v>
      </c>
      <c r="U120">
        <v>5.3811659192825108</v>
      </c>
      <c r="V120">
        <v>54.760999999999996</v>
      </c>
      <c r="W120">
        <v>301.87028327682378</v>
      </c>
      <c r="X120">
        <v>317.54885806653459</v>
      </c>
    </row>
    <row r="121" spans="1:24" x14ac:dyDescent="0.2">
      <c r="A121">
        <v>2021</v>
      </c>
      <c r="B121">
        <v>3</v>
      </c>
      <c r="C121">
        <v>3</v>
      </c>
      <c r="D121" s="5">
        <v>44426</v>
      </c>
      <c r="E121" s="5">
        <v>44488</v>
      </c>
      <c r="F121" t="s">
        <v>53</v>
      </c>
      <c r="G121">
        <v>100</v>
      </c>
      <c r="H121">
        <v>3035.7935520000001</v>
      </c>
      <c r="I121">
        <v>0</v>
      </c>
      <c r="J121">
        <v>0</v>
      </c>
      <c r="K121">
        <v>3035.7935520000001</v>
      </c>
      <c r="L121">
        <v>100</v>
      </c>
      <c r="M121">
        <v>0</v>
      </c>
      <c r="N121">
        <v>0</v>
      </c>
      <c r="O121">
        <v>27.2</v>
      </c>
      <c r="P121">
        <v>17.5</v>
      </c>
      <c r="Q121">
        <v>24.3</v>
      </c>
      <c r="R121">
        <v>68</v>
      </c>
      <c r="S121">
        <v>0.75</v>
      </c>
      <c r="T121">
        <v>75.267500000000013</v>
      </c>
      <c r="U121">
        <v>4.9382716049382713</v>
      </c>
      <c r="V121">
        <v>50.201000000000001</v>
      </c>
      <c r="W121">
        <v>273.01013750878246</v>
      </c>
      <c r="X121">
        <v>288.13283567805536</v>
      </c>
    </row>
    <row r="122" spans="1:24" x14ac:dyDescent="0.2">
      <c r="A122">
        <v>2021</v>
      </c>
      <c r="B122">
        <v>4</v>
      </c>
      <c r="C122">
        <v>4</v>
      </c>
      <c r="D122" s="5">
        <v>44426</v>
      </c>
      <c r="E122" s="5">
        <v>44488</v>
      </c>
      <c r="F122" t="s">
        <v>53</v>
      </c>
      <c r="G122">
        <v>100</v>
      </c>
      <c r="H122">
        <v>2751.812864</v>
      </c>
      <c r="I122">
        <v>0</v>
      </c>
      <c r="J122">
        <v>0</v>
      </c>
      <c r="K122">
        <v>2751.812864</v>
      </c>
      <c r="L122">
        <v>100</v>
      </c>
      <c r="M122">
        <v>0</v>
      </c>
      <c r="N122">
        <v>0</v>
      </c>
      <c r="O122">
        <v>27.2</v>
      </c>
      <c r="P122">
        <v>16.8</v>
      </c>
      <c r="Q122">
        <v>23.8</v>
      </c>
      <c r="R122">
        <v>69</v>
      </c>
      <c r="S122">
        <v>0.76</v>
      </c>
      <c r="T122">
        <v>75.81280000000001</v>
      </c>
      <c r="U122">
        <v>5.0420168067226889</v>
      </c>
      <c r="V122">
        <v>50.665999999999997</v>
      </c>
      <c r="W122">
        <v>282.84484525517524</v>
      </c>
      <c r="X122">
        <v>296.31737346101232</v>
      </c>
    </row>
    <row r="123" spans="1:24" x14ac:dyDescent="0.2">
      <c r="A123">
        <v>2022</v>
      </c>
      <c r="B123">
        <v>1</v>
      </c>
      <c r="C123">
        <v>5</v>
      </c>
      <c r="D123" s="5">
        <v>44792</v>
      </c>
      <c r="E123" s="5">
        <v>44848</v>
      </c>
      <c r="F123" t="s">
        <v>48</v>
      </c>
      <c r="G123">
        <v>0</v>
      </c>
      <c r="H123">
        <v>0</v>
      </c>
      <c r="I123">
        <v>1943.1204387626101</v>
      </c>
      <c r="J123">
        <v>200.38587412453717</v>
      </c>
      <c r="K123">
        <v>2143.506312887147</v>
      </c>
      <c r="L123">
        <v>0</v>
      </c>
      <c r="M123">
        <v>90.651491300968829</v>
      </c>
      <c r="N123">
        <v>9.3485086990311661</v>
      </c>
      <c r="O123">
        <v>27.074497638795911</v>
      </c>
      <c r="P123">
        <v>34.139379908854465</v>
      </c>
      <c r="Q123">
        <v>46.875635791223253</v>
      </c>
      <c r="R123">
        <v>61.626059652038755</v>
      </c>
      <c r="S123">
        <v>0.61719544739029064</v>
      </c>
      <c r="T123">
        <v>62.305423051002379</v>
      </c>
      <c r="U123">
        <v>2.5599652777929505</v>
      </c>
      <c r="V123">
        <v>29.331161075366452</v>
      </c>
      <c r="W123">
        <v>128.26062838733034</v>
      </c>
      <c r="X123">
        <v>123.64319351067178</v>
      </c>
    </row>
    <row r="124" spans="1:24" x14ac:dyDescent="0.2">
      <c r="A124">
        <v>2022</v>
      </c>
      <c r="B124">
        <v>2</v>
      </c>
      <c r="C124">
        <v>6</v>
      </c>
      <c r="D124" s="5">
        <v>44792</v>
      </c>
      <c r="E124" s="5">
        <v>44848</v>
      </c>
      <c r="F124" t="s">
        <v>48</v>
      </c>
      <c r="G124">
        <v>0</v>
      </c>
      <c r="H124">
        <v>0</v>
      </c>
      <c r="I124">
        <v>2337.0263623172818</v>
      </c>
      <c r="J124">
        <v>286.60960361562405</v>
      </c>
      <c r="K124">
        <v>2623.6359659329059</v>
      </c>
      <c r="L124">
        <v>0</v>
      </c>
      <c r="M124">
        <v>89.075862378121045</v>
      </c>
      <c r="N124">
        <v>10.924137621878961</v>
      </c>
      <c r="O124">
        <v>18.863862064328185</v>
      </c>
      <c r="P124">
        <v>34.732772412865643</v>
      </c>
      <c r="Q124">
        <v>49.349600026896532</v>
      </c>
      <c r="R124">
        <v>60.781517247562434</v>
      </c>
      <c r="S124">
        <v>0.60109241376218792</v>
      </c>
      <c r="T124">
        <v>61.843170290377671</v>
      </c>
      <c r="U124">
        <v>2.4316306501896179</v>
      </c>
      <c r="V124">
        <v>35.241009910658036</v>
      </c>
      <c r="W124">
        <v>120.16113845870058</v>
      </c>
      <c r="X124">
        <v>116.57344835889791</v>
      </c>
    </row>
    <row r="125" spans="1:24" x14ac:dyDescent="0.2">
      <c r="A125">
        <v>2022</v>
      </c>
      <c r="B125">
        <v>3</v>
      </c>
      <c r="C125">
        <v>7</v>
      </c>
      <c r="D125" s="5">
        <v>44792</v>
      </c>
      <c r="E125" s="5">
        <v>44848</v>
      </c>
      <c r="F125" t="s">
        <v>48</v>
      </c>
      <c r="G125">
        <v>0</v>
      </c>
      <c r="H125">
        <v>0</v>
      </c>
      <c r="I125">
        <v>2001.5182008004604</v>
      </c>
      <c r="J125">
        <v>247.59216177887524</v>
      </c>
      <c r="K125">
        <v>2249.1103625793357</v>
      </c>
      <c r="L125">
        <v>0</v>
      </c>
      <c r="M125">
        <v>88.991551241846111</v>
      </c>
      <c r="N125">
        <v>11.008448758153886</v>
      </c>
      <c r="O125">
        <v>19.742185872679386</v>
      </c>
      <c r="P125">
        <v>34.642185872679384</v>
      </c>
      <c r="Q125">
        <v>47.684450830719996</v>
      </c>
      <c r="R125">
        <v>60.779831024836916</v>
      </c>
      <c r="S125">
        <v>0.61</v>
      </c>
      <c r="T125">
        <v>61.91373720518277</v>
      </c>
      <c r="U125">
        <v>2.5165436092784317</v>
      </c>
      <c r="V125">
        <v>35.911274854751014</v>
      </c>
      <c r="W125">
        <v>124.353736047623</v>
      </c>
      <c r="X125">
        <v>120.7818757288736</v>
      </c>
    </row>
    <row r="126" spans="1:24" x14ac:dyDescent="0.2">
      <c r="A126">
        <v>2022</v>
      </c>
      <c r="B126">
        <v>4</v>
      </c>
      <c r="C126">
        <v>8</v>
      </c>
      <c r="D126" s="5">
        <v>44792</v>
      </c>
      <c r="E126" s="5">
        <v>44848</v>
      </c>
      <c r="F126" t="s">
        <v>48</v>
      </c>
      <c r="G126">
        <v>0</v>
      </c>
      <c r="H126">
        <v>0</v>
      </c>
      <c r="I126">
        <v>2304.2938587546651</v>
      </c>
      <c r="J126">
        <v>576.59108492084374</v>
      </c>
      <c r="K126">
        <v>2880.8849436755086</v>
      </c>
      <c r="L126">
        <v>0</v>
      </c>
      <c r="M126">
        <v>79.985626076922955</v>
      </c>
      <c r="N126">
        <v>20.014373923077041</v>
      </c>
      <c r="O126">
        <v>15.820733070076928</v>
      </c>
      <c r="P126">
        <v>35.760186860999994</v>
      </c>
      <c r="Q126">
        <v>49.498993825384602</v>
      </c>
      <c r="R126">
        <v>59.599712521538464</v>
      </c>
      <c r="S126">
        <v>0.59</v>
      </c>
      <c r="T126">
        <v>61.042814435281009</v>
      </c>
      <c r="U126">
        <v>2.4242917022378001</v>
      </c>
      <c r="V126">
        <v>38.145202672315392</v>
      </c>
      <c r="W126">
        <v>117.46917765993823</v>
      </c>
      <c r="X126">
        <v>114.71751047805701</v>
      </c>
    </row>
    <row r="127" spans="1:24" x14ac:dyDescent="0.2">
      <c r="A127">
        <v>2022</v>
      </c>
      <c r="B127">
        <v>1</v>
      </c>
      <c r="C127">
        <v>5</v>
      </c>
      <c r="D127" s="5">
        <v>44792</v>
      </c>
      <c r="E127" s="5">
        <v>44848</v>
      </c>
      <c r="F127" t="s">
        <v>48</v>
      </c>
      <c r="G127">
        <v>25</v>
      </c>
      <c r="H127">
        <v>1864.3614459191672</v>
      </c>
      <c r="I127">
        <v>1664.1502379448539</v>
      </c>
      <c r="J127">
        <v>241.33010321248344</v>
      </c>
      <c r="K127">
        <v>3769.8417870765047</v>
      </c>
      <c r="L127">
        <v>49.454633674825146</v>
      </c>
      <c r="M127">
        <v>44.143768676175533</v>
      </c>
      <c r="N127">
        <v>6.4015976489993189</v>
      </c>
      <c r="O127">
        <v>20.541502385623197</v>
      </c>
      <c r="P127">
        <v>25.099041028034438</v>
      </c>
      <c r="Q127">
        <v>33.296882762172274</v>
      </c>
      <c r="R127">
        <v>65.70030678802604</v>
      </c>
      <c r="S127">
        <v>0.69720693458502048</v>
      </c>
      <c r="T127">
        <v>69.347847039161181</v>
      </c>
      <c r="U127">
        <v>3.6039409712049348</v>
      </c>
      <c r="V127">
        <v>48.492396645556582</v>
      </c>
      <c r="W127">
        <v>192.50408736105751</v>
      </c>
      <c r="X127">
        <v>193.74073427076419</v>
      </c>
    </row>
    <row r="128" spans="1:24" x14ac:dyDescent="0.2">
      <c r="A128">
        <v>2022</v>
      </c>
      <c r="B128">
        <v>2</v>
      </c>
      <c r="C128">
        <v>6</v>
      </c>
      <c r="D128" s="5">
        <v>44792</v>
      </c>
      <c r="E128" s="5">
        <v>44848</v>
      </c>
      <c r="F128" t="s">
        <v>48</v>
      </c>
      <c r="G128">
        <v>25</v>
      </c>
      <c r="H128">
        <v>333.17733344174991</v>
      </c>
      <c r="I128">
        <v>1602.4048334971908</v>
      </c>
      <c r="J128">
        <v>309.24935381719439</v>
      </c>
      <c r="K128">
        <v>2244.8315207561354</v>
      </c>
      <c r="L128">
        <v>14.841975015101557</v>
      </c>
      <c r="M128">
        <v>71.381964244579336</v>
      </c>
      <c r="N128">
        <v>13.77606074031911</v>
      </c>
      <c r="O128">
        <v>18.817589061014178</v>
      </c>
      <c r="P128">
        <v>31.965878854396969</v>
      </c>
      <c r="Q128">
        <v>44.619206261031572</v>
      </c>
      <c r="R128">
        <v>61.91183678640175</v>
      </c>
      <c r="S128">
        <v>0.62660896359970453</v>
      </c>
      <c r="T128">
        <v>63.998580372424769</v>
      </c>
      <c r="U128">
        <v>2.689424802807455</v>
      </c>
      <c r="V128">
        <v>39.686549116226459</v>
      </c>
      <c r="W128">
        <v>135.37173125261452</v>
      </c>
      <c r="X128">
        <v>133.42586775043841</v>
      </c>
    </row>
    <row r="129" spans="1:24" x14ac:dyDescent="0.2">
      <c r="A129">
        <v>2022</v>
      </c>
      <c r="B129">
        <v>3</v>
      </c>
      <c r="C129">
        <v>7</v>
      </c>
      <c r="D129" s="5">
        <v>44792</v>
      </c>
      <c r="E129" s="5">
        <v>44848</v>
      </c>
      <c r="F129" t="s">
        <v>48</v>
      </c>
      <c r="G129">
        <v>25</v>
      </c>
      <c r="H129">
        <v>689.7811981411229</v>
      </c>
      <c r="I129">
        <v>1895.5095244897132</v>
      </c>
      <c r="J129">
        <v>332.37080083156405</v>
      </c>
      <c r="K129">
        <v>2917.6615234624001</v>
      </c>
      <c r="L129">
        <v>23.641577084738636</v>
      </c>
      <c r="M129">
        <v>64.966738233580472</v>
      </c>
      <c r="N129">
        <v>11.391684681680909</v>
      </c>
      <c r="O129">
        <v>19.135936058793781</v>
      </c>
      <c r="P129">
        <v>30.276925302320336</v>
      </c>
      <c r="Q129">
        <v>40.921691026540238</v>
      </c>
      <c r="R129">
        <v>62.663492473145482</v>
      </c>
      <c r="S129">
        <v>0.64782652333558188</v>
      </c>
      <c r="T129">
        <v>65.314275189492463</v>
      </c>
      <c r="U129">
        <v>2.9324301364323535</v>
      </c>
      <c r="V129">
        <v>42.806891286523793</v>
      </c>
      <c r="W129">
        <v>149.39537705882421</v>
      </c>
      <c r="X129">
        <v>148.47251853093306</v>
      </c>
    </row>
    <row r="130" spans="1:24" x14ac:dyDescent="0.2">
      <c r="A130">
        <v>2022</v>
      </c>
      <c r="B130">
        <v>4</v>
      </c>
      <c r="C130">
        <v>8</v>
      </c>
      <c r="D130" s="5">
        <v>44792</v>
      </c>
      <c r="E130" s="5">
        <v>44848</v>
      </c>
      <c r="F130" t="s">
        <v>48</v>
      </c>
      <c r="G130">
        <v>25</v>
      </c>
      <c r="H130">
        <v>1221.7586787829794</v>
      </c>
      <c r="I130">
        <v>1359.8867389196216</v>
      </c>
      <c r="J130">
        <v>213.39168807012007</v>
      </c>
      <c r="K130">
        <v>2795.0371057727211</v>
      </c>
      <c r="L130">
        <v>43.711715893131576</v>
      </c>
      <c r="M130">
        <v>48.653620236775524</v>
      </c>
      <c r="N130">
        <v>7.6346638700928953</v>
      </c>
      <c r="O130">
        <v>14.446268687191502</v>
      </c>
      <c r="P130">
        <v>26.68206058811236</v>
      </c>
      <c r="Q130">
        <v>36.421536159184527</v>
      </c>
      <c r="R130">
        <v>64.218478311911298</v>
      </c>
      <c r="S130">
        <v>0.67305226019694997</v>
      </c>
      <c r="T130">
        <v>68.114674801860474</v>
      </c>
      <c r="U130">
        <v>3.2947539465531093</v>
      </c>
      <c r="V130">
        <v>51.68170268476689</v>
      </c>
      <c r="W130">
        <v>172.01958118683336</v>
      </c>
      <c r="X130">
        <v>173.96984001675304</v>
      </c>
    </row>
    <row r="131" spans="1:24" x14ac:dyDescent="0.2">
      <c r="A131">
        <v>2022</v>
      </c>
      <c r="B131">
        <v>1</v>
      </c>
      <c r="C131">
        <v>5</v>
      </c>
      <c r="D131" s="5">
        <v>44792</v>
      </c>
      <c r="E131" s="5">
        <v>44848</v>
      </c>
      <c r="F131" t="s">
        <v>48</v>
      </c>
      <c r="G131">
        <v>50</v>
      </c>
      <c r="H131">
        <v>1609.9232869822058</v>
      </c>
      <c r="I131">
        <v>1397.4547259630795</v>
      </c>
      <c r="J131">
        <v>171.96576216937441</v>
      </c>
      <c r="K131">
        <v>3179.3437751146598</v>
      </c>
      <c r="L131">
        <v>50.636967904615645</v>
      </c>
      <c r="M131">
        <v>43.954187555973931</v>
      </c>
      <c r="N131">
        <v>5.4088445394104214</v>
      </c>
      <c r="O131">
        <v>20.476622819761406</v>
      </c>
      <c r="P131">
        <v>24.839561470521474</v>
      </c>
      <c r="Q131">
        <v>32.994384589380232</v>
      </c>
      <c r="R131">
        <v>65.834603650792829</v>
      </c>
      <c r="S131">
        <v>0.69939649528556203</v>
      </c>
      <c r="T131">
        <v>69.549981614463775</v>
      </c>
      <c r="U131">
        <v>3.6369825197050019</v>
      </c>
      <c r="V131">
        <v>48.838599512114982</v>
      </c>
      <c r="W131">
        <v>194.66609973141516</v>
      </c>
      <c r="X131">
        <v>196.08687393613101</v>
      </c>
    </row>
    <row r="132" spans="1:24" x14ac:dyDescent="0.2">
      <c r="A132">
        <v>2022</v>
      </c>
      <c r="B132">
        <v>2</v>
      </c>
      <c r="C132">
        <v>6</v>
      </c>
      <c r="D132" s="5">
        <v>44792</v>
      </c>
      <c r="E132" s="5">
        <v>44848</v>
      </c>
      <c r="F132" t="s">
        <v>48</v>
      </c>
      <c r="G132">
        <v>50</v>
      </c>
      <c r="H132">
        <v>852.79081147541672</v>
      </c>
      <c r="I132">
        <v>1373.2773085588738</v>
      </c>
      <c r="J132">
        <v>156.55146415979468</v>
      </c>
      <c r="K132">
        <v>2382.6195841940848</v>
      </c>
      <c r="L132">
        <v>35.792151509737174</v>
      </c>
      <c r="M132">
        <v>57.637287868738028</v>
      </c>
      <c r="N132">
        <v>6.570560621524808</v>
      </c>
      <c r="O132">
        <v>18.58380550026445</v>
      </c>
      <c r="P132">
        <v>28.026579349543727</v>
      </c>
      <c r="Q132">
        <v>38.919131469986716</v>
      </c>
      <c r="R132">
        <v>63.731960908348483</v>
      </c>
      <c r="S132">
        <v>0.66150371362870564</v>
      </c>
      <c r="T132">
        <v>67.067294686705438</v>
      </c>
      <c r="U132">
        <v>3.0833164941653557</v>
      </c>
      <c r="V132">
        <v>45.221402232647904</v>
      </c>
      <c r="W132">
        <v>159.76081810911589</v>
      </c>
      <c r="X132">
        <v>160.3020898655561</v>
      </c>
    </row>
    <row r="133" spans="1:24" x14ac:dyDescent="0.2">
      <c r="A133">
        <v>2022</v>
      </c>
      <c r="B133">
        <v>3</v>
      </c>
      <c r="C133">
        <v>7</v>
      </c>
      <c r="D133" s="5">
        <v>44792</v>
      </c>
      <c r="E133" s="5">
        <v>44848</v>
      </c>
      <c r="F133" t="s">
        <v>48</v>
      </c>
      <c r="G133">
        <v>50</v>
      </c>
      <c r="H133">
        <v>2114.8951829798584</v>
      </c>
      <c r="I133">
        <v>1168.6991612925194</v>
      </c>
      <c r="J133">
        <v>66.955856979112184</v>
      </c>
      <c r="K133">
        <v>3350.5502012514899</v>
      </c>
      <c r="L133">
        <v>63.120832578180966</v>
      </c>
      <c r="M133">
        <v>34.880813331971254</v>
      </c>
      <c r="N133">
        <v>1.9983540898477807</v>
      </c>
      <c r="O133">
        <v>17.902822142943943</v>
      </c>
      <c r="P133">
        <v>22.766609763013175</v>
      </c>
      <c r="Q133">
        <v>30.280669699378318</v>
      </c>
      <c r="R133">
        <v>66.009699524457517</v>
      </c>
      <c r="S133">
        <v>0.71099333212508953</v>
      </c>
      <c r="T133">
        <v>71.164810994612736</v>
      </c>
      <c r="U133">
        <v>3.9629242414827992</v>
      </c>
      <c r="V133">
        <v>53.936155036634219</v>
      </c>
      <c r="W133">
        <v>212.67596619387663</v>
      </c>
      <c r="X133">
        <v>218.62074002410267</v>
      </c>
    </row>
    <row r="134" spans="1:24" x14ac:dyDescent="0.2">
      <c r="A134">
        <v>2022</v>
      </c>
      <c r="B134">
        <v>4</v>
      </c>
      <c r="C134">
        <v>8</v>
      </c>
      <c r="D134" s="5">
        <v>44792</v>
      </c>
      <c r="E134" s="5">
        <v>44848</v>
      </c>
      <c r="F134" t="s">
        <v>48</v>
      </c>
      <c r="G134">
        <v>50</v>
      </c>
      <c r="H134">
        <v>1935.6171451611035</v>
      </c>
      <c r="I134">
        <v>1118.4845251453232</v>
      </c>
      <c r="J134">
        <v>468.69099885378523</v>
      </c>
      <c r="K134">
        <v>3522.792669160212</v>
      </c>
      <c r="L134">
        <v>54.945531200464593</v>
      </c>
      <c r="M134">
        <v>31.749939045148391</v>
      </c>
      <c r="N134">
        <v>13.304529754387023</v>
      </c>
      <c r="O134">
        <v>14.544456987065841</v>
      </c>
      <c r="P134">
        <v>24.464070521912255</v>
      </c>
      <c r="Q134">
        <v>32.441058464244705</v>
      </c>
      <c r="R134">
        <v>65.228462524958729</v>
      </c>
      <c r="S134">
        <v>0.69439650928088281</v>
      </c>
      <c r="T134">
        <v>69.842489063430349</v>
      </c>
      <c r="U134">
        <v>3.6990161752046227</v>
      </c>
      <c r="V134">
        <v>55.285358641186583</v>
      </c>
      <c r="W134">
        <v>196.16352679963487</v>
      </c>
      <c r="X134">
        <v>200.27015252882236</v>
      </c>
    </row>
    <row r="135" spans="1:24" x14ac:dyDescent="0.2">
      <c r="A135">
        <v>2022</v>
      </c>
      <c r="B135">
        <v>1</v>
      </c>
      <c r="C135">
        <v>5</v>
      </c>
      <c r="D135" s="5">
        <v>44792</v>
      </c>
      <c r="E135" s="5">
        <v>44848</v>
      </c>
      <c r="F135" t="s">
        <v>48</v>
      </c>
      <c r="G135">
        <v>75</v>
      </c>
      <c r="H135">
        <v>3694.8845689106561</v>
      </c>
      <c r="I135">
        <v>566.86744806168031</v>
      </c>
      <c r="J135">
        <v>89.595607180682478</v>
      </c>
      <c r="K135">
        <v>4351.3476241530188</v>
      </c>
      <c r="L135">
        <v>84.913569037818675</v>
      </c>
      <c r="M135">
        <v>13.027399716703163</v>
      </c>
      <c r="N135">
        <v>2.0590312454781659</v>
      </c>
      <c r="O135">
        <v>16.078083379478684</v>
      </c>
      <c r="P135">
        <v>18.512332041730112</v>
      </c>
      <c r="Q135">
        <v>23.614438195670569</v>
      </c>
      <c r="R135">
        <v>68.710724273206381</v>
      </c>
      <c r="S135">
        <v>0.75524400108686651</v>
      </c>
      <c r="T135">
        <v>74.478893339492245</v>
      </c>
      <c r="U135">
        <v>5.0816368784924384</v>
      </c>
      <c r="V135">
        <v>61.960489098547683</v>
      </c>
      <c r="W135">
        <v>283.87231741028546</v>
      </c>
      <c r="X135">
        <v>293.39123338237874</v>
      </c>
    </row>
    <row r="136" spans="1:24" x14ac:dyDescent="0.2">
      <c r="A136">
        <v>2022</v>
      </c>
      <c r="B136">
        <v>2</v>
      </c>
      <c r="C136">
        <v>6</v>
      </c>
      <c r="D136" s="5">
        <v>44792</v>
      </c>
      <c r="E136" s="5">
        <v>44848</v>
      </c>
      <c r="F136" t="s">
        <v>48</v>
      </c>
      <c r="G136">
        <v>75</v>
      </c>
      <c r="H136">
        <v>3872.861132770654</v>
      </c>
      <c r="I136">
        <v>478.34090433551239</v>
      </c>
      <c r="J136">
        <v>4.8169681279936816</v>
      </c>
      <c r="K136">
        <v>4356.0190052341604</v>
      </c>
      <c r="L136">
        <v>88.908269870196904</v>
      </c>
      <c r="M136">
        <v>10.981148240187693</v>
      </c>
      <c r="N136">
        <v>0.11058188961539535</v>
      </c>
      <c r="O136">
        <v>18.168209109123051</v>
      </c>
      <c r="P136">
        <v>18.074485279942024</v>
      </c>
      <c r="Q136">
        <v>23.44008187480399</v>
      </c>
      <c r="R136">
        <v>68.110449951823441</v>
      </c>
      <c r="S136">
        <v>0.75115511696829629</v>
      </c>
      <c r="T136">
        <v>74.81997596692517</v>
      </c>
      <c r="U136">
        <v>5.1194360429683208</v>
      </c>
      <c r="V136">
        <v>60.032514747309236</v>
      </c>
      <c r="W136">
        <v>283.48544096435353</v>
      </c>
      <c r="X136">
        <v>296.92719511558158</v>
      </c>
    </row>
    <row r="137" spans="1:24" x14ac:dyDescent="0.2">
      <c r="A137">
        <v>2022</v>
      </c>
      <c r="B137">
        <v>3</v>
      </c>
      <c r="C137">
        <v>7</v>
      </c>
      <c r="D137" s="5">
        <v>44792</v>
      </c>
      <c r="E137" s="5">
        <v>44848</v>
      </c>
      <c r="F137" t="s">
        <v>48</v>
      </c>
      <c r="G137">
        <v>75</v>
      </c>
      <c r="H137">
        <v>1602.4398117193539</v>
      </c>
      <c r="I137">
        <v>1671.5894432999942</v>
      </c>
      <c r="J137">
        <v>365.60788091472051</v>
      </c>
      <c r="K137">
        <v>3639.6371359340678</v>
      </c>
      <c r="L137">
        <v>44.027460756966569</v>
      </c>
      <c r="M137">
        <v>45.927365307833121</v>
      </c>
      <c r="N137">
        <v>10.045173935200321</v>
      </c>
      <c r="O137">
        <v>18.576279846893279</v>
      </c>
      <c r="P137">
        <v>26.475913586535597</v>
      </c>
      <c r="Q137">
        <v>35.199237378476511</v>
      </c>
      <c r="R137">
        <v>64.321293381853323</v>
      </c>
      <c r="S137">
        <v>0.6804439372111466</v>
      </c>
      <c r="T137">
        <v>68.275263316088768</v>
      </c>
      <c r="U137">
        <v>3.4091647699554173</v>
      </c>
      <c r="V137">
        <v>48.688429391123563</v>
      </c>
      <c r="W137">
        <v>178.27795719949665</v>
      </c>
      <c r="X137">
        <v>180.43536616793745</v>
      </c>
    </row>
    <row r="138" spans="1:24" x14ac:dyDescent="0.2">
      <c r="A138">
        <v>2022</v>
      </c>
      <c r="B138">
        <v>4</v>
      </c>
      <c r="C138">
        <v>8</v>
      </c>
      <c r="D138" s="5">
        <v>44792</v>
      </c>
      <c r="E138" s="5">
        <v>44848</v>
      </c>
      <c r="F138" t="s">
        <v>48</v>
      </c>
      <c r="G138">
        <v>75</v>
      </c>
      <c r="H138">
        <v>4366.4451316291834</v>
      </c>
      <c r="I138">
        <v>428.87018872383032</v>
      </c>
      <c r="J138">
        <v>79.479974111895757</v>
      </c>
      <c r="K138">
        <v>4874.7952944649096</v>
      </c>
      <c r="L138">
        <v>89.571866465594297</v>
      </c>
      <c r="M138">
        <v>8.7977066280258232</v>
      </c>
      <c r="N138">
        <v>1.6304269063798713</v>
      </c>
      <c r="O138">
        <v>13.36043004231027</v>
      </c>
      <c r="P138">
        <v>17.248534790801699</v>
      </c>
      <c r="Q138">
        <v>22.212444714028823</v>
      </c>
      <c r="R138">
        <v>68.924578108431831</v>
      </c>
      <c r="S138">
        <v>0.76018654628462912</v>
      </c>
      <c r="T138">
        <v>75.463391397965481</v>
      </c>
      <c r="U138">
        <v>5.4023769803335071</v>
      </c>
      <c r="V138">
        <v>65.981996373642914</v>
      </c>
      <c r="W138">
        <v>302.72890581478936</v>
      </c>
      <c r="X138">
        <v>316.032316702532</v>
      </c>
    </row>
    <row r="139" spans="1:24" x14ac:dyDescent="0.2">
      <c r="A139">
        <v>2022</v>
      </c>
      <c r="B139">
        <v>1</v>
      </c>
      <c r="C139">
        <v>5</v>
      </c>
      <c r="D139" s="5">
        <v>44792</v>
      </c>
      <c r="E139" s="5">
        <v>44848</v>
      </c>
      <c r="F139" t="s">
        <v>48</v>
      </c>
      <c r="G139">
        <v>100</v>
      </c>
      <c r="H139">
        <v>3127.4419228926758</v>
      </c>
      <c r="I139">
        <v>0</v>
      </c>
      <c r="J139">
        <v>0</v>
      </c>
      <c r="K139">
        <v>3127.4419228926758</v>
      </c>
      <c r="L139">
        <v>100</v>
      </c>
      <c r="M139">
        <v>0</v>
      </c>
      <c r="N139">
        <v>0</v>
      </c>
      <c r="O139">
        <v>14.2</v>
      </c>
      <c r="P139">
        <v>15.7</v>
      </c>
      <c r="Q139">
        <v>19.5</v>
      </c>
      <c r="R139">
        <v>70</v>
      </c>
      <c r="S139">
        <v>0.78</v>
      </c>
      <c r="T139">
        <v>76.669700000000006</v>
      </c>
      <c r="U139">
        <v>6.1538461538461542</v>
      </c>
      <c r="V139">
        <v>67.664999999999992</v>
      </c>
      <c r="W139">
        <v>350.21888680425269</v>
      </c>
      <c r="X139">
        <v>365.74692903995236</v>
      </c>
    </row>
    <row r="140" spans="1:24" x14ac:dyDescent="0.2">
      <c r="A140">
        <v>2022</v>
      </c>
      <c r="B140">
        <v>2</v>
      </c>
      <c r="C140">
        <v>6</v>
      </c>
      <c r="D140" s="5">
        <v>44792</v>
      </c>
      <c r="E140" s="5">
        <v>44848</v>
      </c>
      <c r="F140" t="s">
        <v>48</v>
      </c>
      <c r="G140">
        <v>100</v>
      </c>
      <c r="H140">
        <v>4297.1416433253835</v>
      </c>
      <c r="I140">
        <v>0</v>
      </c>
      <c r="J140">
        <v>0</v>
      </c>
      <c r="K140">
        <v>4297.1416433253835</v>
      </c>
      <c r="L140">
        <v>100</v>
      </c>
      <c r="M140">
        <v>0</v>
      </c>
      <c r="N140">
        <v>0</v>
      </c>
      <c r="O140">
        <v>18.100000000000001</v>
      </c>
      <c r="P140">
        <v>16</v>
      </c>
      <c r="Q140">
        <v>20.100000000000001</v>
      </c>
      <c r="R140">
        <v>69</v>
      </c>
      <c r="S140">
        <v>0.77</v>
      </c>
      <c r="T140">
        <v>76.436000000000007</v>
      </c>
      <c r="U140">
        <v>5.9701492537313428</v>
      </c>
      <c r="V140">
        <v>63.206999999999994</v>
      </c>
      <c r="W140">
        <v>334.91081179468512</v>
      </c>
      <c r="X140">
        <v>353.74754136295269</v>
      </c>
    </row>
    <row r="141" spans="1:24" x14ac:dyDescent="0.2">
      <c r="A141">
        <v>2022</v>
      </c>
      <c r="B141">
        <v>3</v>
      </c>
      <c r="C141">
        <v>7</v>
      </c>
      <c r="D141" s="5">
        <v>44792</v>
      </c>
      <c r="E141" s="5">
        <v>44848</v>
      </c>
      <c r="F141" t="s">
        <v>48</v>
      </c>
      <c r="G141">
        <v>100</v>
      </c>
      <c r="H141">
        <v>4293.2372214491115</v>
      </c>
      <c r="I141">
        <v>0</v>
      </c>
      <c r="J141">
        <v>0</v>
      </c>
      <c r="K141">
        <v>4293.2372214491115</v>
      </c>
      <c r="L141">
        <v>100</v>
      </c>
      <c r="M141">
        <v>0</v>
      </c>
      <c r="N141">
        <v>0</v>
      </c>
      <c r="O141">
        <v>16.899999999999999</v>
      </c>
      <c r="P141">
        <v>15.9</v>
      </c>
      <c r="Q141">
        <v>19.899999999999999</v>
      </c>
      <c r="R141">
        <v>69</v>
      </c>
      <c r="S141">
        <v>0.77</v>
      </c>
      <c r="T141">
        <v>76.513900000000007</v>
      </c>
      <c r="U141">
        <v>6.0301507537688446</v>
      </c>
      <c r="V141">
        <v>64.593000000000004</v>
      </c>
      <c r="W141">
        <v>338.27674960166689</v>
      </c>
      <c r="X141">
        <v>357.66693934790237</v>
      </c>
    </row>
    <row r="142" spans="1:24" x14ac:dyDescent="0.2">
      <c r="A142">
        <v>2022</v>
      </c>
      <c r="B142">
        <v>4</v>
      </c>
      <c r="C142">
        <v>8</v>
      </c>
      <c r="D142" s="5">
        <v>44792</v>
      </c>
      <c r="E142" s="5">
        <v>44848</v>
      </c>
      <c r="F142" t="s">
        <v>48</v>
      </c>
      <c r="G142">
        <v>100</v>
      </c>
      <c r="H142">
        <v>3131.6717132586359</v>
      </c>
      <c r="I142">
        <v>0</v>
      </c>
      <c r="J142">
        <v>0</v>
      </c>
      <c r="K142">
        <v>3131.6717132586359</v>
      </c>
      <c r="L142">
        <v>100</v>
      </c>
      <c r="M142">
        <v>0</v>
      </c>
      <c r="N142">
        <v>0</v>
      </c>
      <c r="O142">
        <v>13.1</v>
      </c>
      <c r="P142">
        <v>15.1</v>
      </c>
      <c r="Q142">
        <v>19</v>
      </c>
      <c r="R142">
        <v>70</v>
      </c>
      <c r="S142">
        <v>0.78</v>
      </c>
      <c r="T142">
        <v>77.137100000000004</v>
      </c>
      <c r="U142">
        <v>6.3157894736842106</v>
      </c>
      <c r="V142">
        <v>69.22999999999999</v>
      </c>
      <c r="W142">
        <v>359.43517329910139</v>
      </c>
      <c r="X142">
        <v>377.66022031823746</v>
      </c>
    </row>
    <row r="143" spans="1:24" x14ac:dyDescent="0.2">
      <c r="A143">
        <v>2022</v>
      </c>
      <c r="B143">
        <v>1</v>
      </c>
      <c r="C143">
        <v>5</v>
      </c>
      <c r="D143" s="5">
        <v>44792</v>
      </c>
      <c r="E143" s="5">
        <v>44848</v>
      </c>
      <c r="F143" t="s">
        <v>49</v>
      </c>
      <c r="G143">
        <v>0</v>
      </c>
      <c r="H143">
        <v>0</v>
      </c>
      <c r="I143">
        <v>1735.9385696219565</v>
      </c>
      <c r="J143">
        <v>395.95478012108072</v>
      </c>
      <c r="K143">
        <v>2131.8933497430371</v>
      </c>
      <c r="L143">
        <v>0</v>
      </c>
      <c r="M143">
        <v>81.427083105784533</v>
      </c>
      <c r="N143">
        <v>18.572916894215471</v>
      </c>
      <c r="O143">
        <v>26.161281227472671</v>
      </c>
      <c r="P143">
        <v>34.572927094028131</v>
      </c>
      <c r="Q143">
        <v>46.65424999453883</v>
      </c>
      <c r="R143">
        <v>61.257083324231381</v>
      </c>
      <c r="S143">
        <v>0.61442812493173538</v>
      </c>
      <c r="T143">
        <v>61.967689793752086</v>
      </c>
      <c r="U143">
        <v>2.5721129374932992</v>
      </c>
      <c r="V143">
        <v>30.450266277606218</v>
      </c>
      <c r="W143">
        <v>128.0976719767159</v>
      </c>
      <c r="X143">
        <v>123.55650901169086</v>
      </c>
    </row>
    <row r="144" spans="1:24" x14ac:dyDescent="0.2">
      <c r="A144">
        <v>2022</v>
      </c>
      <c r="B144">
        <v>2</v>
      </c>
      <c r="C144">
        <v>6</v>
      </c>
      <c r="D144" s="5">
        <v>44792</v>
      </c>
      <c r="E144" s="5">
        <v>44848</v>
      </c>
      <c r="F144" t="s">
        <v>49</v>
      </c>
      <c r="G144">
        <v>0</v>
      </c>
      <c r="H144">
        <v>0</v>
      </c>
      <c r="I144">
        <v>2438.5715154149452</v>
      </c>
      <c r="J144">
        <v>689.7898359286952</v>
      </c>
      <c r="K144">
        <v>3128.3613513436403</v>
      </c>
      <c r="L144">
        <v>0</v>
      </c>
      <c r="M144">
        <v>77.950442469428012</v>
      </c>
      <c r="N144">
        <v>22.049557530571988</v>
      </c>
      <c r="O144">
        <v>19.030743362958578</v>
      </c>
      <c r="P144">
        <v>34.766148672591719</v>
      </c>
      <c r="Q144">
        <v>48.381688494840233</v>
      </c>
      <c r="R144">
        <v>60.559008849388562</v>
      </c>
      <c r="S144">
        <v>0.60220495575305721</v>
      </c>
      <c r="T144">
        <v>61.817170184051051</v>
      </c>
      <c r="U144">
        <v>2.4802772233300137</v>
      </c>
      <c r="V144">
        <v>35.974286336840009</v>
      </c>
      <c r="W144">
        <v>122.11636611103998</v>
      </c>
      <c r="X144">
        <v>118.8555962931915</v>
      </c>
    </row>
    <row r="145" spans="1:24" x14ac:dyDescent="0.2">
      <c r="A145">
        <v>2022</v>
      </c>
      <c r="B145">
        <v>3</v>
      </c>
      <c r="C145">
        <v>7</v>
      </c>
      <c r="D145" s="5">
        <v>44792</v>
      </c>
      <c r="E145" s="5">
        <v>44848</v>
      </c>
      <c r="F145" t="s">
        <v>49</v>
      </c>
      <c r="G145">
        <v>0</v>
      </c>
      <c r="H145">
        <v>0</v>
      </c>
      <c r="I145">
        <v>2958.2000094714849</v>
      </c>
      <c r="J145">
        <v>657.03445265833818</v>
      </c>
      <c r="K145">
        <v>3615.234462129823</v>
      </c>
      <c r="L145">
        <v>0</v>
      </c>
      <c r="M145">
        <v>81.825951828549933</v>
      </c>
      <c r="N145">
        <v>18.174048171450082</v>
      </c>
      <c r="O145">
        <v>19.899829059771903</v>
      </c>
      <c r="P145">
        <v>34.799829059771902</v>
      </c>
      <c r="Q145">
        <v>47.218686868855748</v>
      </c>
      <c r="R145">
        <v>60.636519036571016</v>
      </c>
      <c r="S145">
        <v>0.6100000000000001</v>
      </c>
      <c r="T145">
        <v>61.790933162437696</v>
      </c>
      <c r="U145">
        <v>2.5413667333292356</v>
      </c>
      <c r="V145">
        <v>36.186792152192247</v>
      </c>
      <c r="W145">
        <v>125.28425390603779</v>
      </c>
      <c r="X145">
        <v>121.73133485301506</v>
      </c>
    </row>
    <row r="146" spans="1:24" x14ac:dyDescent="0.2">
      <c r="A146">
        <v>2022</v>
      </c>
      <c r="B146">
        <v>4</v>
      </c>
      <c r="C146">
        <v>8</v>
      </c>
      <c r="D146" s="5">
        <v>44792</v>
      </c>
      <c r="E146" s="5">
        <v>44848</v>
      </c>
      <c r="F146" t="s">
        <v>49</v>
      </c>
      <c r="G146">
        <v>0</v>
      </c>
      <c r="H146">
        <v>0</v>
      </c>
      <c r="I146">
        <v>1971.7613793798998</v>
      </c>
      <c r="J146">
        <v>405.10701956426857</v>
      </c>
      <c r="K146">
        <v>2376.8683989441683</v>
      </c>
      <c r="L146">
        <v>0</v>
      </c>
      <c r="M146">
        <v>82.956270538822366</v>
      </c>
      <c r="N146">
        <v>17.043729461177641</v>
      </c>
      <c r="O146">
        <v>15.669230202520062</v>
      </c>
      <c r="P146">
        <v>35.721568482995309</v>
      </c>
      <c r="Q146">
        <v>49.706938937717574</v>
      </c>
      <c r="R146">
        <v>59.659125410776454</v>
      </c>
      <c r="S146">
        <v>0.59</v>
      </c>
      <c r="T146">
        <v>61.072898151746656</v>
      </c>
      <c r="U146">
        <v>2.4141498664876369</v>
      </c>
      <c r="V146">
        <v>38.103316585402595</v>
      </c>
      <c r="W146">
        <v>117.09436556519931</v>
      </c>
      <c r="X146">
        <v>114.29389838686218</v>
      </c>
    </row>
    <row r="147" spans="1:24" x14ac:dyDescent="0.2">
      <c r="A147">
        <v>2022</v>
      </c>
      <c r="B147">
        <v>1</v>
      </c>
      <c r="C147">
        <v>5</v>
      </c>
      <c r="D147" s="5">
        <v>44792</v>
      </c>
      <c r="E147" s="5">
        <v>44848</v>
      </c>
      <c r="F147" t="s">
        <v>49</v>
      </c>
      <c r="G147">
        <v>25</v>
      </c>
      <c r="H147">
        <v>837.57741244260535</v>
      </c>
      <c r="I147">
        <v>2291.2752493831699</v>
      </c>
      <c r="J147">
        <v>331.88910401876473</v>
      </c>
      <c r="K147">
        <v>3460.7417658445397</v>
      </c>
      <c r="L147">
        <v>24.202251110123139</v>
      </c>
      <c r="M147">
        <v>66.207634212893083</v>
      </c>
      <c r="N147">
        <v>9.5901146769837755</v>
      </c>
      <c r="O147">
        <v>24.460937778195429</v>
      </c>
      <c r="P147">
        <v>30.108959454427673</v>
      </c>
      <c r="Q147">
        <v>40.8192744702216</v>
      </c>
      <c r="R147">
        <v>63.068530479528036</v>
      </c>
      <c r="S147">
        <v>0.65100611715107737</v>
      </c>
      <c r="T147">
        <v>65.445120585000851</v>
      </c>
      <c r="U147">
        <v>2.9397876752449918</v>
      </c>
      <c r="V147">
        <v>37.577136964498479</v>
      </c>
      <c r="W147">
        <v>150.73828341425173</v>
      </c>
      <c r="X147">
        <v>149.14322395403707</v>
      </c>
    </row>
    <row r="148" spans="1:24" x14ac:dyDescent="0.2">
      <c r="A148">
        <v>2022</v>
      </c>
      <c r="B148">
        <v>2</v>
      </c>
      <c r="C148">
        <v>6</v>
      </c>
      <c r="D148" s="5">
        <v>44792</v>
      </c>
      <c r="E148" s="5">
        <v>44848</v>
      </c>
      <c r="F148" t="s">
        <v>49</v>
      </c>
      <c r="G148">
        <v>25</v>
      </c>
      <c r="H148">
        <v>2814.7977399570318</v>
      </c>
      <c r="I148">
        <v>1198.827942980837</v>
      </c>
      <c r="J148">
        <v>5.2986649407930511</v>
      </c>
      <c r="K148">
        <v>4018.9243478786616</v>
      </c>
      <c r="L148">
        <v>70.038584862708035</v>
      </c>
      <c r="M148">
        <v>29.829572273825534</v>
      </c>
      <c r="N148">
        <v>0.13184286346643684</v>
      </c>
      <c r="O148">
        <v>15.690318493855552</v>
      </c>
      <c r="P148">
        <v>21.393064404675872</v>
      </c>
      <c r="Q148">
        <v>29.48706996665414</v>
      </c>
      <c r="R148">
        <v>66.60044993174732</v>
      </c>
      <c r="S148">
        <v>0.71907877855295033</v>
      </c>
      <c r="T148">
        <v>72.234802828757495</v>
      </c>
      <c r="U148">
        <v>4.0695803325221416</v>
      </c>
      <c r="V148">
        <v>56.8867064371561</v>
      </c>
      <c r="W148">
        <v>220.35437494257275</v>
      </c>
      <c r="X148">
        <v>227.88010303529165</v>
      </c>
    </row>
    <row r="149" spans="1:24" x14ac:dyDescent="0.2">
      <c r="A149">
        <v>2022</v>
      </c>
      <c r="B149">
        <v>3</v>
      </c>
      <c r="C149">
        <v>7</v>
      </c>
      <c r="D149" s="5">
        <v>44792</v>
      </c>
      <c r="E149" s="5">
        <v>44848</v>
      </c>
      <c r="F149" t="s">
        <v>49</v>
      </c>
      <c r="G149">
        <v>25</v>
      </c>
      <c r="H149">
        <v>1770.6556278241899</v>
      </c>
      <c r="I149">
        <v>1535.0800250331722</v>
      </c>
      <c r="J149">
        <v>144.99074065260984</v>
      </c>
      <c r="K149">
        <v>3450.7263935099718</v>
      </c>
      <c r="L149">
        <v>51.312547733555135</v>
      </c>
      <c r="M149">
        <v>44.485706775254826</v>
      </c>
      <c r="N149">
        <v>4.2017454911900378</v>
      </c>
      <c r="O149">
        <v>17.437311395996865</v>
      </c>
      <c r="P149">
        <v>24.640429235963595</v>
      </c>
      <c r="Q149">
        <v>33.348872795808767</v>
      </c>
      <c r="R149">
        <v>65.534094386196159</v>
      </c>
      <c r="S149">
        <v>0.6921000763736882</v>
      </c>
      <c r="T149">
        <v>69.705105625184359</v>
      </c>
      <c r="U149">
        <v>3.5983225200667475</v>
      </c>
      <c r="V149">
        <v>51.548236903900985</v>
      </c>
      <c r="W149">
        <v>191.71772980652801</v>
      </c>
      <c r="X149">
        <v>194.43523359281565</v>
      </c>
    </row>
    <row r="150" spans="1:24" x14ac:dyDescent="0.2">
      <c r="A150">
        <v>2022</v>
      </c>
      <c r="B150">
        <v>4</v>
      </c>
      <c r="C150">
        <v>8</v>
      </c>
      <c r="D150" s="5">
        <v>44792</v>
      </c>
      <c r="E150" s="5">
        <v>44848</v>
      </c>
      <c r="F150" t="s">
        <v>49</v>
      </c>
      <c r="G150">
        <v>25</v>
      </c>
      <c r="H150">
        <v>1954.2293934735615</v>
      </c>
      <c r="I150">
        <v>1623.234608491583</v>
      </c>
      <c r="J150">
        <v>305.39577931479943</v>
      </c>
      <c r="K150">
        <v>3882.8597812799435</v>
      </c>
      <c r="L150">
        <v>50.329641129337169</v>
      </c>
      <c r="M150">
        <v>41.80513075227509</v>
      </c>
      <c r="N150">
        <v>7.8652281183877539</v>
      </c>
      <c r="O150">
        <v>14.446182017097723</v>
      </c>
      <c r="P150">
        <v>25.737638304188962</v>
      </c>
      <c r="Q150">
        <v>35.099552769523697</v>
      </c>
      <c r="R150">
        <v>64.372363139272593</v>
      </c>
      <c r="S150">
        <v>0.68059335403280696</v>
      </c>
      <c r="T150">
        <v>68.850379761036805</v>
      </c>
      <c r="U150">
        <v>3.4188469804149131</v>
      </c>
      <c r="V150">
        <v>52.911233907245233</v>
      </c>
      <c r="W150">
        <v>178.92622710640191</v>
      </c>
      <c r="X150">
        <v>182.47202553987654</v>
      </c>
    </row>
    <row r="151" spans="1:24" x14ac:dyDescent="0.2">
      <c r="A151">
        <v>2022</v>
      </c>
      <c r="B151">
        <v>1</v>
      </c>
      <c r="C151">
        <v>5</v>
      </c>
      <c r="D151" s="5">
        <v>44792</v>
      </c>
      <c r="E151" s="5">
        <v>44848</v>
      </c>
      <c r="F151" t="s">
        <v>49</v>
      </c>
      <c r="G151">
        <v>50</v>
      </c>
      <c r="H151">
        <v>1546.7593009339157</v>
      </c>
      <c r="I151">
        <v>1168.3272010247624</v>
      </c>
      <c r="J151">
        <v>78.516580486297016</v>
      </c>
      <c r="K151">
        <v>2793.6030824449749</v>
      </c>
      <c r="L151">
        <v>55.367897846825983</v>
      </c>
      <c r="M151">
        <v>41.821517464901881</v>
      </c>
      <c r="N151">
        <v>2.810584688272141</v>
      </c>
      <c r="O151">
        <v>21.79738704625068</v>
      </c>
      <c r="P151">
        <v>24.585658539928854</v>
      </c>
      <c r="Q151">
        <v>33.190571505774976</v>
      </c>
      <c r="R151">
        <v>65.209650483278665</v>
      </c>
      <c r="S151">
        <v>0.69667188157907467</v>
      </c>
      <c r="T151">
        <v>69.747771997395432</v>
      </c>
      <c r="U151">
        <v>3.6154845956515289</v>
      </c>
      <c r="V151">
        <v>47.335381453378588</v>
      </c>
      <c r="W151">
        <v>191.67844456106852</v>
      </c>
      <c r="X151">
        <v>195.48216685085134</v>
      </c>
    </row>
    <row r="152" spans="1:24" x14ac:dyDescent="0.2">
      <c r="A152">
        <v>2022</v>
      </c>
      <c r="B152">
        <v>2</v>
      </c>
      <c r="C152">
        <v>6</v>
      </c>
      <c r="D152" s="5">
        <v>44792</v>
      </c>
      <c r="E152" s="5">
        <v>44848</v>
      </c>
      <c r="F152" t="s">
        <v>49</v>
      </c>
      <c r="G152">
        <v>50</v>
      </c>
      <c r="H152">
        <v>2529.002744495197</v>
      </c>
      <c r="I152">
        <v>1026.9822992770994</v>
      </c>
      <c r="J152">
        <v>80.443367737494484</v>
      </c>
      <c r="K152">
        <v>3636.4284115097907</v>
      </c>
      <c r="L152">
        <v>69.546336633234944</v>
      </c>
      <c r="M152">
        <v>28.24151015943448</v>
      </c>
      <c r="N152">
        <v>2.212153207330585</v>
      </c>
      <c r="O152">
        <v>15.742689822880859</v>
      </c>
      <c r="P152">
        <v>21.492832499307358</v>
      </c>
      <c r="Q152">
        <v>29.452280690891463</v>
      </c>
      <c r="R152">
        <v>66.519463866512183</v>
      </c>
      <c r="S152">
        <v>0.71844998759723255</v>
      </c>
      <c r="T152">
        <v>72.157083483039571</v>
      </c>
      <c r="U152">
        <v>4.0743873542231892</v>
      </c>
      <c r="V152">
        <v>56.866689134590075</v>
      </c>
      <c r="W152">
        <v>220.34639218489727</v>
      </c>
      <c r="X152">
        <v>227.90380500846771</v>
      </c>
    </row>
    <row r="153" spans="1:24" x14ac:dyDescent="0.2">
      <c r="A153">
        <v>2022</v>
      </c>
      <c r="B153">
        <v>3</v>
      </c>
      <c r="C153">
        <v>7</v>
      </c>
      <c r="D153" s="5">
        <v>44792</v>
      </c>
      <c r="E153" s="5">
        <v>44848</v>
      </c>
      <c r="F153" t="s">
        <v>49</v>
      </c>
      <c r="G153">
        <v>50</v>
      </c>
      <c r="H153">
        <v>2139.2179858331401</v>
      </c>
      <c r="I153">
        <v>1536.9398263719575</v>
      </c>
      <c r="J153">
        <v>327.07213589077105</v>
      </c>
      <c r="K153">
        <v>4003.2299480958686</v>
      </c>
      <c r="L153">
        <v>53.437299719708996</v>
      </c>
      <c r="M153">
        <v>38.39249421839984</v>
      </c>
      <c r="N153">
        <v>8.1702060618911609</v>
      </c>
      <c r="O153">
        <v>17.435377945133826</v>
      </c>
      <c r="P153">
        <v>24.319782987177476</v>
      </c>
      <c r="Q153">
        <v>32.478994286700882</v>
      </c>
      <c r="R153">
        <v>65.645952853535988</v>
      </c>
      <c r="S153">
        <v>0.69549967955153436</v>
      </c>
      <c r="T153">
        <v>69.954889052988747</v>
      </c>
      <c r="U153">
        <v>3.6946956836387077</v>
      </c>
      <c r="V153">
        <v>52.359157368234349</v>
      </c>
      <c r="W153">
        <v>197.18847045228415</v>
      </c>
      <c r="X153">
        <v>200.35816018100945</v>
      </c>
    </row>
    <row r="154" spans="1:24" x14ac:dyDescent="0.2">
      <c r="A154">
        <v>2022</v>
      </c>
      <c r="B154">
        <v>4</v>
      </c>
      <c r="C154">
        <v>8</v>
      </c>
      <c r="D154" s="5">
        <v>44792</v>
      </c>
      <c r="E154" s="5">
        <v>44848</v>
      </c>
      <c r="F154" t="s">
        <v>49</v>
      </c>
      <c r="G154">
        <v>50</v>
      </c>
      <c r="H154">
        <v>3289.4721012315149</v>
      </c>
      <c r="I154">
        <v>460.48681148317593</v>
      </c>
      <c r="J154">
        <v>470.61778610498266</v>
      </c>
      <c r="K154">
        <v>4220.5766988196738</v>
      </c>
      <c r="L154">
        <v>77.938924842935535</v>
      </c>
      <c r="M154">
        <v>10.910518735791619</v>
      </c>
      <c r="N154">
        <v>11.150556421272846</v>
      </c>
      <c r="O154">
        <v>14.199594504840883</v>
      </c>
      <c r="P154">
        <v>20.368927964261182</v>
      </c>
      <c r="Q154">
        <v>26.503966823101436</v>
      </c>
      <c r="R154">
        <v>66.791492107438742</v>
      </c>
      <c r="S154">
        <v>0.73029006471728397</v>
      </c>
      <c r="T154">
        <v>73.032605115840539</v>
      </c>
      <c r="U154">
        <v>4.5276241402251296</v>
      </c>
      <c r="V154">
        <v>61.151716349674778</v>
      </c>
      <c r="W154">
        <v>245.85916424983404</v>
      </c>
      <c r="X154">
        <v>256.32882631473558</v>
      </c>
    </row>
    <row r="155" spans="1:24" x14ac:dyDescent="0.2">
      <c r="A155">
        <v>2022</v>
      </c>
      <c r="B155">
        <v>1</v>
      </c>
      <c r="C155">
        <v>5</v>
      </c>
      <c r="D155" s="5">
        <v>44792</v>
      </c>
      <c r="E155" s="5">
        <v>44848</v>
      </c>
      <c r="F155" t="s">
        <v>49</v>
      </c>
      <c r="G155">
        <v>75</v>
      </c>
      <c r="H155">
        <v>2473.8245027971197</v>
      </c>
      <c r="I155">
        <v>548.6413949415869</v>
      </c>
      <c r="J155">
        <v>172.4474589821738</v>
      </c>
      <c r="K155">
        <v>3194.9133567208805</v>
      </c>
      <c r="L155">
        <v>77.430096737776495</v>
      </c>
      <c r="M155">
        <v>17.172340332405398</v>
      </c>
      <c r="N155">
        <v>5.3975629298181147</v>
      </c>
      <c r="O155">
        <v>19.180620919005925</v>
      </c>
      <c r="P155">
        <v>21.02285930249278</v>
      </c>
      <c r="Q155">
        <v>27.612934305240248</v>
      </c>
      <c r="R155">
        <v>66.42990328707387</v>
      </c>
      <c r="S155">
        <v>0.72678286655394153</v>
      </c>
      <c r="T155">
        <v>72.523192603358126</v>
      </c>
      <c r="U155">
        <v>4.345789501162395</v>
      </c>
      <c r="V155">
        <v>55.139350177120647</v>
      </c>
      <c r="W155">
        <v>234.70762298227555</v>
      </c>
      <c r="X155">
        <v>244.31823953988527</v>
      </c>
    </row>
    <row r="156" spans="1:24" x14ac:dyDescent="0.2">
      <c r="A156">
        <v>2022</v>
      </c>
      <c r="B156">
        <v>2</v>
      </c>
      <c r="C156">
        <v>6</v>
      </c>
      <c r="D156" s="5">
        <v>44792</v>
      </c>
      <c r="E156" s="5">
        <v>44848</v>
      </c>
      <c r="F156" t="s">
        <v>49</v>
      </c>
      <c r="G156">
        <v>75</v>
      </c>
      <c r="H156">
        <v>3605.3321642852511</v>
      </c>
      <c r="I156">
        <v>538.97042797990468</v>
      </c>
      <c r="J156">
        <v>68.400947417510281</v>
      </c>
      <c r="K156">
        <v>4212.7035396826659</v>
      </c>
      <c r="L156">
        <v>85.582385048553235</v>
      </c>
      <c r="M156">
        <v>12.79393204157215</v>
      </c>
      <c r="N156">
        <v>1.6236829098746117</v>
      </c>
      <c r="O156">
        <v>15.044312686560328</v>
      </c>
      <c r="P156">
        <v>18.444217889504507</v>
      </c>
      <c r="Q156">
        <v>24.740771227420598</v>
      </c>
      <c r="R156">
        <v>67.814117145686765</v>
      </c>
      <c r="S156">
        <v>0.74565242287352795</v>
      </c>
      <c r="T156">
        <v>74.531954264075992</v>
      </c>
      <c r="U156">
        <v>4.8502934244427296</v>
      </c>
      <c r="V156">
        <v>61.946770071938516</v>
      </c>
      <c r="W156">
        <v>267.41330607814103</v>
      </c>
      <c r="X156">
        <v>280.23399044799538</v>
      </c>
    </row>
    <row r="157" spans="1:24" x14ac:dyDescent="0.2">
      <c r="A157">
        <v>2022</v>
      </c>
      <c r="B157">
        <v>3</v>
      </c>
      <c r="C157">
        <v>7</v>
      </c>
      <c r="D157" s="5">
        <v>44792</v>
      </c>
      <c r="E157" s="5">
        <v>44848</v>
      </c>
      <c r="F157" t="s">
        <v>49</v>
      </c>
      <c r="G157">
        <v>75</v>
      </c>
      <c r="H157">
        <v>3926.4978275022636</v>
      </c>
      <c r="I157">
        <v>448.58408291495169</v>
      </c>
      <c r="J157">
        <v>134.87510758382308</v>
      </c>
      <c r="K157">
        <v>4509.9570180010378</v>
      </c>
      <c r="L157">
        <v>87.062865828433488</v>
      </c>
      <c r="M157">
        <v>9.9465267878268833</v>
      </c>
      <c r="N157">
        <v>2.990607383739639</v>
      </c>
      <c r="O157">
        <v>15.909152997648068</v>
      </c>
      <c r="P157">
        <v>17.749723123383045</v>
      </c>
      <c r="Q157">
        <v>23.131505161468084</v>
      </c>
      <c r="R157">
        <v>68.775845776884225</v>
      </c>
      <c r="S157">
        <v>0.7493005853254936</v>
      </c>
      <c r="T157">
        <v>75.072965686884615</v>
      </c>
      <c r="U157">
        <v>5.1877298585780389</v>
      </c>
      <c r="V157">
        <v>62.578547202186613</v>
      </c>
      <c r="W157">
        <v>290.07358429731755</v>
      </c>
      <c r="X157">
        <v>301.90563229911311</v>
      </c>
    </row>
    <row r="158" spans="1:24" x14ac:dyDescent="0.2">
      <c r="A158">
        <v>2022</v>
      </c>
      <c r="B158">
        <v>4</v>
      </c>
      <c r="C158">
        <v>8</v>
      </c>
      <c r="D158" s="5">
        <v>44792</v>
      </c>
      <c r="E158" s="5">
        <v>44848</v>
      </c>
      <c r="F158" t="s">
        <v>49</v>
      </c>
      <c r="G158">
        <v>75</v>
      </c>
      <c r="H158">
        <v>3369.763517035768</v>
      </c>
      <c r="I158">
        <v>527.06769941168034</v>
      </c>
      <c r="J158">
        <v>209.05641675492581</v>
      </c>
      <c r="K158">
        <v>4105.8876332023738</v>
      </c>
      <c r="L158">
        <v>82.071498737229973</v>
      </c>
      <c r="M158">
        <v>12.836875884024025</v>
      </c>
      <c r="N158">
        <v>5.0916253787460057</v>
      </c>
      <c r="O158">
        <v>13.828600413257599</v>
      </c>
      <c r="P158">
        <v>19.480177377426624</v>
      </c>
      <c r="Q158">
        <v>25.675922106107102</v>
      </c>
      <c r="R158">
        <v>67.284602378775773</v>
      </c>
      <c r="S158">
        <v>0.73772869772701399</v>
      </c>
      <c r="T158">
        <v>73.724941822984661</v>
      </c>
      <c r="U158">
        <v>4.6736393537919954</v>
      </c>
      <c r="V158">
        <v>62.292792028062799</v>
      </c>
      <c r="W158">
        <v>255.66176063552271</v>
      </c>
      <c r="X158">
        <v>267.10371275963297</v>
      </c>
    </row>
    <row r="159" spans="1:24" x14ac:dyDescent="0.2">
      <c r="A159">
        <v>2022</v>
      </c>
      <c r="B159">
        <v>1</v>
      </c>
      <c r="C159">
        <v>5</v>
      </c>
      <c r="D159" s="5">
        <v>44792</v>
      </c>
      <c r="E159" s="5">
        <v>44848</v>
      </c>
      <c r="F159" t="s">
        <v>49</v>
      </c>
      <c r="G159">
        <v>100</v>
      </c>
      <c r="H159">
        <v>4193.5463690538545</v>
      </c>
      <c r="I159">
        <v>0</v>
      </c>
      <c r="J159">
        <v>0</v>
      </c>
      <c r="K159">
        <v>4193.5463690538545</v>
      </c>
      <c r="L159">
        <v>100</v>
      </c>
      <c r="M159">
        <v>0</v>
      </c>
      <c r="N159">
        <v>0</v>
      </c>
      <c r="O159">
        <v>17.3</v>
      </c>
      <c r="P159">
        <v>17</v>
      </c>
      <c r="Q159">
        <v>22.1</v>
      </c>
      <c r="R159">
        <v>68</v>
      </c>
      <c r="S159">
        <v>0.76</v>
      </c>
      <c r="T159">
        <v>75.657000000000011</v>
      </c>
      <c r="U159">
        <v>5.4298642533936645</v>
      </c>
      <c r="V159">
        <v>62.146999999999998</v>
      </c>
      <c r="W159">
        <v>300.18761726078793</v>
      </c>
      <c r="X159">
        <v>318.45522466589495</v>
      </c>
    </row>
    <row r="160" spans="1:24" x14ac:dyDescent="0.2">
      <c r="A160">
        <v>2022</v>
      </c>
      <c r="B160">
        <v>2</v>
      </c>
      <c r="C160">
        <v>6</v>
      </c>
      <c r="D160" s="5">
        <v>44792</v>
      </c>
      <c r="E160" s="5">
        <v>44848</v>
      </c>
      <c r="F160" t="s">
        <v>49</v>
      </c>
      <c r="G160">
        <v>100</v>
      </c>
      <c r="H160">
        <v>3221.2067124640225</v>
      </c>
      <c r="I160">
        <v>0</v>
      </c>
      <c r="J160">
        <v>0</v>
      </c>
      <c r="K160">
        <v>3221.2067124640225</v>
      </c>
      <c r="L160">
        <v>100</v>
      </c>
      <c r="M160">
        <v>0</v>
      </c>
      <c r="N160">
        <v>0</v>
      </c>
      <c r="O160">
        <v>14.4</v>
      </c>
      <c r="P160">
        <v>15.7</v>
      </c>
      <c r="Q160">
        <v>20.6</v>
      </c>
      <c r="R160">
        <v>69</v>
      </c>
      <c r="S160">
        <v>0.77</v>
      </c>
      <c r="T160">
        <v>76.669700000000006</v>
      </c>
      <c r="U160">
        <v>5.8252427184466011</v>
      </c>
      <c r="V160">
        <v>66.442000000000007</v>
      </c>
      <c r="W160">
        <v>326.78190859578496</v>
      </c>
      <c r="X160">
        <v>346.21675321743055</v>
      </c>
    </row>
    <row r="161" spans="1:24" x14ac:dyDescent="0.2">
      <c r="A161">
        <v>2022</v>
      </c>
      <c r="B161">
        <v>3</v>
      </c>
      <c r="C161">
        <v>7</v>
      </c>
      <c r="D161" s="5">
        <v>44792</v>
      </c>
      <c r="E161" s="5">
        <v>44848</v>
      </c>
      <c r="F161" t="s">
        <v>49</v>
      </c>
      <c r="G161">
        <v>100</v>
      </c>
      <c r="H161">
        <v>3980.9686558452363</v>
      </c>
      <c r="I161">
        <v>0</v>
      </c>
      <c r="J161">
        <v>0</v>
      </c>
      <c r="K161">
        <v>3980.9686558452363</v>
      </c>
      <c r="L161">
        <v>100</v>
      </c>
      <c r="M161">
        <v>0</v>
      </c>
      <c r="N161">
        <v>0</v>
      </c>
      <c r="O161">
        <v>15.3</v>
      </c>
      <c r="P161">
        <v>15.2</v>
      </c>
      <c r="Q161">
        <v>19.600000000000001</v>
      </c>
      <c r="R161">
        <v>70</v>
      </c>
      <c r="S161">
        <v>0.77</v>
      </c>
      <c r="T161">
        <v>77.059200000000004</v>
      </c>
      <c r="U161">
        <v>6.1224489795918364</v>
      </c>
      <c r="V161">
        <v>66.471999999999994</v>
      </c>
      <c r="W161">
        <v>348.43205574912889</v>
      </c>
      <c r="X161">
        <v>365.72947318462269</v>
      </c>
    </row>
    <row r="162" spans="1:24" x14ac:dyDescent="0.2">
      <c r="A162">
        <v>2022</v>
      </c>
      <c r="B162">
        <v>4</v>
      </c>
      <c r="C162">
        <v>8</v>
      </c>
      <c r="D162" s="5">
        <v>44792</v>
      </c>
      <c r="E162" s="5">
        <v>44848</v>
      </c>
      <c r="F162" t="s">
        <v>49</v>
      </c>
      <c r="G162">
        <v>100</v>
      </c>
      <c r="H162">
        <v>6199.0632307724227</v>
      </c>
      <c r="I162">
        <v>0</v>
      </c>
      <c r="J162">
        <v>0</v>
      </c>
      <c r="K162">
        <v>6199.0632307724227</v>
      </c>
      <c r="L162">
        <v>100</v>
      </c>
      <c r="M162">
        <v>0</v>
      </c>
      <c r="N162">
        <v>0</v>
      </c>
      <c r="O162">
        <v>13.3</v>
      </c>
      <c r="P162">
        <v>15.9</v>
      </c>
      <c r="Q162">
        <v>20.6</v>
      </c>
      <c r="R162">
        <v>69</v>
      </c>
      <c r="S162">
        <v>0.77</v>
      </c>
      <c r="T162">
        <v>76.513900000000007</v>
      </c>
      <c r="U162">
        <v>5.8252427184466011</v>
      </c>
      <c r="V162">
        <v>67.542000000000002</v>
      </c>
      <c r="W162">
        <v>326.78190859578496</v>
      </c>
      <c r="X162">
        <v>345.51320839918714</v>
      </c>
    </row>
    <row r="163" spans="1:24" x14ac:dyDescent="0.2">
      <c r="A163">
        <v>2022</v>
      </c>
      <c r="B163">
        <v>1</v>
      </c>
      <c r="C163">
        <v>5</v>
      </c>
      <c r="D163" s="5">
        <v>44792</v>
      </c>
      <c r="E163" s="5">
        <v>44848</v>
      </c>
      <c r="F163" t="s">
        <v>50</v>
      </c>
      <c r="G163">
        <v>0</v>
      </c>
      <c r="H163">
        <v>0</v>
      </c>
      <c r="I163">
        <v>2058.8000820350398</v>
      </c>
      <c r="J163">
        <v>639.21167058476146</v>
      </c>
      <c r="K163">
        <v>2698.0117526198014</v>
      </c>
      <c r="L163">
        <v>0</v>
      </c>
      <c r="M163">
        <v>76.308047214246585</v>
      </c>
      <c r="N163">
        <v>23.691952785753411</v>
      </c>
      <c r="O163">
        <v>25.654496674210414</v>
      </c>
      <c r="P163">
        <v>34.813521780930415</v>
      </c>
      <c r="Q163">
        <v>46.531393133141918</v>
      </c>
      <c r="R163">
        <v>61.052321888569864</v>
      </c>
      <c r="S163">
        <v>0.61289241416427398</v>
      </c>
      <c r="T163">
        <v>61.780266532655212</v>
      </c>
      <c r="U163">
        <v>2.5789040886147503</v>
      </c>
      <c r="V163">
        <v>31.071307711967592</v>
      </c>
      <c r="W163">
        <v>128.00657116898913</v>
      </c>
      <c r="X163">
        <v>123.50804802850662</v>
      </c>
    </row>
    <row r="164" spans="1:24" x14ac:dyDescent="0.2">
      <c r="A164">
        <v>2022</v>
      </c>
      <c r="B164">
        <v>2</v>
      </c>
      <c r="C164">
        <v>6</v>
      </c>
      <c r="D164" s="5">
        <v>44792</v>
      </c>
      <c r="E164" s="5">
        <v>44848</v>
      </c>
      <c r="F164" t="s">
        <v>50</v>
      </c>
      <c r="G164">
        <v>0</v>
      </c>
      <c r="H164">
        <v>0</v>
      </c>
      <c r="I164">
        <v>2789.7020081775604</v>
      </c>
      <c r="J164">
        <v>592.48707974322281</v>
      </c>
      <c r="K164">
        <v>3382.1890879207831</v>
      </c>
      <c r="L164">
        <v>0</v>
      </c>
      <c r="M164">
        <v>82.48214205825326</v>
      </c>
      <c r="N164">
        <v>17.517857941746747</v>
      </c>
      <c r="O164">
        <v>18.962767869126203</v>
      </c>
      <c r="P164">
        <v>34.752553573825246</v>
      </c>
      <c r="Q164">
        <v>48.775946359068037</v>
      </c>
      <c r="R164">
        <v>60.649642841165068</v>
      </c>
      <c r="S164">
        <v>0.60175178579417476</v>
      </c>
      <c r="T164">
        <v>61.827760765990135</v>
      </c>
      <c r="U164">
        <v>2.4602290464363397</v>
      </c>
      <c r="V164">
        <v>35.67560201694053</v>
      </c>
      <c r="W164">
        <v>121.31057965351553</v>
      </c>
      <c r="X164">
        <v>117.91507977721398</v>
      </c>
    </row>
    <row r="165" spans="1:24" x14ac:dyDescent="0.2">
      <c r="A165">
        <v>2022</v>
      </c>
      <c r="B165">
        <v>3</v>
      </c>
      <c r="C165">
        <v>7</v>
      </c>
      <c r="D165" s="5">
        <v>44792</v>
      </c>
      <c r="E165" s="5">
        <v>44848</v>
      </c>
      <c r="F165" t="s">
        <v>50</v>
      </c>
      <c r="G165">
        <v>0</v>
      </c>
      <c r="H165">
        <v>0</v>
      </c>
      <c r="I165">
        <v>2778.5432001448503</v>
      </c>
      <c r="J165">
        <v>1407.0363901869546</v>
      </c>
      <c r="K165">
        <v>4185.5795903318049</v>
      </c>
      <c r="L165">
        <v>0</v>
      </c>
      <c r="M165">
        <v>66.383714374060816</v>
      </c>
      <c r="N165">
        <v>33.616285625939177</v>
      </c>
      <c r="O165">
        <v>20.239558283770663</v>
      </c>
      <c r="P165">
        <v>35.139558283770661</v>
      </c>
      <c r="Q165">
        <v>46.21494143431395</v>
      </c>
      <c r="R165">
        <v>60.327674287481209</v>
      </c>
      <c r="S165">
        <v>0.60999999999999988</v>
      </c>
      <c r="T165">
        <v>61.526284096942661</v>
      </c>
      <c r="U165">
        <v>2.5965628490638242</v>
      </c>
      <c r="V165">
        <v>36.780546182317359</v>
      </c>
      <c r="W165">
        <v>127.35333156528181</v>
      </c>
      <c r="X165">
        <v>123.84252986594393</v>
      </c>
    </row>
    <row r="166" spans="1:24" x14ac:dyDescent="0.2">
      <c r="A166">
        <v>2022</v>
      </c>
      <c r="B166">
        <v>4</v>
      </c>
      <c r="C166">
        <v>8</v>
      </c>
      <c r="D166" s="5">
        <v>44792</v>
      </c>
      <c r="E166" s="5">
        <v>44848</v>
      </c>
      <c r="F166" t="s">
        <v>50</v>
      </c>
      <c r="G166">
        <v>0</v>
      </c>
      <c r="H166">
        <v>0</v>
      </c>
      <c r="I166">
        <v>1303.7207384883134</v>
      </c>
      <c r="J166">
        <v>398.36326418507753</v>
      </c>
      <c r="K166">
        <v>1702.0840026733908</v>
      </c>
      <c r="L166">
        <v>0</v>
      </c>
      <c r="M166">
        <v>76.59555794194732</v>
      </c>
      <c r="N166">
        <v>23.404442058052677</v>
      </c>
      <c r="O166">
        <v>15.993626544960685</v>
      </c>
      <c r="P166">
        <v>35.804257746754686</v>
      </c>
      <c r="Q166">
        <v>49.261689055936309</v>
      </c>
      <c r="R166">
        <v>59.531911158838945</v>
      </c>
      <c r="S166">
        <v>0.59</v>
      </c>
      <c r="T166">
        <v>61.008483215278105</v>
      </c>
      <c r="U166">
        <v>2.4359700672005142</v>
      </c>
      <c r="V166">
        <v>38.193002633018544</v>
      </c>
      <c r="W166">
        <v>117.90077530583086</v>
      </c>
      <c r="X166">
        <v>115.20530151761429</v>
      </c>
    </row>
    <row r="167" spans="1:24" x14ac:dyDescent="0.2">
      <c r="A167">
        <v>2022</v>
      </c>
      <c r="B167">
        <v>1</v>
      </c>
      <c r="C167">
        <v>5</v>
      </c>
      <c r="D167" s="5">
        <v>44792</v>
      </c>
      <c r="E167" s="5">
        <v>44848</v>
      </c>
      <c r="F167" t="s">
        <v>50</v>
      </c>
      <c r="G167">
        <v>25</v>
      </c>
      <c r="H167">
        <v>246.77281134407599</v>
      </c>
      <c r="I167">
        <v>2207.5841891378427</v>
      </c>
      <c r="J167">
        <v>146.9175279038073</v>
      </c>
      <c r="K167">
        <v>2601.2745283857262</v>
      </c>
      <c r="L167">
        <v>9.4866116071653508</v>
      </c>
      <c r="M167">
        <v>84.865482864194433</v>
      </c>
      <c r="N167">
        <v>5.647905528640222</v>
      </c>
      <c r="O167">
        <v>26.994986607127849</v>
      </c>
      <c r="P167">
        <v>32.324267751806488</v>
      </c>
      <c r="Q167">
        <v>44.52639108427114</v>
      </c>
      <c r="R167">
        <v>62.438146591355981</v>
      </c>
      <c r="S167">
        <v>0.63253554575215598</v>
      </c>
      <c r="T167">
        <v>63.719395421342753</v>
      </c>
      <c r="U167">
        <v>2.6950309036473823</v>
      </c>
      <c r="V167">
        <v>31.595469684499989</v>
      </c>
      <c r="W167">
        <v>136.80710132534131</v>
      </c>
      <c r="X167">
        <v>133.1207285443769</v>
      </c>
    </row>
    <row r="168" spans="1:24" x14ac:dyDescent="0.2">
      <c r="A168">
        <v>2022</v>
      </c>
      <c r="B168">
        <v>2</v>
      </c>
      <c r="C168">
        <v>6</v>
      </c>
      <c r="D168" s="5">
        <v>44792</v>
      </c>
      <c r="E168" s="5">
        <v>44848</v>
      </c>
      <c r="F168" t="s">
        <v>50</v>
      </c>
      <c r="G168">
        <v>25</v>
      </c>
      <c r="H168">
        <v>205.89633339137632</v>
      </c>
      <c r="I168">
        <v>1315.2515067887807</v>
      </c>
      <c r="J168">
        <v>302.02390162520379</v>
      </c>
      <c r="K168">
        <v>1823.1717418053609</v>
      </c>
      <c r="L168">
        <v>11.293304337170749</v>
      </c>
      <c r="M168">
        <v>72.140845353733823</v>
      </c>
      <c r="N168">
        <v>16.565850309095424</v>
      </c>
      <c r="O168">
        <v>19.253406971740041</v>
      </c>
      <c r="P168">
        <v>32.694316161562213</v>
      </c>
      <c r="Q168">
        <v>45.595006069666354</v>
      </c>
      <c r="R168">
        <v>61.572147340791744</v>
      </c>
      <c r="S168">
        <v>0.62085520240409975</v>
      </c>
      <c r="T168">
        <v>63.431127710143045</v>
      </c>
      <c r="U168">
        <v>2.6318671789767372</v>
      </c>
      <c r="V168">
        <v>38.343237383470246</v>
      </c>
      <c r="W168">
        <v>131.74773473605657</v>
      </c>
      <c r="X168">
        <v>129.41263809752505</v>
      </c>
    </row>
    <row r="169" spans="1:24" x14ac:dyDescent="0.2">
      <c r="A169">
        <v>2022</v>
      </c>
      <c r="B169">
        <v>3</v>
      </c>
      <c r="C169">
        <v>7</v>
      </c>
      <c r="D169" s="5">
        <v>44792</v>
      </c>
      <c r="E169" s="5">
        <v>44848</v>
      </c>
      <c r="F169" t="s">
        <v>50</v>
      </c>
      <c r="G169">
        <v>25</v>
      </c>
      <c r="H169">
        <v>700.19892789346727</v>
      </c>
      <c r="I169">
        <v>2173.3638445041979</v>
      </c>
      <c r="J169">
        <v>73.217915545503956</v>
      </c>
      <c r="K169">
        <v>2946.7806879431691</v>
      </c>
      <c r="L169">
        <v>23.761487604366</v>
      </c>
      <c r="M169">
        <v>73.753837650578248</v>
      </c>
      <c r="N169">
        <v>2.4846747450557478</v>
      </c>
      <c r="O169">
        <v>18.960625654282076</v>
      </c>
      <c r="P169">
        <v>31.104293092175624</v>
      </c>
      <c r="Q169">
        <v>42.868399942984652</v>
      </c>
      <c r="R169">
        <v>62.375995761360841</v>
      </c>
      <c r="S169">
        <v>0.64088993388567572</v>
      </c>
      <c r="T169">
        <v>64.669755681195198</v>
      </c>
      <c r="U169">
        <v>2.7992647301882285</v>
      </c>
      <c r="V169">
        <v>41.171762398742196</v>
      </c>
      <c r="W169">
        <v>141.95684954890069</v>
      </c>
      <c r="X169">
        <v>140.33160169632521</v>
      </c>
    </row>
    <row r="170" spans="1:24" x14ac:dyDescent="0.2">
      <c r="A170">
        <v>2022</v>
      </c>
      <c r="B170">
        <v>4</v>
      </c>
      <c r="C170">
        <v>8</v>
      </c>
      <c r="D170" s="5">
        <v>44792</v>
      </c>
      <c r="E170" s="5">
        <v>44848</v>
      </c>
      <c r="F170" t="s">
        <v>50</v>
      </c>
      <c r="G170">
        <v>25</v>
      </c>
      <c r="H170">
        <v>359.56161162096964</v>
      </c>
      <c r="I170">
        <v>1932.7055512654138</v>
      </c>
      <c r="J170">
        <v>497.1111108089479</v>
      </c>
      <c r="K170">
        <v>2789.3782736953312</v>
      </c>
      <c r="L170">
        <v>12.890385467318751</v>
      </c>
      <c r="M170">
        <v>69.288040617918455</v>
      </c>
      <c r="N170">
        <v>17.821573914762794</v>
      </c>
      <c r="O170">
        <v>15.63155795684899</v>
      </c>
      <c r="P170">
        <v>33.823903411728736</v>
      </c>
      <c r="Q170">
        <v>46.455674230071558</v>
      </c>
      <c r="R170">
        <v>60.545895504417068</v>
      </c>
      <c r="S170">
        <v>0.60804653965424615</v>
      </c>
      <c r="T170">
        <v>62.551179242263316</v>
      </c>
      <c r="U170">
        <v>2.5831074887795284</v>
      </c>
      <c r="V170">
        <v>41.164665009184461</v>
      </c>
      <c r="W170">
        <v>127.15167161977442</v>
      </c>
      <c r="X170">
        <v>125.2530383974271</v>
      </c>
    </row>
    <row r="171" spans="1:24" x14ac:dyDescent="0.2">
      <c r="A171">
        <v>2022</v>
      </c>
      <c r="B171">
        <v>1</v>
      </c>
      <c r="C171">
        <v>5</v>
      </c>
      <c r="D171" s="5">
        <v>44792</v>
      </c>
      <c r="E171" s="5">
        <v>44848</v>
      </c>
      <c r="F171" t="s">
        <v>50</v>
      </c>
      <c r="G171">
        <v>50</v>
      </c>
      <c r="H171">
        <v>281.97200069223413</v>
      </c>
      <c r="I171">
        <v>1269.1284335869116</v>
      </c>
      <c r="J171">
        <v>397.3998705594787</v>
      </c>
      <c r="K171">
        <v>1948.5003048386245</v>
      </c>
      <c r="L171">
        <v>14.471232054315083</v>
      </c>
      <c r="M171">
        <v>65.133602003312035</v>
      </c>
      <c r="N171">
        <v>20.39516594237287</v>
      </c>
      <c r="O171">
        <v>25.300730665152276</v>
      </c>
      <c r="P171">
        <v>32.155049653895013</v>
      </c>
      <c r="Q171">
        <v>42.891409379424069</v>
      </c>
      <c r="R171">
        <v>62.197179606107134</v>
      </c>
      <c r="S171">
        <v>0.63558829829876062</v>
      </c>
      <c r="T171">
        <v>63.851216319615787</v>
      </c>
      <c r="U171">
        <v>2.7977630424419342</v>
      </c>
      <c r="V171">
        <v>34.810258611983343</v>
      </c>
      <c r="W171">
        <v>141.47395971226808</v>
      </c>
      <c r="X171">
        <v>138.48106452247004</v>
      </c>
    </row>
    <row r="172" spans="1:24" x14ac:dyDescent="0.2">
      <c r="A172">
        <v>2022</v>
      </c>
      <c r="B172">
        <v>2</v>
      </c>
      <c r="C172">
        <v>6</v>
      </c>
      <c r="D172" s="5">
        <v>44792</v>
      </c>
      <c r="E172" s="5">
        <v>44848</v>
      </c>
      <c r="F172" t="s">
        <v>50</v>
      </c>
      <c r="G172">
        <v>50</v>
      </c>
      <c r="H172">
        <v>232.39034687923723</v>
      </c>
      <c r="I172">
        <v>1157.1683929920523</v>
      </c>
      <c r="J172">
        <v>0</v>
      </c>
      <c r="K172">
        <v>1389.5587398712894</v>
      </c>
      <c r="L172">
        <v>16.724039093213349</v>
      </c>
      <c r="M172">
        <v>83.275960906786665</v>
      </c>
      <c r="N172">
        <v>0</v>
      </c>
      <c r="O172">
        <v>19.15154905551676</v>
      </c>
      <c r="P172">
        <v>31.656224885035179</v>
      </c>
      <c r="Q172">
        <v>45.466752702061349</v>
      </c>
      <c r="R172">
        <v>62.337923127457074</v>
      </c>
      <c r="S172">
        <v>0.6284308664584628</v>
      </c>
      <c r="T172">
        <v>64.239800814557597</v>
      </c>
      <c r="U172">
        <v>2.6392911934209784</v>
      </c>
      <c r="V172">
        <v>38.564370931566181</v>
      </c>
      <c r="W172">
        <v>133.76254595646455</v>
      </c>
      <c r="X172">
        <v>131.43220198215477</v>
      </c>
    </row>
    <row r="173" spans="1:24" x14ac:dyDescent="0.2">
      <c r="A173">
        <v>2022</v>
      </c>
      <c r="B173">
        <v>3</v>
      </c>
      <c r="C173">
        <v>7</v>
      </c>
      <c r="D173" s="5">
        <v>44792</v>
      </c>
      <c r="E173" s="5">
        <v>44848</v>
      </c>
      <c r="F173" t="s">
        <v>50</v>
      </c>
      <c r="G173">
        <v>50</v>
      </c>
      <c r="H173">
        <v>1565.0392253186417</v>
      </c>
      <c r="I173">
        <v>1963.2062932214885</v>
      </c>
      <c r="J173">
        <v>155.10637372139655</v>
      </c>
      <c r="K173">
        <v>3683.3518922615267</v>
      </c>
      <c r="L173">
        <v>42.489538634814757</v>
      </c>
      <c r="M173">
        <v>53.299449812168433</v>
      </c>
      <c r="N173">
        <v>4.2110115530168208</v>
      </c>
      <c r="O173">
        <v>18.530403788296002</v>
      </c>
      <c r="P173">
        <v>28.50161730665749</v>
      </c>
      <c r="Q173">
        <v>38.523648517585777</v>
      </c>
      <c r="R173">
        <v>63.465152087028549</v>
      </c>
      <c r="S173">
        <v>0.66523640022525921</v>
      </c>
      <c r="T173">
        <v>66.697240118113825</v>
      </c>
      <c r="U173">
        <v>3.1149697554015643</v>
      </c>
      <c r="V173">
        <v>45.642603090349226</v>
      </c>
      <c r="W173">
        <v>160.72522705126374</v>
      </c>
      <c r="X173">
        <v>161.05417498967475</v>
      </c>
    </row>
    <row r="174" spans="1:24" x14ac:dyDescent="0.2">
      <c r="A174">
        <v>2022</v>
      </c>
      <c r="B174">
        <v>4</v>
      </c>
      <c r="C174">
        <v>8</v>
      </c>
      <c r="D174" s="5">
        <v>44792</v>
      </c>
      <c r="E174" s="5">
        <v>44848</v>
      </c>
      <c r="F174" t="s">
        <v>50</v>
      </c>
      <c r="G174">
        <v>50</v>
      </c>
      <c r="H174">
        <v>506.41414352511316</v>
      </c>
      <c r="I174">
        <v>1235.6520094887808</v>
      </c>
      <c r="J174">
        <v>328.03552951636976</v>
      </c>
      <c r="K174">
        <v>2070.1016825302636</v>
      </c>
      <c r="L174">
        <v>24.463249694388367</v>
      </c>
      <c r="M174">
        <v>59.69040168009797</v>
      </c>
      <c r="N174">
        <v>15.846348625513668</v>
      </c>
      <c r="O174">
        <v>15.461384281734865</v>
      </c>
      <c r="P174">
        <v>32.085441577362204</v>
      </c>
      <c r="Q174">
        <v>43.723869672005726</v>
      </c>
      <c r="R174">
        <v>61.395500506096923</v>
      </c>
      <c r="S174">
        <v>0.62424854957214371</v>
      </c>
      <c r="T174">
        <v>63.905441011234849</v>
      </c>
      <c r="U174">
        <v>2.7444963334713757</v>
      </c>
      <c r="V174">
        <v>43.875416923299809</v>
      </c>
      <c r="W174">
        <v>136.99164717936827</v>
      </c>
      <c r="X174">
        <v>135.95988259240724</v>
      </c>
    </row>
    <row r="175" spans="1:24" x14ac:dyDescent="0.2">
      <c r="A175">
        <v>2022</v>
      </c>
      <c r="B175">
        <v>1</v>
      </c>
      <c r="C175">
        <v>5</v>
      </c>
      <c r="D175" s="5">
        <v>44792</v>
      </c>
      <c r="E175" s="5">
        <v>44848</v>
      </c>
      <c r="F175" t="s">
        <v>50</v>
      </c>
      <c r="G175">
        <v>75</v>
      </c>
      <c r="H175">
        <v>883.76459277364654</v>
      </c>
      <c r="I175">
        <v>1109.1855184513981</v>
      </c>
      <c r="J175">
        <v>126.20456495343446</v>
      </c>
      <c r="K175">
        <v>2119.1546761784793</v>
      </c>
      <c r="L175">
        <v>41.703637903739988</v>
      </c>
      <c r="M175">
        <v>52.340941929336573</v>
      </c>
      <c r="N175">
        <v>5.9554201669234494</v>
      </c>
      <c r="O175">
        <v>25.450342421998805</v>
      </c>
      <c r="P175">
        <v>26.765175390498385</v>
      </c>
      <c r="Q175">
        <v>36.239234974732668</v>
      </c>
      <c r="R175">
        <v>64.681037846584871</v>
      </c>
      <c r="S175">
        <v>0.68076883080553308</v>
      </c>
      <c r="T175">
        <v>68.049928370801766</v>
      </c>
      <c r="U175">
        <v>3.3113281801800847</v>
      </c>
      <c r="V175">
        <v>40.847169051499812</v>
      </c>
      <c r="W175">
        <v>174.13019784121224</v>
      </c>
      <c r="X175">
        <v>174.67879494067606</v>
      </c>
    </row>
    <row r="176" spans="1:24" x14ac:dyDescent="0.2">
      <c r="A176">
        <v>2022</v>
      </c>
      <c r="B176">
        <v>2</v>
      </c>
      <c r="C176">
        <v>6</v>
      </c>
      <c r="D176" s="5">
        <v>44792</v>
      </c>
      <c r="E176" s="5">
        <v>44848</v>
      </c>
      <c r="F176" t="s">
        <v>50</v>
      </c>
      <c r="G176">
        <v>75</v>
      </c>
      <c r="H176">
        <v>800.11920733339991</v>
      </c>
      <c r="I176">
        <v>2061.0318436415819</v>
      </c>
      <c r="J176">
        <v>338.63285939795583</v>
      </c>
      <c r="K176">
        <v>3199.783910372937</v>
      </c>
      <c r="L176">
        <v>25.005413794962973</v>
      </c>
      <c r="M176">
        <v>64.411594700511117</v>
      </c>
      <c r="N176">
        <v>10.582991504525939</v>
      </c>
      <c r="O176">
        <v>19.533891045031897</v>
      </c>
      <c r="P176">
        <v>30.180763663830326</v>
      </c>
      <c r="Q176">
        <v>42.152715152361964</v>
      </c>
      <c r="R176">
        <v>62.788773273506536</v>
      </c>
      <c r="S176">
        <v>0.64356750260188977</v>
      </c>
      <c r="T176">
        <v>65.38918510587618</v>
      </c>
      <c r="U176">
        <v>2.8467917088201133</v>
      </c>
      <c r="V176">
        <v>41.26408386327148</v>
      </c>
      <c r="W176">
        <v>145.32240582276776</v>
      </c>
      <c r="X176">
        <v>144.30185271776119</v>
      </c>
    </row>
    <row r="177" spans="1:24" x14ac:dyDescent="0.2">
      <c r="A177">
        <v>2022</v>
      </c>
      <c r="B177">
        <v>3</v>
      </c>
      <c r="C177">
        <v>7</v>
      </c>
      <c r="D177" s="5">
        <v>44792</v>
      </c>
      <c r="E177" s="5">
        <v>44848</v>
      </c>
      <c r="F177" t="s">
        <v>50</v>
      </c>
      <c r="G177">
        <v>75</v>
      </c>
      <c r="H177">
        <v>2084.7003755876849</v>
      </c>
      <c r="I177">
        <v>1455.8524880009295</v>
      </c>
      <c r="J177">
        <v>334.29758808276159</v>
      </c>
      <c r="K177">
        <v>3874.850451671376</v>
      </c>
      <c r="L177">
        <v>53.800795710411776</v>
      </c>
      <c r="M177">
        <v>37.571836801416758</v>
      </c>
      <c r="N177">
        <v>8.627367488171469</v>
      </c>
      <c r="O177">
        <v>18.34478219197948</v>
      </c>
      <c r="P177">
        <v>27.003889889571713</v>
      </c>
      <c r="Q177">
        <v>35.680241282715798</v>
      </c>
      <c r="R177">
        <v>64.055500392861276</v>
      </c>
      <c r="S177">
        <v>0.67994103442353537</v>
      </c>
      <c r="T177">
        <v>67.863969776023637</v>
      </c>
      <c r="U177">
        <v>3.3632059561808605</v>
      </c>
      <c r="V177">
        <v>48.472593415094821</v>
      </c>
      <c r="W177">
        <v>175.14783776212724</v>
      </c>
      <c r="X177">
        <v>176.93062586108573</v>
      </c>
    </row>
    <row r="178" spans="1:24" x14ac:dyDescent="0.2">
      <c r="A178">
        <v>2022</v>
      </c>
      <c r="B178">
        <v>4</v>
      </c>
      <c r="C178">
        <v>8</v>
      </c>
      <c r="D178" s="5">
        <v>44792</v>
      </c>
      <c r="E178" s="5">
        <v>44848</v>
      </c>
      <c r="F178" t="s">
        <v>50</v>
      </c>
      <c r="G178">
        <v>75</v>
      </c>
      <c r="H178">
        <v>2531.6922317185963</v>
      </c>
      <c r="I178">
        <v>1453.6207263943875</v>
      </c>
      <c r="J178">
        <v>234.10465102049292</v>
      </c>
      <c r="K178">
        <v>4219.4176091334757</v>
      </c>
      <c r="L178">
        <v>60.00098748790402</v>
      </c>
      <c r="M178">
        <v>34.450743231668682</v>
      </c>
      <c r="N178">
        <v>5.5482692804273048</v>
      </c>
      <c r="O178">
        <v>14.722955808374369</v>
      </c>
      <c r="P178">
        <v>26.691981352435761</v>
      </c>
      <c r="Q178">
        <v>35.631376253369893</v>
      </c>
      <c r="R178">
        <v>64.089103738544736</v>
      </c>
      <c r="S178">
        <v>0.67400138248306563</v>
      </c>
      <c r="T178">
        <v>68.106946526452546</v>
      </c>
      <c r="U178">
        <v>3.3678182719268612</v>
      </c>
      <c r="V178">
        <v>52.139864275991627</v>
      </c>
      <c r="W178">
        <v>175.48004439194071</v>
      </c>
      <c r="X178">
        <v>177.80761159452138</v>
      </c>
    </row>
    <row r="179" spans="1:24" x14ac:dyDescent="0.2">
      <c r="A179">
        <v>2022</v>
      </c>
      <c r="B179">
        <v>1</v>
      </c>
      <c r="C179">
        <v>5</v>
      </c>
      <c r="D179" s="5">
        <v>44792</v>
      </c>
      <c r="E179" s="5">
        <v>44848</v>
      </c>
      <c r="F179" t="s">
        <v>50</v>
      </c>
      <c r="G179">
        <v>100</v>
      </c>
      <c r="H179">
        <v>1169.8999384425447</v>
      </c>
      <c r="I179">
        <v>0</v>
      </c>
      <c r="J179">
        <v>0</v>
      </c>
      <c r="K179">
        <v>1169.8999384425447</v>
      </c>
      <c r="L179">
        <v>100</v>
      </c>
      <c r="M179">
        <v>0</v>
      </c>
      <c r="N179">
        <v>0</v>
      </c>
      <c r="O179">
        <v>23.3</v>
      </c>
      <c r="P179">
        <v>16.399999999999999</v>
      </c>
      <c r="Q179">
        <v>21.4</v>
      </c>
      <c r="R179">
        <v>69</v>
      </c>
      <c r="S179">
        <v>0.77</v>
      </c>
      <c r="T179">
        <v>76.124400000000009</v>
      </c>
      <c r="U179">
        <v>5.6074766355140193</v>
      </c>
      <c r="V179">
        <v>56.798000000000002</v>
      </c>
      <c r="W179">
        <v>314.56576248005479</v>
      </c>
      <c r="X179">
        <v>330.90371658335152</v>
      </c>
    </row>
    <row r="180" spans="1:24" x14ac:dyDescent="0.2">
      <c r="A180">
        <v>2022</v>
      </c>
      <c r="B180">
        <v>2</v>
      </c>
      <c r="C180">
        <v>6</v>
      </c>
      <c r="D180" s="5">
        <v>44792</v>
      </c>
      <c r="E180" s="5">
        <v>44848</v>
      </c>
      <c r="F180" t="s">
        <v>50</v>
      </c>
      <c r="G180">
        <v>100</v>
      </c>
      <c r="H180">
        <v>2272.4293854445282</v>
      </c>
      <c r="I180">
        <v>0</v>
      </c>
      <c r="J180">
        <v>0</v>
      </c>
      <c r="K180">
        <v>2272.4293854445282</v>
      </c>
      <c r="L180">
        <v>100</v>
      </c>
      <c r="M180">
        <v>0</v>
      </c>
      <c r="N180">
        <v>0</v>
      </c>
      <c r="O180">
        <v>21.4</v>
      </c>
      <c r="P180">
        <v>16.5</v>
      </c>
      <c r="Q180">
        <v>21.4</v>
      </c>
      <c r="R180">
        <v>69</v>
      </c>
      <c r="S180">
        <v>0.77</v>
      </c>
      <c r="T180">
        <v>76.046500000000009</v>
      </c>
      <c r="U180">
        <v>5.6074766355140193</v>
      </c>
      <c r="V180">
        <v>58.698</v>
      </c>
      <c r="W180">
        <v>314.56576248005479</v>
      </c>
      <c r="X180">
        <v>330.56509454466425</v>
      </c>
    </row>
    <row r="181" spans="1:24" x14ac:dyDescent="0.2">
      <c r="A181">
        <v>2022</v>
      </c>
      <c r="B181">
        <v>3</v>
      </c>
      <c r="C181">
        <v>7</v>
      </c>
      <c r="D181" s="5">
        <v>44792</v>
      </c>
      <c r="E181" s="5">
        <v>44848</v>
      </c>
      <c r="F181" t="s">
        <v>50</v>
      </c>
      <c r="G181">
        <v>100</v>
      </c>
      <c r="H181">
        <v>3301.5325664944403</v>
      </c>
      <c r="I181">
        <v>0</v>
      </c>
      <c r="J181">
        <v>0</v>
      </c>
      <c r="K181">
        <v>3301.5325664944403</v>
      </c>
      <c r="L181">
        <v>100</v>
      </c>
      <c r="M181">
        <v>0</v>
      </c>
      <c r="N181">
        <v>0</v>
      </c>
      <c r="O181">
        <v>17</v>
      </c>
      <c r="P181">
        <v>20.3</v>
      </c>
      <c r="Q181">
        <v>25.8</v>
      </c>
      <c r="R181">
        <v>67</v>
      </c>
      <c r="S181">
        <v>0.74</v>
      </c>
      <c r="T181">
        <v>73.086300000000008</v>
      </c>
      <c r="U181">
        <v>4.6511627906976747</v>
      </c>
      <c r="V181">
        <v>59.006</v>
      </c>
      <c r="W181">
        <v>253.35602193231236</v>
      </c>
      <c r="X181">
        <v>263.51649540292055</v>
      </c>
    </row>
    <row r="182" spans="1:24" x14ac:dyDescent="0.2">
      <c r="A182">
        <v>2022</v>
      </c>
      <c r="B182">
        <v>4</v>
      </c>
      <c r="C182">
        <v>8</v>
      </c>
      <c r="D182" s="5">
        <v>44792</v>
      </c>
      <c r="E182" s="5">
        <v>44848</v>
      </c>
      <c r="F182" t="s">
        <v>50</v>
      </c>
      <c r="G182">
        <v>100</v>
      </c>
      <c r="H182">
        <v>3599.0224893724217</v>
      </c>
      <c r="I182">
        <v>0</v>
      </c>
      <c r="J182">
        <v>0</v>
      </c>
      <c r="K182">
        <v>3599.0224893724217</v>
      </c>
      <c r="L182">
        <v>100</v>
      </c>
      <c r="M182">
        <v>0</v>
      </c>
      <c r="N182">
        <v>0</v>
      </c>
      <c r="O182">
        <v>14.2</v>
      </c>
      <c r="P182">
        <v>20.7</v>
      </c>
      <c r="Q182">
        <v>26.1</v>
      </c>
      <c r="R182">
        <v>67</v>
      </c>
      <c r="S182">
        <v>0.73</v>
      </c>
      <c r="T182">
        <v>72.77470000000001</v>
      </c>
      <c r="U182">
        <v>4.5977011494252871</v>
      </c>
      <c r="V182">
        <v>61.527000000000001</v>
      </c>
      <c r="W182">
        <v>250.44388374918231</v>
      </c>
      <c r="X182">
        <v>259.37699367370578</v>
      </c>
    </row>
    <row r="183" spans="1:24" x14ac:dyDescent="0.2">
      <c r="A183">
        <v>2022</v>
      </c>
      <c r="B183">
        <v>1</v>
      </c>
      <c r="C183">
        <v>5</v>
      </c>
      <c r="D183" s="5">
        <v>44792</v>
      </c>
      <c r="E183" s="5">
        <v>44848</v>
      </c>
      <c r="F183" t="s">
        <v>51</v>
      </c>
      <c r="G183">
        <v>0</v>
      </c>
      <c r="H183">
        <v>0</v>
      </c>
      <c r="I183">
        <v>2882.3201148490557</v>
      </c>
      <c r="J183">
        <v>532.27497814330184</v>
      </c>
      <c r="K183">
        <v>3414.5950929923574</v>
      </c>
      <c r="L183">
        <v>0</v>
      </c>
      <c r="M183">
        <v>84.411768785245741</v>
      </c>
      <c r="N183">
        <v>15.588231214754259</v>
      </c>
      <c r="O183">
        <v>26.456765109739329</v>
      </c>
      <c r="P183">
        <v>34.432646867093453</v>
      </c>
      <c r="Q183">
        <v>46.725882450845894</v>
      </c>
      <c r="R183">
        <v>61.376470751409826</v>
      </c>
      <c r="S183">
        <v>0.61532353063557366</v>
      </c>
      <c r="T183">
        <v>62.076968090534208</v>
      </c>
      <c r="U183">
        <v>2.5681697959634278</v>
      </c>
      <c r="V183">
        <v>30.088164210973986</v>
      </c>
      <c r="W183">
        <v>128.15056777772639</v>
      </c>
      <c r="X183">
        <v>123.58464687991895</v>
      </c>
    </row>
    <row r="184" spans="1:24" x14ac:dyDescent="0.2">
      <c r="A184">
        <v>2022</v>
      </c>
      <c r="B184">
        <v>2</v>
      </c>
      <c r="C184">
        <v>6</v>
      </c>
      <c r="D184" s="5">
        <v>44792</v>
      </c>
      <c r="E184" s="5">
        <v>44848</v>
      </c>
      <c r="F184" t="s">
        <v>51</v>
      </c>
      <c r="G184">
        <v>0</v>
      </c>
      <c r="H184">
        <v>0</v>
      </c>
      <c r="I184">
        <v>1562.6050848471912</v>
      </c>
      <c r="J184">
        <v>479.77002554817074</v>
      </c>
      <c r="K184">
        <v>2042.3751103953618</v>
      </c>
      <c r="L184">
        <v>0</v>
      </c>
      <c r="M184">
        <v>76.509211108859574</v>
      </c>
      <c r="N184">
        <v>23.490788891140429</v>
      </c>
      <c r="O184">
        <v>19.052361833367108</v>
      </c>
      <c r="P184">
        <v>34.770472366673424</v>
      </c>
      <c r="Q184">
        <v>48.25630136647078</v>
      </c>
      <c r="R184">
        <v>60.530184222177198</v>
      </c>
      <c r="S184">
        <v>0.60234907888911393</v>
      </c>
      <c r="T184">
        <v>61.813802026361408</v>
      </c>
      <c r="U184">
        <v>2.4867218705530103</v>
      </c>
      <c r="V184">
        <v>36.069277895815063</v>
      </c>
      <c r="W184">
        <v>122.37539262917952</v>
      </c>
      <c r="X184">
        <v>119.1579328689821</v>
      </c>
    </row>
    <row r="185" spans="1:24" x14ac:dyDescent="0.2">
      <c r="A185">
        <v>2022</v>
      </c>
      <c r="B185">
        <v>3</v>
      </c>
      <c r="C185">
        <v>7</v>
      </c>
      <c r="D185" s="5">
        <v>44792</v>
      </c>
      <c r="E185" s="5">
        <v>44848</v>
      </c>
      <c r="F185" t="s">
        <v>51</v>
      </c>
      <c r="G185">
        <v>0</v>
      </c>
      <c r="H185">
        <v>0</v>
      </c>
      <c r="I185">
        <v>2087.8129829200861</v>
      </c>
      <c r="J185">
        <v>297.68863031000956</v>
      </c>
      <c r="K185">
        <v>2385.5016132300952</v>
      </c>
      <c r="L185">
        <v>0</v>
      </c>
      <c r="M185">
        <v>87.520921023108286</v>
      </c>
      <c r="N185">
        <v>12.479078976891715</v>
      </c>
      <c r="O185">
        <v>19.774539737491615</v>
      </c>
      <c r="P185">
        <v>34.674539737491614</v>
      </c>
      <c r="Q185">
        <v>47.588859866502034</v>
      </c>
      <c r="R185">
        <v>60.750418420462168</v>
      </c>
      <c r="S185">
        <v>0.6100000000000001</v>
      </c>
      <c r="T185">
        <v>61.888533544494038</v>
      </c>
      <c r="U185">
        <v>2.5215985492535076</v>
      </c>
      <c r="V185">
        <v>35.967820586661489</v>
      </c>
      <c r="W185">
        <v>124.54322516713898</v>
      </c>
      <c r="X185">
        <v>120.97522201645209</v>
      </c>
    </row>
    <row r="186" spans="1:24" x14ac:dyDescent="0.2">
      <c r="A186">
        <v>2022</v>
      </c>
      <c r="B186">
        <v>4</v>
      </c>
      <c r="C186">
        <v>8</v>
      </c>
      <c r="D186" s="5">
        <v>44792</v>
      </c>
      <c r="E186" s="5">
        <v>44848</v>
      </c>
      <c r="F186" t="s">
        <v>51</v>
      </c>
      <c r="G186">
        <v>0</v>
      </c>
      <c r="H186">
        <v>0</v>
      </c>
      <c r="I186">
        <v>2595.5387484084022</v>
      </c>
      <c r="J186">
        <v>713.3929797558643</v>
      </c>
      <c r="K186">
        <v>3308.9317281642666</v>
      </c>
      <c r="L186">
        <v>0</v>
      </c>
      <c r="M186">
        <v>78.440383834947198</v>
      </c>
      <c r="N186">
        <v>21.559616165052802</v>
      </c>
      <c r="O186">
        <v>15.899540424417692</v>
      </c>
      <c r="P186">
        <v>35.780275010145687</v>
      </c>
      <c r="Q186">
        <v>49.390826868446304</v>
      </c>
      <c r="R186">
        <v>59.568807676698945</v>
      </c>
      <c r="S186">
        <v>0.59</v>
      </c>
      <c r="T186">
        <v>61.02716576709652</v>
      </c>
      <c r="U186">
        <v>2.4296009524121347</v>
      </c>
      <c r="V186">
        <v>38.166990587927238</v>
      </c>
      <c r="W186">
        <v>117.66539176045775</v>
      </c>
      <c r="X186">
        <v>114.93927137267514</v>
      </c>
    </row>
    <row r="187" spans="1:24" x14ac:dyDescent="0.2">
      <c r="A187">
        <v>2022</v>
      </c>
      <c r="B187">
        <v>1</v>
      </c>
      <c r="C187">
        <v>5</v>
      </c>
      <c r="D187" s="5">
        <v>44792</v>
      </c>
      <c r="E187" s="5">
        <v>44848</v>
      </c>
      <c r="F187" t="s">
        <v>51</v>
      </c>
      <c r="G187">
        <v>25</v>
      </c>
      <c r="H187">
        <v>1019.2976950563769</v>
      </c>
      <c r="I187">
        <v>2380.5457136448517</v>
      </c>
      <c r="J187">
        <v>602.6027128120096</v>
      </c>
      <c r="K187">
        <v>4002.4461215132383</v>
      </c>
      <c r="L187">
        <v>25.466868612612391</v>
      </c>
      <c r="M187">
        <v>59.477270683279528</v>
      </c>
      <c r="N187">
        <v>15.055860704108079</v>
      </c>
      <c r="O187">
        <v>24.599454644347372</v>
      </c>
      <c r="P187">
        <v>30.587595161201222</v>
      </c>
      <c r="Q187">
        <v>40.397409058560925</v>
      </c>
      <c r="R187">
        <v>63.180446374718542</v>
      </c>
      <c r="S187">
        <v>0.65113685784642483</v>
      </c>
      <c r="T187">
        <v>65.072263369424249</v>
      </c>
      <c r="U187">
        <v>2.9704875336446825</v>
      </c>
      <c r="V187">
        <v>37.830954931190973</v>
      </c>
      <c r="W187">
        <v>152.58270595626652</v>
      </c>
      <c r="X187">
        <v>149.8421295542002</v>
      </c>
    </row>
    <row r="188" spans="1:24" x14ac:dyDescent="0.2">
      <c r="A188">
        <v>2022</v>
      </c>
      <c r="B188">
        <v>2</v>
      </c>
      <c r="C188">
        <v>6</v>
      </c>
      <c r="D188" s="5">
        <v>44792</v>
      </c>
      <c r="E188" s="5">
        <v>44848</v>
      </c>
      <c r="F188" t="s">
        <v>51</v>
      </c>
      <c r="G188">
        <v>25</v>
      </c>
      <c r="H188">
        <v>830.21519199837405</v>
      </c>
      <c r="I188">
        <v>1802.1474972827039</v>
      </c>
      <c r="J188">
        <v>552.02454746807587</v>
      </c>
      <c r="K188">
        <v>3184.387236749154</v>
      </c>
      <c r="L188">
        <v>26.071426942594961</v>
      </c>
      <c r="M188">
        <v>56.593226994668598</v>
      </c>
      <c r="N188">
        <v>17.335346062736427</v>
      </c>
      <c r="O188">
        <v>17.865030259352054</v>
      </c>
      <c r="P188">
        <v>30.163434896291491</v>
      </c>
      <c r="Q188">
        <v>41.100753944476409</v>
      </c>
      <c r="R188">
        <v>62.739007234152865</v>
      </c>
      <c r="S188">
        <v>0.64605496040868493</v>
      </c>
      <c r="T188">
        <v>65.402684215788938</v>
      </c>
      <c r="U188">
        <v>2.9196544706238163</v>
      </c>
      <c r="V188">
        <v>43.911268572284882</v>
      </c>
      <c r="W188">
        <v>148.92375849893853</v>
      </c>
      <c r="X188">
        <v>148.02576694684177</v>
      </c>
    </row>
    <row r="189" spans="1:24" x14ac:dyDescent="0.2">
      <c r="A189">
        <v>2022</v>
      </c>
      <c r="B189">
        <v>3</v>
      </c>
      <c r="C189">
        <v>7</v>
      </c>
      <c r="D189" s="5">
        <v>44792</v>
      </c>
      <c r="E189" s="5">
        <v>44848</v>
      </c>
      <c r="F189" t="s">
        <v>51</v>
      </c>
      <c r="G189">
        <v>25</v>
      </c>
      <c r="H189">
        <v>1421.8262729949824</v>
      </c>
      <c r="I189">
        <v>1209.9867510135473</v>
      </c>
      <c r="J189">
        <v>375.2418171707078</v>
      </c>
      <c r="K189">
        <v>3007.0548411792383</v>
      </c>
      <c r="L189">
        <v>47.283017706368241</v>
      </c>
      <c r="M189">
        <v>40.238266839823986</v>
      </c>
      <c r="N189">
        <v>12.478715453807753</v>
      </c>
      <c r="O189">
        <v>18.403324226499088</v>
      </c>
      <c r="P189">
        <v>27.156531924671214</v>
      </c>
      <c r="Q189">
        <v>35.815412086616796</v>
      </c>
      <c r="R189">
        <v>64.060236930369612</v>
      </c>
      <c r="S189">
        <v>0.67619622478891539</v>
      </c>
      <c r="T189">
        <v>67.745061630681136</v>
      </c>
      <c r="U189">
        <v>3.350512893996286</v>
      </c>
      <c r="V189">
        <v>48.28834253294729</v>
      </c>
      <c r="W189">
        <v>174.49971530704101</v>
      </c>
      <c r="X189">
        <v>175.95403294431799</v>
      </c>
    </row>
    <row r="190" spans="1:24" x14ac:dyDescent="0.2">
      <c r="A190">
        <v>2022</v>
      </c>
      <c r="B190">
        <v>4</v>
      </c>
      <c r="C190">
        <v>8</v>
      </c>
      <c r="D190" s="5">
        <v>44792</v>
      </c>
      <c r="E190" s="5">
        <v>44848</v>
      </c>
      <c r="F190" t="s">
        <v>51</v>
      </c>
      <c r="G190">
        <v>25</v>
      </c>
      <c r="H190">
        <v>1600.5807401716659</v>
      </c>
      <c r="I190">
        <v>1044.0924715939218</v>
      </c>
      <c r="J190">
        <v>96.339362559873635</v>
      </c>
      <c r="K190">
        <v>2741.0125743254612</v>
      </c>
      <c r="L190">
        <v>58.393775904714865</v>
      </c>
      <c r="M190">
        <v>38.09148784554057</v>
      </c>
      <c r="N190">
        <v>3.5147362497445633</v>
      </c>
      <c r="O190">
        <v>15.796764411402982</v>
      </c>
      <c r="P190">
        <v>24.80123680477914</v>
      </c>
      <c r="Q190">
        <v>33.194229467008135</v>
      </c>
      <c r="R190">
        <v>65.185145106429445</v>
      </c>
      <c r="S190">
        <v>0.69510879662848668</v>
      </c>
      <c r="T190">
        <v>69.579836529077056</v>
      </c>
      <c r="U190">
        <v>3.6150861739167173</v>
      </c>
      <c r="V190">
        <v>53.332602184279452</v>
      </c>
      <c r="W190">
        <v>191.58529822683582</v>
      </c>
      <c r="X190">
        <v>194.99000389120295</v>
      </c>
    </row>
    <row r="191" spans="1:24" x14ac:dyDescent="0.2">
      <c r="A191">
        <v>2022</v>
      </c>
      <c r="B191">
        <v>1</v>
      </c>
      <c r="C191">
        <v>5</v>
      </c>
      <c r="D191" s="5">
        <v>44792</v>
      </c>
      <c r="E191" s="5">
        <v>44848</v>
      </c>
      <c r="F191" t="s">
        <v>51</v>
      </c>
      <c r="G191">
        <v>50</v>
      </c>
      <c r="H191">
        <v>940.1160866329277</v>
      </c>
      <c r="I191">
        <v>1071.2455711401833</v>
      </c>
      <c r="J191">
        <v>197.97739006054036</v>
      </c>
      <c r="K191">
        <v>2209.3390478336514</v>
      </c>
      <c r="L191">
        <v>42.551915585557161</v>
      </c>
      <c r="M191">
        <v>48.487151494044525</v>
      </c>
      <c r="N191">
        <v>8.9609329203983155</v>
      </c>
      <c r="O191">
        <v>23.921473971963781</v>
      </c>
      <c r="P191">
        <v>27.738376509425152</v>
      </c>
      <c r="Q191">
        <v>36.289510629106708</v>
      </c>
      <c r="R191">
        <v>64.620196774173067</v>
      </c>
      <c r="S191">
        <v>0.67688440194366062</v>
      </c>
      <c r="T191">
        <v>67.291804699157808</v>
      </c>
      <c r="U191">
        <v>3.3067406509403758</v>
      </c>
      <c r="V191">
        <v>42.329281142966977</v>
      </c>
      <c r="W191">
        <v>173.72539149993841</v>
      </c>
      <c r="X191">
        <v>172.49344656887266</v>
      </c>
    </row>
    <row r="192" spans="1:24" x14ac:dyDescent="0.2">
      <c r="A192">
        <v>2022</v>
      </c>
      <c r="B192">
        <v>2</v>
      </c>
      <c r="C192">
        <v>6</v>
      </c>
      <c r="D192" s="5">
        <v>44792</v>
      </c>
      <c r="E192" s="5">
        <v>44848</v>
      </c>
      <c r="F192" t="s">
        <v>51</v>
      </c>
      <c r="G192">
        <v>50</v>
      </c>
      <c r="H192">
        <v>652.52001055310791</v>
      </c>
      <c r="I192">
        <v>1098.3986706864448</v>
      </c>
      <c r="J192">
        <v>579.96296261043938</v>
      </c>
      <c r="K192">
        <v>2330.8816438499921</v>
      </c>
      <c r="L192">
        <v>27.994557865036839</v>
      </c>
      <c r="M192">
        <v>47.123742794258078</v>
      </c>
      <c r="N192">
        <v>24.881699340705087</v>
      </c>
      <c r="O192">
        <v>17.897454059779029</v>
      </c>
      <c r="P192">
        <v>29.847602913775635</v>
      </c>
      <c r="Q192">
        <v>39.876897587172792</v>
      </c>
      <c r="R192">
        <v>62.741930642388844</v>
      </c>
      <c r="S192">
        <v>0.65007891830463316</v>
      </c>
      <c r="T192">
        <v>65.648717330168779</v>
      </c>
      <c r="U192">
        <v>3.0092611828107816</v>
      </c>
      <c r="V192">
        <v>45.017031184150269</v>
      </c>
      <c r="W192">
        <v>153.5015092819082</v>
      </c>
      <c r="X192">
        <v>153.1427416767398</v>
      </c>
    </row>
    <row r="193" spans="1:24" x14ac:dyDescent="0.2">
      <c r="A193">
        <v>2022</v>
      </c>
      <c r="B193">
        <v>3</v>
      </c>
      <c r="C193">
        <v>7</v>
      </c>
      <c r="D193" s="5">
        <v>44792</v>
      </c>
      <c r="E193" s="5">
        <v>44848</v>
      </c>
      <c r="F193" t="s">
        <v>51</v>
      </c>
      <c r="G193">
        <v>50</v>
      </c>
      <c r="H193">
        <v>408.08982802854683</v>
      </c>
      <c r="I193">
        <v>1522.8053361971909</v>
      </c>
      <c r="J193">
        <v>475.43475423297639</v>
      </c>
      <c r="K193">
        <v>2406.329918458714</v>
      </c>
      <c r="L193">
        <v>16.959014011259672</v>
      </c>
      <c r="M193">
        <v>63.283314748983699</v>
      </c>
      <c r="N193">
        <v>19.757671239756625</v>
      </c>
      <c r="O193">
        <v>19.442857360948114</v>
      </c>
      <c r="P193">
        <v>32.138185539484354</v>
      </c>
      <c r="Q193">
        <v>42.892956880612161</v>
      </c>
      <c r="R193">
        <v>61.79197755599305</v>
      </c>
      <c r="S193">
        <v>0.6337426196157635</v>
      </c>
      <c r="T193">
        <v>63.864353464741697</v>
      </c>
      <c r="U193">
        <v>2.7976621041539951</v>
      </c>
      <c r="V193">
        <v>40.666692740082581</v>
      </c>
      <c r="W193">
        <v>140.54721459279344</v>
      </c>
      <c r="X193">
        <v>138.50455929814242</v>
      </c>
    </row>
    <row r="194" spans="1:24" x14ac:dyDescent="0.2">
      <c r="A194">
        <v>2022</v>
      </c>
      <c r="B194">
        <v>4</v>
      </c>
      <c r="C194">
        <v>8</v>
      </c>
      <c r="D194" s="5">
        <v>44792</v>
      </c>
      <c r="E194" s="5">
        <v>44848</v>
      </c>
      <c r="F194" t="s">
        <v>51</v>
      </c>
      <c r="G194">
        <v>50</v>
      </c>
      <c r="H194">
        <v>2018.4689612158238</v>
      </c>
      <c r="I194">
        <v>1208.4989099425193</v>
      </c>
      <c r="J194">
        <v>68.400947417510281</v>
      </c>
      <c r="K194">
        <v>3295.3688185758533</v>
      </c>
      <c r="L194">
        <v>61.251685997567265</v>
      </c>
      <c r="M194">
        <v>36.672645050540702</v>
      </c>
      <c r="N194">
        <v>2.0756689518920326</v>
      </c>
      <c r="O194">
        <v>15.763382720512435</v>
      </c>
      <c r="P194">
        <v>24.256673472822222</v>
      </c>
      <c r="Q194">
        <v>32.440449060094942</v>
      </c>
      <c r="R194">
        <v>65.471138360743211</v>
      </c>
      <c r="S194">
        <v>0.70025303479562107</v>
      </c>
      <c r="T194">
        <v>70.004051364671497</v>
      </c>
      <c r="U194">
        <v>3.6990856623995452</v>
      </c>
      <c r="V194">
        <v>54.066999653599268</v>
      </c>
      <c r="W194">
        <v>196.89703187902609</v>
      </c>
      <c r="X194">
        <v>200.73719590150208</v>
      </c>
    </row>
    <row r="195" spans="1:24" x14ac:dyDescent="0.2">
      <c r="A195">
        <v>2022</v>
      </c>
      <c r="B195">
        <v>1</v>
      </c>
      <c r="C195">
        <v>5</v>
      </c>
      <c r="D195" s="5">
        <v>44792</v>
      </c>
      <c r="E195" s="5">
        <v>44848</v>
      </c>
      <c r="F195" t="s">
        <v>51</v>
      </c>
      <c r="G195">
        <v>75</v>
      </c>
      <c r="H195">
        <v>3249.358981122823</v>
      </c>
      <c r="I195">
        <v>279.71412135327006</v>
      </c>
      <c r="J195">
        <v>107.90008606705847</v>
      </c>
      <c r="K195">
        <v>3636.9731885431511</v>
      </c>
      <c r="L195">
        <v>89.342395796555394</v>
      </c>
      <c r="M195">
        <v>7.6908491444038969</v>
      </c>
      <c r="N195">
        <v>2.9667550590407181</v>
      </c>
      <c r="O195">
        <v>21.005611564413318</v>
      </c>
      <c r="P195">
        <v>20.438078118291607</v>
      </c>
      <c r="Q195">
        <v>24.782541325240732</v>
      </c>
      <c r="R195">
        <v>68.135297503397254</v>
      </c>
      <c r="S195">
        <v>0.74418932759746548</v>
      </c>
      <c r="T195">
        <v>72.978737145850843</v>
      </c>
      <c r="U195">
        <v>4.8421184262399022</v>
      </c>
      <c r="V195">
        <v>55.9466250031128</v>
      </c>
      <c r="W195">
        <v>268.22697521832316</v>
      </c>
      <c r="X195">
        <v>273.93154097491686</v>
      </c>
    </row>
    <row r="196" spans="1:24" x14ac:dyDescent="0.2">
      <c r="A196">
        <v>2022</v>
      </c>
      <c r="B196">
        <v>2</v>
      </c>
      <c r="C196">
        <v>6</v>
      </c>
      <c r="D196" s="5">
        <v>44792</v>
      </c>
      <c r="E196" s="5">
        <v>44848</v>
      </c>
      <c r="F196" t="s">
        <v>51</v>
      </c>
      <c r="G196">
        <v>75</v>
      </c>
      <c r="H196">
        <v>1896.1214592371157</v>
      </c>
      <c r="I196">
        <v>475.73718246121331</v>
      </c>
      <c r="J196">
        <v>69.364341043109022</v>
      </c>
      <c r="K196">
        <v>2441.2229827414385</v>
      </c>
      <c r="L196">
        <v>77.670965439945775</v>
      </c>
      <c r="M196">
        <v>19.487657859380434</v>
      </c>
      <c r="N196">
        <v>2.8413767006737922</v>
      </c>
      <c r="O196">
        <v>15.480440102032386</v>
      </c>
      <c r="P196">
        <v>21.038434212671568</v>
      </c>
      <c r="Q196">
        <v>27.139865422257376</v>
      </c>
      <c r="R196">
        <v>67.156849701182196</v>
      </c>
      <c r="S196">
        <v>0.73232477891797521</v>
      </c>
      <c r="T196">
        <v>72.511059748328847</v>
      </c>
      <c r="U196">
        <v>4.4215399793982808</v>
      </c>
      <c r="V196">
        <v>59.279485055268253</v>
      </c>
      <c r="W196">
        <v>241.41194784082808</v>
      </c>
      <c r="X196">
        <v>248.53530978742126</v>
      </c>
    </row>
    <row r="197" spans="1:24" x14ac:dyDescent="0.2">
      <c r="A197">
        <v>2022</v>
      </c>
      <c r="B197">
        <v>3</v>
      </c>
      <c r="C197">
        <v>7</v>
      </c>
      <c r="D197" s="5">
        <v>44792</v>
      </c>
      <c r="E197" s="5">
        <v>44848</v>
      </c>
      <c r="F197" t="s">
        <v>51</v>
      </c>
      <c r="G197">
        <v>75</v>
      </c>
      <c r="H197">
        <v>1965.7694960778085</v>
      </c>
      <c r="I197">
        <v>400.22924810654069</v>
      </c>
      <c r="J197">
        <v>196.5322996221422</v>
      </c>
      <c r="K197">
        <v>2562.5310438064917</v>
      </c>
      <c r="L197">
        <v>76.712026604671749</v>
      </c>
      <c r="M197">
        <v>15.618513152216229</v>
      </c>
      <c r="N197">
        <v>7.669460243112014</v>
      </c>
      <c r="O197">
        <v>17.444079353812985</v>
      </c>
      <c r="P197">
        <v>22.371515895205654</v>
      </c>
      <c r="Q197">
        <v>28.80019045963445</v>
      </c>
      <c r="R197">
        <v>66.216452657464785</v>
      </c>
      <c r="S197">
        <v>0.71739683724654046</v>
      </c>
      <c r="T197">
        <v>71.472589117634797</v>
      </c>
      <c r="U197">
        <v>4.1666391119249253</v>
      </c>
      <c r="V197">
        <v>55.771743518726979</v>
      </c>
      <c r="W197">
        <v>224.30899308578694</v>
      </c>
      <c r="X197">
        <v>230.85308933959453</v>
      </c>
    </row>
    <row r="198" spans="1:24" x14ac:dyDescent="0.2">
      <c r="A198">
        <v>2022</v>
      </c>
      <c r="B198">
        <v>4</v>
      </c>
      <c r="C198">
        <v>8</v>
      </c>
      <c r="D198" s="5">
        <v>44792</v>
      </c>
      <c r="E198" s="5">
        <v>44848</v>
      </c>
      <c r="F198" t="s">
        <v>51</v>
      </c>
      <c r="G198">
        <v>75</v>
      </c>
      <c r="H198">
        <v>1979.8050320190891</v>
      </c>
      <c r="I198">
        <v>650.93046857476406</v>
      </c>
      <c r="J198">
        <v>230.73277333089734</v>
      </c>
      <c r="K198">
        <v>2861.4682739247505</v>
      </c>
      <c r="L198">
        <v>69.188432038899236</v>
      </c>
      <c r="M198">
        <v>22.748128102848291</v>
      </c>
      <c r="N198">
        <v>8.0634398582524724</v>
      </c>
      <c r="O198">
        <v>16.179873481315465</v>
      </c>
      <c r="P198">
        <v>22.874153222999823</v>
      </c>
      <c r="Q198">
        <v>29.648218030291453</v>
      </c>
      <c r="R198">
        <v>66.065690086335891</v>
      </c>
      <c r="S198">
        <v>0.71453917767001862</v>
      </c>
      <c r="T198">
        <v>71.081034639283146</v>
      </c>
      <c r="U198">
        <v>4.0474607909789562</v>
      </c>
      <c r="V198">
        <v>56.247283750513482</v>
      </c>
      <c r="W198">
        <v>217.39698394586313</v>
      </c>
      <c r="X198">
        <v>223.02147339900429</v>
      </c>
    </row>
    <row r="199" spans="1:24" x14ac:dyDescent="0.2">
      <c r="A199">
        <v>2022</v>
      </c>
      <c r="B199">
        <v>1</v>
      </c>
      <c r="C199">
        <v>5</v>
      </c>
      <c r="D199" s="5">
        <v>44792</v>
      </c>
      <c r="E199" s="5">
        <v>44848</v>
      </c>
      <c r="F199" t="s">
        <v>51</v>
      </c>
      <c r="G199">
        <v>100</v>
      </c>
      <c r="H199">
        <v>3654.2709519571176</v>
      </c>
      <c r="I199">
        <v>0</v>
      </c>
      <c r="J199">
        <v>0</v>
      </c>
      <c r="K199">
        <v>3654.2709519571176</v>
      </c>
      <c r="L199">
        <v>100</v>
      </c>
      <c r="M199">
        <v>0</v>
      </c>
      <c r="N199">
        <v>0</v>
      </c>
      <c r="O199">
        <v>20.5</v>
      </c>
      <c r="P199">
        <v>18.7</v>
      </c>
      <c r="Q199">
        <v>22.2</v>
      </c>
      <c r="R199">
        <v>69</v>
      </c>
      <c r="S199">
        <v>0.76</v>
      </c>
      <c r="T199">
        <v>74.332700000000003</v>
      </c>
      <c r="U199">
        <v>5.4054054054054053</v>
      </c>
      <c r="V199">
        <v>58.853999999999999</v>
      </c>
      <c r="W199">
        <v>303.23005932762032</v>
      </c>
      <c r="X199">
        <v>311.47161114602977</v>
      </c>
    </row>
    <row r="200" spans="1:24" x14ac:dyDescent="0.2">
      <c r="A200">
        <v>2022</v>
      </c>
      <c r="B200">
        <v>2</v>
      </c>
      <c r="C200">
        <v>6</v>
      </c>
      <c r="D200" s="5">
        <v>44792</v>
      </c>
      <c r="E200" s="5">
        <v>44848</v>
      </c>
      <c r="F200" t="s">
        <v>51</v>
      </c>
      <c r="G200">
        <v>100</v>
      </c>
      <c r="H200">
        <v>2712.3011152942095</v>
      </c>
      <c r="I200">
        <v>0</v>
      </c>
      <c r="J200">
        <v>0</v>
      </c>
      <c r="K200">
        <v>2712.3011152942095</v>
      </c>
      <c r="L200">
        <v>100</v>
      </c>
      <c r="M200">
        <v>0</v>
      </c>
      <c r="N200">
        <v>0</v>
      </c>
      <c r="O200">
        <v>14.5</v>
      </c>
      <c r="P200">
        <v>17.100000000000001</v>
      </c>
      <c r="Q200">
        <v>20.8</v>
      </c>
      <c r="R200">
        <v>69</v>
      </c>
      <c r="S200">
        <v>0.77</v>
      </c>
      <c r="T200">
        <v>75.579100000000011</v>
      </c>
      <c r="U200">
        <v>5.7692307692307692</v>
      </c>
      <c r="V200">
        <v>66.156000000000006</v>
      </c>
      <c r="W200">
        <v>323.63977485928706</v>
      </c>
      <c r="X200">
        <v>338.01028622540252</v>
      </c>
    </row>
    <row r="201" spans="1:24" x14ac:dyDescent="0.2">
      <c r="A201">
        <v>2022</v>
      </c>
      <c r="B201">
        <v>3</v>
      </c>
      <c r="C201">
        <v>7</v>
      </c>
      <c r="D201" s="5">
        <v>44792</v>
      </c>
      <c r="E201" s="5">
        <v>44848</v>
      </c>
      <c r="F201" t="s">
        <v>51</v>
      </c>
      <c r="G201">
        <v>100</v>
      </c>
      <c r="H201">
        <v>4267.3325690149286</v>
      </c>
      <c r="I201">
        <v>0</v>
      </c>
      <c r="J201">
        <v>0</v>
      </c>
      <c r="K201">
        <v>4267.3325690149286</v>
      </c>
      <c r="L201">
        <v>100</v>
      </c>
      <c r="M201">
        <v>0</v>
      </c>
      <c r="N201">
        <v>0</v>
      </c>
      <c r="O201">
        <v>16.600000000000001</v>
      </c>
      <c r="P201">
        <v>18.5</v>
      </c>
      <c r="Q201">
        <v>23.5</v>
      </c>
      <c r="R201">
        <v>68</v>
      </c>
      <c r="S201">
        <v>0.75</v>
      </c>
      <c r="T201">
        <v>74.488500000000002</v>
      </c>
      <c r="U201">
        <v>5.1063829787234045</v>
      </c>
      <c r="V201">
        <v>61.545000000000002</v>
      </c>
      <c r="W201">
        <v>282.30409963674106</v>
      </c>
      <c r="X201">
        <v>294.85799109351808</v>
      </c>
    </row>
    <row r="202" spans="1:24" x14ac:dyDescent="0.2">
      <c r="A202">
        <v>2022</v>
      </c>
      <c r="B202">
        <v>4</v>
      </c>
      <c r="C202">
        <v>8</v>
      </c>
      <c r="D202" s="5">
        <v>44792</v>
      </c>
      <c r="E202" s="5">
        <v>44848</v>
      </c>
      <c r="F202" t="s">
        <v>51</v>
      </c>
      <c r="G202">
        <v>100</v>
      </c>
      <c r="H202">
        <v>3212.2839805232143</v>
      </c>
      <c r="I202">
        <v>0</v>
      </c>
      <c r="J202">
        <v>0</v>
      </c>
      <c r="K202">
        <v>3212.2839805232143</v>
      </c>
      <c r="L202">
        <v>100</v>
      </c>
      <c r="M202">
        <v>0</v>
      </c>
      <c r="N202">
        <v>0</v>
      </c>
      <c r="O202">
        <v>16.2</v>
      </c>
      <c r="P202">
        <v>17.100000000000001</v>
      </c>
      <c r="Q202">
        <v>21</v>
      </c>
      <c r="R202">
        <v>69</v>
      </c>
      <c r="S202">
        <v>0.77</v>
      </c>
      <c r="T202">
        <v>75.579100000000011</v>
      </c>
      <c r="U202">
        <v>5.7142857142857144</v>
      </c>
      <c r="V202">
        <v>64.27</v>
      </c>
      <c r="W202">
        <v>320.55749128919859</v>
      </c>
      <c r="X202">
        <v>334.7911406423035</v>
      </c>
    </row>
    <row r="203" spans="1:24" x14ac:dyDescent="0.2">
      <c r="A203">
        <v>2022</v>
      </c>
      <c r="B203">
        <v>1</v>
      </c>
      <c r="C203">
        <v>5</v>
      </c>
      <c r="D203" s="5">
        <v>44792</v>
      </c>
      <c r="E203" s="5">
        <v>44848</v>
      </c>
      <c r="F203" t="s">
        <v>52</v>
      </c>
      <c r="G203">
        <v>0</v>
      </c>
      <c r="H203">
        <v>0</v>
      </c>
      <c r="I203">
        <v>2158.1134735261612</v>
      </c>
      <c r="J203">
        <v>1059.2512913458106</v>
      </c>
      <c r="K203">
        <v>3217.3647648719721</v>
      </c>
      <c r="L203">
        <v>0</v>
      </c>
      <c r="M203">
        <v>67.077053155085395</v>
      </c>
      <c r="N203">
        <v>32.922946844914591</v>
      </c>
      <c r="O203">
        <v>24.740628262353454</v>
      </c>
      <c r="P203">
        <v>35.247378501710983</v>
      </c>
      <c r="Q203">
        <v>46.309849275722044</v>
      </c>
      <c r="R203">
        <v>60.683082126203409</v>
      </c>
      <c r="S203">
        <v>0.61012311594652557</v>
      </c>
      <c r="T203">
        <v>61.442292147167151</v>
      </c>
      <c r="U203">
        <v>2.5912414286977619</v>
      </c>
      <c r="V203">
        <v>32.191211911225054</v>
      </c>
      <c r="W203">
        <v>127.84107026543654</v>
      </c>
      <c r="X203">
        <v>123.42000998906254</v>
      </c>
    </row>
    <row r="204" spans="1:24" x14ac:dyDescent="0.2">
      <c r="A204">
        <v>2022</v>
      </c>
      <c r="B204">
        <v>2</v>
      </c>
      <c r="C204">
        <v>6</v>
      </c>
      <c r="D204" s="5">
        <v>44792</v>
      </c>
      <c r="E204" s="5">
        <v>44848</v>
      </c>
      <c r="F204" t="s">
        <v>52</v>
      </c>
      <c r="G204">
        <v>0</v>
      </c>
      <c r="H204">
        <v>0</v>
      </c>
      <c r="I204">
        <v>2153.2779900453197</v>
      </c>
      <c r="J204">
        <v>510.59862156733021</v>
      </c>
      <c r="K204">
        <v>2663.8766116126499</v>
      </c>
      <c r="L204">
        <v>0</v>
      </c>
      <c r="M204">
        <v>80.832497295802852</v>
      </c>
      <c r="N204">
        <v>19.167502704197155</v>
      </c>
      <c r="O204">
        <v>18.98751254056296</v>
      </c>
      <c r="P204">
        <v>34.757502508112594</v>
      </c>
      <c r="Q204">
        <v>48.632427264734851</v>
      </c>
      <c r="R204">
        <v>60.616649945916059</v>
      </c>
      <c r="S204">
        <v>0.60191675027041969</v>
      </c>
      <c r="T204">
        <v>61.823905546180299</v>
      </c>
      <c r="U204">
        <v>2.4674894252505548</v>
      </c>
      <c r="V204">
        <v>35.784330103233629</v>
      </c>
      <c r="W204">
        <v>121.60239246801829</v>
      </c>
      <c r="X204">
        <v>118.25568462239457</v>
      </c>
    </row>
    <row r="205" spans="1:24" x14ac:dyDescent="0.2">
      <c r="A205">
        <v>2022</v>
      </c>
      <c r="B205">
        <v>3</v>
      </c>
      <c r="C205">
        <v>7</v>
      </c>
      <c r="D205" s="5">
        <v>44792</v>
      </c>
      <c r="E205" s="5">
        <v>44848</v>
      </c>
      <c r="F205" t="s">
        <v>52</v>
      </c>
      <c r="G205">
        <v>0</v>
      </c>
      <c r="H205">
        <v>0</v>
      </c>
      <c r="I205">
        <v>1989.6154722322358</v>
      </c>
      <c r="J205">
        <v>531.31158451770307</v>
      </c>
      <c r="K205">
        <v>2520.9270567499389</v>
      </c>
      <c r="L205">
        <v>0</v>
      </c>
      <c r="M205">
        <v>78.923960409918109</v>
      </c>
      <c r="N205">
        <v>21.076039590081884</v>
      </c>
      <c r="O205">
        <v>19.963672870981799</v>
      </c>
      <c r="P205">
        <v>34.863672870981794</v>
      </c>
      <c r="Q205">
        <v>47.030057426644674</v>
      </c>
      <c r="R205">
        <v>60.57847920819836</v>
      </c>
      <c r="S205">
        <v>0.61</v>
      </c>
      <c r="T205">
        <v>61.741198833505187</v>
      </c>
      <c r="U205">
        <v>2.5515597166167718</v>
      </c>
      <c r="V205">
        <v>36.298373722238651</v>
      </c>
      <c r="W205">
        <v>125.66634735085009</v>
      </c>
      <c r="X205">
        <v>122.1212060458901</v>
      </c>
    </row>
    <row r="206" spans="1:24" x14ac:dyDescent="0.2">
      <c r="A206">
        <v>2022</v>
      </c>
      <c r="B206">
        <v>4</v>
      </c>
      <c r="C206">
        <v>8</v>
      </c>
      <c r="D206" s="5">
        <v>44792</v>
      </c>
      <c r="E206" s="5">
        <v>44848</v>
      </c>
      <c r="F206" t="s">
        <v>52</v>
      </c>
      <c r="G206">
        <v>0</v>
      </c>
      <c r="H206">
        <v>0</v>
      </c>
      <c r="I206">
        <v>1028.4701403481272</v>
      </c>
      <c r="J206">
        <v>1215.3210586928058</v>
      </c>
      <c r="K206">
        <v>2243.791199040933</v>
      </c>
      <c r="L206">
        <v>0</v>
      </c>
      <c r="M206">
        <v>45.836267687819074</v>
      </c>
      <c r="N206">
        <v>54.163732312180933</v>
      </c>
      <c r="O206">
        <v>17.562350347921228</v>
      </c>
      <c r="P206">
        <v>36.204128520058347</v>
      </c>
      <c r="Q206">
        <v>47.108538738147331</v>
      </c>
      <c r="R206">
        <v>58.916725353756391</v>
      </c>
      <c r="S206">
        <v>0.59000000000000008</v>
      </c>
      <c r="T206">
        <v>60.696983882874548</v>
      </c>
      <c r="U206">
        <v>2.5473089001342122</v>
      </c>
      <c r="V206">
        <v>38.626708625601751</v>
      </c>
      <c r="W206">
        <v>122.01552752876962</v>
      </c>
      <c r="X206">
        <v>119.85578857065828</v>
      </c>
    </row>
    <row r="207" spans="1:24" x14ac:dyDescent="0.2">
      <c r="A207">
        <v>2022</v>
      </c>
      <c r="B207">
        <v>1</v>
      </c>
      <c r="C207">
        <v>5</v>
      </c>
      <c r="D207" s="5">
        <v>44792</v>
      </c>
      <c r="E207" s="5">
        <v>44848</v>
      </c>
      <c r="F207" t="s">
        <v>52</v>
      </c>
      <c r="G207">
        <v>25</v>
      </c>
      <c r="H207">
        <v>939.83653718570554</v>
      </c>
      <c r="I207">
        <v>1387.0398384658829</v>
      </c>
      <c r="J207">
        <v>475.43475423297639</v>
      </c>
      <c r="K207">
        <v>2802.3111298845647</v>
      </c>
      <c r="L207">
        <v>33.537908305863958</v>
      </c>
      <c r="M207">
        <v>49.496282681609983</v>
      </c>
      <c r="N207">
        <v>16.965809012526062</v>
      </c>
      <c r="O207">
        <v>22.396449635973838</v>
      </c>
      <c r="P207">
        <v>33.658945315942127</v>
      </c>
      <c r="Q207">
        <v>43.909174194312669</v>
      </c>
      <c r="R207">
        <v>61.6567467225576</v>
      </c>
      <c r="S207">
        <v>0.62832542061858776</v>
      </c>
      <c r="T207">
        <v>62.679681598881089</v>
      </c>
      <c r="U207">
        <v>2.7329140709629423</v>
      </c>
      <c r="V207">
        <v>36.768018363315377</v>
      </c>
      <c r="W207">
        <v>136.99397616900484</v>
      </c>
      <c r="X207">
        <v>132.78928977136366</v>
      </c>
    </row>
    <row r="208" spans="1:24" x14ac:dyDescent="0.2">
      <c r="A208">
        <v>2022</v>
      </c>
      <c r="B208">
        <v>2</v>
      </c>
      <c r="C208">
        <v>6</v>
      </c>
      <c r="D208" s="5">
        <v>44792</v>
      </c>
      <c r="E208" s="5">
        <v>44848</v>
      </c>
      <c r="F208" t="s">
        <v>52</v>
      </c>
      <c r="G208">
        <v>25</v>
      </c>
      <c r="H208">
        <v>998.16266031210716</v>
      </c>
      <c r="I208">
        <v>1839.3435240584047</v>
      </c>
      <c r="J208">
        <v>137.7652884606193</v>
      </c>
      <c r="K208">
        <v>2975.2714728311316</v>
      </c>
      <c r="L208">
        <v>33.54862470288473</v>
      </c>
      <c r="M208">
        <v>61.821031823632886</v>
      </c>
      <c r="N208">
        <v>4.6303434734823776</v>
      </c>
      <c r="O208">
        <v>17.964288159233</v>
      </c>
      <c r="P208">
        <v>31.224834061320433</v>
      </c>
      <c r="Q208">
        <v>43.220983801932967</v>
      </c>
      <c r="R208">
        <v>62.584824365674585</v>
      </c>
      <c r="S208">
        <v>0.63736652152052131</v>
      </c>
      <c r="T208">
        <v>64.575854266231389</v>
      </c>
      <c r="U208">
        <v>2.776429165747802</v>
      </c>
      <c r="V208">
        <v>41.840196904969339</v>
      </c>
      <c r="W208">
        <v>141.27018837566064</v>
      </c>
      <c r="X208">
        <v>138.98471719987941</v>
      </c>
    </row>
    <row r="209" spans="1:24" x14ac:dyDescent="0.2">
      <c r="A209">
        <v>2022</v>
      </c>
      <c r="B209">
        <v>3</v>
      </c>
      <c r="C209">
        <v>7</v>
      </c>
      <c r="D209" s="5">
        <v>44792</v>
      </c>
      <c r="E209" s="5">
        <v>44848</v>
      </c>
      <c r="F209" t="s">
        <v>52</v>
      </c>
      <c r="G209">
        <v>25</v>
      </c>
      <c r="H209">
        <v>1070.553238660478</v>
      </c>
      <c r="I209">
        <v>1346.124209012612</v>
      </c>
      <c r="J209">
        <v>478.80663192257197</v>
      </c>
      <c r="K209">
        <v>2895.484079595662</v>
      </c>
      <c r="L209">
        <v>36.973204107893928</v>
      </c>
      <c r="M209">
        <v>46.490471783239457</v>
      </c>
      <c r="N209">
        <v>16.536324108866612</v>
      </c>
      <c r="O209">
        <v>17.608433679813533</v>
      </c>
      <c r="P209">
        <v>34.985638355042425</v>
      </c>
      <c r="Q209">
        <v>45.365559115205293</v>
      </c>
      <c r="R209">
        <v>61.0390055589016</v>
      </c>
      <c r="S209">
        <v>0.62109196123236809</v>
      </c>
      <c r="T209">
        <v>61.646187721421953</v>
      </c>
      <c r="U209">
        <v>2.6451784644659937</v>
      </c>
      <c r="V209">
        <v>40.201596343045537</v>
      </c>
      <c r="W209">
        <v>131.26753089172894</v>
      </c>
      <c r="X209">
        <v>126.40710711405681</v>
      </c>
    </row>
    <row r="210" spans="1:24" x14ac:dyDescent="0.2">
      <c r="A210">
        <v>2022</v>
      </c>
      <c r="B210">
        <v>4</v>
      </c>
      <c r="C210">
        <v>8</v>
      </c>
      <c r="D210" s="5">
        <v>44792</v>
      </c>
      <c r="E210" s="5">
        <v>44848</v>
      </c>
      <c r="F210" t="s">
        <v>52</v>
      </c>
      <c r="G210">
        <v>25</v>
      </c>
      <c r="H210">
        <v>1634.7860893300649</v>
      </c>
      <c r="I210">
        <v>1700.9743044527979</v>
      </c>
      <c r="J210">
        <v>396.43647693387999</v>
      </c>
      <c r="K210">
        <v>3732.196870716743</v>
      </c>
      <c r="L210">
        <v>43.802246932812935</v>
      </c>
      <c r="M210">
        <v>45.575685403919692</v>
      </c>
      <c r="N210">
        <v>10.622067663267375</v>
      </c>
      <c r="O210">
        <v>14.378076018304752</v>
      </c>
      <c r="P210">
        <v>34.061205990041209</v>
      </c>
      <c r="Q210">
        <v>45.557219335625923</v>
      </c>
      <c r="R210">
        <v>60.663603585390909</v>
      </c>
      <c r="S210">
        <v>0.61628134815968783</v>
      </c>
      <c r="T210">
        <v>62.3663205337579</v>
      </c>
      <c r="U210">
        <v>2.6340501406801078</v>
      </c>
      <c r="V210">
        <v>43.253709999563135</v>
      </c>
      <c r="W210">
        <v>129.91136061647254</v>
      </c>
      <c r="X210">
        <v>127.34574835321372</v>
      </c>
    </row>
    <row r="211" spans="1:24" x14ac:dyDescent="0.2">
      <c r="A211">
        <v>2022</v>
      </c>
      <c r="B211">
        <v>1</v>
      </c>
      <c r="C211">
        <v>5</v>
      </c>
      <c r="D211" s="5">
        <v>44792</v>
      </c>
      <c r="E211" s="5">
        <v>44848</v>
      </c>
      <c r="F211" t="s">
        <v>52</v>
      </c>
      <c r="G211">
        <v>50</v>
      </c>
      <c r="H211">
        <v>2009.5624549507736</v>
      </c>
      <c r="I211">
        <v>1464.4075741593408</v>
      </c>
      <c r="J211">
        <v>403.66192912587047</v>
      </c>
      <c r="K211">
        <v>3877.6319582359843</v>
      </c>
      <c r="L211">
        <v>51.824476293644061</v>
      </c>
      <c r="M211">
        <v>37.765512300593123</v>
      </c>
      <c r="N211">
        <v>10.410011405762829</v>
      </c>
      <c r="O211">
        <v>20.905945144473129</v>
      </c>
      <c r="P211">
        <v>32.893658628729753</v>
      </c>
      <c r="Q211">
        <v>42.548728193889239</v>
      </c>
      <c r="R211">
        <v>62.101844306705935</v>
      </c>
      <c r="S211">
        <v>0.63760678709572893</v>
      </c>
      <c r="T211">
        <v>63.275839928219526</v>
      </c>
      <c r="U211">
        <v>2.8202958136180944</v>
      </c>
      <c r="V211">
        <v>39.523737635209876</v>
      </c>
      <c r="W211">
        <v>142.39477359037841</v>
      </c>
      <c r="X211">
        <v>138.33843911064045</v>
      </c>
    </row>
    <row r="212" spans="1:24" x14ac:dyDescent="0.2">
      <c r="A212">
        <v>2022</v>
      </c>
      <c r="B212">
        <v>2</v>
      </c>
      <c r="C212">
        <v>6</v>
      </c>
      <c r="D212" s="5">
        <v>44792</v>
      </c>
      <c r="E212" s="5">
        <v>44848</v>
      </c>
      <c r="F212" t="s">
        <v>52</v>
      </c>
      <c r="G212">
        <v>50</v>
      </c>
      <c r="H212">
        <v>1360.5292125016661</v>
      </c>
      <c r="I212">
        <v>2182.2908909303665</v>
      </c>
      <c r="J212">
        <v>263.48815660125439</v>
      </c>
      <c r="K212">
        <v>3806.3082600332868</v>
      </c>
      <c r="L212">
        <v>35.744062738885155</v>
      </c>
      <c r="M212">
        <v>57.333530072818697</v>
      </c>
      <c r="N212">
        <v>6.9224071882961509</v>
      </c>
      <c r="O212">
        <v>17.945978602091198</v>
      </c>
      <c r="P212">
        <v>31.003384696720836</v>
      </c>
      <c r="Q212">
        <v>42.584682089580085</v>
      </c>
      <c r="R212">
        <v>62.648754993178329</v>
      </c>
      <c r="S212">
        <v>0.64001070973160323</v>
      </c>
      <c r="T212">
        <v>64.748363321254473</v>
      </c>
      <c r="U212">
        <v>2.8179146611349819</v>
      </c>
      <c r="V212">
        <v>42.450267054599323</v>
      </c>
      <c r="W212">
        <v>143.5275164204314</v>
      </c>
      <c r="X212">
        <v>141.43826533911434</v>
      </c>
    </row>
    <row r="213" spans="1:24" x14ac:dyDescent="0.2">
      <c r="A213">
        <v>2022</v>
      </c>
      <c r="B213">
        <v>3</v>
      </c>
      <c r="C213">
        <v>7</v>
      </c>
      <c r="D213" s="5">
        <v>44792</v>
      </c>
      <c r="E213" s="5">
        <v>44848</v>
      </c>
      <c r="F213" t="s">
        <v>52</v>
      </c>
      <c r="G213">
        <v>50</v>
      </c>
      <c r="H213">
        <v>2449.283510861163</v>
      </c>
      <c r="I213">
        <v>1295.1656523299021</v>
      </c>
      <c r="J213">
        <v>448.9414295290112</v>
      </c>
      <c r="K213">
        <v>4193.3905927200767</v>
      </c>
      <c r="L213">
        <v>58.408189189750992</v>
      </c>
      <c r="M213">
        <v>30.885881572262086</v>
      </c>
      <c r="N213">
        <v>10.70592923798691</v>
      </c>
      <c r="O213">
        <v>16.172630902660899</v>
      </c>
      <c r="P213">
        <v>34.985979578374213</v>
      </c>
      <c r="Q213">
        <v>44.608480572474043</v>
      </c>
      <c r="R213">
        <v>61.369963307137766</v>
      </c>
      <c r="S213">
        <v>0.62752245675692531</v>
      </c>
      <c r="T213">
        <v>61.645921908446496</v>
      </c>
      <c r="U213">
        <v>2.6900714496437432</v>
      </c>
      <c r="V213">
        <v>42.341482164938242</v>
      </c>
      <c r="W213">
        <v>134.21917573838653</v>
      </c>
      <c r="X213">
        <v>128.55188721928656</v>
      </c>
    </row>
    <row r="214" spans="1:24" x14ac:dyDescent="0.2">
      <c r="A214">
        <v>2022</v>
      </c>
      <c r="B214">
        <v>4</v>
      </c>
      <c r="C214">
        <v>8</v>
      </c>
      <c r="D214" s="5">
        <v>44792</v>
      </c>
      <c r="E214" s="5">
        <v>44848</v>
      </c>
      <c r="F214" t="s">
        <v>52</v>
      </c>
      <c r="G214">
        <v>50</v>
      </c>
      <c r="H214">
        <v>2181.6452011960437</v>
      </c>
      <c r="I214">
        <v>1280.6592018873789</v>
      </c>
      <c r="J214">
        <v>128.61304901743131</v>
      </c>
      <c r="K214">
        <v>3590.9174521008545</v>
      </c>
      <c r="L214">
        <v>60.754535026130419</v>
      </c>
      <c r="M214">
        <v>35.663844100290682</v>
      </c>
      <c r="N214">
        <v>3.581620873578887</v>
      </c>
      <c r="O214">
        <v>13.646062893977652</v>
      </c>
      <c r="P214">
        <v>33.359397810415821</v>
      </c>
      <c r="Q214">
        <v>44.270060361105777</v>
      </c>
      <c r="R214">
        <v>61.143458283051025</v>
      </c>
      <c r="S214">
        <v>0.62645272101567817</v>
      </c>
      <c r="T214">
        <v>62.913029105686078</v>
      </c>
      <c r="U214">
        <v>2.7106355632039767</v>
      </c>
      <c r="V214">
        <v>45.182780970193974</v>
      </c>
      <c r="W214">
        <v>134.74604266611126</v>
      </c>
      <c r="X214">
        <v>132.19712719593764</v>
      </c>
    </row>
    <row r="215" spans="1:24" x14ac:dyDescent="0.2">
      <c r="A215">
        <v>2022</v>
      </c>
      <c r="B215">
        <v>1</v>
      </c>
      <c r="C215">
        <v>5</v>
      </c>
      <c r="D215" s="5">
        <v>44792</v>
      </c>
      <c r="E215" s="5">
        <v>44848</v>
      </c>
      <c r="F215" t="s">
        <v>52</v>
      </c>
      <c r="G215">
        <v>75</v>
      </c>
      <c r="H215">
        <v>5082.6459209510404</v>
      </c>
      <c r="I215">
        <v>1085.7520215827064</v>
      </c>
      <c r="J215">
        <v>591.52368611762404</v>
      </c>
      <c r="K215">
        <v>6759.9216286513711</v>
      </c>
      <c r="L215">
        <v>75.187941520041662</v>
      </c>
      <c r="M215">
        <v>16.061606646160449</v>
      </c>
      <c r="N215">
        <v>8.7504518337978894</v>
      </c>
      <c r="O215">
        <v>18.336716110609132</v>
      </c>
      <c r="P215">
        <v>32.231572698187463</v>
      </c>
      <c r="Q215">
        <v>40.649390009825389</v>
      </c>
      <c r="R215">
        <v>62.401861341848502</v>
      </c>
      <c r="S215">
        <v>0.6474500410578774</v>
      </c>
      <c r="T215">
        <v>63.791604868111975</v>
      </c>
      <c r="U215">
        <v>2.9520738188443842</v>
      </c>
      <c r="V215">
        <v>43.859351180253256</v>
      </c>
      <c r="W215">
        <v>149.76821228815322</v>
      </c>
      <c r="X215">
        <v>145.98257875443358</v>
      </c>
    </row>
    <row r="216" spans="1:24" x14ac:dyDescent="0.2">
      <c r="A216">
        <v>2022</v>
      </c>
      <c r="B216">
        <v>2</v>
      </c>
      <c r="C216">
        <v>6</v>
      </c>
      <c r="D216" s="5">
        <v>44792</v>
      </c>
      <c r="E216" s="5">
        <v>44848</v>
      </c>
      <c r="F216" t="s">
        <v>52</v>
      </c>
      <c r="G216">
        <v>75</v>
      </c>
      <c r="H216">
        <v>3306.3879585058735</v>
      </c>
      <c r="I216">
        <v>520.74437485981127</v>
      </c>
      <c r="J216">
        <v>6.7437553791911542</v>
      </c>
      <c r="K216">
        <v>3833.8760887448761</v>
      </c>
      <c r="L216">
        <v>86.241388140124002</v>
      </c>
      <c r="M216">
        <v>13.582712711779143</v>
      </c>
      <c r="N216">
        <v>0.1758991480968522</v>
      </c>
      <c r="O216">
        <v>16.632845171858477</v>
      </c>
      <c r="P216">
        <v>25.731423330871394</v>
      </c>
      <c r="Q216">
        <v>33.122660534230896</v>
      </c>
      <c r="R216">
        <v>65.308551424044268</v>
      </c>
      <c r="S216">
        <v>0.69488311686894599</v>
      </c>
      <c r="T216">
        <v>68.855221225251185</v>
      </c>
      <c r="U216">
        <v>3.6228973779441715</v>
      </c>
      <c r="V216">
        <v>52.563080531306788</v>
      </c>
      <c r="W216">
        <v>192.36274773292851</v>
      </c>
      <c r="X216">
        <v>193.37627940676617</v>
      </c>
    </row>
    <row r="217" spans="1:24" x14ac:dyDescent="0.2">
      <c r="A217">
        <v>2022</v>
      </c>
      <c r="B217">
        <v>3</v>
      </c>
      <c r="C217">
        <v>7</v>
      </c>
      <c r="D217" s="5">
        <v>44792</v>
      </c>
      <c r="E217" s="5">
        <v>44848</v>
      </c>
      <c r="F217" t="s">
        <v>52</v>
      </c>
      <c r="G217">
        <v>75</v>
      </c>
      <c r="H217">
        <v>2372.7563280357426</v>
      </c>
      <c r="I217">
        <v>573.19077261354948</v>
      </c>
      <c r="J217">
        <v>110.79026694385469</v>
      </c>
      <c r="K217">
        <v>3056.7373675931472</v>
      </c>
      <c r="L217">
        <v>77.623820521552815</v>
      </c>
      <c r="M217">
        <v>18.75171804716987</v>
      </c>
      <c r="N217">
        <v>3.6244614312773011</v>
      </c>
      <c r="O217">
        <v>14.844685099673375</v>
      </c>
      <c r="P217">
        <v>34.945481074617412</v>
      </c>
      <c r="Q217">
        <v>44.050347519324674</v>
      </c>
      <c r="R217">
        <v>61.703748976589978</v>
      </c>
      <c r="S217">
        <v>0.63328714615646575</v>
      </c>
      <c r="T217">
        <v>61.677470242873042</v>
      </c>
      <c r="U217">
        <v>2.7241555800974462</v>
      </c>
      <c r="V217">
        <v>44.188491707354672</v>
      </c>
      <c r="W217">
        <v>136.65903421748754</v>
      </c>
      <c r="X217">
        <v>130.24730599102077</v>
      </c>
    </row>
    <row r="218" spans="1:24" x14ac:dyDescent="0.2">
      <c r="A218">
        <v>2022</v>
      </c>
      <c r="B218">
        <v>4</v>
      </c>
      <c r="C218">
        <v>8</v>
      </c>
      <c r="D218" s="5">
        <v>44792</v>
      </c>
      <c r="E218" s="5">
        <v>44848</v>
      </c>
      <c r="F218" t="s">
        <v>52</v>
      </c>
      <c r="G218">
        <v>75</v>
      </c>
      <c r="H218">
        <v>4249.1201188255136</v>
      </c>
      <c r="I218">
        <v>361.17341999205485</v>
      </c>
      <c r="J218">
        <v>320.32838051157984</v>
      </c>
      <c r="K218">
        <v>4930.621919329149</v>
      </c>
      <c r="L218">
        <v>86.178177689268892</v>
      </c>
      <c r="M218">
        <v>7.325108797658439</v>
      </c>
      <c r="N218">
        <v>6.4967135130726685</v>
      </c>
      <c r="O218">
        <v>13.23541248000279</v>
      </c>
      <c r="P218">
        <v>32.482042878856262</v>
      </c>
      <c r="Q218">
        <v>41.39652139671167</v>
      </c>
      <c r="R218">
        <v>61.593629283523924</v>
      </c>
      <c r="S218">
        <v>0.64170690661356133</v>
      </c>
      <c r="T218">
        <v>63.596488597370978</v>
      </c>
      <c r="U218">
        <v>2.8987942936077764</v>
      </c>
      <c r="V218">
        <v>48.265822621055349</v>
      </c>
      <c r="W218">
        <v>145.16037486965203</v>
      </c>
      <c r="X218">
        <v>142.90940948802404</v>
      </c>
    </row>
    <row r="219" spans="1:24" x14ac:dyDescent="0.2">
      <c r="A219">
        <v>2022</v>
      </c>
      <c r="B219">
        <v>1</v>
      </c>
      <c r="C219">
        <v>5</v>
      </c>
      <c r="D219" s="5">
        <v>44792</v>
      </c>
      <c r="E219" s="5">
        <v>44848</v>
      </c>
      <c r="F219" t="s">
        <v>52</v>
      </c>
      <c r="G219">
        <v>100</v>
      </c>
      <c r="H219">
        <v>4810.8710068088712</v>
      </c>
      <c r="I219">
        <v>0</v>
      </c>
      <c r="J219">
        <v>0</v>
      </c>
      <c r="K219">
        <v>4810.8710068088712</v>
      </c>
      <c r="L219">
        <v>100</v>
      </c>
      <c r="M219">
        <v>0</v>
      </c>
      <c r="N219">
        <v>0</v>
      </c>
      <c r="O219">
        <v>16.3</v>
      </c>
      <c r="P219">
        <v>31.2</v>
      </c>
      <c r="Q219">
        <v>38.799999999999997</v>
      </c>
      <c r="R219">
        <v>63</v>
      </c>
      <c r="S219">
        <v>0.66</v>
      </c>
      <c r="T219">
        <v>64.595200000000006</v>
      </c>
      <c r="U219">
        <v>3.0927835051546393</v>
      </c>
      <c r="V219">
        <v>47.616</v>
      </c>
      <c r="W219">
        <v>158.41086245914005</v>
      </c>
      <c r="X219">
        <v>154.86741788539922</v>
      </c>
    </row>
    <row r="220" spans="1:24" x14ac:dyDescent="0.2">
      <c r="A220">
        <v>2022</v>
      </c>
      <c r="B220">
        <v>2</v>
      </c>
      <c r="C220">
        <v>6</v>
      </c>
      <c r="D220" s="5">
        <v>44792</v>
      </c>
      <c r="E220" s="5">
        <v>44848</v>
      </c>
      <c r="F220" t="s">
        <v>52</v>
      </c>
      <c r="G220">
        <v>100</v>
      </c>
      <c r="H220">
        <v>4697.5280441377081</v>
      </c>
      <c r="I220">
        <v>0</v>
      </c>
      <c r="J220">
        <v>0</v>
      </c>
      <c r="K220">
        <v>4697.5280441377081</v>
      </c>
      <c r="L220">
        <v>100</v>
      </c>
      <c r="M220">
        <v>0</v>
      </c>
      <c r="N220">
        <v>0</v>
      </c>
      <c r="O220">
        <v>16.3</v>
      </c>
      <c r="P220">
        <v>24.3</v>
      </c>
      <c r="Q220">
        <v>30.4</v>
      </c>
      <c r="R220">
        <v>66</v>
      </c>
      <c r="S220">
        <v>0.71</v>
      </c>
      <c r="T220">
        <v>69.970300000000009</v>
      </c>
      <c r="U220">
        <v>3.9473684210526319</v>
      </c>
      <c r="V220">
        <v>55.427999999999997</v>
      </c>
      <c r="W220">
        <v>211.81001283697049</v>
      </c>
      <c r="X220">
        <v>214.10740514075891</v>
      </c>
    </row>
    <row r="221" spans="1:24" x14ac:dyDescent="0.2">
      <c r="A221">
        <v>2022</v>
      </c>
      <c r="B221">
        <v>3</v>
      </c>
      <c r="C221">
        <v>7</v>
      </c>
      <c r="D221" s="5">
        <v>44792</v>
      </c>
      <c r="E221" s="5">
        <v>44848</v>
      </c>
      <c r="F221" t="s">
        <v>52</v>
      </c>
      <c r="G221">
        <v>100</v>
      </c>
      <c r="H221">
        <v>4472.0831001384959</v>
      </c>
      <c r="I221">
        <v>0</v>
      </c>
      <c r="J221">
        <v>0</v>
      </c>
      <c r="K221">
        <v>4472.0831001384959</v>
      </c>
      <c r="L221">
        <v>100</v>
      </c>
      <c r="M221">
        <v>0</v>
      </c>
      <c r="N221">
        <v>0</v>
      </c>
      <c r="O221">
        <v>13.4</v>
      </c>
      <c r="P221">
        <v>35</v>
      </c>
      <c r="Q221">
        <v>43.1</v>
      </c>
      <c r="R221">
        <v>62</v>
      </c>
      <c r="S221">
        <v>0.64</v>
      </c>
      <c r="T221">
        <v>61.635000000000005</v>
      </c>
      <c r="U221">
        <v>2.7842227378190256</v>
      </c>
      <c r="V221">
        <v>46.516999999999996</v>
      </c>
      <c r="W221">
        <v>140.34293475185333</v>
      </c>
      <c r="X221">
        <v>133.02757243835322</v>
      </c>
    </row>
    <row r="222" spans="1:24" x14ac:dyDescent="0.2">
      <c r="A222">
        <v>2022</v>
      </c>
      <c r="B222">
        <v>4</v>
      </c>
      <c r="C222">
        <v>8</v>
      </c>
      <c r="D222" s="5">
        <v>44792</v>
      </c>
      <c r="E222" s="5">
        <v>44848</v>
      </c>
      <c r="F222" t="s">
        <v>52</v>
      </c>
      <c r="G222">
        <v>100</v>
      </c>
      <c r="H222">
        <v>4301.2413352363401</v>
      </c>
      <c r="I222">
        <v>0</v>
      </c>
      <c r="J222">
        <v>0</v>
      </c>
      <c r="K222">
        <v>4301.2413352363401</v>
      </c>
      <c r="L222">
        <v>100</v>
      </c>
      <c r="M222">
        <v>0</v>
      </c>
      <c r="N222">
        <v>0</v>
      </c>
      <c r="O222">
        <v>12.6</v>
      </c>
      <c r="P222">
        <v>31.9</v>
      </c>
      <c r="Q222">
        <v>40.4</v>
      </c>
      <c r="R222">
        <v>62</v>
      </c>
      <c r="S222">
        <v>0.65</v>
      </c>
      <c r="T222">
        <v>64.049900000000008</v>
      </c>
      <c r="U222">
        <v>2.9702970297029703</v>
      </c>
      <c r="V222">
        <v>49.827999999999996</v>
      </c>
      <c r="W222">
        <v>149.72228930210093</v>
      </c>
      <c r="X222">
        <v>147.47847110292426</v>
      </c>
    </row>
    <row r="223" spans="1:24" x14ac:dyDescent="0.2">
      <c r="A223">
        <v>2022</v>
      </c>
      <c r="B223">
        <v>1</v>
      </c>
      <c r="C223">
        <v>5</v>
      </c>
      <c r="D223" s="5">
        <v>44792</v>
      </c>
      <c r="E223" s="5">
        <v>44848</v>
      </c>
      <c r="F223" t="s">
        <v>53</v>
      </c>
      <c r="G223">
        <v>0</v>
      </c>
      <c r="H223">
        <v>0</v>
      </c>
      <c r="I223">
        <v>1524.6651375359761</v>
      </c>
      <c r="J223">
        <v>927.748061451583</v>
      </c>
      <c r="K223">
        <v>2452.4131989875591</v>
      </c>
      <c r="L223">
        <v>0</v>
      </c>
      <c r="M223">
        <v>62.16999395393119</v>
      </c>
      <c r="N223">
        <v>37.830006046068803</v>
      </c>
      <c r="O223">
        <v>24.254829401439189</v>
      </c>
      <c r="P223">
        <v>35.478010284165229</v>
      </c>
      <c r="Q223">
        <v>46.192079854894345</v>
      </c>
      <c r="R223">
        <v>60.486799758157247</v>
      </c>
      <c r="S223">
        <v>0.60865099818617929</v>
      </c>
      <c r="T223">
        <v>61.26262998863529</v>
      </c>
      <c r="U223">
        <v>2.5978479509249732</v>
      </c>
      <c r="V223">
        <v>32.786536333509076</v>
      </c>
      <c r="W223">
        <v>127.75244618677883</v>
      </c>
      <c r="X223">
        <v>123.37286649941937</v>
      </c>
    </row>
    <row r="224" spans="1:24" x14ac:dyDescent="0.2">
      <c r="A224">
        <v>2022</v>
      </c>
      <c r="B224">
        <v>2</v>
      </c>
      <c r="C224">
        <v>6</v>
      </c>
      <c r="D224" s="5">
        <v>44792</v>
      </c>
      <c r="E224" s="5">
        <v>44848</v>
      </c>
      <c r="F224" t="s">
        <v>53</v>
      </c>
      <c r="G224">
        <v>0</v>
      </c>
      <c r="H224">
        <v>0</v>
      </c>
      <c r="I224">
        <v>3035.9397054326996</v>
      </c>
      <c r="J224">
        <v>838.15245427090065</v>
      </c>
      <c r="K224">
        <v>3874.0921597036004</v>
      </c>
      <c r="L224">
        <v>0</v>
      </c>
      <c r="M224">
        <v>78.365190611907735</v>
      </c>
      <c r="N224">
        <v>21.634809388092258</v>
      </c>
      <c r="O224">
        <v>19.024522140821382</v>
      </c>
      <c r="P224">
        <v>34.764904428164279</v>
      </c>
      <c r="Q224">
        <v>48.417771583235968</v>
      </c>
      <c r="R224">
        <v>60.567303812238144</v>
      </c>
      <c r="S224">
        <v>0.60216348093880911</v>
      </c>
      <c r="T224">
        <v>61.818139450460031</v>
      </c>
      <c r="U224">
        <v>2.4784288098370157</v>
      </c>
      <c r="V224">
        <v>35.946950286769166</v>
      </c>
      <c r="W224">
        <v>122.04207374179052</v>
      </c>
      <c r="X224">
        <v>118.76888200352118</v>
      </c>
    </row>
    <row r="225" spans="1:24" x14ac:dyDescent="0.2">
      <c r="A225">
        <v>2022</v>
      </c>
      <c r="B225">
        <v>3</v>
      </c>
      <c r="C225">
        <v>7</v>
      </c>
      <c r="D225" s="5">
        <v>44792</v>
      </c>
      <c r="E225" s="5">
        <v>44848</v>
      </c>
      <c r="F225" t="s">
        <v>53</v>
      </c>
      <c r="G225">
        <v>0</v>
      </c>
      <c r="H225">
        <v>0</v>
      </c>
      <c r="I225">
        <v>2378.6859123060667</v>
      </c>
      <c r="J225">
        <v>911.85206662920393</v>
      </c>
      <c r="K225">
        <v>3290.5379789352705</v>
      </c>
      <c r="L225">
        <v>0</v>
      </c>
      <c r="M225">
        <v>72.288663055508792</v>
      </c>
      <c r="N225">
        <v>27.711336944491212</v>
      </c>
      <c r="O225">
        <v>20.109649412778808</v>
      </c>
      <c r="P225">
        <v>35.009649412778806</v>
      </c>
      <c r="Q225">
        <v>46.598763098608075</v>
      </c>
      <c r="R225">
        <v>60.445773261110176</v>
      </c>
      <c r="S225">
        <v>0.61</v>
      </c>
      <c r="T225">
        <v>61.627483107445315</v>
      </c>
      <c r="U225">
        <v>2.5751756488915145</v>
      </c>
      <c r="V225">
        <v>36.553500905515683</v>
      </c>
      <c r="W225">
        <v>126.55161250441361</v>
      </c>
      <c r="X225">
        <v>123.02449131842351</v>
      </c>
    </row>
    <row r="226" spans="1:24" x14ac:dyDescent="0.2">
      <c r="A226">
        <v>2022</v>
      </c>
      <c r="B226">
        <v>4</v>
      </c>
      <c r="C226">
        <v>8</v>
      </c>
      <c r="D226" s="5">
        <v>44792</v>
      </c>
      <c r="E226" s="5">
        <v>44848</v>
      </c>
      <c r="F226" t="s">
        <v>53</v>
      </c>
      <c r="G226">
        <v>0</v>
      </c>
      <c r="H226">
        <v>0</v>
      </c>
      <c r="I226">
        <v>1546.9827536013966</v>
      </c>
      <c r="J226">
        <v>84.778639052688817</v>
      </c>
      <c r="K226">
        <v>1631.7613926540853</v>
      </c>
      <c r="L226">
        <v>0</v>
      </c>
      <c r="M226">
        <v>94.804470835359382</v>
      </c>
      <c r="N226">
        <v>5.1955291646406119</v>
      </c>
      <c r="O226">
        <v>15.064971987396671</v>
      </c>
      <c r="P226">
        <v>35.567541879140322</v>
      </c>
      <c r="Q226">
        <v>50.536312958475158</v>
      </c>
      <c r="R226">
        <v>59.896089416707191</v>
      </c>
      <c r="S226">
        <v>0.58999999999999986</v>
      </c>
      <c r="T226">
        <v>61.192884876149691</v>
      </c>
      <c r="U226">
        <v>2.3745301739484237</v>
      </c>
      <c r="V226">
        <v>37.936256961221432</v>
      </c>
      <c r="W226">
        <v>115.63013952966185</v>
      </c>
      <c r="X226">
        <v>112.63903222431752</v>
      </c>
    </row>
    <row r="227" spans="1:24" x14ac:dyDescent="0.2">
      <c r="A227">
        <v>2022</v>
      </c>
      <c r="B227">
        <v>1</v>
      </c>
      <c r="C227">
        <v>5</v>
      </c>
      <c r="D227" s="5">
        <v>44792</v>
      </c>
      <c r="E227" s="5">
        <v>44848</v>
      </c>
      <c r="F227" t="s">
        <v>53</v>
      </c>
      <c r="G227">
        <v>25</v>
      </c>
      <c r="H227">
        <v>794.56957651109201</v>
      </c>
      <c r="I227">
        <v>1416.4246996186866</v>
      </c>
      <c r="J227">
        <v>751.92872477981382</v>
      </c>
      <c r="K227">
        <v>2962.9230009095922</v>
      </c>
      <c r="L227">
        <v>26.817084894449366</v>
      </c>
      <c r="M227">
        <v>47.804978367100873</v>
      </c>
      <c r="N227">
        <v>25.377936738449769</v>
      </c>
      <c r="O227">
        <v>23.020412452604134</v>
      </c>
      <c r="P227">
        <v>30.146139000389603</v>
      </c>
      <c r="Q227">
        <v>39.491670360825921</v>
      </c>
      <c r="R227">
        <v>62.862078473073467</v>
      </c>
      <c r="S227">
        <v>0.65261224632013914</v>
      </c>
      <c r="T227">
        <v>65.416157718696496</v>
      </c>
      <c r="U227">
        <v>3.0386154574772042</v>
      </c>
      <c r="V227">
        <v>40.252334111827757</v>
      </c>
      <c r="W227">
        <v>155.29567751010248</v>
      </c>
      <c r="X227">
        <v>154.08879690914566</v>
      </c>
    </row>
    <row r="228" spans="1:24" x14ac:dyDescent="0.2">
      <c r="A228">
        <v>2022</v>
      </c>
      <c r="B228">
        <v>2</v>
      </c>
      <c r="C228">
        <v>6</v>
      </c>
      <c r="D228" s="5">
        <v>44792</v>
      </c>
      <c r="E228" s="5">
        <v>44848</v>
      </c>
      <c r="F228" t="s">
        <v>53</v>
      </c>
      <c r="G228">
        <v>25</v>
      </c>
      <c r="H228">
        <v>2416.5656822001361</v>
      </c>
      <c r="I228">
        <v>811.6173042457915</v>
      </c>
      <c r="J228">
        <v>48.169681279936817</v>
      </c>
      <c r="K228">
        <v>3276.3526677258642</v>
      </c>
      <c r="L228">
        <v>73.757801045193617</v>
      </c>
      <c r="M228">
        <v>24.771976235670014</v>
      </c>
      <c r="N228">
        <v>1.470222719136389</v>
      </c>
      <c r="O228">
        <v>17.394412921973561</v>
      </c>
      <c r="P228">
        <v>21.20673307688698</v>
      </c>
      <c r="Q228">
        <v>28.7085705192838</v>
      </c>
      <c r="R228">
        <v>66.871219629232769</v>
      </c>
      <c r="S228">
        <v>0.71815950394422345</v>
      </c>
      <c r="T228">
        <v>72.37995493310504</v>
      </c>
      <c r="U228">
        <v>4.1799364381237636</v>
      </c>
      <c r="V228">
        <v>55.906616495092507</v>
      </c>
      <c r="W228">
        <v>227.2499573902497</v>
      </c>
      <c r="X228">
        <v>234.52993101910201</v>
      </c>
    </row>
    <row r="229" spans="1:24" x14ac:dyDescent="0.2">
      <c r="A229">
        <v>2022</v>
      </c>
      <c r="B229">
        <v>3</v>
      </c>
      <c r="C229">
        <v>7</v>
      </c>
      <c r="D229" s="5">
        <v>44792</v>
      </c>
      <c r="E229" s="5">
        <v>44848</v>
      </c>
      <c r="F229" t="s">
        <v>53</v>
      </c>
      <c r="G229">
        <v>25</v>
      </c>
      <c r="H229">
        <v>4338.6974132114619</v>
      </c>
      <c r="I229">
        <v>1398.9425670341077</v>
      </c>
      <c r="J229">
        <v>269.75021516764616</v>
      </c>
      <c r="K229">
        <v>6007.3901954132152</v>
      </c>
      <c r="L229">
        <v>72.22266694985386</v>
      </c>
      <c r="M229">
        <v>23.287026837414913</v>
      </c>
      <c r="N229">
        <v>4.4903062127312259</v>
      </c>
      <c r="O229">
        <v>16.782102725635784</v>
      </c>
      <c r="P229">
        <v>21.498706685706392</v>
      </c>
      <c r="Q229">
        <v>28.463564685812219</v>
      </c>
      <c r="R229">
        <v>66.688007231733692</v>
      </c>
      <c r="S229">
        <v>0.71833400042478068</v>
      </c>
      <c r="T229">
        <v>72.152507491834726</v>
      </c>
      <c r="U229">
        <v>4.2159160781367095</v>
      </c>
      <c r="V229">
        <v>56.746782116558848</v>
      </c>
      <c r="W229">
        <v>228.57808285135224</v>
      </c>
      <c r="X229">
        <v>235.80536156023675</v>
      </c>
    </row>
    <row r="230" spans="1:24" x14ac:dyDescent="0.2">
      <c r="A230">
        <v>2022</v>
      </c>
      <c r="B230">
        <v>4</v>
      </c>
      <c r="C230">
        <v>8</v>
      </c>
      <c r="D230" s="5">
        <v>44792</v>
      </c>
      <c r="E230" s="5">
        <v>44848</v>
      </c>
      <c r="F230" t="s">
        <v>53</v>
      </c>
      <c r="G230">
        <v>25</v>
      </c>
      <c r="H230">
        <v>1741.7344235807752</v>
      </c>
      <c r="I230">
        <v>1386.2959179303689</v>
      </c>
      <c r="J230">
        <v>234.58634783329231</v>
      </c>
      <c r="K230">
        <v>3362.6166893444365</v>
      </c>
      <c r="L230">
        <v>51.796995747390326</v>
      </c>
      <c r="M230">
        <v>41.226700691854241</v>
      </c>
      <c r="N230">
        <v>6.9763035607554311</v>
      </c>
      <c r="O230">
        <v>15.207588477345917</v>
      </c>
      <c r="P230">
        <v>25.593871767043485</v>
      </c>
      <c r="Q230">
        <v>34.924357022277405</v>
      </c>
      <c r="R230">
        <v>64.522203546050022</v>
      </c>
      <c r="S230">
        <v>0.68323459234530259</v>
      </c>
      <c r="T230">
        <v>68.962373893473128</v>
      </c>
      <c r="U230">
        <v>3.4359974021412878</v>
      </c>
      <c r="V230">
        <v>52.312759491936099</v>
      </c>
      <c r="W230">
        <v>180.24237704443843</v>
      </c>
      <c r="X230">
        <v>183.68568801819364</v>
      </c>
    </row>
    <row r="231" spans="1:24" x14ac:dyDescent="0.2">
      <c r="A231">
        <v>2022</v>
      </c>
      <c r="B231">
        <v>1</v>
      </c>
      <c r="C231">
        <v>5</v>
      </c>
      <c r="D231" s="5">
        <v>44792</v>
      </c>
      <c r="E231" s="5">
        <v>44848</v>
      </c>
      <c r="F231" t="s">
        <v>53</v>
      </c>
      <c r="G231">
        <v>50</v>
      </c>
      <c r="H231">
        <v>943.68959246068857</v>
      </c>
      <c r="I231">
        <v>1205.1512675327062</v>
      </c>
      <c r="J231">
        <v>592.48707974322281</v>
      </c>
      <c r="K231">
        <v>2741.3279397366173</v>
      </c>
      <c r="L231">
        <v>34.42454216372802</v>
      </c>
      <c r="M231">
        <v>43.962316586190539</v>
      </c>
      <c r="N231">
        <v>21.613141250081451</v>
      </c>
      <c r="O231">
        <v>22.693241137178962</v>
      </c>
      <c r="P231">
        <v>28.622673675773974</v>
      </c>
      <c r="Q231">
        <v>37.59647910526504</v>
      </c>
      <c r="R231">
        <v>63.545192301457703</v>
      </c>
      <c r="S231">
        <v>0.66515287087056763</v>
      </c>
      <c r="T231">
        <v>66.602937206572079</v>
      </c>
      <c r="U231">
        <v>3.1917882433622649</v>
      </c>
      <c r="V231">
        <v>42.342033294924548</v>
      </c>
      <c r="W231">
        <v>164.89658350405446</v>
      </c>
      <c r="X231">
        <v>164.79261391421079</v>
      </c>
    </row>
    <row r="232" spans="1:24" x14ac:dyDescent="0.2">
      <c r="A232">
        <v>2022</v>
      </c>
      <c r="B232">
        <v>2</v>
      </c>
      <c r="C232">
        <v>6</v>
      </c>
      <c r="D232" s="5">
        <v>44792</v>
      </c>
      <c r="E232" s="5">
        <v>44848</v>
      </c>
      <c r="F232" t="s">
        <v>53</v>
      </c>
      <c r="G232">
        <v>50</v>
      </c>
      <c r="H232">
        <v>2841.8104734462313</v>
      </c>
      <c r="I232">
        <v>1090.5875050635477</v>
      </c>
      <c r="J232">
        <v>415.70434944585475</v>
      </c>
      <c r="K232">
        <v>4348.1023279556339</v>
      </c>
      <c r="L232">
        <v>65.357488373149167</v>
      </c>
      <c r="M232">
        <v>25.081919025956186</v>
      </c>
      <c r="N232">
        <v>9.56059260089466</v>
      </c>
      <c r="O232">
        <v>17.666974098296738</v>
      </c>
      <c r="P232">
        <v>22.768261405516391</v>
      </c>
      <c r="Q232">
        <v>30.449199327135762</v>
      </c>
      <c r="R232">
        <v>66.037387217834038</v>
      </c>
      <c r="S232">
        <v>0.70552804065712826</v>
      </c>
      <c r="T232">
        <v>71.163524365102745</v>
      </c>
      <c r="U232">
        <v>3.9409903265685617</v>
      </c>
      <c r="V232">
        <v>54.015270527467003</v>
      </c>
      <c r="W232">
        <v>211.58756440434661</v>
      </c>
      <c r="X232">
        <v>217.40679157162486</v>
      </c>
    </row>
    <row r="233" spans="1:24" x14ac:dyDescent="0.2">
      <c r="A233">
        <v>2022</v>
      </c>
      <c r="B233">
        <v>3</v>
      </c>
      <c r="C233">
        <v>7</v>
      </c>
      <c r="D233" s="5">
        <v>44792</v>
      </c>
      <c r="E233" s="5">
        <v>44848</v>
      </c>
      <c r="F233" t="s">
        <v>53</v>
      </c>
      <c r="G233">
        <v>50</v>
      </c>
      <c r="H233">
        <v>1884.2198625495635</v>
      </c>
      <c r="I233">
        <v>1064.1783260528002</v>
      </c>
      <c r="J233">
        <v>934.9735136435736</v>
      </c>
      <c r="K233">
        <v>3883.3717022459373</v>
      </c>
      <c r="L233">
        <v>48.520203756437482</v>
      </c>
      <c r="M233">
        <v>27.403462960739393</v>
      </c>
      <c r="N233">
        <v>24.076333282823128</v>
      </c>
      <c r="O233">
        <v>18.137391385721049</v>
      </c>
      <c r="P233">
        <v>26.196042656063362</v>
      </c>
      <c r="Q233">
        <v>33.637542914865506</v>
      </c>
      <c r="R233">
        <v>64.400089634858531</v>
      </c>
      <c r="S233">
        <v>0.68278030563465619</v>
      </c>
      <c r="T233">
        <v>68.493282770926641</v>
      </c>
      <c r="U233">
        <v>3.5674424943496144</v>
      </c>
      <c r="V233">
        <v>50.579693703454026</v>
      </c>
      <c r="W233">
        <v>186.78342797017763</v>
      </c>
      <c r="X233">
        <v>189.41538568566511</v>
      </c>
    </row>
    <row r="234" spans="1:24" x14ac:dyDescent="0.2">
      <c r="A234">
        <v>2022</v>
      </c>
      <c r="B234">
        <v>4</v>
      </c>
      <c r="C234">
        <v>8</v>
      </c>
      <c r="D234" s="5">
        <v>44792</v>
      </c>
      <c r="E234" s="5">
        <v>44848</v>
      </c>
      <c r="F234" t="s">
        <v>53</v>
      </c>
      <c r="G234">
        <v>50</v>
      </c>
      <c r="H234">
        <v>782.88008373538196</v>
      </c>
      <c r="I234">
        <v>500.28656013317578</v>
      </c>
      <c r="J234">
        <v>188.82515061735234</v>
      </c>
      <c r="K234">
        <v>1471.9917944859101</v>
      </c>
      <c r="L234">
        <v>53.185084772079264</v>
      </c>
      <c r="M234">
        <v>33.98704816203815</v>
      </c>
      <c r="N234">
        <v>12.8278670658826</v>
      </c>
      <c r="O234">
        <v>15.507406305132095</v>
      </c>
      <c r="P234">
        <v>25.40204091084518</v>
      </c>
      <c r="Q234">
        <v>34.099708958536525</v>
      </c>
      <c r="R234">
        <v>64.530100288169493</v>
      </c>
      <c r="S234">
        <v>0.68573315258974277</v>
      </c>
      <c r="T234">
        <v>69.111810130451602</v>
      </c>
      <c r="U234">
        <v>3.5190916188145116</v>
      </c>
      <c r="V234">
        <v>52.779864363428935</v>
      </c>
      <c r="W234">
        <v>184.62384966289198</v>
      </c>
      <c r="X234">
        <v>188.53549751253649</v>
      </c>
    </row>
    <row r="235" spans="1:24" x14ac:dyDescent="0.2">
      <c r="A235">
        <v>2022</v>
      </c>
      <c r="B235">
        <v>1</v>
      </c>
      <c r="C235">
        <v>5</v>
      </c>
      <c r="D235" s="5">
        <v>44792</v>
      </c>
      <c r="E235" s="5">
        <v>44848</v>
      </c>
      <c r="F235" t="s">
        <v>53</v>
      </c>
      <c r="G235">
        <v>75</v>
      </c>
      <c r="H235">
        <v>3449.3481655459645</v>
      </c>
      <c r="I235">
        <v>863.3197814640157</v>
      </c>
      <c r="J235">
        <v>178.22782073576622</v>
      </c>
      <c r="K235">
        <v>4490.8957677457465</v>
      </c>
      <c r="L235">
        <v>76.807575680550741</v>
      </c>
      <c r="M235">
        <v>19.223776861277909</v>
      </c>
      <c r="N235">
        <v>3.9686474581713482</v>
      </c>
      <c r="O235">
        <v>20.540806939030372</v>
      </c>
      <c r="P235">
        <v>20.291585535076571</v>
      </c>
      <c r="Q235">
        <v>26.957975208380141</v>
      </c>
      <c r="R235">
        <v>67.217784399311697</v>
      </c>
      <c r="S235">
        <v>0.73402076928337467</v>
      </c>
      <c r="T235">
        <v>73.092854868175351</v>
      </c>
      <c r="U235">
        <v>4.4513728895594822</v>
      </c>
      <c r="V235">
        <v>54.388276117176098</v>
      </c>
      <c r="W235">
        <v>243.26131965150435</v>
      </c>
      <c r="X235">
        <v>252.21980820209424</v>
      </c>
    </row>
    <row r="236" spans="1:24" x14ac:dyDescent="0.2">
      <c r="A236">
        <v>2022</v>
      </c>
      <c r="B236">
        <v>2</v>
      </c>
      <c r="C236">
        <v>6</v>
      </c>
      <c r="D236" s="5">
        <v>44792</v>
      </c>
      <c r="E236" s="5">
        <v>44848</v>
      </c>
      <c r="F236" t="s">
        <v>53</v>
      </c>
      <c r="G236">
        <v>75</v>
      </c>
      <c r="H236">
        <v>2883.5135287541698</v>
      </c>
      <c r="I236">
        <v>685.15081320840886</v>
      </c>
      <c r="J236">
        <v>218.69035301091313</v>
      </c>
      <c r="K236">
        <v>3787.3546949734914</v>
      </c>
      <c r="L236">
        <v>76.135291278134488</v>
      </c>
      <c r="M236">
        <v>18.090484477667975</v>
      </c>
      <c r="N236">
        <v>5.7742242441975398</v>
      </c>
      <c r="O236">
        <v>17.416178120656543</v>
      </c>
      <c r="P236">
        <v>20.784564368833983</v>
      </c>
      <c r="Q236">
        <v>27.642272728817677</v>
      </c>
      <c r="R236">
        <v>66.975338817366804</v>
      </c>
      <c r="S236">
        <v>0.72239388846943497</v>
      </c>
      <c r="T236">
        <v>72.708824356678335</v>
      </c>
      <c r="U236">
        <v>4.3411770507168672</v>
      </c>
      <c r="V236">
        <v>56.876508241543021</v>
      </c>
      <c r="W236">
        <v>236.38358035604824</v>
      </c>
      <c r="X236">
        <v>244.68362766032214</v>
      </c>
    </row>
    <row r="237" spans="1:24" x14ac:dyDescent="0.2">
      <c r="A237">
        <v>2022</v>
      </c>
      <c r="B237">
        <v>3</v>
      </c>
      <c r="C237">
        <v>7</v>
      </c>
      <c r="D237" s="5">
        <v>44792</v>
      </c>
      <c r="E237" s="5">
        <v>44848</v>
      </c>
      <c r="F237" t="s">
        <v>53</v>
      </c>
      <c r="G237">
        <v>75</v>
      </c>
      <c r="H237">
        <v>2838.9670833115993</v>
      </c>
      <c r="I237">
        <v>504.75008334625988</v>
      </c>
      <c r="J237">
        <v>0</v>
      </c>
      <c r="K237">
        <v>3343.7171666578597</v>
      </c>
      <c r="L237">
        <v>84.904522177311662</v>
      </c>
      <c r="M237">
        <v>15.095477822688332</v>
      </c>
      <c r="N237">
        <v>0</v>
      </c>
      <c r="O237">
        <v>16.188723635084845</v>
      </c>
      <c r="P237">
        <v>19.117186008083898</v>
      </c>
      <c r="Q237">
        <v>25.305969967771222</v>
      </c>
      <c r="R237">
        <v>67.792361774184926</v>
      </c>
      <c r="S237">
        <v>0.73735678326596743</v>
      </c>
      <c r="T237">
        <v>74.007712099702644</v>
      </c>
      <c r="U237">
        <v>4.7419640564194028</v>
      </c>
      <c r="V237">
        <v>60.276724294887913</v>
      </c>
      <c r="W237">
        <v>261.356864091842</v>
      </c>
      <c r="X237">
        <v>272.04799277102734</v>
      </c>
    </row>
    <row r="238" spans="1:24" x14ac:dyDescent="0.2">
      <c r="A238">
        <v>2022</v>
      </c>
      <c r="B238">
        <v>4</v>
      </c>
      <c r="C238">
        <v>8</v>
      </c>
      <c r="D238" s="5">
        <v>44792</v>
      </c>
      <c r="E238" s="5">
        <v>44848</v>
      </c>
      <c r="F238" t="s">
        <v>53</v>
      </c>
      <c r="G238">
        <v>75</v>
      </c>
      <c r="H238">
        <v>2202.3636253911818</v>
      </c>
      <c r="I238">
        <v>325.09327401962508</v>
      </c>
      <c r="J238">
        <v>337.66946577235706</v>
      </c>
      <c r="K238">
        <v>2865.1263651831637</v>
      </c>
      <c r="L238">
        <v>76.867940351747365</v>
      </c>
      <c r="M238">
        <v>11.346559717928612</v>
      </c>
      <c r="N238">
        <v>11.785499930324026</v>
      </c>
      <c r="O238">
        <v>15.477928436798273</v>
      </c>
      <c r="P238">
        <v>20.817699011206969</v>
      </c>
      <c r="Q238">
        <v>27.091500839704857</v>
      </c>
      <c r="R238">
        <v>66.68240463305078</v>
      </c>
      <c r="S238">
        <v>0.72836229263314523</v>
      </c>
      <c r="T238">
        <v>72.683012470269773</v>
      </c>
      <c r="U238">
        <v>4.4294334488892542</v>
      </c>
      <c r="V238">
        <v>59.326975782276207</v>
      </c>
      <c r="W238">
        <v>240.13436872683161</v>
      </c>
      <c r="X238">
        <v>249.56943147430056</v>
      </c>
    </row>
    <row r="239" spans="1:24" x14ac:dyDescent="0.2">
      <c r="A239">
        <v>2022</v>
      </c>
      <c r="B239">
        <v>1</v>
      </c>
      <c r="C239">
        <v>5</v>
      </c>
      <c r="D239" s="5">
        <v>44792</v>
      </c>
      <c r="E239" s="5">
        <v>44848</v>
      </c>
      <c r="F239" t="s">
        <v>53</v>
      </c>
      <c r="G239">
        <v>100</v>
      </c>
      <c r="H239">
        <v>3849.9502422919149</v>
      </c>
      <c r="I239">
        <v>0</v>
      </c>
      <c r="J239">
        <v>0</v>
      </c>
      <c r="K239">
        <v>3849.9502422919149</v>
      </c>
      <c r="L239">
        <v>100</v>
      </c>
      <c r="M239">
        <v>0</v>
      </c>
      <c r="N239">
        <v>0</v>
      </c>
      <c r="O239">
        <v>18.8</v>
      </c>
      <c r="P239">
        <v>16</v>
      </c>
      <c r="Q239">
        <v>21</v>
      </c>
      <c r="R239">
        <v>69</v>
      </c>
      <c r="S239">
        <v>0.77</v>
      </c>
      <c r="T239">
        <v>76.436000000000007</v>
      </c>
      <c r="U239">
        <v>5.7142857142857144</v>
      </c>
      <c r="V239">
        <v>61.67</v>
      </c>
      <c r="W239">
        <v>320.55749128919859</v>
      </c>
      <c r="X239">
        <v>338.5869324473976</v>
      </c>
    </row>
    <row r="240" spans="1:24" x14ac:dyDescent="0.2">
      <c r="A240">
        <v>2022</v>
      </c>
      <c r="B240">
        <v>2</v>
      </c>
      <c r="C240">
        <v>6</v>
      </c>
      <c r="D240" s="5">
        <v>44792</v>
      </c>
      <c r="E240" s="5">
        <v>44848</v>
      </c>
      <c r="F240" t="s">
        <v>53</v>
      </c>
      <c r="G240">
        <v>100</v>
      </c>
      <c r="H240">
        <v>3669.5529348613654</v>
      </c>
      <c r="I240">
        <v>0</v>
      </c>
      <c r="J240">
        <v>0</v>
      </c>
      <c r="K240">
        <v>3669.5529348613654</v>
      </c>
      <c r="L240">
        <v>100</v>
      </c>
      <c r="M240">
        <v>0</v>
      </c>
      <c r="N240">
        <v>0</v>
      </c>
      <c r="O240">
        <v>16.899999999999999</v>
      </c>
      <c r="P240">
        <v>16.399999999999999</v>
      </c>
      <c r="Q240">
        <v>21.2</v>
      </c>
      <c r="R240">
        <v>69</v>
      </c>
      <c r="S240">
        <v>0.76</v>
      </c>
      <c r="T240">
        <v>76.124400000000009</v>
      </c>
      <c r="U240">
        <v>5.6603773584905666</v>
      </c>
      <c r="V240">
        <v>63.384</v>
      </c>
      <c r="W240">
        <v>317.53336401288544</v>
      </c>
      <c r="X240">
        <v>334.02544975866613</v>
      </c>
    </row>
    <row r="241" spans="1:24" x14ac:dyDescent="0.2">
      <c r="A241">
        <v>2022</v>
      </c>
      <c r="B241">
        <v>3</v>
      </c>
      <c r="C241">
        <v>7</v>
      </c>
      <c r="D241" s="5">
        <v>44792</v>
      </c>
      <c r="E241" s="5">
        <v>44848</v>
      </c>
      <c r="F241" t="s">
        <v>53</v>
      </c>
      <c r="G241">
        <v>100</v>
      </c>
      <c r="H241">
        <v>2666.7840140477642</v>
      </c>
      <c r="I241">
        <v>0</v>
      </c>
      <c r="J241">
        <v>0</v>
      </c>
      <c r="K241">
        <v>2666.7840140477642</v>
      </c>
      <c r="L241">
        <v>100</v>
      </c>
      <c r="M241">
        <v>0</v>
      </c>
      <c r="N241">
        <v>0</v>
      </c>
      <c r="O241">
        <v>15.6</v>
      </c>
      <c r="P241">
        <v>16.399999999999999</v>
      </c>
      <c r="Q241">
        <v>21.2</v>
      </c>
      <c r="R241">
        <v>69</v>
      </c>
      <c r="S241">
        <v>0.76</v>
      </c>
      <c r="T241">
        <v>76.124400000000009</v>
      </c>
      <c r="U241">
        <v>5.6603773584905666</v>
      </c>
      <c r="V241">
        <v>64.683999999999997</v>
      </c>
      <c r="W241">
        <v>317.53336401288544</v>
      </c>
      <c r="X241">
        <v>334.02544975866613</v>
      </c>
    </row>
    <row r="242" spans="1:24" x14ac:dyDescent="0.2">
      <c r="A242">
        <v>2022</v>
      </c>
      <c r="B242">
        <v>4</v>
      </c>
      <c r="C242">
        <v>8</v>
      </c>
      <c r="D242" s="5">
        <v>44792</v>
      </c>
      <c r="E242" s="5">
        <v>44848</v>
      </c>
      <c r="F242" t="s">
        <v>53</v>
      </c>
      <c r="G242">
        <v>100</v>
      </c>
      <c r="H242">
        <v>2862.6620011002005</v>
      </c>
      <c r="I242">
        <v>0</v>
      </c>
      <c r="J242">
        <v>0</v>
      </c>
      <c r="K242">
        <v>2862.6620011002005</v>
      </c>
      <c r="L242">
        <v>100</v>
      </c>
      <c r="M242">
        <v>0</v>
      </c>
      <c r="N242">
        <v>0</v>
      </c>
      <c r="O242">
        <v>14.9</v>
      </c>
      <c r="P242">
        <v>16.2</v>
      </c>
      <c r="Q242">
        <v>21</v>
      </c>
      <c r="R242">
        <v>69</v>
      </c>
      <c r="S242">
        <v>0.77</v>
      </c>
      <c r="T242">
        <v>76.280200000000008</v>
      </c>
      <c r="U242">
        <v>5.7142857142857144</v>
      </c>
      <c r="V242">
        <v>65.569999999999993</v>
      </c>
      <c r="W242">
        <v>320.55749128919859</v>
      </c>
      <c r="X242">
        <v>337.89678848283501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CD77-F639-4846-9C78-E5F7A1111F4F}">
  <dimension ref="B3:E7"/>
  <sheetViews>
    <sheetView workbookViewId="0">
      <selection activeCell="C3" sqref="C3:E7"/>
    </sheetView>
  </sheetViews>
  <sheetFormatPr baseColWidth="10" defaultRowHeight="16" x14ac:dyDescent="0.2"/>
  <sheetData>
    <row r="3" spans="2:5" x14ac:dyDescent="0.2">
      <c r="B3">
        <v>0</v>
      </c>
      <c r="C3">
        <v>0</v>
      </c>
      <c r="D3">
        <v>100</v>
      </c>
      <c r="E3">
        <v>67</v>
      </c>
    </row>
    <row r="4" spans="2:5" x14ac:dyDescent="0.2">
      <c r="B4">
        <v>25</v>
      </c>
      <c r="C4">
        <v>1.7</v>
      </c>
      <c r="D4">
        <v>75</v>
      </c>
      <c r="E4">
        <v>50</v>
      </c>
    </row>
    <row r="5" spans="2:5" x14ac:dyDescent="0.2">
      <c r="B5">
        <v>50</v>
      </c>
      <c r="C5">
        <v>3.4</v>
      </c>
      <c r="D5">
        <v>50</v>
      </c>
      <c r="E5">
        <v>34</v>
      </c>
    </row>
    <row r="6" spans="2:5" x14ac:dyDescent="0.2">
      <c r="B6">
        <v>75</v>
      </c>
      <c r="C6">
        <v>5</v>
      </c>
      <c r="D6">
        <v>25</v>
      </c>
      <c r="E6">
        <v>17</v>
      </c>
    </row>
    <row r="7" spans="2:5" x14ac:dyDescent="0.2">
      <c r="B7">
        <v>100</v>
      </c>
      <c r="C7">
        <v>6.7</v>
      </c>
      <c r="D7">
        <v>0</v>
      </c>
      <c r="E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CE8B-A7D9-9B49-8E3C-17E5E5A6F21C}">
  <dimension ref="A1:Q137"/>
  <sheetViews>
    <sheetView workbookViewId="0">
      <selection activeCell="H2" sqref="H2"/>
    </sheetView>
  </sheetViews>
  <sheetFormatPr baseColWidth="10" defaultRowHeight="16" x14ac:dyDescent="0.2"/>
  <cols>
    <col min="6" max="7" width="10.83203125" style="5"/>
  </cols>
  <sheetData>
    <row r="1" spans="1:17" x14ac:dyDescent="0.2">
      <c r="A1" t="s">
        <v>1</v>
      </c>
      <c r="B1" t="s">
        <v>2</v>
      </c>
      <c r="C1" t="s">
        <v>242</v>
      </c>
      <c r="D1" t="s">
        <v>64</v>
      </c>
      <c r="E1" t="s">
        <v>65</v>
      </c>
      <c r="F1" s="5" t="s">
        <v>248</v>
      </c>
      <c r="G1" s="5" t="s">
        <v>247</v>
      </c>
      <c r="H1" t="s">
        <v>39</v>
      </c>
      <c r="I1" t="s">
        <v>40</v>
      </c>
      <c r="J1" t="s">
        <v>41</v>
      </c>
      <c r="K1" t="s">
        <v>42</v>
      </c>
      <c r="L1" t="s">
        <v>71</v>
      </c>
      <c r="M1" t="s">
        <v>43</v>
      </c>
      <c r="N1" t="s">
        <v>44</v>
      </c>
      <c r="O1" t="s">
        <v>45</v>
      </c>
      <c r="P1" t="s">
        <v>46</v>
      </c>
      <c r="Q1" t="s">
        <v>47</v>
      </c>
    </row>
    <row r="2" spans="1:17" x14ac:dyDescent="0.2">
      <c r="A2">
        <v>2021</v>
      </c>
      <c r="B2" s="4">
        <v>1</v>
      </c>
      <c r="C2" s="4">
        <v>1</v>
      </c>
      <c r="D2" s="4" t="s">
        <v>82</v>
      </c>
      <c r="E2" t="s">
        <v>83</v>
      </c>
      <c r="F2" s="5">
        <v>44426</v>
      </c>
      <c r="G2" s="5">
        <v>44488</v>
      </c>
      <c r="H2">
        <v>29.2</v>
      </c>
      <c r="I2">
        <v>16.600000000000001</v>
      </c>
      <c r="J2">
        <v>21.5</v>
      </c>
      <c r="K2">
        <v>70</v>
      </c>
      <c r="L2">
        <v>0.77</v>
      </c>
      <c r="M2">
        <v>75.968600000000009</v>
      </c>
      <c r="N2">
        <v>5.5813953488372094</v>
      </c>
      <c r="O2">
        <v>50.805</v>
      </c>
      <c r="P2">
        <v>317.64038570618266</v>
      </c>
      <c r="Q2">
        <v>328.6905354245539</v>
      </c>
    </row>
    <row r="3" spans="1:17" x14ac:dyDescent="0.2">
      <c r="A3">
        <v>2021</v>
      </c>
      <c r="B3" s="4">
        <v>2</v>
      </c>
      <c r="C3" s="4">
        <v>2</v>
      </c>
      <c r="D3" s="4" t="s">
        <v>82</v>
      </c>
      <c r="E3" t="s">
        <v>83</v>
      </c>
      <c r="F3" s="5">
        <v>44426</v>
      </c>
      <c r="G3" s="5">
        <v>44488</v>
      </c>
      <c r="H3">
        <v>29.5</v>
      </c>
      <c r="I3">
        <v>17</v>
      </c>
      <c r="J3">
        <v>22.5</v>
      </c>
      <c r="K3">
        <v>69</v>
      </c>
      <c r="L3">
        <v>0.77</v>
      </c>
      <c r="M3">
        <v>75.657000000000011</v>
      </c>
      <c r="N3">
        <v>5.333333333333333</v>
      </c>
      <c r="O3">
        <v>49.575000000000003</v>
      </c>
      <c r="P3">
        <v>299.1869918699187</v>
      </c>
      <c r="Q3">
        <v>312.79379844961238</v>
      </c>
    </row>
    <row r="4" spans="1:17" x14ac:dyDescent="0.2">
      <c r="A4">
        <v>2021</v>
      </c>
      <c r="B4" s="4">
        <v>3</v>
      </c>
      <c r="C4" s="4">
        <v>3</v>
      </c>
      <c r="D4" s="4" t="s">
        <v>82</v>
      </c>
      <c r="E4" t="s">
        <v>83</v>
      </c>
      <c r="F4" s="5">
        <v>44426</v>
      </c>
      <c r="G4" s="5">
        <v>44488</v>
      </c>
      <c r="H4">
        <v>28.5</v>
      </c>
      <c r="I4">
        <v>16.100000000000001</v>
      </c>
      <c r="J4">
        <v>21</v>
      </c>
      <c r="K4">
        <v>70</v>
      </c>
      <c r="L4">
        <v>0.77</v>
      </c>
      <c r="M4">
        <v>76.358100000000007</v>
      </c>
      <c r="N4">
        <v>5.7142857142857144</v>
      </c>
      <c r="O4">
        <v>51.97</v>
      </c>
      <c r="P4">
        <v>325.20325203252031</v>
      </c>
      <c r="Q4">
        <v>338.2418604651163</v>
      </c>
    </row>
    <row r="5" spans="1:17" x14ac:dyDescent="0.2">
      <c r="A5">
        <v>2021</v>
      </c>
      <c r="B5" s="4">
        <v>4</v>
      </c>
      <c r="C5" s="4">
        <v>4</v>
      </c>
      <c r="D5" s="4" t="s">
        <v>82</v>
      </c>
      <c r="E5" t="s">
        <v>83</v>
      </c>
      <c r="F5" s="5">
        <v>44426</v>
      </c>
      <c r="G5" s="5">
        <v>44488</v>
      </c>
      <c r="H5">
        <v>21.3</v>
      </c>
      <c r="I5">
        <v>16.8</v>
      </c>
      <c r="J5">
        <v>21.8</v>
      </c>
      <c r="K5">
        <v>69</v>
      </c>
      <c r="L5">
        <v>0.76</v>
      </c>
      <c r="M5">
        <v>75.81280000000001</v>
      </c>
      <c r="N5">
        <v>5.5045871559633026</v>
      </c>
      <c r="O5">
        <v>58.426000000000002</v>
      </c>
      <c r="P5">
        <v>308.79391362720969</v>
      </c>
      <c r="Q5">
        <v>323.50245359505016</v>
      </c>
    </row>
    <row r="6" spans="1:17" x14ac:dyDescent="0.2">
      <c r="A6">
        <v>2021</v>
      </c>
      <c r="B6" s="4">
        <v>1</v>
      </c>
      <c r="C6" s="4">
        <v>1</v>
      </c>
      <c r="D6" s="4" t="s">
        <v>88</v>
      </c>
      <c r="E6" t="s">
        <v>83</v>
      </c>
      <c r="F6" s="5">
        <v>44426</v>
      </c>
      <c r="G6" s="5">
        <v>44488</v>
      </c>
      <c r="H6">
        <v>29.6</v>
      </c>
      <c r="I6">
        <v>16.899999999999999</v>
      </c>
      <c r="J6">
        <v>21.8</v>
      </c>
      <c r="K6">
        <v>69</v>
      </c>
      <c r="L6">
        <v>0.77</v>
      </c>
      <c r="M6">
        <v>75.73490000000001</v>
      </c>
      <c r="N6">
        <v>5.5045871559633026</v>
      </c>
      <c r="O6">
        <v>50.125999999999998</v>
      </c>
      <c r="P6">
        <v>308.79391362720969</v>
      </c>
      <c r="Q6">
        <v>323.1700448047792</v>
      </c>
    </row>
    <row r="7" spans="1:17" x14ac:dyDescent="0.2">
      <c r="A7">
        <v>2021</v>
      </c>
      <c r="B7" s="4">
        <v>2</v>
      </c>
      <c r="C7" s="4">
        <v>2</v>
      </c>
      <c r="D7" s="4" t="s">
        <v>88</v>
      </c>
      <c r="E7" t="s">
        <v>83</v>
      </c>
      <c r="F7" s="5">
        <v>44426</v>
      </c>
      <c r="G7" s="5">
        <v>44488</v>
      </c>
      <c r="H7">
        <v>24.1</v>
      </c>
      <c r="I7">
        <v>16.2</v>
      </c>
      <c r="J7">
        <v>20.6</v>
      </c>
      <c r="K7">
        <v>69</v>
      </c>
      <c r="L7">
        <v>0.77</v>
      </c>
      <c r="M7">
        <v>76.280200000000008</v>
      </c>
      <c r="N7">
        <v>5.8252427184466011</v>
      </c>
      <c r="O7">
        <v>56.741999999999997</v>
      </c>
      <c r="P7">
        <v>326.78190859578496</v>
      </c>
      <c r="Q7">
        <v>344.4578911718221</v>
      </c>
    </row>
    <row r="8" spans="1:17" x14ac:dyDescent="0.2">
      <c r="A8">
        <v>2021</v>
      </c>
      <c r="B8" s="4">
        <v>3</v>
      </c>
      <c r="C8" s="4">
        <v>3</v>
      </c>
      <c r="D8" s="4" t="s">
        <v>88</v>
      </c>
      <c r="E8" t="s">
        <v>83</v>
      </c>
      <c r="F8" s="5">
        <v>44426</v>
      </c>
      <c r="G8" s="5">
        <v>44488</v>
      </c>
      <c r="H8">
        <v>23.2</v>
      </c>
      <c r="I8">
        <v>16.5</v>
      </c>
      <c r="J8">
        <v>21.7</v>
      </c>
      <c r="K8">
        <v>69</v>
      </c>
      <c r="L8">
        <v>0.77</v>
      </c>
      <c r="M8">
        <v>76.046500000000009</v>
      </c>
      <c r="N8">
        <v>5.5299539170506913</v>
      </c>
      <c r="O8">
        <v>56.619</v>
      </c>
      <c r="P8">
        <v>310.21692705406321</v>
      </c>
      <c r="Q8">
        <v>325.99507019612048</v>
      </c>
    </row>
    <row r="9" spans="1:17" x14ac:dyDescent="0.2">
      <c r="A9">
        <v>2021</v>
      </c>
      <c r="B9" s="4">
        <v>4</v>
      </c>
      <c r="C9" s="4">
        <v>4</v>
      </c>
      <c r="D9" s="4" t="s">
        <v>88</v>
      </c>
      <c r="E9" t="s">
        <v>83</v>
      </c>
      <c r="F9" s="5">
        <v>44426</v>
      </c>
      <c r="G9" s="5">
        <v>44488</v>
      </c>
      <c r="H9">
        <v>21.6</v>
      </c>
      <c r="I9">
        <v>16.399999999999999</v>
      </c>
      <c r="J9">
        <v>20.9</v>
      </c>
      <c r="K9">
        <v>69</v>
      </c>
      <c r="L9">
        <v>0.77</v>
      </c>
      <c r="M9">
        <v>76.124400000000009</v>
      </c>
      <c r="N9">
        <v>5.7416267942583739</v>
      </c>
      <c r="O9">
        <v>58.962999999999994</v>
      </c>
      <c r="P9">
        <v>322.09125919010393</v>
      </c>
      <c r="Q9">
        <v>338.82007343941257</v>
      </c>
    </row>
    <row r="10" spans="1:17" x14ac:dyDescent="0.2">
      <c r="A10">
        <v>2021</v>
      </c>
      <c r="B10" s="4">
        <v>1</v>
      </c>
      <c r="C10" s="4">
        <v>1</v>
      </c>
      <c r="D10" s="4" t="s">
        <v>93</v>
      </c>
      <c r="E10" t="s">
        <v>83</v>
      </c>
      <c r="F10" s="5">
        <v>44426</v>
      </c>
      <c r="G10" s="5">
        <v>44488</v>
      </c>
      <c r="H10">
        <v>30.7</v>
      </c>
      <c r="I10">
        <v>20.100000000000001</v>
      </c>
      <c r="J10">
        <v>25.6</v>
      </c>
      <c r="K10">
        <v>68</v>
      </c>
      <c r="L10">
        <v>0.75</v>
      </c>
      <c r="M10">
        <v>73.242100000000008</v>
      </c>
      <c r="N10">
        <v>4.6875</v>
      </c>
      <c r="O10">
        <v>45.491999999999997</v>
      </c>
      <c r="P10">
        <v>259.14634146341461</v>
      </c>
      <c r="Q10">
        <v>266.14135174418607</v>
      </c>
    </row>
    <row r="11" spans="1:17" x14ac:dyDescent="0.2">
      <c r="A11">
        <v>2021</v>
      </c>
      <c r="B11" s="4">
        <v>2</v>
      </c>
      <c r="C11" s="4">
        <v>2</v>
      </c>
      <c r="D11" s="4" t="s">
        <v>93</v>
      </c>
      <c r="E11" t="s">
        <v>83</v>
      </c>
      <c r="F11" s="5">
        <v>44426</v>
      </c>
      <c r="G11" s="5">
        <v>44488</v>
      </c>
      <c r="H11">
        <v>28.1</v>
      </c>
      <c r="I11">
        <v>21.6</v>
      </c>
      <c r="J11">
        <v>27.3</v>
      </c>
      <c r="K11">
        <v>67</v>
      </c>
      <c r="L11">
        <v>0.74</v>
      </c>
      <c r="M11">
        <v>72.073599999999999</v>
      </c>
      <c r="N11">
        <v>4.3956043956043951</v>
      </c>
      <c r="O11">
        <v>46.510999999999996</v>
      </c>
      <c r="P11">
        <v>239.43536138658089</v>
      </c>
      <c r="Q11">
        <v>245.5868472612658</v>
      </c>
    </row>
    <row r="12" spans="1:17" x14ac:dyDescent="0.2">
      <c r="A12">
        <v>2021</v>
      </c>
      <c r="B12" s="4">
        <v>3</v>
      </c>
      <c r="C12" s="4">
        <v>3</v>
      </c>
      <c r="D12" s="4" t="s">
        <v>93</v>
      </c>
      <c r="E12" t="s">
        <v>83</v>
      </c>
      <c r="F12" s="5">
        <v>44426</v>
      </c>
      <c r="G12" s="5">
        <v>44488</v>
      </c>
      <c r="H12">
        <v>23.3</v>
      </c>
      <c r="I12">
        <v>23.5</v>
      </c>
      <c r="J12">
        <v>29.1</v>
      </c>
      <c r="K12">
        <v>66</v>
      </c>
      <c r="L12">
        <v>0.72</v>
      </c>
      <c r="M12">
        <v>70.593500000000006</v>
      </c>
      <c r="N12">
        <v>4.1237113402061851</v>
      </c>
      <c r="O12">
        <v>49.637</v>
      </c>
      <c r="P12">
        <v>221.27231581594162</v>
      </c>
      <c r="Q12">
        <v>225.66450891073285</v>
      </c>
    </row>
    <row r="13" spans="1:17" x14ac:dyDescent="0.2">
      <c r="A13">
        <v>2021</v>
      </c>
      <c r="B13" s="4">
        <v>4</v>
      </c>
      <c r="C13" s="4">
        <v>4</v>
      </c>
      <c r="D13" s="4" t="s">
        <v>93</v>
      </c>
      <c r="E13" t="s">
        <v>83</v>
      </c>
      <c r="F13" s="5">
        <v>44426</v>
      </c>
      <c r="G13" s="5">
        <v>44488</v>
      </c>
      <c r="H13">
        <v>22.6</v>
      </c>
      <c r="I13">
        <v>20.100000000000001</v>
      </c>
      <c r="J13">
        <v>25.4</v>
      </c>
      <c r="K13">
        <v>68</v>
      </c>
      <c r="L13">
        <v>0.74</v>
      </c>
      <c r="M13">
        <v>73.242100000000008</v>
      </c>
      <c r="N13">
        <v>4.7244094488188981</v>
      </c>
      <c r="O13">
        <v>53.777999999999999</v>
      </c>
      <c r="P13">
        <v>261.18686383714237</v>
      </c>
      <c r="Q13">
        <v>268.23695293902222</v>
      </c>
    </row>
    <row r="14" spans="1:17" x14ac:dyDescent="0.2">
      <c r="A14">
        <v>2021</v>
      </c>
      <c r="B14" s="4">
        <v>1</v>
      </c>
      <c r="C14" s="4">
        <v>1</v>
      </c>
      <c r="D14" s="4" t="s">
        <v>98</v>
      </c>
      <c r="E14" t="s">
        <v>83</v>
      </c>
      <c r="F14" s="5">
        <v>44426</v>
      </c>
      <c r="G14" s="5">
        <v>44488</v>
      </c>
      <c r="H14">
        <v>27.1</v>
      </c>
      <c r="I14">
        <v>19.3</v>
      </c>
      <c r="J14">
        <v>24.3</v>
      </c>
      <c r="K14">
        <v>68</v>
      </c>
      <c r="L14">
        <v>0.75</v>
      </c>
      <c r="M14">
        <v>73.865300000000005</v>
      </c>
      <c r="N14">
        <v>4.9382716049382713</v>
      </c>
      <c r="O14">
        <v>50.301000000000002</v>
      </c>
      <c r="P14">
        <v>273.01013750878246</v>
      </c>
      <c r="Q14">
        <v>282.76504928701308</v>
      </c>
    </row>
    <row r="15" spans="1:17" x14ac:dyDescent="0.2">
      <c r="A15">
        <v>2021</v>
      </c>
      <c r="B15" s="4">
        <v>2</v>
      </c>
      <c r="C15" s="4">
        <v>2</v>
      </c>
      <c r="D15" s="4" t="s">
        <v>98</v>
      </c>
      <c r="E15" t="s">
        <v>83</v>
      </c>
      <c r="F15" s="5">
        <v>44426</v>
      </c>
      <c r="G15" s="5">
        <v>44488</v>
      </c>
      <c r="H15">
        <v>29.8</v>
      </c>
      <c r="I15">
        <v>17.5</v>
      </c>
      <c r="J15">
        <v>22.1</v>
      </c>
      <c r="K15">
        <v>69</v>
      </c>
      <c r="L15">
        <v>0.77</v>
      </c>
      <c r="M15">
        <v>75.267500000000013</v>
      </c>
      <c r="N15">
        <v>5.4298642533936645</v>
      </c>
      <c r="O15">
        <v>49.646999999999998</v>
      </c>
      <c r="P15">
        <v>304.60214104403485</v>
      </c>
      <c r="Q15">
        <v>316.8157423971378</v>
      </c>
    </row>
    <row r="16" spans="1:17" x14ac:dyDescent="0.2">
      <c r="A16">
        <v>2021</v>
      </c>
      <c r="B16" s="4">
        <v>3</v>
      </c>
      <c r="C16" s="4">
        <v>3</v>
      </c>
      <c r="D16" s="4" t="s">
        <v>98</v>
      </c>
      <c r="E16" t="s">
        <v>83</v>
      </c>
      <c r="F16" s="5">
        <v>44426</v>
      </c>
      <c r="G16" s="5">
        <v>44488</v>
      </c>
      <c r="H16">
        <v>27.3</v>
      </c>
      <c r="I16">
        <v>17.899999999999999</v>
      </c>
      <c r="J16">
        <v>22.8</v>
      </c>
      <c r="K16">
        <v>69</v>
      </c>
      <c r="L16">
        <v>0.76</v>
      </c>
      <c r="M16">
        <v>74.955900000000014</v>
      </c>
      <c r="N16">
        <v>5.2631578947368416</v>
      </c>
      <c r="O16">
        <v>51.495999999999995</v>
      </c>
      <c r="P16">
        <v>295.25032092426187</v>
      </c>
      <c r="Q16">
        <v>305.8176254589963</v>
      </c>
    </row>
    <row r="17" spans="1:17" x14ac:dyDescent="0.2">
      <c r="A17">
        <v>2021</v>
      </c>
      <c r="B17" s="4">
        <v>4</v>
      </c>
      <c r="C17" s="4">
        <v>4</v>
      </c>
      <c r="D17" s="4" t="s">
        <v>98</v>
      </c>
      <c r="E17" t="s">
        <v>83</v>
      </c>
      <c r="F17" s="5">
        <v>44426</v>
      </c>
      <c r="G17" s="5">
        <v>44488</v>
      </c>
      <c r="H17">
        <v>24.5</v>
      </c>
      <c r="I17">
        <v>17.399999999999999</v>
      </c>
      <c r="J17">
        <v>21.8</v>
      </c>
      <c r="K17">
        <v>69</v>
      </c>
      <c r="L17">
        <v>0.77</v>
      </c>
      <c r="M17">
        <v>75.345400000000012</v>
      </c>
      <c r="N17">
        <v>5.5045871559633026</v>
      </c>
      <c r="O17">
        <v>55.225999999999999</v>
      </c>
      <c r="P17">
        <v>308.79391362720969</v>
      </c>
      <c r="Q17">
        <v>321.50800085342439</v>
      </c>
    </row>
    <row r="18" spans="1:17" x14ac:dyDescent="0.2">
      <c r="A18">
        <v>2021</v>
      </c>
      <c r="B18">
        <v>1</v>
      </c>
      <c r="C18" s="4">
        <v>1</v>
      </c>
      <c r="D18" t="s">
        <v>105</v>
      </c>
      <c r="E18" t="s">
        <v>83</v>
      </c>
      <c r="F18" s="5">
        <v>44426</v>
      </c>
      <c r="G18" s="5">
        <v>44488</v>
      </c>
      <c r="H18">
        <v>28.5</v>
      </c>
      <c r="I18">
        <v>31.3</v>
      </c>
      <c r="J18">
        <v>50.8</v>
      </c>
      <c r="K18">
        <v>61</v>
      </c>
      <c r="L18">
        <v>0.6</v>
      </c>
      <c r="M18">
        <v>64.517300000000006</v>
      </c>
      <c r="N18">
        <v>2.3622047244094491</v>
      </c>
      <c r="O18">
        <v>24.256</v>
      </c>
      <c r="P18">
        <v>117.14999039754179</v>
      </c>
      <c r="Q18">
        <v>118.14191540010989</v>
      </c>
    </row>
    <row r="19" spans="1:17" x14ac:dyDescent="0.2">
      <c r="A19">
        <v>2021</v>
      </c>
      <c r="B19">
        <v>2</v>
      </c>
      <c r="C19" s="4">
        <v>2</v>
      </c>
      <c r="D19" t="s">
        <v>105</v>
      </c>
      <c r="E19" t="s">
        <v>83</v>
      </c>
      <c r="F19" s="5">
        <v>44426</v>
      </c>
      <c r="G19" s="5">
        <v>44488</v>
      </c>
      <c r="H19">
        <v>29.3</v>
      </c>
      <c r="I19">
        <v>31.4</v>
      </c>
      <c r="J19">
        <v>49.7</v>
      </c>
      <c r="K19">
        <v>61</v>
      </c>
      <c r="L19">
        <v>0.61</v>
      </c>
      <c r="M19">
        <v>64.439400000000006</v>
      </c>
      <c r="N19">
        <v>2.4144869215291749</v>
      </c>
      <c r="O19">
        <v>24.478999999999999</v>
      </c>
      <c r="P19">
        <v>119.74284732786965</v>
      </c>
      <c r="Q19">
        <v>120.61092134200553</v>
      </c>
    </row>
    <row r="20" spans="1:17" x14ac:dyDescent="0.2">
      <c r="A20">
        <v>2021</v>
      </c>
      <c r="B20">
        <v>3</v>
      </c>
      <c r="C20" s="4">
        <v>3</v>
      </c>
      <c r="D20" t="s">
        <v>105</v>
      </c>
      <c r="E20" t="s">
        <v>83</v>
      </c>
      <c r="F20" s="5">
        <v>44426</v>
      </c>
      <c r="G20" s="5">
        <v>44488</v>
      </c>
      <c r="H20">
        <v>27.4</v>
      </c>
      <c r="I20">
        <v>32.9</v>
      </c>
      <c r="J20">
        <v>51.8</v>
      </c>
      <c r="K20">
        <v>61</v>
      </c>
      <c r="L20">
        <v>0.59</v>
      </c>
      <c r="M20">
        <v>63.270900000000005</v>
      </c>
      <c r="N20">
        <v>2.3166023166023169</v>
      </c>
      <c r="O20">
        <v>24.426000000000002</v>
      </c>
      <c r="P20">
        <v>114.88840757133443</v>
      </c>
      <c r="Q20">
        <v>113.62287869264615</v>
      </c>
    </row>
    <row r="21" spans="1:17" x14ac:dyDescent="0.2">
      <c r="A21">
        <v>2021</v>
      </c>
      <c r="B21">
        <v>4</v>
      </c>
      <c r="C21" s="4">
        <v>4</v>
      </c>
      <c r="D21" t="s">
        <v>105</v>
      </c>
      <c r="E21" t="s">
        <v>83</v>
      </c>
      <c r="F21" s="5">
        <v>44426</v>
      </c>
      <c r="G21" s="5">
        <v>44488</v>
      </c>
      <c r="H21">
        <v>26.6</v>
      </c>
      <c r="I21">
        <v>30.7</v>
      </c>
      <c r="J21">
        <v>49.8</v>
      </c>
      <c r="K21">
        <v>61</v>
      </c>
      <c r="L21">
        <v>0.6</v>
      </c>
      <c r="M21">
        <v>64.984700000000004</v>
      </c>
      <c r="N21">
        <v>2.4096385542168677</v>
      </c>
      <c r="O21">
        <v>27.085999999999999</v>
      </c>
      <c r="P21">
        <v>119.50239984327555</v>
      </c>
      <c r="Q21">
        <v>121.38731670869527</v>
      </c>
    </row>
    <row r="22" spans="1:17" x14ac:dyDescent="0.2">
      <c r="A22">
        <v>2021</v>
      </c>
      <c r="B22" s="4">
        <v>1</v>
      </c>
      <c r="C22" s="4">
        <v>1</v>
      </c>
      <c r="D22" s="4" t="s">
        <v>110</v>
      </c>
      <c r="E22" t="s">
        <v>83</v>
      </c>
      <c r="F22" s="5">
        <v>44426</v>
      </c>
      <c r="G22" s="5">
        <v>44488</v>
      </c>
      <c r="H22">
        <v>21.1</v>
      </c>
      <c r="I22">
        <v>29.6</v>
      </c>
      <c r="J22">
        <v>36.700000000000003</v>
      </c>
      <c r="K22">
        <v>64</v>
      </c>
      <c r="L22">
        <v>0.68</v>
      </c>
      <c r="M22">
        <v>65.8416</v>
      </c>
      <c r="N22">
        <v>3.2697547683923704</v>
      </c>
      <c r="O22">
        <v>44.768999999999991</v>
      </c>
      <c r="P22">
        <v>170.13358144480628</v>
      </c>
      <c r="Q22">
        <v>166.88828337874656</v>
      </c>
    </row>
    <row r="23" spans="1:17" x14ac:dyDescent="0.2">
      <c r="A23">
        <v>2021</v>
      </c>
      <c r="B23" s="4">
        <v>2</v>
      </c>
      <c r="C23" s="4">
        <v>2</v>
      </c>
      <c r="D23" s="4" t="s">
        <v>110</v>
      </c>
      <c r="E23" t="s">
        <v>83</v>
      </c>
      <c r="F23" s="5">
        <v>44426</v>
      </c>
      <c r="G23" s="5">
        <v>44488</v>
      </c>
      <c r="H23">
        <v>23.3</v>
      </c>
      <c r="I23">
        <v>29.7</v>
      </c>
      <c r="J23">
        <v>37.299999999999997</v>
      </c>
      <c r="K23">
        <v>64</v>
      </c>
      <c r="L23">
        <v>0.68</v>
      </c>
      <c r="M23">
        <v>65.7637</v>
      </c>
      <c r="N23">
        <v>3.2171581769437001</v>
      </c>
      <c r="O23">
        <v>42.010999999999996</v>
      </c>
      <c r="P23">
        <v>167.39684823121692</v>
      </c>
      <c r="Q23">
        <v>164.00947690005611</v>
      </c>
    </row>
    <row r="24" spans="1:17" x14ac:dyDescent="0.2">
      <c r="A24">
        <v>2021</v>
      </c>
      <c r="B24" s="4">
        <v>3</v>
      </c>
      <c r="C24" s="4">
        <v>3</v>
      </c>
      <c r="D24" s="4" t="s">
        <v>110</v>
      </c>
      <c r="E24" t="s">
        <v>83</v>
      </c>
      <c r="F24" s="5">
        <v>44426</v>
      </c>
      <c r="G24" s="5">
        <v>44488</v>
      </c>
      <c r="H24">
        <v>25.2</v>
      </c>
      <c r="I24">
        <v>29.1</v>
      </c>
      <c r="J24">
        <v>36.299999999999997</v>
      </c>
      <c r="K24">
        <v>64</v>
      </c>
      <c r="L24">
        <v>0.68</v>
      </c>
      <c r="M24">
        <v>66.231099999999998</v>
      </c>
      <c r="N24">
        <v>3.3057851239669422</v>
      </c>
      <c r="O24">
        <v>41.040999999999997</v>
      </c>
      <c r="P24">
        <v>172.00833165356448</v>
      </c>
      <c r="Q24">
        <v>169.72541482478056</v>
      </c>
    </row>
    <row r="25" spans="1:17" x14ac:dyDescent="0.2">
      <c r="A25">
        <v>2021</v>
      </c>
      <c r="B25" s="4">
        <v>4</v>
      </c>
      <c r="C25" s="4">
        <v>4</v>
      </c>
      <c r="D25" s="4" t="s">
        <v>110</v>
      </c>
      <c r="E25" t="s">
        <v>83</v>
      </c>
      <c r="F25" s="5">
        <v>44426</v>
      </c>
      <c r="G25" s="5">
        <v>44488</v>
      </c>
      <c r="H25">
        <v>21.2</v>
      </c>
      <c r="I25">
        <v>30.7</v>
      </c>
      <c r="J25">
        <v>38.200000000000003</v>
      </c>
      <c r="K25">
        <v>64</v>
      </c>
      <c r="L25">
        <v>0.67</v>
      </c>
      <c r="M25">
        <v>64.984700000000004</v>
      </c>
      <c r="N25">
        <v>3.1413612565445024</v>
      </c>
      <c r="O25">
        <v>43.274000000000001</v>
      </c>
      <c r="P25">
        <v>163.45294342995786</v>
      </c>
      <c r="Q25">
        <v>158.24838670400584</v>
      </c>
    </row>
    <row r="26" spans="1:17" x14ac:dyDescent="0.2">
      <c r="A26">
        <v>2021</v>
      </c>
      <c r="B26" s="4">
        <v>1</v>
      </c>
      <c r="C26" s="4">
        <v>1</v>
      </c>
      <c r="D26" s="4" t="s">
        <v>117</v>
      </c>
      <c r="E26" t="s">
        <v>83</v>
      </c>
      <c r="F26" s="5">
        <v>44426</v>
      </c>
      <c r="G26" s="5">
        <v>44488</v>
      </c>
      <c r="H26">
        <v>26.6</v>
      </c>
      <c r="I26">
        <v>32.799999999999997</v>
      </c>
      <c r="J26">
        <v>38.799999999999997</v>
      </c>
      <c r="K26">
        <v>61</v>
      </c>
      <c r="L26">
        <v>0.63</v>
      </c>
      <c r="M26">
        <v>63.348800000000011</v>
      </c>
      <c r="N26">
        <v>3.0927835051546393</v>
      </c>
      <c r="O26">
        <v>37.316000000000003</v>
      </c>
      <c r="P26">
        <v>153.38194619059593</v>
      </c>
      <c r="Q26">
        <v>151.87916566770562</v>
      </c>
    </row>
    <row r="27" spans="1:17" x14ac:dyDescent="0.2">
      <c r="A27">
        <v>2021</v>
      </c>
      <c r="B27" s="4">
        <v>2</v>
      </c>
      <c r="C27" s="4">
        <v>2</v>
      </c>
      <c r="D27" s="4" t="s">
        <v>117</v>
      </c>
      <c r="E27" t="s">
        <v>83</v>
      </c>
      <c r="F27" s="5">
        <v>44426</v>
      </c>
      <c r="G27" s="5">
        <v>44488</v>
      </c>
      <c r="H27">
        <v>25.6</v>
      </c>
      <c r="I27">
        <v>31.1</v>
      </c>
      <c r="J27">
        <v>36</v>
      </c>
      <c r="K27">
        <v>61</v>
      </c>
      <c r="L27">
        <v>0.65</v>
      </c>
      <c r="M27">
        <v>64.673100000000005</v>
      </c>
      <c r="N27">
        <v>3.3333333333333335</v>
      </c>
      <c r="O27">
        <v>40.919999999999995</v>
      </c>
      <c r="P27">
        <v>165.31165311653118</v>
      </c>
      <c r="Q27">
        <v>167.11395348837212</v>
      </c>
    </row>
    <row r="28" spans="1:17" x14ac:dyDescent="0.2">
      <c r="A28">
        <v>2021</v>
      </c>
      <c r="B28" s="4">
        <v>3</v>
      </c>
      <c r="C28" s="4">
        <v>3</v>
      </c>
      <c r="D28" s="4" t="s">
        <v>117</v>
      </c>
      <c r="E28" t="s">
        <v>83</v>
      </c>
      <c r="F28" s="5">
        <v>44426</v>
      </c>
      <c r="G28" s="5">
        <v>44488</v>
      </c>
      <c r="H28">
        <v>24.6</v>
      </c>
      <c r="I28">
        <v>32.799999999999997</v>
      </c>
      <c r="J28">
        <v>41.6</v>
      </c>
      <c r="K28">
        <v>59</v>
      </c>
      <c r="L28">
        <v>0.61</v>
      </c>
      <c r="M28">
        <v>63.348800000000011</v>
      </c>
      <c r="N28">
        <v>2.8846153846153846</v>
      </c>
      <c r="O28">
        <v>36.711999999999996</v>
      </c>
      <c r="P28">
        <v>138.36772983114446</v>
      </c>
      <c r="Q28">
        <v>141.65652951699465</v>
      </c>
    </row>
    <row r="29" spans="1:17" x14ac:dyDescent="0.2">
      <c r="A29">
        <v>2021</v>
      </c>
      <c r="B29" s="4">
        <v>4</v>
      </c>
      <c r="C29" s="4">
        <v>4</v>
      </c>
      <c r="D29" s="4" t="s">
        <v>117</v>
      </c>
      <c r="E29" t="s">
        <v>83</v>
      </c>
      <c r="F29" s="5">
        <v>44426</v>
      </c>
      <c r="G29" s="5">
        <v>44488</v>
      </c>
      <c r="H29">
        <v>21.6</v>
      </c>
      <c r="I29">
        <v>32.5</v>
      </c>
      <c r="J29">
        <v>41.7</v>
      </c>
      <c r="K29">
        <v>59</v>
      </c>
      <c r="L29">
        <v>0.61</v>
      </c>
      <c r="M29">
        <v>63.582500000000003</v>
      </c>
      <c r="N29">
        <v>2.8776978417266186</v>
      </c>
      <c r="O29">
        <v>39.618999999999993</v>
      </c>
      <c r="P29">
        <v>138.03591273322803</v>
      </c>
      <c r="Q29">
        <v>141.83815738107188</v>
      </c>
    </row>
    <row r="30" spans="1:17" x14ac:dyDescent="0.2">
      <c r="A30">
        <v>2021</v>
      </c>
      <c r="B30" s="4">
        <v>1</v>
      </c>
      <c r="C30" s="4">
        <v>1</v>
      </c>
      <c r="D30" s="4" t="s">
        <v>122</v>
      </c>
      <c r="E30" t="s">
        <v>83</v>
      </c>
      <c r="F30" s="5">
        <v>44426</v>
      </c>
      <c r="G30" s="5">
        <v>44488</v>
      </c>
      <c r="H30">
        <v>25.3</v>
      </c>
      <c r="I30">
        <v>18.100000000000001</v>
      </c>
      <c r="J30">
        <v>24.5</v>
      </c>
      <c r="K30">
        <v>68</v>
      </c>
      <c r="L30">
        <v>0.75</v>
      </c>
      <c r="M30">
        <v>74.8001</v>
      </c>
      <c r="N30">
        <v>4.8979591836734695</v>
      </c>
      <c r="O30">
        <v>51.914999999999999</v>
      </c>
      <c r="P30">
        <v>270.7814833250373</v>
      </c>
      <c r="Q30">
        <v>284.0060749881348</v>
      </c>
    </row>
    <row r="31" spans="1:17" x14ac:dyDescent="0.2">
      <c r="A31">
        <v>2021</v>
      </c>
      <c r="B31" s="4">
        <v>2</v>
      </c>
      <c r="C31" s="4">
        <v>2</v>
      </c>
      <c r="D31" s="4" t="s">
        <v>122</v>
      </c>
      <c r="E31" t="s">
        <v>83</v>
      </c>
      <c r="F31" s="5">
        <v>44426</v>
      </c>
      <c r="G31" s="5">
        <v>44488</v>
      </c>
      <c r="H31">
        <v>24.5</v>
      </c>
      <c r="I31">
        <v>16.399999999999999</v>
      </c>
      <c r="J31">
        <v>22.3</v>
      </c>
      <c r="K31">
        <v>69</v>
      </c>
      <c r="L31">
        <v>0.76</v>
      </c>
      <c r="M31">
        <v>76.124400000000009</v>
      </c>
      <c r="N31">
        <v>5.3811659192825108</v>
      </c>
      <c r="O31">
        <v>54.760999999999996</v>
      </c>
      <c r="P31">
        <v>301.87028327682378</v>
      </c>
      <c r="Q31">
        <v>317.54885806653459</v>
      </c>
    </row>
    <row r="32" spans="1:17" x14ac:dyDescent="0.2">
      <c r="A32">
        <v>2021</v>
      </c>
      <c r="B32" s="4">
        <v>3</v>
      </c>
      <c r="C32" s="4">
        <v>3</v>
      </c>
      <c r="D32" s="4" t="s">
        <v>122</v>
      </c>
      <c r="E32" t="s">
        <v>83</v>
      </c>
      <c r="F32" s="5">
        <v>44426</v>
      </c>
      <c r="G32" s="5">
        <v>44488</v>
      </c>
      <c r="H32">
        <v>27.2</v>
      </c>
      <c r="I32">
        <v>17.5</v>
      </c>
      <c r="J32">
        <v>24.3</v>
      </c>
      <c r="K32">
        <v>68</v>
      </c>
      <c r="L32">
        <v>0.75</v>
      </c>
      <c r="M32">
        <v>75.267500000000013</v>
      </c>
      <c r="N32">
        <v>4.9382716049382713</v>
      </c>
      <c r="O32">
        <v>50.201000000000001</v>
      </c>
      <c r="P32">
        <v>273.01013750878246</v>
      </c>
      <c r="Q32">
        <v>288.13283567805536</v>
      </c>
    </row>
    <row r="33" spans="1:17" x14ac:dyDescent="0.2">
      <c r="A33">
        <v>2021</v>
      </c>
      <c r="B33" s="4">
        <v>4</v>
      </c>
      <c r="C33" s="4">
        <v>4</v>
      </c>
      <c r="D33" s="4" t="s">
        <v>122</v>
      </c>
      <c r="E33" t="s">
        <v>83</v>
      </c>
      <c r="F33" s="5">
        <v>44426</v>
      </c>
      <c r="G33" s="5">
        <v>44488</v>
      </c>
      <c r="H33">
        <v>27.2</v>
      </c>
      <c r="I33">
        <v>16.8</v>
      </c>
      <c r="J33">
        <v>23.8</v>
      </c>
      <c r="K33">
        <v>69</v>
      </c>
      <c r="L33">
        <v>0.76</v>
      </c>
      <c r="M33">
        <v>75.81280000000001</v>
      </c>
      <c r="N33">
        <v>5.0420168067226889</v>
      </c>
      <c r="O33">
        <v>50.665999999999997</v>
      </c>
      <c r="P33">
        <v>282.84484525517524</v>
      </c>
      <c r="Q33">
        <v>296.31737346101232</v>
      </c>
    </row>
    <row r="34" spans="1:17" x14ac:dyDescent="0.2">
      <c r="A34">
        <v>2021</v>
      </c>
      <c r="B34">
        <v>1</v>
      </c>
      <c r="C34" s="4">
        <v>1</v>
      </c>
      <c r="D34" s="4" t="s">
        <v>82</v>
      </c>
      <c r="E34" t="s">
        <v>126</v>
      </c>
      <c r="F34" s="5">
        <v>44426</v>
      </c>
      <c r="G34" s="5">
        <v>44510</v>
      </c>
      <c r="H34">
        <v>18.899999999999999</v>
      </c>
      <c r="I34">
        <v>16.899999999999999</v>
      </c>
      <c r="J34">
        <v>21.9</v>
      </c>
      <c r="K34">
        <v>69</v>
      </c>
      <c r="L34">
        <v>0.76</v>
      </c>
      <c r="M34">
        <v>75.73490000000001</v>
      </c>
      <c r="N34">
        <v>5.4794520547945211</v>
      </c>
      <c r="O34">
        <v>60.733000000000004</v>
      </c>
      <c r="P34">
        <v>307.38389575676581</v>
      </c>
      <c r="Q34">
        <v>321.69438249973456</v>
      </c>
    </row>
    <row r="35" spans="1:17" x14ac:dyDescent="0.2">
      <c r="A35">
        <v>2021</v>
      </c>
      <c r="B35" s="4">
        <v>2</v>
      </c>
      <c r="C35" s="4">
        <v>2</v>
      </c>
      <c r="D35" s="4" t="s">
        <v>82</v>
      </c>
      <c r="E35" t="s">
        <v>126</v>
      </c>
      <c r="F35" s="5">
        <v>44426</v>
      </c>
      <c r="G35" s="5">
        <v>44510</v>
      </c>
      <c r="H35">
        <v>17.399999999999999</v>
      </c>
      <c r="I35">
        <v>16.2</v>
      </c>
      <c r="J35">
        <v>21.2</v>
      </c>
      <c r="K35">
        <v>69</v>
      </c>
      <c r="L35">
        <v>0.76</v>
      </c>
      <c r="M35">
        <v>76.280200000000008</v>
      </c>
      <c r="N35">
        <v>5.6603773584905666</v>
      </c>
      <c r="O35">
        <v>62.884</v>
      </c>
      <c r="P35">
        <v>317.53336401288544</v>
      </c>
      <c r="Q35">
        <v>334.70908293111017</v>
      </c>
    </row>
    <row r="36" spans="1:17" x14ac:dyDescent="0.2">
      <c r="A36">
        <v>2021</v>
      </c>
      <c r="B36" s="4">
        <v>3</v>
      </c>
      <c r="C36" s="4">
        <v>3</v>
      </c>
      <c r="D36" s="4" t="s">
        <v>82</v>
      </c>
      <c r="E36" t="s">
        <v>126</v>
      </c>
      <c r="F36" s="5">
        <v>44426</v>
      </c>
      <c r="G36" s="5">
        <v>44510</v>
      </c>
      <c r="H36">
        <v>25</v>
      </c>
      <c r="I36">
        <v>15.3</v>
      </c>
      <c r="J36">
        <v>19.899999999999999</v>
      </c>
      <c r="K36">
        <v>70</v>
      </c>
      <c r="L36">
        <v>0.78</v>
      </c>
      <c r="M36">
        <v>76.981300000000005</v>
      </c>
      <c r="N36">
        <v>6.0301507537688446</v>
      </c>
      <c r="O36">
        <v>56.493000000000002</v>
      </c>
      <c r="P36">
        <v>343.17931119009683</v>
      </c>
      <c r="Q36">
        <v>359.85181722566324</v>
      </c>
    </row>
    <row r="37" spans="1:17" x14ac:dyDescent="0.2">
      <c r="A37">
        <v>2021</v>
      </c>
      <c r="B37" s="4">
        <v>4</v>
      </c>
      <c r="C37" s="4">
        <v>4</v>
      </c>
      <c r="D37" s="4" t="s">
        <v>82</v>
      </c>
      <c r="E37" t="s">
        <v>126</v>
      </c>
      <c r="F37" s="5">
        <v>44426</v>
      </c>
      <c r="G37" s="5">
        <v>44510</v>
      </c>
      <c r="H37">
        <v>15.9</v>
      </c>
      <c r="I37">
        <v>16.2</v>
      </c>
      <c r="J37">
        <v>20.7</v>
      </c>
      <c r="K37">
        <v>69</v>
      </c>
      <c r="L37">
        <v>0.77</v>
      </c>
      <c r="M37">
        <v>76.280200000000008</v>
      </c>
      <c r="N37">
        <v>5.7971014492753623</v>
      </c>
      <c r="O37">
        <v>64.84899999999999</v>
      </c>
      <c r="P37">
        <v>325.20325203252031</v>
      </c>
      <c r="Q37">
        <v>342.79384338838338</v>
      </c>
    </row>
    <row r="38" spans="1:17" x14ac:dyDescent="0.2">
      <c r="A38">
        <v>2021</v>
      </c>
      <c r="B38" s="4">
        <v>1</v>
      </c>
      <c r="C38" s="4">
        <v>1</v>
      </c>
      <c r="D38" s="4" t="s">
        <v>88</v>
      </c>
      <c r="E38" t="s">
        <v>126</v>
      </c>
      <c r="F38" s="5">
        <v>44426</v>
      </c>
      <c r="G38" s="5">
        <v>44510</v>
      </c>
      <c r="H38">
        <v>18.600000000000001</v>
      </c>
      <c r="I38">
        <v>16.899999999999999</v>
      </c>
      <c r="J38">
        <v>23.2</v>
      </c>
      <c r="K38">
        <v>68</v>
      </c>
      <c r="L38">
        <v>0.75</v>
      </c>
      <c r="M38">
        <v>75.73490000000001</v>
      </c>
      <c r="N38">
        <v>5.1724137931034484</v>
      </c>
      <c r="O38">
        <v>59.823999999999998</v>
      </c>
      <c r="P38">
        <v>285.95458368376785</v>
      </c>
      <c r="Q38">
        <v>303.66840417000805</v>
      </c>
    </row>
    <row r="39" spans="1:17" x14ac:dyDescent="0.2">
      <c r="A39">
        <v>2021</v>
      </c>
      <c r="B39" s="4">
        <v>2</v>
      </c>
      <c r="C39" s="4">
        <v>2</v>
      </c>
      <c r="D39" s="4" t="s">
        <v>88</v>
      </c>
      <c r="E39" t="s">
        <v>126</v>
      </c>
      <c r="F39" s="5">
        <v>44426</v>
      </c>
      <c r="G39" s="5">
        <v>44510</v>
      </c>
      <c r="H39">
        <v>16.600000000000001</v>
      </c>
      <c r="I39">
        <v>16.7</v>
      </c>
      <c r="J39">
        <v>22.8</v>
      </c>
      <c r="K39">
        <v>68</v>
      </c>
      <c r="L39">
        <v>0.75</v>
      </c>
      <c r="M39">
        <v>75.89070000000001</v>
      </c>
      <c r="N39">
        <v>5.2631578947368416</v>
      </c>
      <c r="O39">
        <v>62.195999999999998</v>
      </c>
      <c r="P39">
        <v>290.97133076593917</v>
      </c>
      <c r="Q39">
        <v>309.63157894736844</v>
      </c>
    </row>
    <row r="40" spans="1:17" x14ac:dyDescent="0.2">
      <c r="A40">
        <v>2021</v>
      </c>
      <c r="B40" s="4">
        <v>3</v>
      </c>
      <c r="C40" s="4">
        <v>3</v>
      </c>
      <c r="D40" s="4" t="s">
        <v>88</v>
      </c>
      <c r="E40" t="s">
        <v>126</v>
      </c>
      <c r="F40" s="5">
        <v>44426</v>
      </c>
      <c r="G40" s="5">
        <v>44510</v>
      </c>
      <c r="H40">
        <v>18.899999999999999</v>
      </c>
      <c r="I40">
        <v>16.399999999999999</v>
      </c>
      <c r="J40">
        <v>21.8</v>
      </c>
      <c r="K40">
        <v>69</v>
      </c>
      <c r="L40">
        <v>0.76</v>
      </c>
      <c r="M40">
        <v>76.124400000000009</v>
      </c>
      <c r="N40">
        <v>5.5045871559633026</v>
      </c>
      <c r="O40">
        <v>60.826000000000001</v>
      </c>
      <c r="P40">
        <v>308.79391362720969</v>
      </c>
      <c r="Q40">
        <v>324.832088756134</v>
      </c>
    </row>
    <row r="41" spans="1:17" x14ac:dyDescent="0.2">
      <c r="A41">
        <v>2021</v>
      </c>
      <c r="B41" s="4">
        <v>4</v>
      </c>
      <c r="C41" s="4">
        <v>4</v>
      </c>
      <c r="D41" s="4" t="s">
        <v>88</v>
      </c>
      <c r="E41" t="s">
        <v>126</v>
      </c>
      <c r="F41" s="5">
        <v>44426</v>
      </c>
      <c r="G41" s="5">
        <v>44510</v>
      </c>
      <c r="H41">
        <v>16.3</v>
      </c>
      <c r="I41">
        <v>16.600000000000001</v>
      </c>
      <c r="J41">
        <v>21.8</v>
      </c>
      <c r="K41">
        <v>69</v>
      </c>
      <c r="L41">
        <v>0.76</v>
      </c>
      <c r="M41">
        <v>75.968600000000009</v>
      </c>
      <c r="N41">
        <v>5.5045871559633026</v>
      </c>
      <c r="O41">
        <v>63.426000000000002</v>
      </c>
      <c r="P41">
        <v>308.79391362720969</v>
      </c>
      <c r="Q41">
        <v>324.16727117559208</v>
      </c>
    </row>
    <row r="42" spans="1:17" x14ac:dyDescent="0.2">
      <c r="A42">
        <v>2021</v>
      </c>
      <c r="B42" s="4">
        <v>1</v>
      </c>
      <c r="C42" s="4">
        <v>1</v>
      </c>
      <c r="D42" s="4" t="s">
        <v>93</v>
      </c>
      <c r="E42" t="s">
        <v>126</v>
      </c>
      <c r="F42" s="5">
        <v>44426</v>
      </c>
      <c r="G42" s="5">
        <v>44510</v>
      </c>
      <c r="H42">
        <v>23.1</v>
      </c>
      <c r="I42">
        <v>17.3</v>
      </c>
      <c r="J42">
        <v>22.7</v>
      </c>
      <c r="K42">
        <v>69</v>
      </c>
      <c r="L42">
        <v>0.76</v>
      </c>
      <c r="M42">
        <v>75.423300000000012</v>
      </c>
      <c r="N42">
        <v>5.286343612334802</v>
      </c>
      <c r="O42">
        <v>55.789000000000001</v>
      </c>
      <c r="P42">
        <v>296.5509831309767</v>
      </c>
      <c r="Q42">
        <v>309.08021719086162</v>
      </c>
    </row>
    <row r="43" spans="1:17" x14ac:dyDescent="0.2">
      <c r="A43">
        <v>2021</v>
      </c>
      <c r="B43" s="4">
        <v>2</v>
      </c>
      <c r="C43" s="4">
        <v>2</v>
      </c>
      <c r="D43" s="4" t="s">
        <v>93</v>
      </c>
      <c r="E43" t="s">
        <v>126</v>
      </c>
      <c r="F43" s="5">
        <v>44426</v>
      </c>
      <c r="G43" s="5">
        <v>44510</v>
      </c>
      <c r="H43">
        <v>15.4</v>
      </c>
      <c r="I43">
        <v>22.3</v>
      </c>
      <c r="J43">
        <v>28.9</v>
      </c>
      <c r="K43">
        <v>66</v>
      </c>
      <c r="L43">
        <v>0.72</v>
      </c>
      <c r="M43">
        <v>71.528300000000002</v>
      </c>
      <c r="N43">
        <v>4.1522491349480974</v>
      </c>
      <c r="O43">
        <v>57.722999999999999</v>
      </c>
      <c r="P43">
        <v>222.80361211916622</v>
      </c>
      <c r="Q43">
        <v>230.23513317775814</v>
      </c>
    </row>
    <row r="44" spans="1:17" x14ac:dyDescent="0.2">
      <c r="A44">
        <v>2021</v>
      </c>
      <c r="B44" s="4">
        <v>3</v>
      </c>
      <c r="C44" s="4">
        <v>3</v>
      </c>
      <c r="D44" s="4" t="s">
        <v>93</v>
      </c>
      <c r="E44" t="s">
        <v>126</v>
      </c>
      <c r="F44" s="5">
        <v>44426</v>
      </c>
      <c r="G44" s="5">
        <v>44510</v>
      </c>
      <c r="H44">
        <v>21.9</v>
      </c>
      <c r="I44">
        <v>20.8</v>
      </c>
      <c r="J44">
        <v>27</v>
      </c>
      <c r="K44">
        <v>67</v>
      </c>
      <c r="L44">
        <v>0.73</v>
      </c>
      <c r="M44">
        <v>72.696799999999996</v>
      </c>
      <c r="N44">
        <v>4.4444444444444446</v>
      </c>
      <c r="O44">
        <v>52.989999999999995</v>
      </c>
      <c r="P44">
        <v>242.09575429087624</v>
      </c>
      <c r="Q44">
        <v>250.46270456503012</v>
      </c>
    </row>
    <row r="45" spans="1:17" x14ac:dyDescent="0.2">
      <c r="A45">
        <v>2021</v>
      </c>
      <c r="B45" s="4">
        <v>4</v>
      </c>
      <c r="C45" s="4">
        <v>4</v>
      </c>
      <c r="D45" s="4" t="s">
        <v>93</v>
      </c>
      <c r="E45" t="s">
        <v>126</v>
      </c>
      <c r="F45" s="5">
        <v>44426</v>
      </c>
      <c r="G45" s="5">
        <v>44510</v>
      </c>
      <c r="H45">
        <v>15.9</v>
      </c>
      <c r="I45">
        <v>19.2</v>
      </c>
      <c r="J45">
        <v>25.5</v>
      </c>
      <c r="K45">
        <v>67</v>
      </c>
      <c r="L45">
        <v>0.74</v>
      </c>
      <c r="M45">
        <v>73.943200000000004</v>
      </c>
      <c r="N45">
        <v>4.7058823529411766</v>
      </c>
      <c r="O45">
        <v>60.384999999999998</v>
      </c>
      <c r="P45">
        <v>256.336681013869</v>
      </c>
      <c r="Q45">
        <v>269.74263565891471</v>
      </c>
    </row>
    <row r="46" spans="1:17" x14ac:dyDescent="0.2">
      <c r="A46">
        <v>2021</v>
      </c>
      <c r="B46" s="4">
        <v>1</v>
      </c>
      <c r="C46" s="4">
        <v>1</v>
      </c>
      <c r="D46" s="4" t="s">
        <v>98</v>
      </c>
      <c r="E46" t="s">
        <v>126</v>
      </c>
      <c r="F46" s="5">
        <v>44426</v>
      </c>
      <c r="G46" s="5">
        <v>44510</v>
      </c>
      <c r="H46">
        <v>15.7</v>
      </c>
      <c r="I46">
        <v>18.100000000000001</v>
      </c>
      <c r="J46">
        <v>22.6</v>
      </c>
      <c r="K46">
        <v>68</v>
      </c>
      <c r="L46">
        <v>0.76</v>
      </c>
      <c r="M46">
        <v>74.8001</v>
      </c>
      <c r="N46">
        <v>5.3097345132743357</v>
      </c>
      <c r="O46">
        <v>63.281999999999996</v>
      </c>
      <c r="P46">
        <v>293.54629829484134</v>
      </c>
      <c r="Q46">
        <v>307.88269191191597</v>
      </c>
    </row>
    <row r="47" spans="1:17" x14ac:dyDescent="0.2">
      <c r="A47">
        <v>2021</v>
      </c>
      <c r="B47" s="4">
        <v>2</v>
      </c>
      <c r="C47" s="4">
        <v>2</v>
      </c>
      <c r="D47" s="4" t="s">
        <v>98</v>
      </c>
      <c r="E47" t="s">
        <v>126</v>
      </c>
      <c r="F47" s="5">
        <v>44426</v>
      </c>
      <c r="G47" s="5">
        <v>44510</v>
      </c>
      <c r="H47">
        <v>24.6</v>
      </c>
      <c r="I47">
        <v>19</v>
      </c>
      <c r="J47">
        <v>23.8</v>
      </c>
      <c r="K47">
        <v>68</v>
      </c>
      <c r="L47">
        <v>0.75</v>
      </c>
      <c r="M47">
        <v>74.099000000000004</v>
      </c>
      <c r="N47">
        <v>5.0420168067226889</v>
      </c>
      <c r="O47">
        <v>53.265999999999998</v>
      </c>
      <c r="P47">
        <v>278.74564459930315</v>
      </c>
      <c r="Q47">
        <v>289.61891733437562</v>
      </c>
    </row>
    <row r="48" spans="1:17" x14ac:dyDescent="0.2">
      <c r="A48">
        <v>2021</v>
      </c>
      <c r="B48" s="4">
        <v>3</v>
      </c>
      <c r="C48" s="4">
        <v>3</v>
      </c>
      <c r="D48" s="4" t="s">
        <v>98</v>
      </c>
      <c r="E48" t="s">
        <v>126</v>
      </c>
      <c r="F48" s="5">
        <v>44426</v>
      </c>
      <c r="G48" s="5">
        <v>44510</v>
      </c>
      <c r="H48">
        <v>23.4</v>
      </c>
      <c r="I48">
        <v>17.3</v>
      </c>
      <c r="J48">
        <v>23.1</v>
      </c>
      <c r="K48">
        <v>69</v>
      </c>
      <c r="L48">
        <v>0.76</v>
      </c>
      <c r="M48">
        <v>75.423300000000012</v>
      </c>
      <c r="N48">
        <v>5.1948051948051948</v>
      </c>
      <c r="O48">
        <v>55.116999999999997</v>
      </c>
      <c r="P48">
        <v>291.41590117199871</v>
      </c>
      <c r="Q48">
        <v>303.72817879794627</v>
      </c>
    </row>
    <row r="49" spans="1:17" x14ac:dyDescent="0.2">
      <c r="A49">
        <v>2021</v>
      </c>
      <c r="B49" s="4">
        <v>4</v>
      </c>
      <c r="C49" s="4">
        <v>4</v>
      </c>
      <c r="D49" s="4" t="s">
        <v>98</v>
      </c>
      <c r="E49" t="s">
        <v>126</v>
      </c>
      <c r="F49" s="5">
        <v>44426</v>
      </c>
      <c r="G49" s="5">
        <v>44510</v>
      </c>
      <c r="H49">
        <v>19.600000000000001</v>
      </c>
      <c r="I49">
        <v>17.3</v>
      </c>
      <c r="J49">
        <v>22.7</v>
      </c>
      <c r="K49">
        <v>68</v>
      </c>
      <c r="L49">
        <v>0.76</v>
      </c>
      <c r="M49">
        <v>75.423300000000012</v>
      </c>
      <c r="N49">
        <v>5.286343612334802</v>
      </c>
      <c r="O49">
        <v>59.289000000000001</v>
      </c>
      <c r="P49">
        <v>292.25314279574513</v>
      </c>
      <c r="Q49">
        <v>309.08021719086162</v>
      </c>
    </row>
    <row r="50" spans="1:17" x14ac:dyDescent="0.2">
      <c r="A50">
        <v>2021</v>
      </c>
      <c r="B50">
        <v>1</v>
      </c>
      <c r="C50" s="4">
        <v>1</v>
      </c>
      <c r="D50" t="s">
        <v>105</v>
      </c>
      <c r="E50" t="s">
        <v>126</v>
      </c>
      <c r="F50" s="5">
        <v>44426</v>
      </c>
      <c r="G50" s="5">
        <v>44510</v>
      </c>
      <c r="H50">
        <v>20.5</v>
      </c>
      <c r="I50">
        <v>28</v>
      </c>
      <c r="J50">
        <v>50.1</v>
      </c>
      <c r="K50">
        <v>61</v>
      </c>
      <c r="L50">
        <v>0.6</v>
      </c>
      <c r="M50">
        <v>67.088000000000008</v>
      </c>
      <c r="N50">
        <v>2.3952095808383231</v>
      </c>
      <c r="O50">
        <v>32.906999999999996</v>
      </c>
      <c r="P50">
        <v>118.78681661068106</v>
      </c>
      <c r="Q50">
        <v>124.56575221649724</v>
      </c>
    </row>
    <row r="51" spans="1:17" x14ac:dyDescent="0.2">
      <c r="A51">
        <v>2021</v>
      </c>
      <c r="B51">
        <v>2</v>
      </c>
      <c r="C51" s="4">
        <v>2</v>
      </c>
      <c r="D51" t="s">
        <v>105</v>
      </c>
      <c r="E51" t="s">
        <v>126</v>
      </c>
      <c r="F51" s="5">
        <v>44426</v>
      </c>
      <c r="G51" s="5">
        <v>44510</v>
      </c>
      <c r="H51">
        <v>25.7</v>
      </c>
      <c r="I51">
        <v>28.3</v>
      </c>
      <c r="J51">
        <v>48.2</v>
      </c>
      <c r="K51">
        <v>62</v>
      </c>
      <c r="L51">
        <v>0.61</v>
      </c>
      <c r="M51">
        <v>66.854300000000009</v>
      </c>
      <c r="N51">
        <v>2.4896265560165975</v>
      </c>
      <c r="O51">
        <v>29.47399999999999</v>
      </c>
      <c r="P51">
        <v>125.49337111628377</v>
      </c>
      <c r="Q51">
        <v>129.02499276271351</v>
      </c>
    </row>
    <row r="52" spans="1:17" x14ac:dyDescent="0.2">
      <c r="A52">
        <v>2021</v>
      </c>
      <c r="B52">
        <v>3</v>
      </c>
      <c r="C52" s="4">
        <v>3</v>
      </c>
      <c r="D52" t="s">
        <v>105</v>
      </c>
      <c r="E52" t="s">
        <v>126</v>
      </c>
      <c r="F52" s="5">
        <v>44426</v>
      </c>
      <c r="G52" s="5">
        <v>44510</v>
      </c>
      <c r="H52">
        <v>23.1</v>
      </c>
      <c r="I52">
        <v>27</v>
      </c>
      <c r="J52">
        <v>47.3</v>
      </c>
      <c r="K52">
        <v>62</v>
      </c>
      <c r="L52">
        <v>0.62</v>
      </c>
      <c r="M52">
        <v>67.867000000000004</v>
      </c>
      <c r="N52">
        <v>2.5369978858350954</v>
      </c>
      <c r="O52">
        <v>32.911000000000001</v>
      </c>
      <c r="P52">
        <v>127.88119424534628</v>
      </c>
      <c r="Q52">
        <v>133.47165544028715</v>
      </c>
    </row>
    <row r="53" spans="1:17" x14ac:dyDescent="0.2">
      <c r="A53">
        <v>2021</v>
      </c>
      <c r="B53">
        <v>4</v>
      </c>
      <c r="C53" s="4">
        <v>4</v>
      </c>
      <c r="D53" t="s">
        <v>105</v>
      </c>
      <c r="E53" t="s">
        <v>126</v>
      </c>
      <c r="F53" s="5">
        <v>44426</v>
      </c>
      <c r="G53" s="5">
        <v>44510</v>
      </c>
      <c r="H53">
        <v>24.4</v>
      </c>
      <c r="I53">
        <v>27.6</v>
      </c>
      <c r="J53">
        <v>50.2</v>
      </c>
      <c r="K53">
        <v>61</v>
      </c>
      <c r="L53">
        <v>0.6</v>
      </c>
      <c r="M53">
        <v>67.399600000000007</v>
      </c>
      <c r="N53">
        <v>2.3904382470119518</v>
      </c>
      <c r="O53">
        <v>28.913999999999987</v>
      </c>
      <c r="P53">
        <v>118.5501894859586</v>
      </c>
      <c r="Q53">
        <v>124.89502455295097</v>
      </c>
    </row>
    <row r="54" spans="1:17" x14ac:dyDescent="0.2">
      <c r="A54">
        <v>2021</v>
      </c>
      <c r="B54" s="4">
        <v>1</v>
      </c>
      <c r="C54" s="4">
        <v>1</v>
      </c>
      <c r="D54" s="4" t="s">
        <v>110</v>
      </c>
      <c r="E54" t="s">
        <v>126</v>
      </c>
      <c r="F54" s="5">
        <v>44426</v>
      </c>
      <c r="G54" s="5">
        <v>44510</v>
      </c>
      <c r="H54">
        <v>13.5</v>
      </c>
      <c r="I54">
        <v>35.799999999999997</v>
      </c>
      <c r="J54">
        <v>46.2</v>
      </c>
      <c r="K54">
        <v>61</v>
      </c>
      <c r="L54">
        <v>0.62</v>
      </c>
      <c r="M54">
        <v>61.011800000000008</v>
      </c>
      <c r="N54">
        <v>2.5974025974025974</v>
      </c>
      <c r="O54">
        <v>43.533999999999992</v>
      </c>
      <c r="P54">
        <v>128.81427515573858</v>
      </c>
      <c r="Q54">
        <v>122.84667270713784</v>
      </c>
    </row>
    <row r="55" spans="1:17" x14ac:dyDescent="0.2">
      <c r="A55">
        <v>2021</v>
      </c>
      <c r="B55" s="4">
        <v>2</v>
      </c>
      <c r="C55" s="4">
        <v>2</v>
      </c>
      <c r="D55" s="4" t="s">
        <v>110</v>
      </c>
      <c r="E55" t="s">
        <v>126</v>
      </c>
      <c r="F55" s="5">
        <v>44426</v>
      </c>
      <c r="G55" s="5">
        <v>44510</v>
      </c>
      <c r="H55">
        <v>15.4</v>
      </c>
      <c r="I55">
        <v>35.6</v>
      </c>
      <c r="J55">
        <v>45.4</v>
      </c>
      <c r="K55">
        <v>61</v>
      </c>
      <c r="L55">
        <v>0.62</v>
      </c>
      <c r="M55">
        <v>61.167600000000007</v>
      </c>
      <c r="N55">
        <v>2.643171806167401</v>
      </c>
      <c r="O55">
        <v>42.378</v>
      </c>
      <c r="P55">
        <v>131.08413022456216</v>
      </c>
      <c r="Q55">
        <v>125.33060137281016</v>
      </c>
    </row>
    <row r="56" spans="1:17" x14ac:dyDescent="0.2">
      <c r="A56">
        <v>2021</v>
      </c>
      <c r="B56" s="4">
        <v>3</v>
      </c>
      <c r="C56" s="4">
        <v>3</v>
      </c>
      <c r="D56" s="4" t="s">
        <v>110</v>
      </c>
      <c r="E56" t="s">
        <v>126</v>
      </c>
      <c r="F56" s="5">
        <v>44426</v>
      </c>
      <c r="G56" s="5">
        <v>44510</v>
      </c>
      <c r="H56">
        <v>13.7</v>
      </c>
      <c r="I56">
        <v>40.5</v>
      </c>
      <c r="J56">
        <v>51.9</v>
      </c>
      <c r="K56">
        <v>59</v>
      </c>
      <c r="L56">
        <v>0.57999999999999996</v>
      </c>
      <c r="M56">
        <v>57.350500000000004</v>
      </c>
      <c r="N56">
        <v>2.3121387283236996</v>
      </c>
      <c r="O56">
        <v>38.033000000000001</v>
      </c>
      <c r="P56">
        <v>110.90746745617747</v>
      </c>
      <c r="Q56">
        <v>102.79249003002197</v>
      </c>
    </row>
    <row r="57" spans="1:17" x14ac:dyDescent="0.2">
      <c r="A57">
        <v>2021</v>
      </c>
      <c r="B57" s="4">
        <v>4</v>
      </c>
      <c r="C57" s="4">
        <v>4</v>
      </c>
      <c r="D57" s="4" t="s">
        <v>110</v>
      </c>
      <c r="E57" t="s">
        <v>126</v>
      </c>
      <c r="F57" s="5">
        <v>44426</v>
      </c>
      <c r="G57" s="5">
        <v>44510</v>
      </c>
      <c r="H57">
        <v>14.3</v>
      </c>
      <c r="I57">
        <v>40.6</v>
      </c>
      <c r="J57">
        <v>50.9</v>
      </c>
      <c r="K57">
        <v>60</v>
      </c>
      <c r="L57">
        <v>0.59</v>
      </c>
      <c r="M57">
        <v>57.272600000000004</v>
      </c>
      <c r="N57">
        <v>2.3575638506876229</v>
      </c>
      <c r="O57">
        <v>38.363</v>
      </c>
      <c r="P57">
        <v>115.00311466768891</v>
      </c>
      <c r="Q57">
        <v>104.66962123635035</v>
      </c>
    </row>
    <row r="58" spans="1:17" x14ac:dyDescent="0.2">
      <c r="A58">
        <v>2021</v>
      </c>
      <c r="B58">
        <v>1</v>
      </c>
      <c r="C58" s="4">
        <v>1</v>
      </c>
      <c r="D58" s="4" t="s">
        <v>117</v>
      </c>
      <c r="E58" t="s">
        <v>126</v>
      </c>
      <c r="F58" s="5">
        <v>44426</v>
      </c>
      <c r="G58" s="5">
        <v>44510</v>
      </c>
      <c r="H58">
        <v>26.2</v>
      </c>
      <c r="I58">
        <v>28.3</v>
      </c>
      <c r="J58">
        <v>36.700000000000003</v>
      </c>
      <c r="K58">
        <v>61</v>
      </c>
      <c r="L58">
        <v>0.64</v>
      </c>
      <c r="M58">
        <v>66.854300000000009</v>
      </c>
      <c r="N58">
        <v>3.2697547683923704</v>
      </c>
      <c r="O58">
        <v>39.668999999999997</v>
      </c>
      <c r="P58">
        <v>162.15856981458097</v>
      </c>
      <c r="Q58">
        <v>169.45516760661556</v>
      </c>
    </row>
    <row r="59" spans="1:17" x14ac:dyDescent="0.2">
      <c r="A59">
        <v>2021</v>
      </c>
      <c r="B59">
        <v>2</v>
      </c>
      <c r="C59" s="4">
        <v>2</v>
      </c>
      <c r="D59" s="4" t="s">
        <v>117</v>
      </c>
      <c r="E59" t="s">
        <v>126</v>
      </c>
      <c r="F59" s="5">
        <v>44426</v>
      </c>
      <c r="G59" s="5">
        <v>44510</v>
      </c>
      <c r="H59">
        <v>23.1</v>
      </c>
      <c r="I59">
        <v>31.1</v>
      </c>
      <c r="J59">
        <v>39.299999999999997</v>
      </c>
      <c r="K59">
        <v>60</v>
      </c>
      <c r="L59">
        <v>0.62</v>
      </c>
      <c r="M59">
        <v>64.673100000000005</v>
      </c>
      <c r="N59">
        <v>3.053435114503817</v>
      </c>
      <c r="O59">
        <v>40.350999999999999</v>
      </c>
      <c r="P59">
        <v>148.94805436603986</v>
      </c>
      <c r="Q59">
        <v>153.08148411148591</v>
      </c>
    </row>
    <row r="60" spans="1:17" x14ac:dyDescent="0.2">
      <c r="A60">
        <v>2021</v>
      </c>
      <c r="B60" s="4">
        <v>3</v>
      </c>
      <c r="C60" s="4">
        <v>3</v>
      </c>
      <c r="D60" s="4" t="s">
        <v>117</v>
      </c>
      <c r="E60" t="s">
        <v>126</v>
      </c>
      <c r="F60" s="5">
        <v>44426</v>
      </c>
      <c r="G60" s="5">
        <v>44510</v>
      </c>
      <c r="H60">
        <v>21.1</v>
      </c>
      <c r="I60">
        <v>32.1</v>
      </c>
      <c r="J60">
        <v>42.2</v>
      </c>
      <c r="K60">
        <v>59</v>
      </c>
      <c r="L60">
        <v>0.61</v>
      </c>
      <c r="M60">
        <v>63.894100000000009</v>
      </c>
      <c r="N60">
        <v>2.8436018957345968</v>
      </c>
      <c r="O60">
        <v>39.653999999999996</v>
      </c>
      <c r="P60">
        <v>136.40041613686276</v>
      </c>
      <c r="Q60">
        <v>140.84448363275652</v>
      </c>
    </row>
    <row r="61" spans="1:17" x14ac:dyDescent="0.2">
      <c r="A61">
        <v>2021</v>
      </c>
      <c r="B61" s="4">
        <v>4</v>
      </c>
      <c r="C61" s="4">
        <v>4</v>
      </c>
      <c r="D61" s="4" t="s">
        <v>117</v>
      </c>
      <c r="E61" t="s">
        <v>126</v>
      </c>
      <c r="F61" s="5">
        <v>44426</v>
      </c>
      <c r="G61" s="5">
        <v>44510</v>
      </c>
      <c r="H61">
        <v>21.9</v>
      </c>
      <c r="I61">
        <v>32.799999999999997</v>
      </c>
      <c r="J61">
        <v>42</v>
      </c>
      <c r="K61">
        <v>59</v>
      </c>
      <c r="L61">
        <v>0.61</v>
      </c>
      <c r="M61">
        <v>63.348800000000011</v>
      </c>
      <c r="N61">
        <v>2.8571428571428572</v>
      </c>
      <c r="O61">
        <v>39.04</v>
      </c>
      <c r="P61">
        <v>137.04994192799072</v>
      </c>
      <c r="Q61">
        <v>140.3074197120709</v>
      </c>
    </row>
    <row r="62" spans="1:17" x14ac:dyDescent="0.2">
      <c r="A62">
        <v>2021</v>
      </c>
      <c r="B62" s="4">
        <v>1</v>
      </c>
      <c r="C62" s="4">
        <v>1</v>
      </c>
      <c r="D62" s="4" t="s">
        <v>122</v>
      </c>
      <c r="E62" t="s">
        <v>126</v>
      </c>
      <c r="F62" s="5">
        <v>44426</v>
      </c>
      <c r="G62" s="5">
        <v>44510</v>
      </c>
      <c r="H62">
        <v>21.5</v>
      </c>
      <c r="I62">
        <v>17.600000000000001</v>
      </c>
      <c r="J62">
        <v>24.6</v>
      </c>
      <c r="K62">
        <v>68</v>
      </c>
      <c r="L62">
        <v>0.75</v>
      </c>
      <c r="M62">
        <v>75.189599999999999</v>
      </c>
      <c r="N62">
        <v>4.8780487804878048</v>
      </c>
      <c r="O62">
        <v>55.622</v>
      </c>
      <c r="P62">
        <v>269.68074558794365</v>
      </c>
      <c r="Q62">
        <v>284.32444696539989</v>
      </c>
    </row>
    <row r="63" spans="1:17" x14ac:dyDescent="0.2">
      <c r="A63">
        <v>2021</v>
      </c>
      <c r="B63" s="4">
        <v>2</v>
      </c>
      <c r="C63" s="4">
        <v>2</v>
      </c>
      <c r="D63" s="4" t="s">
        <v>122</v>
      </c>
      <c r="E63" t="s">
        <v>126</v>
      </c>
      <c r="F63" s="5">
        <v>44426</v>
      </c>
      <c r="G63" s="5">
        <v>44510</v>
      </c>
      <c r="H63">
        <v>20.9</v>
      </c>
      <c r="I63">
        <v>18</v>
      </c>
      <c r="J63">
        <v>24.2</v>
      </c>
      <c r="K63">
        <v>68</v>
      </c>
      <c r="L63">
        <v>0.75</v>
      </c>
      <c r="M63">
        <v>74.878</v>
      </c>
      <c r="N63">
        <v>4.9586776859504136</v>
      </c>
      <c r="O63">
        <v>56.594000000000001</v>
      </c>
      <c r="P63">
        <v>274.13827857286844</v>
      </c>
      <c r="Q63">
        <v>287.82625408418221</v>
      </c>
    </row>
    <row r="64" spans="1:17" x14ac:dyDescent="0.2">
      <c r="A64">
        <v>2021</v>
      </c>
      <c r="B64" s="4">
        <v>3</v>
      </c>
      <c r="C64" s="4">
        <v>3</v>
      </c>
      <c r="D64" s="4" t="s">
        <v>122</v>
      </c>
      <c r="E64" t="s">
        <v>126</v>
      </c>
      <c r="F64" s="5">
        <v>44426</v>
      </c>
      <c r="G64" s="5">
        <v>44510</v>
      </c>
      <c r="H64">
        <v>19.5</v>
      </c>
      <c r="I64">
        <v>16.5</v>
      </c>
      <c r="J64">
        <v>23.3</v>
      </c>
      <c r="K64">
        <v>68</v>
      </c>
      <c r="L64">
        <v>0.75</v>
      </c>
      <c r="M64">
        <v>76.046500000000009</v>
      </c>
      <c r="N64">
        <v>5.1502145922746783</v>
      </c>
      <c r="O64">
        <v>58.831000000000003</v>
      </c>
      <c r="P64">
        <v>284.72731079242124</v>
      </c>
      <c r="Q64">
        <v>303.60914262900491</v>
      </c>
    </row>
    <row r="65" spans="1:17" x14ac:dyDescent="0.2">
      <c r="A65">
        <v>2021</v>
      </c>
      <c r="B65" s="4">
        <v>4</v>
      </c>
      <c r="C65" s="4">
        <v>4</v>
      </c>
      <c r="D65" s="4" t="s">
        <v>122</v>
      </c>
      <c r="E65" t="s">
        <v>126</v>
      </c>
      <c r="F65" s="5">
        <v>44426</v>
      </c>
      <c r="G65" s="5">
        <v>44510</v>
      </c>
      <c r="H65">
        <v>21.7</v>
      </c>
      <c r="I65">
        <v>15.6</v>
      </c>
      <c r="J65">
        <v>22.2</v>
      </c>
      <c r="K65">
        <v>69</v>
      </c>
      <c r="L65">
        <v>0.76</v>
      </c>
      <c r="M65">
        <v>76.747600000000006</v>
      </c>
      <c r="N65">
        <v>5.4054054054054053</v>
      </c>
      <c r="O65">
        <v>57.653999999999996</v>
      </c>
      <c r="P65">
        <v>303.23005932762032</v>
      </c>
      <c r="Q65">
        <v>321.59061386968364</v>
      </c>
    </row>
    <row r="66" spans="1:17" x14ac:dyDescent="0.2">
      <c r="A66">
        <v>2022</v>
      </c>
      <c r="B66" s="4" t="s">
        <v>160</v>
      </c>
      <c r="C66" s="4"/>
      <c r="D66" s="4" t="s">
        <v>82</v>
      </c>
      <c r="E66" t="s">
        <v>159</v>
      </c>
      <c r="F66" s="5">
        <v>44792</v>
      </c>
      <c r="G66" s="5">
        <v>44879</v>
      </c>
      <c r="H66">
        <v>10.9</v>
      </c>
      <c r="I66">
        <v>16</v>
      </c>
      <c r="J66">
        <v>20.6</v>
      </c>
      <c r="K66">
        <v>69</v>
      </c>
      <c r="L66">
        <v>0.77</v>
      </c>
      <c r="M66">
        <v>76.436000000000007</v>
      </c>
      <c r="N66">
        <v>5.8252427184466011</v>
      </c>
      <c r="O66">
        <v>69.942000000000007</v>
      </c>
      <c r="P66">
        <v>326.78190859578496</v>
      </c>
      <c r="Q66">
        <v>345.16143599006546</v>
      </c>
    </row>
    <row r="67" spans="1:17" x14ac:dyDescent="0.2">
      <c r="A67">
        <v>2022</v>
      </c>
      <c r="B67" t="s">
        <v>160</v>
      </c>
      <c r="D67" s="4" t="s">
        <v>88</v>
      </c>
      <c r="E67" t="s">
        <v>159</v>
      </c>
      <c r="F67" s="5">
        <v>44792</v>
      </c>
      <c r="G67" s="5">
        <v>44879</v>
      </c>
      <c r="H67">
        <v>14.4</v>
      </c>
      <c r="I67">
        <v>18.5</v>
      </c>
      <c r="J67">
        <v>24.3</v>
      </c>
      <c r="K67">
        <v>68</v>
      </c>
      <c r="L67">
        <v>0.75</v>
      </c>
      <c r="M67">
        <v>74.488500000000002</v>
      </c>
      <c r="N67">
        <v>4.9382716049382713</v>
      </c>
      <c r="O67">
        <v>63.000999999999998</v>
      </c>
      <c r="P67">
        <v>273.01013750878246</v>
      </c>
      <c r="Q67">
        <v>285.15073212747632</v>
      </c>
    </row>
    <row r="68" spans="1:17" x14ac:dyDescent="0.2">
      <c r="A68">
        <v>2022</v>
      </c>
      <c r="B68" t="s">
        <v>160</v>
      </c>
      <c r="D68" s="4" t="s">
        <v>93</v>
      </c>
      <c r="E68" t="s">
        <v>159</v>
      </c>
      <c r="F68" s="5">
        <v>44792</v>
      </c>
      <c r="G68" s="5">
        <v>44879</v>
      </c>
      <c r="H68">
        <v>12.7</v>
      </c>
      <c r="I68">
        <v>17.8</v>
      </c>
      <c r="J68">
        <v>22.6</v>
      </c>
      <c r="K68">
        <v>68</v>
      </c>
      <c r="L68">
        <v>0.76</v>
      </c>
      <c r="M68">
        <v>75.033799999999999</v>
      </c>
      <c r="N68">
        <v>5.3097345132743357</v>
      </c>
      <c r="O68">
        <v>66.281999999999996</v>
      </c>
      <c r="P68">
        <v>293.54629829484134</v>
      </c>
      <c r="Q68">
        <v>308.84461823420452</v>
      </c>
    </row>
    <row r="69" spans="1:17" x14ac:dyDescent="0.2">
      <c r="A69">
        <v>2022</v>
      </c>
      <c r="B69" t="s">
        <v>160</v>
      </c>
      <c r="D69" s="4" t="s">
        <v>98</v>
      </c>
      <c r="E69" t="s">
        <v>159</v>
      </c>
      <c r="F69" s="5">
        <v>44792</v>
      </c>
      <c r="G69" s="5">
        <v>44879</v>
      </c>
      <c r="H69">
        <v>17.7</v>
      </c>
      <c r="I69">
        <v>16.899999999999999</v>
      </c>
      <c r="J69">
        <v>21.5</v>
      </c>
      <c r="K69">
        <v>69</v>
      </c>
      <c r="L69">
        <v>0.76</v>
      </c>
      <c r="M69">
        <v>75.73490000000001</v>
      </c>
      <c r="N69">
        <v>5.5813953488372094</v>
      </c>
      <c r="O69">
        <v>62.305</v>
      </c>
      <c r="P69">
        <v>313.10266591038004</v>
      </c>
      <c r="Q69">
        <v>327.67939426717146</v>
      </c>
    </row>
    <row r="70" spans="1:17" x14ac:dyDescent="0.2">
      <c r="A70">
        <v>2022</v>
      </c>
      <c r="B70" t="s">
        <v>160</v>
      </c>
      <c r="D70" t="s">
        <v>105</v>
      </c>
      <c r="E70" t="s">
        <v>159</v>
      </c>
      <c r="F70" s="5">
        <v>44792</v>
      </c>
      <c r="G70" s="5">
        <v>44879</v>
      </c>
      <c r="H70">
        <v>13.9</v>
      </c>
      <c r="I70">
        <v>36.5</v>
      </c>
      <c r="J70">
        <v>53.6</v>
      </c>
      <c r="K70">
        <v>60</v>
      </c>
      <c r="L70">
        <v>0.56999999999999995</v>
      </c>
      <c r="M70">
        <v>60.466500000000003</v>
      </c>
      <c r="N70">
        <v>2.2388059701492535</v>
      </c>
      <c r="O70">
        <v>36.251999999999995</v>
      </c>
      <c r="P70">
        <v>109.21004732435384</v>
      </c>
      <c r="Q70">
        <v>104.94012495661227</v>
      </c>
    </row>
    <row r="71" spans="1:17" x14ac:dyDescent="0.2">
      <c r="A71">
        <v>2022</v>
      </c>
      <c r="B71" t="s">
        <v>160</v>
      </c>
      <c r="D71" s="4" t="s">
        <v>110</v>
      </c>
      <c r="E71" t="s">
        <v>159</v>
      </c>
      <c r="F71" s="5">
        <v>44792</v>
      </c>
      <c r="G71" s="5">
        <v>44879</v>
      </c>
      <c r="H71">
        <v>5.6</v>
      </c>
      <c r="I71">
        <v>44.3</v>
      </c>
      <c r="J71">
        <v>57.3</v>
      </c>
      <c r="K71">
        <v>58</v>
      </c>
      <c r="L71">
        <v>0.54</v>
      </c>
      <c r="M71">
        <v>54.390300000000003</v>
      </c>
      <c r="N71">
        <v>2.0942408376963351</v>
      </c>
      <c r="O71">
        <v>41.110999999999997</v>
      </c>
      <c r="P71">
        <v>98.75281998893287</v>
      </c>
      <c r="Q71">
        <v>88.299525143065878</v>
      </c>
    </row>
    <row r="72" spans="1:17" x14ac:dyDescent="0.2">
      <c r="A72">
        <v>2022</v>
      </c>
      <c r="B72" t="s">
        <v>160</v>
      </c>
      <c r="D72" s="4" t="s">
        <v>117</v>
      </c>
      <c r="E72" t="s">
        <v>159</v>
      </c>
      <c r="F72" s="5">
        <v>44792</v>
      </c>
      <c r="G72" s="5">
        <v>44879</v>
      </c>
      <c r="H72">
        <v>18.7</v>
      </c>
      <c r="I72">
        <v>39.1</v>
      </c>
      <c r="J72">
        <v>47.3</v>
      </c>
      <c r="K72">
        <v>57</v>
      </c>
      <c r="L72">
        <v>0.56999999999999995</v>
      </c>
      <c r="M72">
        <v>58.441100000000006</v>
      </c>
      <c r="N72">
        <v>2.5369978858350954</v>
      </c>
      <c r="O72">
        <v>37.311000000000007</v>
      </c>
      <c r="P72">
        <v>117.56819470943125</v>
      </c>
      <c r="Q72">
        <v>114.93406755494372</v>
      </c>
    </row>
    <row r="73" spans="1:17" x14ac:dyDescent="0.2">
      <c r="A73">
        <v>2022</v>
      </c>
      <c r="B73" t="s">
        <v>160</v>
      </c>
      <c r="D73" s="4" t="s">
        <v>122</v>
      </c>
      <c r="E73" t="s">
        <v>159</v>
      </c>
      <c r="F73" s="5">
        <v>44792</v>
      </c>
      <c r="G73" s="5">
        <v>44879</v>
      </c>
      <c r="H73">
        <v>15.1</v>
      </c>
      <c r="I73">
        <v>24.1</v>
      </c>
      <c r="J73">
        <v>30.3</v>
      </c>
      <c r="K73">
        <v>66</v>
      </c>
      <c r="L73">
        <v>0.71</v>
      </c>
      <c r="M73">
        <v>70.126100000000008</v>
      </c>
      <c r="N73">
        <v>3.9603960396039604</v>
      </c>
      <c r="O73">
        <v>56.720999999999997</v>
      </c>
      <c r="P73">
        <v>212.50905578362713</v>
      </c>
      <c r="Q73">
        <v>215.29234783943514</v>
      </c>
    </row>
    <row r="74" spans="1:17" x14ac:dyDescent="0.2">
      <c r="A74">
        <v>2022</v>
      </c>
      <c r="B74" s="4">
        <v>1</v>
      </c>
      <c r="C74" s="4">
        <v>5</v>
      </c>
      <c r="D74" s="4" t="s">
        <v>82</v>
      </c>
      <c r="E74" t="s">
        <v>83</v>
      </c>
      <c r="F74" s="5">
        <v>44792</v>
      </c>
      <c r="G74" s="5">
        <v>44848</v>
      </c>
      <c r="H74">
        <v>14.2</v>
      </c>
      <c r="I74">
        <v>15.7</v>
      </c>
      <c r="J74">
        <v>19.5</v>
      </c>
      <c r="K74">
        <v>70</v>
      </c>
      <c r="L74">
        <v>0.78</v>
      </c>
      <c r="M74">
        <v>76.669700000000006</v>
      </c>
      <c r="N74">
        <v>6.1538461538461542</v>
      </c>
      <c r="O74">
        <v>67.664999999999992</v>
      </c>
      <c r="P74">
        <v>350.21888680425269</v>
      </c>
      <c r="Q74">
        <v>365.74692903995236</v>
      </c>
    </row>
    <row r="75" spans="1:17" x14ac:dyDescent="0.2">
      <c r="A75">
        <v>2022</v>
      </c>
      <c r="B75" s="4">
        <v>2</v>
      </c>
      <c r="C75" s="4">
        <v>6</v>
      </c>
      <c r="D75" s="4" t="s">
        <v>82</v>
      </c>
      <c r="E75" t="s">
        <v>83</v>
      </c>
      <c r="F75" s="5">
        <v>44792</v>
      </c>
      <c r="G75" s="5">
        <v>44848</v>
      </c>
      <c r="H75">
        <v>18.100000000000001</v>
      </c>
      <c r="I75">
        <v>16</v>
      </c>
      <c r="J75">
        <v>20.100000000000001</v>
      </c>
      <c r="K75">
        <v>69</v>
      </c>
      <c r="L75">
        <v>0.77</v>
      </c>
      <c r="M75">
        <v>76.436000000000007</v>
      </c>
      <c r="N75">
        <v>5.9701492537313428</v>
      </c>
      <c r="O75">
        <v>63.206999999999994</v>
      </c>
      <c r="P75">
        <v>334.91081179468512</v>
      </c>
      <c r="Q75">
        <v>353.74754136295269</v>
      </c>
    </row>
    <row r="76" spans="1:17" x14ac:dyDescent="0.2">
      <c r="A76">
        <v>2022</v>
      </c>
      <c r="B76" s="4">
        <v>3</v>
      </c>
      <c r="C76" s="4">
        <v>7</v>
      </c>
      <c r="D76" s="4" t="s">
        <v>82</v>
      </c>
      <c r="E76" t="s">
        <v>83</v>
      </c>
      <c r="F76" s="5">
        <v>44792</v>
      </c>
      <c r="G76" s="5">
        <v>44848</v>
      </c>
      <c r="H76">
        <v>16.899999999999999</v>
      </c>
      <c r="I76">
        <v>15.9</v>
      </c>
      <c r="J76">
        <v>19.899999999999999</v>
      </c>
      <c r="K76">
        <v>69</v>
      </c>
      <c r="L76">
        <v>0.77</v>
      </c>
      <c r="M76">
        <v>76.513900000000007</v>
      </c>
      <c r="N76">
        <v>6.0301507537688446</v>
      </c>
      <c r="O76">
        <v>64.593000000000004</v>
      </c>
      <c r="P76">
        <v>338.27674960166689</v>
      </c>
      <c r="Q76">
        <v>357.66693934790237</v>
      </c>
    </row>
    <row r="77" spans="1:17" x14ac:dyDescent="0.2">
      <c r="A77">
        <v>2022</v>
      </c>
      <c r="B77" s="4">
        <v>4</v>
      </c>
      <c r="C77" s="4">
        <v>8</v>
      </c>
      <c r="D77" s="4" t="s">
        <v>82</v>
      </c>
      <c r="E77" t="s">
        <v>83</v>
      </c>
      <c r="F77" s="5">
        <v>44792</v>
      </c>
      <c r="G77" s="5">
        <v>44848</v>
      </c>
      <c r="H77">
        <v>13.1</v>
      </c>
      <c r="I77">
        <v>15.1</v>
      </c>
      <c r="J77">
        <v>19</v>
      </c>
      <c r="K77">
        <v>70</v>
      </c>
      <c r="L77">
        <v>0.78</v>
      </c>
      <c r="M77">
        <v>77.137100000000004</v>
      </c>
      <c r="N77">
        <v>6.3157894736842106</v>
      </c>
      <c r="O77">
        <v>69.22999999999999</v>
      </c>
      <c r="P77">
        <v>359.43517329910139</v>
      </c>
      <c r="Q77">
        <v>377.66022031823746</v>
      </c>
    </row>
    <row r="78" spans="1:17" x14ac:dyDescent="0.2">
      <c r="A78">
        <v>2022</v>
      </c>
      <c r="B78" s="4">
        <v>1</v>
      </c>
      <c r="C78" s="4">
        <v>5</v>
      </c>
      <c r="D78" s="4" t="s">
        <v>88</v>
      </c>
      <c r="E78" t="s">
        <v>83</v>
      </c>
      <c r="F78" s="5">
        <v>44792</v>
      </c>
      <c r="G78" s="5">
        <v>44848</v>
      </c>
      <c r="H78">
        <v>17.3</v>
      </c>
      <c r="I78">
        <v>17</v>
      </c>
      <c r="J78">
        <v>22.1</v>
      </c>
      <c r="K78">
        <v>68</v>
      </c>
      <c r="L78">
        <v>0.76</v>
      </c>
      <c r="M78">
        <v>75.657000000000011</v>
      </c>
      <c r="N78">
        <v>5.4298642533936645</v>
      </c>
      <c r="O78">
        <v>62.146999999999998</v>
      </c>
      <c r="P78">
        <v>300.18761726078793</v>
      </c>
      <c r="Q78">
        <v>318.45522466589495</v>
      </c>
    </row>
    <row r="79" spans="1:17" x14ac:dyDescent="0.2">
      <c r="A79">
        <v>2022</v>
      </c>
      <c r="B79" s="4">
        <v>2</v>
      </c>
      <c r="C79" s="4">
        <v>6</v>
      </c>
      <c r="D79" s="4" t="s">
        <v>88</v>
      </c>
      <c r="E79" t="s">
        <v>83</v>
      </c>
      <c r="F79" s="5">
        <v>44792</v>
      </c>
      <c r="G79" s="5">
        <v>44848</v>
      </c>
      <c r="H79">
        <v>14.4</v>
      </c>
      <c r="I79">
        <v>15.7</v>
      </c>
      <c r="J79">
        <v>20.6</v>
      </c>
      <c r="K79">
        <v>69</v>
      </c>
      <c r="L79">
        <v>0.77</v>
      </c>
      <c r="M79">
        <v>76.669700000000006</v>
      </c>
      <c r="N79">
        <v>5.8252427184466011</v>
      </c>
      <c r="O79">
        <v>66.442000000000007</v>
      </c>
      <c r="P79">
        <v>326.78190859578496</v>
      </c>
      <c r="Q79">
        <v>346.21675321743055</v>
      </c>
    </row>
    <row r="80" spans="1:17" x14ac:dyDescent="0.2">
      <c r="A80">
        <v>2022</v>
      </c>
      <c r="B80" s="4">
        <v>3</v>
      </c>
      <c r="C80" s="4">
        <v>7</v>
      </c>
      <c r="D80" s="4" t="s">
        <v>88</v>
      </c>
      <c r="E80" t="s">
        <v>83</v>
      </c>
      <c r="F80" s="5">
        <v>44792</v>
      </c>
      <c r="G80" s="5">
        <v>44848</v>
      </c>
      <c r="H80">
        <v>15.3</v>
      </c>
      <c r="I80">
        <v>15.2</v>
      </c>
      <c r="J80">
        <v>19.600000000000001</v>
      </c>
      <c r="K80">
        <v>70</v>
      </c>
      <c r="L80">
        <v>0.77</v>
      </c>
      <c r="M80">
        <v>77.059200000000004</v>
      </c>
      <c r="N80">
        <v>6.1224489795918364</v>
      </c>
      <c r="O80">
        <v>66.471999999999994</v>
      </c>
      <c r="P80">
        <v>348.43205574912889</v>
      </c>
      <c r="Q80">
        <v>365.72947318462269</v>
      </c>
    </row>
    <row r="81" spans="1:17" x14ac:dyDescent="0.2">
      <c r="A81">
        <v>2022</v>
      </c>
      <c r="B81" s="4">
        <v>4</v>
      </c>
      <c r="C81" s="4">
        <v>8</v>
      </c>
      <c r="D81" s="4" t="s">
        <v>88</v>
      </c>
      <c r="E81" t="s">
        <v>83</v>
      </c>
      <c r="F81" s="5">
        <v>44792</v>
      </c>
      <c r="G81" s="5">
        <v>44848</v>
      </c>
      <c r="H81">
        <v>13.3</v>
      </c>
      <c r="I81">
        <v>15.9</v>
      </c>
      <c r="J81">
        <v>20.6</v>
      </c>
      <c r="K81">
        <v>69</v>
      </c>
      <c r="L81">
        <v>0.77</v>
      </c>
      <c r="M81">
        <v>76.513900000000007</v>
      </c>
      <c r="N81">
        <v>5.8252427184466011</v>
      </c>
      <c r="O81">
        <v>67.542000000000002</v>
      </c>
      <c r="P81">
        <v>326.78190859578496</v>
      </c>
      <c r="Q81">
        <v>345.51320839918714</v>
      </c>
    </row>
    <row r="82" spans="1:17" x14ac:dyDescent="0.2">
      <c r="A82">
        <v>2022</v>
      </c>
      <c r="B82" s="4">
        <v>1</v>
      </c>
      <c r="C82" s="4">
        <v>5</v>
      </c>
      <c r="D82" s="4" t="s">
        <v>93</v>
      </c>
      <c r="E82" t="s">
        <v>83</v>
      </c>
      <c r="F82" s="5">
        <v>44792</v>
      </c>
      <c r="G82" s="5">
        <v>44848</v>
      </c>
      <c r="H82">
        <v>23.3</v>
      </c>
      <c r="I82">
        <v>16.399999999999999</v>
      </c>
      <c r="J82">
        <v>21.4</v>
      </c>
      <c r="K82">
        <v>69</v>
      </c>
      <c r="L82">
        <v>0.77</v>
      </c>
      <c r="M82">
        <v>76.124400000000009</v>
      </c>
      <c r="N82">
        <v>5.6074766355140193</v>
      </c>
      <c r="O82">
        <v>56.798000000000002</v>
      </c>
      <c r="P82">
        <v>314.56576248005479</v>
      </c>
      <c r="Q82">
        <v>330.90371658335152</v>
      </c>
    </row>
    <row r="83" spans="1:17" x14ac:dyDescent="0.2">
      <c r="A83">
        <v>2022</v>
      </c>
      <c r="B83" s="4">
        <v>2</v>
      </c>
      <c r="C83" s="4">
        <v>6</v>
      </c>
      <c r="D83" s="4" t="s">
        <v>93</v>
      </c>
      <c r="E83" t="s">
        <v>83</v>
      </c>
      <c r="F83" s="5">
        <v>44792</v>
      </c>
      <c r="G83" s="5">
        <v>44848</v>
      </c>
      <c r="H83">
        <v>21.4</v>
      </c>
      <c r="I83">
        <v>16.5</v>
      </c>
      <c r="J83">
        <v>21.4</v>
      </c>
      <c r="K83">
        <v>69</v>
      </c>
      <c r="L83">
        <v>0.77</v>
      </c>
      <c r="M83">
        <v>76.046500000000009</v>
      </c>
      <c r="N83">
        <v>5.6074766355140193</v>
      </c>
      <c r="O83">
        <v>58.698</v>
      </c>
      <c r="P83">
        <v>314.56576248005479</v>
      </c>
      <c r="Q83">
        <v>330.56509454466425</v>
      </c>
    </row>
    <row r="84" spans="1:17" x14ac:dyDescent="0.2">
      <c r="A84">
        <v>2022</v>
      </c>
      <c r="B84" s="4">
        <v>3</v>
      </c>
      <c r="C84" s="4">
        <v>7</v>
      </c>
      <c r="D84" s="4" t="s">
        <v>93</v>
      </c>
      <c r="E84" t="s">
        <v>83</v>
      </c>
      <c r="F84" s="5">
        <v>44792</v>
      </c>
      <c r="G84" s="5">
        <v>44848</v>
      </c>
      <c r="H84">
        <v>17</v>
      </c>
      <c r="I84">
        <v>20.3</v>
      </c>
      <c r="J84">
        <v>25.8</v>
      </c>
      <c r="K84">
        <v>67</v>
      </c>
      <c r="L84">
        <v>0.74</v>
      </c>
      <c r="M84">
        <v>73.086300000000008</v>
      </c>
      <c r="N84">
        <v>4.6511627906976747</v>
      </c>
      <c r="O84">
        <v>59.006</v>
      </c>
      <c r="P84">
        <v>253.35602193231236</v>
      </c>
      <c r="Q84">
        <v>263.51649540292055</v>
      </c>
    </row>
    <row r="85" spans="1:17" x14ac:dyDescent="0.2">
      <c r="A85">
        <v>2022</v>
      </c>
      <c r="B85" s="4">
        <v>4</v>
      </c>
      <c r="C85" s="4">
        <v>8</v>
      </c>
      <c r="D85" s="4" t="s">
        <v>93</v>
      </c>
      <c r="E85" t="s">
        <v>83</v>
      </c>
      <c r="F85" s="5">
        <v>44792</v>
      </c>
      <c r="G85" s="5">
        <v>44848</v>
      </c>
      <c r="H85">
        <v>14.2</v>
      </c>
      <c r="I85">
        <v>20.7</v>
      </c>
      <c r="J85">
        <v>26.1</v>
      </c>
      <c r="K85">
        <v>67</v>
      </c>
      <c r="L85">
        <v>0.73</v>
      </c>
      <c r="M85">
        <v>72.77470000000001</v>
      </c>
      <c r="N85">
        <v>4.5977011494252871</v>
      </c>
      <c r="O85">
        <v>61.527000000000001</v>
      </c>
      <c r="P85">
        <v>250.44388374918231</v>
      </c>
      <c r="Q85">
        <v>259.37699367370578</v>
      </c>
    </row>
    <row r="86" spans="1:17" x14ac:dyDescent="0.2">
      <c r="A86">
        <v>2022</v>
      </c>
      <c r="B86" s="4">
        <v>1</v>
      </c>
      <c r="C86" s="4">
        <v>5</v>
      </c>
      <c r="D86" s="4" t="s">
        <v>98</v>
      </c>
      <c r="E86" t="s">
        <v>83</v>
      </c>
      <c r="F86" s="5">
        <v>44792</v>
      </c>
      <c r="G86" s="5">
        <v>44848</v>
      </c>
      <c r="H86">
        <v>20.5</v>
      </c>
      <c r="I86">
        <v>18.7</v>
      </c>
      <c r="J86">
        <v>22.2</v>
      </c>
      <c r="K86">
        <v>69</v>
      </c>
      <c r="L86">
        <v>0.76</v>
      </c>
      <c r="M86">
        <v>74.332700000000003</v>
      </c>
      <c r="N86">
        <v>5.4054054054054053</v>
      </c>
      <c r="O86">
        <v>58.853999999999999</v>
      </c>
      <c r="P86">
        <v>303.23005932762032</v>
      </c>
      <c r="Q86">
        <v>311.47161114602977</v>
      </c>
    </row>
    <row r="87" spans="1:17" x14ac:dyDescent="0.2">
      <c r="A87">
        <v>2022</v>
      </c>
      <c r="B87" s="4">
        <v>2</v>
      </c>
      <c r="C87" s="4">
        <v>6</v>
      </c>
      <c r="D87" s="4" t="s">
        <v>98</v>
      </c>
      <c r="E87" t="s">
        <v>83</v>
      </c>
      <c r="F87" s="5">
        <v>44792</v>
      </c>
      <c r="G87" s="5">
        <v>44848</v>
      </c>
      <c r="H87">
        <v>14.5</v>
      </c>
      <c r="I87">
        <v>17.100000000000001</v>
      </c>
      <c r="J87">
        <v>20.8</v>
      </c>
      <c r="K87">
        <v>69</v>
      </c>
      <c r="L87">
        <v>0.77</v>
      </c>
      <c r="M87">
        <v>75.579100000000011</v>
      </c>
      <c r="N87">
        <v>5.7692307692307692</v>
      </c>
      <c r="O87">
        <v>66.156000000000006</v>
      </c>
      <c r="P87">
        <v>323.63977485928706</v>
      </c>
      <c r="Q87">
        <v>338.01028622540252</v>
      </c>
    </row>
    <row r="88" spans="1:17" x14ac:dyDescent="0.2">
      <c r="A88">
        <v>2022</v>
      </c>
      <c r="B88" s="4">
        <v>3</v>
      </c>
      <c r="C88" s="4">
        <v>7</v>
      </c>
      <c r="D88" s="4" t="s">
        <v>98</v>
      </c>
      <c r="E88" t="s">
        <v>83</v>
      </c>
      <c r="F88" s="5">
        <v>44792</v>
      </c>
      <c r="G88" s="5">
        <v>44848</v>
      </c>
      <c r="H88">
        <v>16.600000000000001</v>
      </c>
      <c r="I88">
        <v>18.5</v>
      </c>
      <c r="J88">
        <v>23.5</v>
      </c>
      <c r="K88">
        <v>68</v>
      </c>
      <c r="L88">
        <v>0.75</v>
      </c>
      <c r="M88">
        <v>74.488500000000002</v>
      </c>
      <c r="N88">
        <v>5.1063829787234045</v>
      </c>
      <c r="O88">
        <v>61.545000000000002</v>
      </c>
      <c r="P88">
        <v>282.30409963674106</v>
      </c>
      <c r="Q88">
        <v>294.85799109351808</v>
      </c>
    </row>
    <row r="89" spans="1:17" x14ac:dyDescent="0.2">
      <c r="A89">
        <v>2022</v>
      </c>
      <c r="B89" s="4">
        <v>4</v>
      </c>
      <c r="C89" s="4">
        <v>8</v>
      </c>
      <c r="D89" s="4" t="s">
        <v>98</v>
      </c>
      <c r="E89" t="s">
        <v>83</v>
      </c>
      <c r="F89" s="5">
        <v>44792</v>
      </c>
      <c r="G89" s="5">
        <v>44848</v>
      </c>
      <c r="H89">
        <v>16.2</v>
      </c>
      <c r="I89">
        <v>17.100000000000001</v>
      </c>
      <c r="J89">
        <v>21</v>
      </c>
      <c r="K89">
        <v>69</v>
      </c>
      <c r="L89">
        <v>0.77</v>
      </c>
      <c r="M89">
        <v>75.579100000000011</v>
      </c>
      <c r="N89">
        <v>5.7142857142857144</v>
      </c>
      <c r="O89">
        <v>64.27</v>
      </c>
      <c r="P89">
        <v>320.55749128919859</v>
      </c>
      <c r="Q89">
        <v>334.7911406423035</v>
      </c>
    </row>
    <row r="90" spans="1:17" x14ac:dyDescent="0.2">
      <c r="A90">
        <v>2022</v>
      </c>
      <c r="B90" s="4">
        <v>1</v>
      </c>
      <c r="C90" s="4">
        <v>5</v>
      </c>
      <c r="D90" t="s">
        <v>105</v>
      </c>
      <c r="E90" t="s">
        <v>83</v>
      </c>
      <c r="F90" s="5">
        <v>44792</v>
      </c>
      <c r="G90" s="5">
        <v>44848</v>
      </c>
      <c r="H90">
        <v>28</v>
      </c>
      <c r="I90">
        <v>33.700000000000003</v>
      </c>
      <c r="J90">
        <v>47.1</v>
      </c>
      <c r="K90">
        <v>62</v>
      </c>
      <c r="L90">
        <v>0.62</v>
      </c>
      <c r="M90">
        <v>62.6477</v>
      </c>
      <c r="N90">
        <v>2.5477707006369426</v>
      </c>
      <c r="O90">
        <v>28.197000000000003</v>
      </c>
      <c r="P90">
        <v>128.4242141784475</v>
      </c>
      <c r="Q90">
        <v>123.73021280797906</v>
      </c>
    </row>
    <row r="91" spans="1:17" x14ac:dyDescent="0.2">
      <c r="A91">
        <v>2022</v>
      </c>
      <c r="B91" s="4">
        <v>2</v>
      </c>
      <c r="C91" s="4">
        <v>6</v>
      </c>
      <c r="D91" t="s">
        <v>105</v>
      </c>
      <c r="E91" t="s">
        <v>83</v>
      </c>
      <c r="F91" s="5">
        <v>44792</v>
      </c>
      <c r="G91" s="5">
        <v>44848</v>
      </c>
      <c r="H91">
        <v>18.7</v>
      </c>
      <c r="I91">
        <v>34.700000000000003</v>
      </c>
      <c r="J91">
        <v>50.3</v>
      </c>
      <c r="K91">
        <v>61</v>
      </c>
      <c r="L91">
        <v>0.6</v>
      </c>
      <c r="M91">
        <v>61.868700000000004</v>
      </c>
      <c r="N91">
        <v>2.3856858846918492</v>
      </c>
      <c r="O91">
        <v>34.521000000000001</v>
      </c>
      <c r="P91">
        <v>118.31450322455512</v>
      </c>
      <c r="Q91">
        <v>114.41804984049195</v>
      </c>
    </row>
    <row r="92" spans="1:17" x14ac:dyDescent="0.2">
      <c r="A92">
        <v>2022</v>
      </c>
      <c r="B92" s="4">
        <v>3</v>
      </c>
      <c r="C92" s="4">
        <v>7</v>
      </c>
      <c r="D92" t="s">
        <v>105</v>
      </c>
      <c r="E92" t="s">
        <v>83</v>
      </c>
      <c r="F92" s="5">
        <v>44792</v>
      </c>
      <c r="G92" s="5">
        <v>44848</v>
      </c>
      <c r="H92">
        <v>19.5</v>
      </c>
      <c r="I92">
        <v>34.4</v>
      </c>
      <c r="J92">
        <v>48.4</v>
      </c>
      <c r="K92">
        <v>61</v>
      </c>
      <c r="L92">
        <v>0.61</v>
      </c>
      <c r="M92">
        <v>62.102400000000003</v>
      </c>
      <c r="N92">
        <v>2.4793388429752068</v>
      </c>
      <c r="O92">
        <v>35.488</v>
      </c>
      <c r="P92">
        <v>122.95908083047773</v>
      </c>
      <c r="Q92">
        <v>119.35883144339805</v>
      </c>
    </row>
    <row r="93" spans="1:17" x14ac:dyDescent="0.2">
      <c r="A93">
        <v>2022</v>
      </c>
      <c r="B93" s="4">
        <v>4</v>
      </c>
      <c r="C93" s="4">
        <v>8</v>
      </c>
      <c r="D93" t="s">
        <v>105</v>
      </c>
      <c r="E93" t="s">
        <v>83</v>
      </c>
      <c r="F93" s="5">
        <v>44792</v>
      </c>
      <c r="G93" s="5">
        <v>44848</v>
      </c>
      <c r="H93">
        <v>14.8</v>
      </c>
      <c r="I93">
        <v>35.5</v>
      </c>
      <c r="J93">
        <v>50.9</v>
      </c>
      <c r="K93">
        <v>60</v>
      </c>
      <c r="L93">
        <v>0.59</v>
      </c>
      <c r="M93">
        <v>61.245500000000007</v>
      </c>
      <c r="N93">
        <v>2.3575638506876229</v>
      </c>
      <c r="O93">
        <v>37.863</v>
      </c>
      <c r="P93">
        <v>115.00311466768891</v>
      </c>
      <c r="Q93">
        <v>111.93036962580528</v>
      </c>
    </row>
    <row r="94" spans="1:17" x14ac:dyDescent="0.2">
      <c r="A94">
        <v>2022</v>
      </c>
      <c r="B94" s="4">
        <v>1</v>
      </c>
      <c r="C94" s="4">
        <v>5</v>
      </c>
      <c r="D94" s="4" t="s">
        <v>110</v>
      </c>
      <c r="E94" t="s">
        <v>83</v>
      </c>
      <c r="F94" s="5">
        <v>44792</v>
      </c>
      <c r="G94" s="5">
        <v>44848</v>
      </c>
      <c r="H94">
        <v>16.3</v>
      </c>
      <c r="I94">
        <v>31.2</v>
      </c>
      <c r="J94">
        <v>38.799999999999997</v>
      </c>
      <c r="K94">
        <v>63</v>
      </c>
      <c r="L94">
        <v>0.66</v>
      </c>
      <c r="M94">
        <v>64.595200000000006</v>
      </c>
      <c r="N94">
        <v>3.0927835051546393</v>
      </c>
      <c r="O94">
        <v>47.616</v>
      </c>
      <c r="P94">
        <v>158.41086245914005</v>
      </c>
      <c r="Q94">
        <v>154.86741788539922</v>
      </c>
    </row>
    <row r="95" spans="1:17" x14ac:dyDescent="0.2">
      <c r="A95">
        <v>2022</v>
      </c>
      <c r="B95" s="4">
        <v>2</v>
      </c>
      <c r="C95" s="4">
        <v>6</v>
      </c>
      <c r="D95" s="4" t="s">
        <v>110</v>
      </c>
      <c r="E95" t="s">
        <v>83</v>
      </c>
      <c r="F95" s="5">
        <v>44792</v>
      </c>
      <c r="G95" s="5">
        <v>44848</v>
      </c>
      <c r="H95">
        <v>16.3</v>
      </c>
      <c r="I95">
        <v>24.3</v>
      </c>
      <c r="J95">
        <v>30.4</v>
      </c>
      <c r="K95">
        <v>66</v>
      </c>
      <c r="L95">
        <v>0.71</v>
      </c>
      <c r="M95">
        <v>69.970300000000009</v>
      </c>
      <c r="N95">
        <v>3.9473684210526319</v>
      </c>
      <c r="O95">
        <v>55.427999999999997</v>
      </c>
      <c r="P95">
        <v>211.81001283697049</v>
      </c>
      <c r="Q95">
        <v>214.10740514075891</v>
      </c>
    </row>
    <row r="96" spans="1:17" x14ac:dyDescent="0.2">
      <c r="A96">
        <v>2022</v>
      </c>
      <c r="B96" s="4">
        <v>3</v>
      </c>
      <c r="C96" s="4">
        <v>7</v>
      </c>
      <c r="D96" s="4" t="s">
        <v>110</v>
      </c>
      <c r="E96" t="s">
        <v>83</v>
      </c>
      <c r="F96" s="5">
        <v>44792</v>
      </c>
      <c r="G96" s="5">
        <v>44848</v>
      </c>
      <c r="H96">
        <v>13.4</v>
      </c>
      <c r="I96">
        <v>35</v>
      </c>
      <c r="J96">
        <v>43.1</v>
      </c>
      <c r="K96">
        <v>62</v>
      </c>
      <c r="L96">
        <v>0.64</v>
      </c>
      <c r="M96">
        <v>61.635000000000005</v>
      </c>
      <c r="N96">
        <v>2.7842227378190256</v>
      </c>
      <c r="O96">
        <v>46.516999999999996</v>
      </c>
      <c r="P96">
        <v>140.34293475185333</v>
      </c>
      <c r="Q96">
        <v>133.02757243835322</v>
      </c>
    </row>
    <row r="97" spans="1:17" x14ac:dyDescent="0.2">
      <c r="A97">
        <v>2022</v>
      </c>
      <c r="B97" s="4">
        <v>4</v>
      </c>
      <c r="C97" s="4">
        <v>8</v>
      </c>
      <c r="D97" s="4" t="s">
        <v>110</v>
      </c>
      <c r="E97" t="s">
        <v>83</v>
      </c>
      <c r="F97" s="5">
        <v>44792</v>
      </c>
      <c r="G97" s="5">
        <v>44848</v>
      </c>
      <c r="H97">
        <v>12.6</v>
      </c>
      <c r="I97">
        <v>31.9</v>
      </c>
      <c r="J97">
        <v>40.4</v>
      </c>
      <c r="K97">
        <v>62</v>
      </c>
      <c r="L97">
        <v>0.65</v>
      </c>
      <c r="M97">
        <v>64.049900000000008</v>
      </c>
      <c r="N97">
        <v>2.9702970297029703</v>
      </c>
      <c r="O97">
        <v>49.827999999999996</v>
      </c>
      <c r="P97">
        <v>149.72228930210093</v>
      </c>
      <c r="Q97">
        <v>147.47847110292426</v>
      </c>
    </row>
    <row r="98" spans="1:17" x14ac:dyDescent="0.2">
      <c r="A98">
        <v>2022</v>
      </c>
      <c r="B98" s="4">
        <v>1</v>
      </c>
      <c r="C98" s="4">
        <v>5</v>
      </c>
      <c r="D98" s="4" t="s">
        <v>117</v>
      </c>
      <c r="E98" t="s">
        <v>83</v>
      </c>
      <c r="F98" s="5">
        <v>44792</v>
      </c>
      <c r="G98" s="5">
        <v>44848</v>
      </c>
      <c r="H98">
        <v>18.100000000000001</v>
      </c>
      <c r="I98">
        <v>38.4</v>
      </c>
      <c r="J98">
        <v>44.7</v>
      </c>
      <c r="K98">
        <v>58</v>
      </c>
      <c r="L98">
        <v>0.59</v>
      </c>
      <c r="M98">
        <v>58.986400000000003</v>
      </c>
      <c r="N98">
        <v>2.6845637583892614</v>
      </c>
      <c r="O98">
        <v>40.328999999999994</v>
      </c>
      <c r="P98">
        <v>126.5891853549408</v>
      </c>
      <c r="Q98">
        <v>122.75407106810258</v>
      </c>
    </row>
    <row r="99" spans="1:17" x14ac:dyDescent="0.2">
      <c r="A99">
        <v>2022</v>
      </c>
      <c r="B99" s="4">
        <v>2</v>
      </c>
      <c r="C99" s="4">
        <v>6</v>
      </c>
      <c r="D99" s="4" t="s">
        <v>117</v>
      </c>
      <c r="E99" t="s">
        <v>83</v>
      </c>
      <c r="F99" s="5">
        <v>44792</v>
      </c>
      <c r="G99" s="5">
        <v>44848</v>
      </c>
      <c r="H99">
        <v>20.2</v>
      </c>
      <c r="I99">
        <v>35</v>
      </c>
      <c r="J99">
        <v>41.6</v>
      </c>
      <c r="K99">
        <v>59</v>
      </c>
      <c r="L99">
        <v>0.61</v>
      </c>
      <c r="M99">
        <v>61.635000000000005</v>
      </c>
      <c r="N99">
        <v>2.8846153846153846</v>
      </c>
      <c r="O99">
        <v>41.111999999999995</v>
      </c>
      <c r="P99">
        <v>138.36772983114446</v>
      </c>
      <c r="Q99">
        <v>137.8242397137746</v>
      </c>
    </row>
    <row r="100" spans="1:17" x14ac:dyDescent="0.2">
      <c r="A100">
        <v>2022</v>
      </c>
      <c r="B100" s="4">
        <v>3</v>
      </c>
      <c r="C100" s="4">
        <v>7</v>
      </c>
      <c r="D100" s="4" t="s">
        <v>117</v>
      </c>
      <c r="E100" t="s">
        <v>83</v>
      </c>
      <c r="F100" s="5">
        <v>44792</v>
      </c>
      <c r="G100" s="5">
        <v>44848</v>
      </c>
      <c r="H100">
        <v>21.7</v>
      </c>
      <c r="I100">
        <v>36.6</v>
      </c>
      <c r="J100">
        <v>41.9</v>
      </c>
      <c r="K100">
        <v>59</v>
      </c>
      <c r="L100">
        <v>0.61</v>
      </c>
      <c r="M100">
        <v>60.388600000000004</v>
      </c>
      <c r="N100">
        <v>2.8639618138424821</v>
      </c>
      <c r="O100">
        <v>39.332999999999998</v>
      </c>
      <c r="P100">
        <v>137.37703009488331</v>
      </c>
      <c r="Q100">
        <v>134.07026697008382</v>
      </c>
    </row>
    <row r="101" spans="1:17" x14ac:dyDescent="0.2">
      <c r="A101">
        <v>2022</v>
      </c>
      <c r="B101" s="4">
        <v>4</v>
      </c>
      <c r="C101" s="4">
        <v>8</v>
      </c>
      <c r="D101" s="4" t="s">
        <v>117</v>
      </c>
      <c r="E101" t="s">
        <v>83</v>
      </c>
      <c r="F101" s="5">
        <v>44792</v>
      </c>
      <c r="G101" s="5">
        <v>44848</v>
      </c>
      <c r="H101">
        <v>19.899999999999999</v>
      </c>
      <c r="I101">
        <v>36.799999999999997</v>
      </c>
      <c r="J101">
        <v>43.9</v>
      </c>
      <c r="K101">
        <v>58</v>
      </c>
      <c r="L101">
        <v>0.59</v>
      </c>
      <c r="M101">
        <v>60.232800000000012</v>
      </c>
      <c r="N101">
        <v>2.7334851936218678</v>
      </c>
      <c r="O101">
        <v>39.273000000000003</v>
      </c>
      <c r="P101">
        <v>128.89604978054336</v>
      </c>
      <c r="Q101">
        <v>127.63214493828471</v>
      </c>
    </row>
    <row r="102" spans="1:17" x14ac:dyDescent="0.2">
      <c r="A102">
        <v>2022</v>
      </c>
      <c r="B102" s="4">
        <v>1</v>
      </c>
      <c r="C102" s="4">
        <v>5</v>
      </c>
      <c r="D102" s="4" t="s">
        <v>122</v>
      </c>
      <c r="E102" t="s">
        <v>83</v>
      </c>
      <c r="F102" s="5">
        <v>44792</v>
      </c>
      <c r="G102" s="5">
        <v>44848</v>
      </c>
      <c r="H102">
        <v>18.8</v>
      </c>
      <c r="I102">
        <v>16</v>
      </c>
      <c r="J102">
        <v>21</v>
      </c>
      <c r="K102">
        <v>69</v>
      </c>
      <c r="L102">
        <v>0.77</v>
      </c>
      <c r="M102">
        <v>76.436000000000007</v>
      </c>
      <c r="N102">
        <v>5.7142857142857144</v>
      </c>
      <c r="O102">
        <v>61.67</v>
      </c>
      <c r="P102">
        <v>320.55749128919859</v>
      </c>
      <c r="Q102">
        <v>338.5869324473976</v>
      </c>
    </row>
    <row r="103" spans="1:17" x14ac:dyDescent="0.2">
      <c r="A103">
        <v>2022</v>
      </c>
      <c r="B103" s="4">
        <v>2</v>
      </c>
      <c r="C103" s="4">
        <v>6</v>
      </c>
      <c r="D103" s="4" t="s">
        <v>122</v>
      </c>
      <c r="E103" t="s">
        <v>83</v>
      </c>
      <c r="F103" s="5">
        <v>44792</v>
      </c>
      <c r="G103" s="5">
        <v>44848</v>
      </c>
      <c r="H103">
        <v>16.899999999999999</v>
      </c>
      <c r="I103">
        <v>16.399999999999999</v>
      </c>
      <c r="J103">
        <v>21.2</v>
      </c>
      <c r="K103">
        <v>69</v>
      </c>
      <c r="L103">
        <v>0.76</v>
      </c>
      <c r="M103">
        <v>76.124400000000009</v>
      </c>
      <c r="N103">
        <v>5.6603773584905666</v>
      </c>
      <c r="O103">
        <v>63.384</v>
      </c>
      <c r="P103">
        <v>317.53336401288544</v>
      </c>
      <c r="Q103">
        <v>334.02544975866613</v>
      </c>
    </row>
    <row r="104" spans="1:17" x14ac:dyDescent="0.2">
      <c r="A104">
        <v>2022</v>
      </c>
      <c r="B104" s="4">
        <v>3</v>
      </c>
      <c r="C104" s="4">
        <v>7</v>
      </c>
      <c r="D104" s="4" t="s">
        <v>122</v>
      </c>
      <c r="E104" t="s">
        <v>83</v>
      </c>
      <c r="F104" s="5">
        <v>44792</v>
      </c>
      <c r="G104" s="5">
        <v>44848</v>
      </c>
      <c r="H104">
        <v>15.6</v>
      </c>
      <c r="I104">
        <v>16.399999999999999</v>
      </c>
      <c r="J104">
        <v>21.2</v>
      </c>
      <c r="K104">
        <v>69</v>
      </c>
      <c r="L104">
        <v>0.76</v>
      </c>
      <c r="M104">
        <v>76.124400000000009</v>
      </c>
      <c r="N104">
        <v>5.6603773584905666</v>
      </c>
      <c r="O104">
        <v>64.683999999999997</v>
      </c>
      <c r="P104">
        <v>317.53336401288544</v>
      </c>
      <c r="Q104">
        <v>334.02544975866613</v>
      </c>
    </row>
    <row r="105" spans="1:17" x14ac:dyDescent="0.2">
      <c r="A105">
        <v>2022</v>
      </c>
      <c r="B105" s="4">
        <v>4</v>
      </c>
      <c r="C105" s="4">
        <v>8</v>
      </c>
      <c r="D105" s="4" t="s">
        <v>122</v>
      </c>
      <c r="E105" t="s">
        <v>83</v>
      </c>
      <c r="F105" s="5">
        <v>44792</v>
      </c>
      <c r="G105" s="5">
        <v>44848</v>
      </c>
      <c r="H105">
        <v>14.9</v>
      </c>
      <c r="I105">
        <v>16.2</v>
      </c>
      <c r="J105">
        <v>21</v>
      </c>
      <c r="K105">
        <v>69</v>
      </c>
      <c r="L105">
        <v>0.77</v>
      </c>
      <c r="M105">
        <v>76.280200000000008</v>
      </c>
      <c r="N105">
        <v>5.7142857142857144</v>
      </c>
      <c r="O105">
        <v>65.569999999999993</v>
      </c>
      <c r="P105">
        <v>320.55749128919859</v>
      </c>
      <c r="Q105">
        <v>337.89678848283501</v>
      </c>
    </row>
    <row r="106" spans="1:17" x14ac:dyDescent="0.2">
      <c r="A106">
        <v>2022</v>
      </c>
      <c r="B106" s="4">
        <v>1</v>
      </c>
      <c r="C106" s="4">
        <v>5</v>
      </c>
      <c r="D106" s="4" t="s">
        <v>82</v>
      </c>
      <c r="E106" t="s">
        <v>126</v>
      </c>
      <c r="F106" s="5">
        <v>44792</v>
      </c>
      <c r="G106" s="5">
        <v>44868</v>
      </c>
      <c r="H106">
        <v>12.2</v>
      </c>
      <c r="I106">
        <v>16</v>
      </c>
      <c r="J106">
        <v>20.3</v>
      </c>
      <c r="K106">
        <v>69</v>
      </c>
      <c r="L106">
        <v>0.77</v>
      </c>
      <c r="M106">
        <v>76.436000000000007</v>
      </c>
      <c r="N106">
        <v>5.9113300492610836</v>
      </c>
      <c r="O106">
        <v>68.920999999999992</v>
      </c>
      <c r="P106">
        <v>331.61119788537786</v>
      </c>
      <c r="Q106">
        <v>350.26234391110097</v>
      </c>
    </row>
    <row r="107" spans="1:17" x14ac:dyDescent="0.2">
      <c r="A107">
        <v>2022</v>
      </c>
      <c r="B107" s="4">
        <v>2</v>
      </c>
      <c r="C107" s="4">
        <v>6</v>
      </c>
      <c r="D107" s="4" t="s">
        <v>82</v>
      </c>
      <c r="E107" t="s">
        <v>126</v>
      </c>
      <c r="F107" s="5">
        <v>44792</v>
      </c>
      <c r="G107" s="5">
        <v>44868</v>
      </c>
      <c r="H107">
        <v>12.1</v>
      </c>
      <c r="I107">
        <v>14.6</v>
      </c>
      <c r="J107">
        <v>18.5</v>
      </c>
      <c r="K107">
        <v>70</v>
      </c>
      <c r="L107">
        <v>0.78</v>
      </c>
      <c r="M107">
        <v>77.526600000000002</v>
      </c>
      <c r="N107">
        <v>6.4864864864864868</v>
      </c>
      <c r="O107">
        <v>70.694999999999993</v>
      </c>
      <c r="P107">
        <v>369.1496374423204</v>
      </c>
      <c r="Q107">
        <v>389.82576995600255</v>
      </c>
    </row>
    <row r="108" spans="1:17" x14ac:dyDescent="0.2">
      <c r="A108">
        <v>2022</v>
      </c>
      <c r="B108" s="4">
        <v>3</v>
      </c>
      <c r="C108" s="4">
        <v>7</v>
      </c>
      <c r="D108" s="4" t="s">
        <v>82</v>
      </c>
      <c r="E108" t="s">
        <v>126</v>
      </c>
      <c r="F108" s="5">
        <v>44792</v>
      </c>
      <c r="G108" s="5">
        <v>44868</v>
      </c>
      <c r="H108">
        <v>11.1</v>
      </c>
      <c r="I108">
        <v>15.6</v>
      </c>
      <c r="J108">
        <v>19.5</v>
      </c>
      <c r="K108">
        <v>70</v>
      </c>
      <c r="L108">
        <v>0.78</v>
      </c>
      <c r="M108">
        <v>76.747600000000006</v>
      </c>
      <c r="N108">
        <v>6.1538461538461542</v>
      </c>
      <c r="O108">
        <v>70.765000000000001</v>
      </c>
      <c r="P108">
        <v>350.21888680425269</v>
      </c>
      <c r="Q108">
        <v>366.11854502087067</v>
      </c>
    </row>
    <row r="109" spans="1:17" x14ac:dyDescent="0.2">
      <c r="A109">
        <v>2022</v>
      </c>
      <c r="B109" s="4">
        <v>4</v>
      </c>
      <c r="C109" s="4">
        <v>8</v>
      </c>
      <c r="D109" s="4" t="s">
        <v>82</v>
      </c>
      <c r="E109" t="s">
        <v>126</v>
      </c>
      <c r="F109" s="5">
        <v>44792</v>
      </c>
      <c r="G109" s="5">
        <v>44868</v>
      </c>
      <c r="H109">
        <v>12.1</v>
      </c>
      <c r="I109">
        <v>16.399999999999999</v>
      </c>
      <c r="J109">
        <v>20</v>
      </c>
      <c r="K109">
        <v>70</v>
      </c>
      <c r="L109">
        <v>0.77</v>
      </c>
      <c r="M109">
        <v>76.124400000000009</v>
      </c>
      <c r="N109">
        <v>6</v>
      </c>
      <c r="O109">
        <v>69.3</v>
      </c>
      <c r="P109">
        <v>341.46341463414637</v>
      </c>
      <c r="Q109">
        <v>354.06697674418609</v>
      </c>
    </row>
    <row r="110" spans="1:17" x14ac:dyDescent="0.2">
      <c r="A110">
        <v>2022</v>
      </c>
      <c r="B110" s="4">
        <v>1</v>
      </c>
      <c r="C110" s="4">
        <v>5</v>
      </c>
      <c r="D110" s="4" t="s">
        <v>88</v>
      </c>
      <c r="E110" t="s">
        <v>126</v>
      </c>
      <c r="F110" s="5">
        <v>44792</v>
      </c>
      <c r="G110" s="5">
        <v>44868</v>
      </c>
      <c r="H110">
        <v>11.4</v>
      </c>
      <c r="I110">
        <v>16.600000000000001</v>
      </c>
      <c r="J110">
        <v>21.6</v>
      </c>
      <c r="K110">
        <v>69</v>
      </c>
      <c r="L110">
        <v>0.76</v>
      </c>
      <c r="M110">
        <v>75.968600000000009</v>
      </c>
      <c r="N110">
        <v>5.5555555555555554</v>
      </c>
      <c r="O110">
        <v>68.512</v>
      </c>
      <c r="P110">
        <v>311.65311653116532</v>
      </c>
      <c r="Q110">
        <v>327.16881998277347</v>
      </c>
    </row>
    <row r="111" spans="1:17" x14ac:dyDescent="0.2">
      <c r="A111">
        <v>2022</v>
      </c>
      <c r="B111" s="4">
        <v>2</v>
      </c>
      <c r="C111" s="4">
        <v>6</v>
      </c>
      <c r="D111" s="4" t="s">
        <v>88</v>
      </c>
      <c r="E111" t="s">
        <v>126</v>
      </c>
      <c r="F111" s="5">
        <v>44792</v>
      </c>
      <c r="G111" s="5">
        <v>44868</v>
      </c>
      <c r="H111">
        <v>11.4</v>
      </c>
      <c r="I111">
        <v>15.2</v>
      </c>
      <c r="J111">
        <v>20.2</v>
      </c>
      <c r="K111">
        <v>69</v>
      </c>
      <c r="L111">
        <v>0.77</v>
      </c>
      <c r="M111">
        <v>77.059200000000004</v>
      </c>
      <c r="N111">
        <v>5.9405940594059405</v>
      </c>
      <c r="O111">
        <v>69.813999999999993</v>
      </c>
      <c r="P111">
        <v>333.25283747886982</v>
      </c>
      <c r="Q111">
        <v>354.86622150587152</v>
      </c>
    </row>
    <row r="112" spans="1:17" x14ac:dyDescent="0.2">
      <c r="A112">
        <v>2022</v>
      </c>
      <c r="B112" s="4">
        <v>3</v>
      </c>
      <c r="C112" s="4">
        <v>7</v>
      </c>
      <c r="D112" s="4" t="s">
        <v>88</v>
      </c>
      <c r="E112" t="s">
        <v>126</v>
      </c>
      <c r="F112" s="5">
        <v>44792</v>
      </c>
      <c r="G112" s="5">
        <v>44868</v>
      </c>
      <c r="H112">
        <v>11.4</v>
      </c>
      <c r="I112">
        <v>16.3</v>
      </c>
      <c r="J112">
        <v>21.8</v>
      </c>
      <c r="K112">
        <v>69</v>
      </c>
      <c r="L112">
        <v>0.76</v>
      </c>
      <c r="M112">
        <v>76.202300000000008</v>
      </c>
      <c r="N112">
        <v>5.5045871559633026</v>
      </c>
      <c r="O112">
        <v>68.325999999999993</v>
      </c>
      <c r="P112">
        <v>308.79391362720969</v>
      </c>
      <c r="Q112">
        <v>325.16449754640496</v>
      </c>
    </row>
    <row r="113" spans="1:17" x14ac:dyDescent="0.2">
      <c r="A113">
        <v>2022</v>
      </c>
      <c r="B113" s="4">
        <v>4</v>
      </c>
      <c r="C113" s="4">
        <v>8</v>
      </c>
      <c r="D113" s="4" t="s">
        <v>88</v>
      </c>
      <c r="E113" t="s">
        <v>126</v>
      </c>
      <c r="F113" s="5">
        <v>44792</v>
      </c>
      <c r="G113" s="5">
        <v>44868</v>
      </c>
      <c r="H113">
        <v>11.3</v>
      </c>
      <c r="I113">
        <v>17.3</v>
      </c>
      <c r="J113">
        <v>22.6</v>
      </c>
      <c r="K113">
        <v>69</v>
      </c>
      <c r="L113">
        <v>0.76</v>
      </c>
      <c r="M113">
        <v>75.423300000000012</v>
      </c>
      <c r="N113">
        <v>5.3097345132743357</v>
      </c>
      <c r="O113">
        <v>67.682000000000002</v>
      </c>
      <c r="P113">
        <v>297.86315562270664</v>
      </c>
      <c r="Q113">
        <v>310.44782877135214</v>
      </c>
    </row>
    <row r="114" spans="1:17" x14ac:dyDescent="0.2">
      <c r="A114">
        <v>2022</v>
      </c>
      <c r="B114" s="4">
        <v>1</v>
      </c>
      <c r="C114" s="4">
        <v>5</v>
      </c>
      <c r="D114" s="4" t="s">
        <v>93</v>
      </c>
      <c r="E114" t="s">
        <v>126</v>
      </c>
      <c r="F114" s="5">
        <v>44792</v>
      </c>
      <c r="G114" s="5">
        <v>44868</v>
      </c>
      <c r="H114">
        <v>13.7</v>
      </c>
      <c r="I114">
        <v>12.9</v>
      </c>
      <c r="J114">
        <v>18</v>
      </c>
      <c r="K114">
        <v>70</v>
      </c>
      <c r="L114">
        <v>0.79</v>
      </c>
      <c r="M114">
        <v>78.85090000000001</v>
      </c>
      <c r="N114">
        <v>6.666666666666667</v>
      </c>
      <c r="O114">
        <v>69.56</v>
      </c>
      <c r="P114">
        <v>379.40379403794037</v>
      </c>
      <c r="Q114">
        <v>407.4981912144703</v>
      </c>
    </row>
    <row r="115" spans="1:17" x14ac:dyDescent="0.2">
      <c r="A115">
        <v>2022</v>
      </c>
      <c r="B115" s="4">
        <v>2</v>
      </c>
      <c r="C115" s="4">
        <v>6</v>
      </c>
      <c r="D115" s="4" t="s">
        <v>93</v>
      </c>
      <c r="E115" t="s">
        <v>126</v>
      </c>
      <c r="F115" s="5">
        <v>44792</v>
      </c>
      <c r="G115" s="5">
        <v>44868</v>
      </c>
      <c r="H115">
        <v>14.1</v>
      </c>
      <c r="I115">
        <v>13.8</v>
      </c>
      <c r="J115">
        <v>19</v>
      </c>
      <c r="K115">
        <v>70</v>
      </c>
      <c r="L115">
        <v>0.78</v>
      </c>
      <c r="M115">
        <v>78.149799999999999</v>
      </c>
      <c r="N115">
        <v>6.3157894736842106</v>
      </c>
      <c r="O115">
        <v>68.22999999999999</v>
      </c>
      <c r="P115">
        <v>359.43517329910139</v>
      </c>
      <c r="Q115">
        <v>382.61835985312121</v>
      </c>
    </row>
    <row r="116" spans="1:17" x14ac:dyDescent="0.2">
      <c r="A116">
        <v>2022</v>
      </c>
      <c r="B116" s="4">
        <v>3</v>
      </c>
      <c r="C116" s="4">
        <v>7</v>
      </c>
      <c r="D116" s="4" t="s">
        <v>93</v>
      </c>
      <c r="E116" t="s">
        <v>126</v>
      </c>
      <c r="F116" s="5">
        <v>44792</v>
      </c>
      <c r="G116" s="5">
        <v>44868</v>
      </c>
      <c r="H116">
        <v>11.7</v>
      </c>
      <c r="I116">
        <v>18.399999999999999</v>
      </c>
      <c r="J116">
        <v>24.6</v>
      </c>
      <c r="K116">
        <v>68</v>
      </c>
      <c r="L116">
        <v>0.75</v>
      </c>
      <c r="M116">
        <v>74.566400000000002</v>
      </c>
      <c r="N116">
        <v>4.8780487804878048</v>
      </c>
      <c r="O116">
        <v>65.421999999999997</v>
      </c>
      <c r="P116">
        <v>269.68074558794365</v>
      </c>
      <c r="Q116">
        <v>281.96785781811309</v>
      </c>
    </row>
    <row r="117" spans="1:17" x14ac:dyDescent="0.2">
      <c r="A117">
        <v>2022</v>
      </c>
      <c r="B117" s="4">
        <v>4</v>
      </c>
      <c r="C117" s="4">
        <v>8</v>
      </c>
      <c r="D117" s="4" t="s">
        <v>93</v>
      </c>
      <c r="E117" t="s">
        <v>126</v>
      </c>
      <c r="F117" s="5">
        <v>44792</v>
      </c>
      <c r="G117" s="5">
        <v>44868</v>
      </c>
      <c r="H117">
        <v>13.9</v>
      </c>
      <c r="I117">
        <v>17.600000000000001</v>
      </c>
      <c r="J117">
        <v>23.5</v>
      </c>
      <c r="K117">
        <v>68</v>
      </c>
      <c r="L117">
        <v>0.75</v>
      </c>
      <c r="M117">
        <v>75.189599999999999</v>
      </c>
      <c r="N117">
        <v>5.1063829787234045</v>
      </c>
      <c r="O117">
        <v>64.245000000000005</v>
      </c>
      <c r="P117">
        <v>282.30409963674106</v>
      </c>
      <c r="Q117">
        <v>297.633250865908</v>
      </c>
    </row>
    <row r="118" spans="1:17" x14ac:dyDescent="0.2">
      <c r="A118">
        <v>2022</v>
      </c>
      <c r="B118" s="4">
        <v>1</v>
      </c>
      <c r="C118" s="4">
        <v>5</v>
      </c>
      <c r="D118" s="4" t="s">
        <v>98</v>
      </c>
      <c r="E118" t="s">
        <v>126</v>
      </c>
      <c r="F118" s="5">
        <v>44792</v>
      </c>
      <c r="G118" s="5">
        <v>44868</v>
      </c>
      <c r="H118">
        <v>15</v>
      </c>
      <c r="I118">
        <v>16.8</v>
      </c>
      <c r="J118">
        <v>20.8</v>
      </c>
      <c r="K118">
        <v>69</v>
      </c>
      <c r="L118">
        <v>0.77</v>
      </c>
      <c r="M118">
        <v>75.81280000000001</v>
      </c>
      <c r="N118">
        <v>5.7692307692307692</v>
      </c>
      <c r="O118">
        <v>65.656000000000006</v>
      </c>
      <c r="P118">
        <v>323.63977485928706</v>
      </c>
      <c r="Q118">
        <v>339.05545617173527</v>
      </c>
    </row>
    <row r="119" spans="1:17" x14ac:dyDescent="0.2">
      <c r="A119">
        <v>2022</v>
      </c>
      <c r="B119" s="4">
        <v>2</v>
      </c>
      <c r="C119" s="4">
        <v>6</v>
      </c>
      <c r="D119" s="4" t="s">
        <v>98</v>
      </c>
      <c r="E119" t="s">
        <v>126</v>
      </c>
      <c r="F119" s="5">
        <v>44792</v>
      </c>
      <c r="G119" s="5">
        <v>44868</v>
      </c>
      <c r="H119">
        <v>11.3</v>
      </c>
      <c r="I119">
        <v>16.7</v>
      </c>
      <c r="J119">
        <v>20.8</v>
      </c>
      <c r="K119">
        <v>69</v>
      </c>
      <c r="L119">
        <v>0.77</v>
      </c>
      <c r="M119">
        <v>75.89070000000001</v>
      </c>
      <c r="N119">
        <v>5.7692307692307692</v>
      </c>
      <c r="O119">
        <v>69.355999999999995</v>
      </c>
      <c r="P119">
        <v>323.63977485928706</v>
      </c>
      <c r="Q119">
        <v>339.40384615384619</v>
      </c>
    </row>
    <row r="120" spans="1:17" x14ac:dyDescent="0.2">
      <c r="A120">
        <v>2022</v>
      </c>
      <c r="B120" s="4">
        <v>3</v>
      </c>
      <c r="C120" s="4">
        <v>7</v>
      </c>
      <c r="D120" s="4" t="s">
        <v>98</v>
      </c>
      <c r="E120" t="s">
        <v>126</v>
      </c>
      <c r="F120" s="5">
        <v>44792</v>
      </c>
      <c r="G120" s="5">
        <v>44868</v>
      </c>
      <c r="H120">
        <v>18</v>
      </c>
      <c r="I120">
        <v>16.600000000000001</v>
      </c>
      <c r="J120">
        <v>20.7</v>
      </c>
      <c r="K120">
        <v>69</v>
      </c>
      <c r="L120">
        <v>0.77</v>
      </c>
      <c r="M120">
        <v>75.968600000000009</v>
      </c>
      <c r="N120">
        <v>5.7971014492753623</v>
      </c>
      <c r="O120">
        <v>62.748999999999995</v>
      </c>
      <c r="P120">
        <v>325.20325203252031</v>
      </c>
      <c r="Q120">
        <v>341.39355128637237</v>
      </c>
    </row>
    <row r="121" spans="1:17" x14ac:dyDescent="0.2">
      <c r="A121">
        <v>2022</v>
      </c>
      <c r="B121" s="4">
        <v>4</v>
      </c>
      <c r="C121" s="4">
        <v>8</v>
      </c>
      <c r="D121" s="4" t="s">
        <v>98</v>
      </c>
      <c r="E121" t="s">
        <v>126</v>
      </c>
      <c r="F121" s="5">
        <v>44792</v>
      </c>
      <c r="G121" s="5">
        <v>44868</v>
      </c>
      <c r="H121">
        <v>14.2</v>
      </c>
      <c r="I121">
        <v>17.600000000000001</v>
      </c>
      <c r="J121">
        <v>22.2</v>
      </c>
      <c r="K121">
        <v>68</v>
      </c>
      <c r="L121">
        <v>0.76</v>
      </c>
      <c r="M121">
        <v>75.189599999999999</v>
      </c>
      <c r="N121">
        <v>5.4054054054054053</v>
      </c>
      <c r="O121">
        <v>65.153999999999996</v>
      </c>
      <c r="P121">
        <v>298.83542078664027</v>
      </c>
      <c r="Q121">
        <v>315.06222501571335</v>
      </c>
    </row>
    <row r="122" spans="1:17" x14ac:dyDescent="0.2">
      <c r="A122">
        <v>2022</v>
      </c>
      <c r="B122" s="4">
        <v>1</v>
      </c>
      <c r="C122" s="4">
        <v>5</v>
      </c>
      <c r="D122" t="s">
        <v>105</v>
      </c>
      <c r="E122" t="s">
        <v>126</v>
      </c>
      <c r="F122" s="5">
        <v>44792</v>
      </c>
      <c r="G122" s="5">
        <v>44868</v>
      </c>
      <c r="H122">
        <v>17.399999999999999</v>
      </c>
      <c r="I122">
        <v>29.2</v>
      </c>
      <c r="J122">
        <v>49.3</v>
      </c>
      <c r="K122">
        <v>61</v>
      </c>
      <c r="L122">
        <v>0.6</v>
      </c>
      <c r="M122">
        <v>66.153199999999998</v>
      </c>
      <c r="N122">
        <v>2.4340770791075053</v>
      </c>
      <c r="O122">
        <v>36.751000000000005</v>
      </c>
      <c r="P122">
        <v>120.7143917280958</v>
      </c>
      <c r="Q122">
        <v>124.82324637954621</v>
      </c>
    </row>
    <row r="123" spans="1:17" x14ac:dyDescent="0.2">
      <c r="A123">
        <v>2022</v>
      </c>
      <c r="B123" s="4">
        <v>2</v>
      </c>
      <c r="C123" s="4">
        <v>6</v>
      </c>
      <c r="D123" t="s">
        <v>105</v>
      </c>
      <c r="E123" t="s">
        <v>126</v>
      </c>
      <c r="F123" s="5">
        <v>44792</v>
      </c>
      <c r="G123" s="5">
        <v>44868</v>
      </c>
      <c r="H123">
        <v>14.3</v>
      </c>
      <c r="I123">
        <v>32.9</v>
      </c>
      <c r="J123">
        <v>52.2</v>
      </c>
      <c r="K123">
        <v>60</v>
      </c>
      <c r="L123">
        <v>0.57999999999999996</v>
      </c>
      <c r="M123">
        <v>63.270900000000005</v>
      </c>
      <c r="N123">
        <v>2.2988505747126435</v>
      </c>
      <c r="O123">
        <v>37.153999999999996</v>
      </c>
      <c r="P123">
        <v>112.13905242500699</v>
      </c>
      <c r="Q123">
        <v>112.75220529270248</v>
      </c>
    </row>
    <row r="124" spans="1:17" x14ac:dyDescent="0.2">
      <c r="A124">
        <v>2022</v>
      </c>
      <c r="B124" s="4">
        <v>3</v>
      </c>
      <c r="C124" s="4">
        <v>7</v>
      </c>
      <c r="D124" t="s">
        <v>105</v>
      </c>
      <c r="E124" t="s">
        <v>126</v>
      </c>
      <c r="F124" s="5">
        <v>44792</v>
      </c>
      <c r="G124" s="5">
        <v>44868</v>
      </c>
      <c r="H124">
        <v>13.5</v>
      </c>
      <c r="I124">
        <v>32.5</v>
      </c>
      <c r="J124">
        <v>53.7</v>
      </c>
      <c r="K124">
        <v>60</v>
      </c>
      <c r="L124">
        <v>0.56999999999999995</v>
      </c>
      <c r="M124">
        <v>63.582500000000003</v>
      </c>
      <c r="N124">
        <v>2.2346368715083798</v>
      </c>
      <c r="O124">
        <v>36.558999999999997</v>
      </c>
      <c r="P124">
        <v>109.00667665894537</v>
      </c>
      <c r="Q124">
        <v>110.1424797540167</v>
      </c>
    </row>
    <row r="125" spans="1:17" x14ac:dyDescent="0.2">
      <c r="A125">
        <v>2022</v>
      </c>
      <c r="B125" s="4">
        <v>4</v>
      </c>
      <c r="C125" s="4">
        <v>8</v>
      </c>
      <c r="D125" t="s">
        <v>105</v>
      </c>
      <c r="E125" t="s">
        <v>126</v>
      </c>
      <c r="F125" s="5">
        <v>44792</v>
      </c>
      <c r="G125" s="5">
        <v>44868</v>
      </c>
      <c r="H125">
        <v>15.9</v>
      </c>
      <c r="I125">
        <v>32</v>
      </c>
      <c r="J125">
        <v>52.3</v>
      </c>
      <c r="K125">
        <v>60</v>
      </c>
      <c r="L125">
        <v>0.57999999999999996</v>
      </c>
      <c r="M125">
        <v>63.972000000000008</v>
      </c>
      <c r="N125">
        <v>2.2944550669216062</v>
      </c>
      <c r="O125">
        <v>35.460999999999999</v>
      </c>
      <c r="P125">
        <v>111.92463741081005</v>
      </c>
      <c r="Q125">
        <v>113.78362755124729</v>
      </c>
    </row>
    <row r="126" spans="1:17" x14ac:dyDescent="0.2">
      <c r="A126">
        <v>2022</v>
      </c>
      <c r="B126" s="4">
        <v>1</v>
      </c>
      <c r="C126" s="4">
        <v>5</v>
      </c>
      <c r="D126" s="4" t="s">
        <v>110</v>
      </c>
      <c r="E126" t="s">
        <v>126</v>
      </c>
      <c r="F126" s="5">
        <v>44792</v>
      </c>
      <c r="G126" s="5">
        <v>44868</v>
      </c>
      <c r="H126">
        <v>14.1</v>
      </c>
      <c r="I126">
        <v>33.299999999999997</v>
      </c>
      <c r="J126">
        <v>42.2</v>
      </c>
      <c r="K126">
        <v>62</v>
      </c>
      <c r="L126">
        <v>0.64</v>
      </c>
      <c r="M126">
        <v>62.959300000000006</v>
      </c>
      <c r="N126">
        <v>2.8436018957345968</v>
      </c>
      <c r="O126">
        <v>46.653999999999996</v>
      </c>
      <c r="P126">
        <v>143.33603051670326</v>
      </c>
      <c r="Q126">
        <v>138.78386421249863</v>
      </c>
    </row>
    <row r="127" spans="1:17" x14ac:dyDescent="0.2">
      <c r="A127">
        <v>2022</v>
      </c>
      <c r="B127" s="4">
        <v>2</v>
      </c>
      <c r="C127" s="4">
        <v>6</v>
      </c>
      <c r="D127" s="4" t="s">
        <v>110</v>
      </c>
      <c r="E127" t="s">
        <v>126</v>
      </c>
      <c r="F127" s="5">
        <v>44792</v>
      </c>
      <c r="G127" s="5">
        <v>44868</v>
      </c>
      <c r="H127">
        <v>14.5</v>
      </c>
      <c r="I127">
        <v>26.5</v>
      </c>
      <c r="J127">
        <v>34.299999999999997</v>
      </c>
      <c r="K127">
        <v>64</v>
      </c>
      <c r="L127">
        <v>0.69</v>
      </c>
      <c r="M127">
        <v>68.256500000000003</v>
      </c>
      <c r="N127">
        <v>3.4985422740524785</v>
      </c>
      <c r="O127">
        <v>53.600999999999999</v>
      </c>
      <c r="P127">
        <v>182.0379719832184</v>
      </c>
      <c r="Q127">
        <v>185.11492304563023</v>
      </c>
    </row>
    <row r="128" spans="1:17" x14ac:dyDescent="0.2">
      <c r="A128">
        <v>2022</v>
      </c>
      <c r="B128" s="4">
        <v>3</v>
      </c>
      <c r="C128" s="4">
        <v>7</v>
      </c>
      <c r="D128" s="4" t="s">
        <v>110</v>
      </c>
      <c r="E128" t="s">
        <v>126</v>
      </c>
      <c r="F128" s="5">
        <v>44792</v>
      </c>
      <c r="G128" s="5">
        <v>44868</v>
      </c>
      <c r="H128">
        <v>10.9</v>
      </c>
      <c r="I128">
        <v>29.7</v>
      </c>
      <c r="J128">
        <v>38.200000000000003</v>
      </c>
      <c r="K128">
        <v>63</v>
      </c>
      <c r="L128">
        <v>0.66</v>
      </c>
      <c r="M128">
        <v>65.7637</v>
      </c>
      <c r="N128">
        <v>3.1413612565445024</v>
      </c>
      <c r="O128">
        <v>53.573999999999998</v>
      </c>
      <c r="P128">
        <v>160.89899118886476</v>
      </c>
      <c r="Q128">
        <v>160.14537927675636</v>
      </c>
    </row>
    <row r="129" spans="1:17" x14ac:dyDescent="0.2">
      <c r="A129">
        <v>2022</v>
      </c>
      <c r="B129" s="4">
        <v>4</v>
      </c>
      <c r="C129" s="4">
        <v>8</v>
      </c>
      <c r="D129" s="4" t="s">
        <v>110</v>
      </c>
      <c r="E129" t="s">
        <v>126</v>
      </c>
      <c r="F129" s="5">
        <v>44792</v>
      </c>
      <c r="G129" s="5">
        <v>44868</v>
      </c>
      <c r="H129">
        <v>8.3000000000000007</v>
      </c>
      <c r="I129">
        <v>35.4</v>
      </c>
      <c r="J129">
        <v>45.6</v>
      </c>
      <c r="K129">
        <v>61</v>
      </c>
      <c r="L129">
        <v>0.62</v>
      </c>
      <c r="M129">
        <v>61.323400000000007</v>
      </c>
      <c r="N129">
        <v>2.6315789473684208</v>
      </c>
      <c r="O129">
        <v>49.292000000000002</v>
      </c>
      <c r="P129">
        <v>130.50919982884039</v>
      </c>
      <c r="Q129">
        <v>125.09873521011832</v>
      </c>
    </row>
    <row r="130" spans="1:17" x14ac:dyDescent="0.2">
      <c r="A130">
        <v>2022</v>
      </c>
      <c r="B130" s="4">
        <v>1</v>
      </c>
      <c r="C130" s="4">
        <v>5</v>
      </c>
      <c r="D130" s="4" t="s">
        <v>117</v>
      </c>
      <c r="E130" t="s">
        <v>126</v>
      </c>
      <c r="F130" s="5">
        <v>44792</v>
      </c>
      <c r="G130" s="5">
        <v>44868</v>
      </c>
      <c r="H130">
        <v>21.7</v>
      </c>
      <c r="I130">
        <v>33.5</v>
      </c>
      <c r="J130">
        <v>40.700000000000003</v>
      </c>
      <c r="K130">
        <v>60</v>
      </c>
      <c r="L130">
        <v>0.62</v>
      </c>
      <c r="M130">
        <v>62.8035</v>
      </c>
      <c r="N130">
        <v>2.9484029484029484</v>
      </c>
      <c r="O130">
        <v>40.448999999999998</v>
      </c>
      <c r="P130">
        <v>143.82453406843649</v>
      </c>
      <c r="Q130">
        <v>143.54265470544539</v>
      </c>
    </row>
    <row r="131" spans="1:17" x14ac:dyDescent="0.2">
      <c r="A131">
        <v>2022</v>
      </c>
      <c r="B131" s="4">
        <v>2</v>
      </c>
      <c r="C131" s="4">
        <v>6</v>
      </c>
      <c r="D131" s="4" t="s">
        <v>117</v>
      </c>
      <c r="E131" t="s">
        <v>126</v>
      </c>
      <c r="F131" s="5">
        <v>44792</v>
      </c>
      <c r="G131" s="5">
        <v>44868</v>
      </c>
      <c r="H131">
        <v>17.100000000000001</v>
      </c>
      <c r="I131">
        <v>37.5</v>
      </c>
      <c r="J131">
        <v>47.1</v>
      </c>
      <c r="K131">
        <v>57</v>
      </c>
      <c r="L131">
        <v>0.56999999999999995</v>
      </c>
      <c r="M131">
        <v>59.6875</v>
      </c>
      <c r="N131">
        <v>2.5477707006369426</v>
      </c>
      <c r="O131">
        <v>39.096999999999994</v>
      </c>
      <c r="P131">
        <v>118.06742271244367</v>
      </c>
      <c r="Q131">
        <v>117.88377030563372</v>
      </c>
    </row>
    <row r="132" spans="1:17" x14ac:dyDescent="0.2">
      <c r="A132">
        <v>2022</v>
      </c>
      <c r="B132" s="4">
        <v>3</v>
      </c>
      <c r="C132" s="4">
        <v>7</v>
      </c>
      <c r="D132" s="4" t="s">
        <v>117</v>
      </c>
      <c r="E132" t="s">
        <v>126</v>
      </c>
      <c r="F132" s="5">
        <v>44792</v>
      </c>
      <c r="G132" s="5">
        <v>44868</v>
      </c>
      <c r="H132">
        <v>19.399999999999999</v>
      </c>
      <c r="I132">
        <v>33.799999999999997</v>
      </c>
      <c r="J132">
        <v>43.2</v>
      </c>
      <c r="K132">
        <v>59</v>
      </c>
      <c r="L132">
        <v>0.6</v>
      </c>
      <c r="M132">
        <v>62.569800000000008</v>
      </c>
      <c r="N132">
        <v>2.7777777777777777</v>
      </c>
      <c r="O132">
        <v>40.423999999999999</v>
      </c>
      <c r="P132">
        <v>133.24299909665763</v>
      </c>
      <c r="Q132">
        <v>134.73255813953489</v>
      </c>
    </row>
    <row r="133" spans="1:17" x14ac:dyDescent="0.2">
      <c r="A133">
        <v>2022</v>
      </c>
      <c r="B133" s="4">
        <v>4</v>
      </c>
      <c r="C133" s="4">
        <v>8</v>
      </c>
      <c r="D133" s="4" t="s">
        <v>117</v>
      </c>
      <c r="E133" t="s">
        <v>126</v>
      </c>
      <c r="F133" s="5">
        <v>44792</v>
      </c>
      <c r="G133" s="5">
        <v>44868</v>
      </c>
      <c r="H133">
        <v>21</v>
      </c>
      <c r="I133">
        <v>33.4</v>
      </c>
      <c r="J133">
        <v>41.6</v>
      </c>
      <c r="K133">
        <v>59</v>
      </c>
      <c r="L133">
        <v>0.61</v>
      </c>
      <c r="M133">
        <v>62.881400000000006</v>
      </c>
      <c r="N133">
        <v>2.8846153846153846</v>
      </c>
      <c r="O133">
        <v>40.311999999999998</v>
      </c>
      <c r="P133">
        <v>138.36772983114446</v>
      </c>
      <c r="Q133">
        <v>140.6113595706619</v>
      </c>
    </row>
    <row r="134" spans="1:17" x14ac:dyDescent="0.2">
      <c r="A134">
        <v>2022</v>
      </c>
      <c r="B134" s="4">
        <v>1</v>
      </c>
      <c r="C134" s="4">
        <v>5</v>
      </c>
      <c r="D134" s="4" t="s">
        <v>122</v>
      </c>
      <c r="E134" t="s">
        <v>126</v>
      </c>
      <c r="F134" s="5">
        <v>44792</v>
      </c>
      <c r="G134" s="5">
        <v>44868</v>
      </c>
      <c r="H134">
        <v>17.8</v>
      </c>
      <c r="I134">
        <v>17.2</v>
      </c>
      <c r="J134">
        <v>23.2</v>
      </c>
      <c r="K134">
        <v>68</v>
      </c>
      <c r="L134">
        <v>0.75</v>
      </c>
      <c r="M134">
        <v>75.501200000000011</v>
      </c>
      <c r="N134">
        <v>5.1724137931034484</v>
      </c>
      <c r="O134">
        <v>60.623999999999995</v>
      </c>
      <c r="P134">
        <v>285.95458368376785</v>
      </c>
      <c r="Q134">
        <v>302.73135525260631</v>
      </c>
    </row>
    <row r="135" spans="1:17" x14ac:dyDescent="0.2">
      <c r="A135">
        <v>2022</v>
      </c>
      <c r="B135" s="4">
        <v>2</v>
      </c>
      <c r="C135" s="4">
        <v>6</v>
      </c>
      <c r="D135" s="4" t="s">
        <v>122</v>
      </c>
      <c r="E135" t="s">
        <v>126</v>
      </c>
      <c r="F135" s="5">
        <v>44792</v>
      </c>
      <c r="G135" s="5">
        <v>44868</v>
      </c>
      <c r="H135">
        <v>15.5</v>
      </c>
      <c r="I135">
        <v>17.5</v>
      </c>
      <c r="J135">
        <v>23.7</v>
      </c>
      <c r="K135">
        <v>68</v>
      </c>
      <c r="L135">
        <v>0.75</v>
      </c>
      <c r="M135">
        <v>75.267500000000013</v>
      </c>
      <c r="N135">
        <v>5.0632911392405067</v>
      </c>
      <c r="O135">
        <v>62.459000000000003</v>
      </c>
      <c r="P135">
        <v>279.92178655963778</v>
      </c>
      <c r="Q135">
        <v>295.4273378471201</v>
      </c>
    </row>
    <row r="136" spans="1:17" x14ac:dyDescent="0.2">
      <c r="A136">
        <v>2022</v>
      </c>
      <c r="B136" s="4">
        <v>3</v>
      </c>
      <c r="C136" s="4">
        <v>7</v>
      </c>
      <c r="D136" s="4" t="s">
        <v>122</v>
      </c>
      <c r="E136" t="s">
        <v>126</v>
      </c>
      <c r="F136" s="5">
        <v>44792</v>
      </c>
      <c r="G136" s="5">
        <v>44868</v>
      </c>
      <c r="H136">
        <v>11.6</v>
      </c>
      <c r="I136">
        <v>17.7</v>
      </c>
      <c r="J136">
        <v>23.7</v>
      </c>
      <c r="K136">
        <v>68</v>
      </c>
      <c r="L136">
        <v>0.75</v>
      </c>
      <c r="M136">
        <v>75.111700000000013</v>
      </c>
      <c r="N136">
        <v>5.0632911392405067</v>
      </c>
      <c r="O136">
        <v>66.359000000000009</v>
      </c>
      <c r="P136">
        <v>279.92178655963778</v>
      </c>
      <c r="Q136">
        <v>294.81581787852031</v>
      </c>
    </row>
    <row r="137" spans="1:17" x14ac:dyDescent="0.2">
      <c r="A137">
        <v>2022</v>
      </c>
      <c r="B137" s="4">
        <v>4</v>
      </c>
      <c r="C137" s="4">
        <v>8</v>
      </c>
      <c r="D137" s="4" t="s">
        <v>122</v>
      </c>
      <c r="E137" t="s">
        <v>126</v>
      </c>
      <c r="F137" s="5">
        <v>44792</v>
      </c>
      <c r="G137" s="5">
        <v>44868</v>
      </c>
      <c r="H137">
        <v>14.6</v>
      </c>
      <c r="I137">
        <v>18.7</v>
      </c>
      <c r="J137">
        <v>24.1</v>
      </c>
      <c r="K137">
        <v>68</v>
      </c>
      <c r="L137">
        <v>0.75</v>
      </c>
      <c r="M137">
        <v>74.332700000000003</v>
      </c>
      <c r="N137">
        <v>4.9792531120331951</v>
      </c>
      <c r="O137">
        <v>62.986999999999995</v>
      </c>
      <c r="P137">
        <v>275.2757818034612</v>
      </c>
      <c r="Q137">
        <v>286.91575798513941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3621-5815-9A4E-B829-D4D1C58FF362}">
  <dimension ref="A1:BQ260"/>
  <sheetViews>
    <sheetView zoomScale="7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V2" sqref="AV2"/>
    </sheetView>
  </sheetViews>
  <sheetFormatPr baseColWidth="10" defaultRowHeight="16" x14ac:dyDescent="0.2"/>
  <cols>
    <col min="3" max="4" width="10.83203125" style="5"/>
  </cols>
  <sheetData>
    <row r="1" spans="1:69" x14ac:dyDescent="0.2">
      <c r="G1" t="s">
        <v>54</v>
      </c>
      <c r="P1" t="s">
        <v>0</v>
      </c>
    </row>
    <row r="2" spans="1:69" x14ac:dyDescent="0.2">
      <c r="A2" t="s">
        <v>1</v>
      </c>
      <c r="B2" t="s">
        <v>2</v>
      </c>
      <c r="C2" s="5" t="s">
        <v>3</v>
      </c>
      <c r="D2" s="5" t="s">
        <v>4</v>
      </c>
      <c r="E2" t="s">
        <v>5</v>
      </c>
      <c r="F2" t="s">
        <v>6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  <c r="O2" t="s">
        <v>63</v>
      </c>
      <c r="P2" t="s">
        <v>7</v>
      </c>
      <c r="Q2" t="s">
        <v>8</v>
      </c>
      <c r="R2" t="s">
        <v>9</v>
      </c>
      <c r="S2" t="s">
        <v>10</v>
      </c>
      <c r="T2" t="s">
        <v>11</v>
      </c>
      <c r="U2" t="s">
        <v>12</v>
      </c>
      <c r="V2" t="s">
        <v>13</v>
      </c>
      <c r="W2" t="s">
        <v>238</v>
      </c>
      <c r="X2" t="s">
        <v>239</v>
      </c>
      <c r="Y2" t="s">
        <v>240</v>
      </c>
      <c r="Z2" t="s">
        <v>241</v>
      </c>
      <c r="AA2" t="s">
        <v>14</v>
      </c>
      <c r="AB2" t="s">
        <v>15</v>
      </c>
      <c r="AC2" t="s">
        <v>16</v>
      </c>
      <c r="AD2" t="s">
        <v>17</v>
      </c>
      <c r="AE2" t="s">
        <v>18</v>
      </c>
      <c r="AF2" t="s">
        <v>19</v>
      </c>
      <c r="AG2" t="s">
        <v>20</v>
      </c>
      <c r="AH2" t="s">
        <v>21</v>
      </c>
      <c r="AI2" t="s">
        <v>22</v>
      </c>
      <c r="AJ2" t="s">
        <v>23</v>
      </c>
      <c r="AK2" t="s">
        <v>24</v>
      </c>
      <c r="AL2" t="s">
        <v>25</v>
      </c>
      <c r="AM2" t="s">
        <v>26</v>
      </c>
      <c r="AN2" t="s">
        <v>27</v>
      </c>
      <c r="AO2" t="s">
        <v>28</v>
      </c>
      <c r="AP2" t="s">
        <v>232</v>
      </c>
      <c r="AQ2" t="s">
        <v>233</v>
      </c>
      <c r="AR2" t="s">
        <v>234</v>
      </c>
      <c r="AS2" t="s">
        <v>29</v>
      </c>
      <c r="AT2" t="s">
        <v>30</v>
      </c>
      <c r="AU2" t="s">
        <v>31</v>
      </c>
      <c r="AV2" t="s">
        <v>32</v>
      </c>
      <c r="AW2" t="s">
        <v>235</v>
      </c>
      <c r="AX2" t="s">
        <v>33</v>
      </c>
      <c r="AY2" t="s">
        <v>34</v>
      </c>
      <c r="AZ2" t="s">
        <v>35</v>
      </c>
      <c r="BA2" t="s">
        <v>36</v>
      </c>
      <c r="BB2" t="s">
        <v>37</v>
      </c>
      <c r="BD2" t="s">
        <v>38</v>
      </c>
      <c r="BE2" t="s">
        <v>14</v>
      </c>
      <c r="BF2" t="s">
        <v>15</v>
      </c>
      <c r="BG2" t="s">
        <v>16</v>
      </c>
      <c r="BH2" t="s">
        <v>39</v>
      </c>
      <c r="BI2" t="s">
        <v>40</v>
      </c>
      <c r="BJ2" t="s">
        <v>41</v>
      </c>
      <c r="BK2" t="s">
        <v>42</v>
      </c>
      <c r="BL2" t="s">
        <v>71</v>
      </c>
      <c r="BM2" t="s">
        <v>43</v>
      </c>
      <c r="BN2" t="s">
        <v>44</v>
      </c>
      <c r="BO2" t="s">
        <v>45</v>
      </c>
      <c r="BP2" t="s">
        <v>46</v>
      </c>
      <c r="BQ2" t="s">
        <v>47</v>
      </c>
    </row>
    <row r="3" spans="1:69" x14ac:dyDescent="0.2">
      <c r="A3">
        <v>2021</v>
      </c>
      <c r="B3">
        <v>1</v>
      </c>
      <c r="C3" s="5">
        <v>45156</v>
      </c>
      <c r="D3" s="5">
        <v>45218</v>
      </c>
      <c r="E3" t="s">
        <v>48</v>
      </c>
      <c r="F3">
        <v>0</v>
      </c>
      <c r="P3">
        <v>0</v>
      </c>
      <c r="Q3">
        <v>31.8</v>
      </c>
      <c r="R3">
        <v>28.1</v>
      </c>
      <c r="S3">
        <f t="shared" ref="S3:S66" si="0">P3*8.92*4</f>
        <v>0</v>
      </c>
      <c r="T3">
        <f t="shared" ref="T3:T66" si="1">Q3*8.92*4</f>
        <v>1134.624</v>
      </c>
      <c r="U3">
        <f t="shared" ref="U3:U66" si="2">R3*8.92*4</f>
        <v>1002.6080000000001</v>
      </c>
      <c r="V3">
        <f t="shared" ref="V3:V66" si="3">SUM(S3:U3)</f>
        <v>2137.232</v>
      </c>
      <c r="W3">
        <f t="shared" ref="W3:W66" si="4">S3*1.121</f>
        <v>0</v>
      </c>
      <c r="X3">
        <f t="shared" ref="X3:X66" si="5">T3*1.121</f>
        <v>1271.9135040000001</v>
      </c>
      <c r="Y3">
        <f t="shared" ref="Y3:Y66" si="6">U3*1.121</f>
        <v>1123.9235680000002</v>
      </c>
      <c r="Z3">
        <f t="shared" ref="Z3:Z66" si="7">V3*1.121</f>
        <v>2395.8370719999998</v>
      </c>
      <c r="AA3">
        <f>S3/V3*100</f>
        <v>0</v>
      </c>
      <c r="AB3">
        <f>T3/V3*100</f>
        <v>53.088480801335557</v>
      </c>
      <c r="AC3">
        <f>U3/V3*100</f>
        <v>46.911519198664443</v>
      </c>
      <c r="AD3">
        <v>29.2</v>
      </c>
      <c r="AE3">
        <v>28.5</v>
      </c>
      <c r="AF3">
        <v>26.6</v>
      </c>
      <c r="AG3">
        <v>16.600000000000001</v>
      </c>
      <c r="AH3">
        <v>31.3</v>
      </c>
      <c r="AI3">
        <v>32.799999999999997</v>
      </c>
      <c r="AJ3">
        <v>21.5</v>
      </c>
      <c r="AK3">
        <v>50.8</v>
      </c>
      <c r="AL3">
        <v>38.799999999999997</v>
      </c>
      <c r="AM3">
        <v>70</v>
      </c>
      <c r="AN3">
        <v>61</v>
      </c>
      <c r="AO3">
        <v>61</v>
      </c>
      <c r="AP3">
        <v>0.77</v>
      </c>
      <c r="AQ3">
        <v>0.6</v>
      </c>
      <c r="AR3">
        <v>0.63</v>
      </c>
      <c r="AS3">
        <f>((AD3*AA3/100)+(AE3*AB3/100)+(AF3*AC3/100))</f>
        <v>27.608681135225375</v>
      </c>
      <c r="AT3">
        <f>((AG3*AA3/100)+(AH3*AB3/100)+(AI3*AC3/100))</f>
        <v>32.003672787979966</v>
      </c>
      <c r="AU3">
        <f>((AJ3*AA3/100)+(AK3*AB3/100)+(AL3*AC3/100))</f>
        <v>45.170617696160264</v>
      </c>
      <c r="AV3">
        <f>((AM3*AA3/100)+(AN3*AB3/100)+(AO3*AC3/100))</f>
        <v>61</v>
      </c>
      <c r="AW3">
        <f>(AP3*AA3/100)+(AQ3*AB3/100)+(AR3*AC3/100)</f>
        <v>0.61407345575959926</v>
      </c>
      <c r="AX3">
        <f>88.9-(0.779*AT3)</f>
        <v>63.969138898163607</v>
      </c>
      <c r="AY3">
        <f>120/AU3</f>
        <v>2.6565941782593914</v>
      </c>
      <c r="AZ3">
        <f>100-((AU3*0.93)+AS3)</f>
        <v>30.38264440734558</v>
      </c>
      <c r="BA3">
        <f>AY3*AV3/1.23</f>
        <v>131.74979258034381</v>
      </c>
      <c r="BB3">
        <f>AY3*AX3/1.29</f>
        <v>131.73646665513783</v>
      </c>
      <c r="BD3">
        <f>AVERAGE(V3:V6)</f>
        <v>1894.6079999999999</v>
      </c>
      <c r="BE3">
        <f>AVERAGE(AA3:AA6)</f>
        <v>0</v>
      </c>
      <c r="BF3">
        <f>AVERAGE(AB3:AB6)</f>
        <v>72.006814556900395</v>
      </c>
      <c r="BG3">
        <f>AVERAGE(AC3:AC6)</f>
        <v>27.993185443099609</v>
      </c>
      <c r="BH3">
        <f>AVERAGE(AS3:AS6)</f>
        <v>27.114236582571344</v>
      </c>
      <c r="BI3">
        <f>AVERAGE(AT3:AT6)</f>
        <v>31.804796505847523</v>
      </c>
      <c r="BJ3">
        <f>AVERAGE(AU3:AU6)</f>
        <v>47.315067769694863</v>
      </c>
      <c r="BK3">
        <f>AVERAGE(AV3:AV6)</f>
        <v>60.80952534780549</v>
      </c>
      <c r="BL3">
        <f>AVERAGE(AW3:AW6)</f>
        <v>0.60767959883025768</v>
      </c>
      <c r="BM3">
        <f t="shared" ref="BM3:BQ3" si="8">AVERAGE(AX3:AX6)</f>
        <v>64.124063521944777</v>
      </c>
      <c r="BN3">
        <f t="shared" si="8"/>
        <v>2.5399105863588098</v>
      </c>
      <c r="BO3">
        <f t="shared" si="8"/>
        <v>28.882750391612426</v>
      </c>
      <c r="BP3">
        <f t="shared" si="8"/>
        <v>125.58444802567537</v>
      </c>
      <c r="BQ3">
        <f t="shared" si="8"/>
        <v>126.27023965513801</v>
      </c>
    </row>
    <row r="4" spans="1:69" x14ac:dyDescent="0.2">
      <c r="A4">
        <v>2021</v>
      </c>
      <c r="B4">
        <v>2</v>
      </c>
      <c r="C4" s="5">
        <v>45156</v>
      </c>
      <c r="D4" s="5">
        <v>45218</v>
      </c>
      <c r="E4" t="s">
        <v>48</v>
      </c>
      <c r="F4">
        <v>0</v>
      </c>
      <c r="P4">
        <v>0</v>
      </c>
      <c r="Q4">
        <v>32.5</v>
      </c>
      <c r="R4">
        <v>12</v>
      </c>
      <c r="S4">
        <f t="shared" si="0"/>
        <v>0</v>
      </c>
      <c r="T4">
        <f t="shared" si="1"/>
        <v>1159.5999999999999</v>
      </c>
      <c r="U4">
        <f t="shared" si="2"/>
        <v>428.15999999999997</v>
      </c>
      <c r="V4">
        <f t="shared" si="3"/>
        <v>1587.7599999999998</v>
      </c>
      <c r="W4">
        <f t="shared" si="4"/>
        <v>0</v>
      </c>
      <c r="X4">
        <f t="shared" si="5"/>
        <v>1299.9115999999999</v>
      </c>
      <c r="Y4">
        <f t="shared" si="6"/>
        <v>479.96735999999999</v>
      </c>
      <c r="Z4">
        <f t="shared" si="7"/>
        <v>1779.8789599999998</v>
      </c>
      <c r="AA4">
        <f t="shared" ref="AA4:AA67" si="9">S4/V4*100</f>
        <v>0</v>
      </c>
      <c r="AB4">
        <f t="shared" ref="AB4:AB67" si="10">T4/V4*100</f>
        <v>73.033707865168537</v>
      </c>
      <c r="AC4">
        <f t="shared" ref="AC4:AC67" si="11">U4/V4*100</f>
        <v>26.966292134831459</v>
      </c>
      <c r="AD4">
        <v>29.5</v>
      </c>
      <c r="AE4">
        <v>29.3</v>
      </c>
      <c r="AF4">
        <v>25.6</v>
      </c>
      <c r="AG4">
        <v>17</v>
      </c>
      <c r="AH4">
        <v>31.4</v>
      </c>
      <c r="AI4">
        <v>31.1</v>
      </c>
      <c r="AJ4">
        <v>22.5</v>
      </c>
      <c r="AK4">
        <v>49.7</v>
      </c>
      <c r="AL4">
        <v>36</v>
      </c>
      <c r="AM4">
        <v>69</v>
      </c>
      <c r="AN4">
        <v>61</v>
      </c>
      <c r="AO4">
        <v>61</v>
      </c>
      <c r="AP4">
        <v>0.77</v>
      </c>
      <c r="AQ4">
        <v>0.61</v>
      </c>
      <c r="AR4">
        <v>0.65</v>
      </c>
      <c r="AS4">
        <f t="shared" ref="AS4:AS67" si="12">((AD4*AA4/100)+(AE4*AB4/100)+(AF4*AC4/100))</f>
        <v>28.302247191011233</v>
      </c>
      <c r="AT4">
        <f t="shared" ref="AT4:AT67" si="13">((AG4*AA4/100)+(AH4*AB4/100)+(AI4*AC4/100))</f>
        <v>31.319101123595505</v>
      </c>
      <c r="AU4">
        <f t="shared" ref="AU4:AU67" si="14">((AJ4*AA4/100)+(AK4*AB4/100)+(AL4*AC4/100))</f>
        <v>46.00561797752809</v>
      </c>
      <c r="AV4">
        <f>((AM4*AA4/100)+(AN4*AB4/100)+(AO4*AC4/100))</f>
        <v>61</v>
      </c>
      <c r="AW4">
        <f t="shared" ref="AW4:AW67" si="15">(AP4*AA4/100)+(AQ4*AB4/100)+(AR4*AC4/100)</f>
        <v>0.6207865168539326</v>
      </c>
      <c r="AX4">
        <f t="shared" ref="AX4:AX67" si="16">88.9-(0.779*AT4)</f>
        <v>64.502420224719103</v>
      </c>
      <c r="AY4">
        <f t="shared" ref="AY4:AY67" si="17">120/AU4</f>
        <v>2.6083770912199293</v>
      </c>
      <c r="AZ4">
        <f t="shared" ref="AZ4:AZ67" si="18">100-((AU4*0.93)+AS4)</f>
        <v>28.912528089887644</v>
      </c>
      <c r="BA4">
        <f t="shared" ref="BA4:BA67" si="19">AY4*AV4/1.23</f>
        <v>129.35853867025665</v>
      </c>
      <c r="BB4">
        <f t="shared" ref="BB4:BB67" si="20">AY4*AX4/1.29</f>
        <v>130.4237482499212</v>
      </c>
    </row>
    <row r="5" spans="1:69" x14ac:dyDescent="0.2">
      <c r="A5">
        <v>2021</v>
      </c>
      <c r="B5">
        <v>3</v>
      </c>
      <c r="C5" s="5">
        <v>45156</v>
      </c>
      <c r="D5" s="5">
        <v>45218</v>
      </c>
      <c r="E5" t="s">
        <v>48</v>
      </c>
      <c r="F5">
        <v>0</v>
      </c>
      <c r="P5">
        <v>0</v>
      </c>
      <c r="Q5">
        <v>52</v>
      </c>
      <c r="R5">
        <v>13.4</v>
      </c>
      <c r="S5">
        <f t="shared" si="0"/>
        <v>0</v>
      </c>
      <c r="T5">
        <f t="shared" si="1"/>
        <v>1855.36</v>
      </c>
      <c r="U5">
        <f t="shared" si="2"/>
        <v>478.11200000000002</v>
      </c>
      <c r="V5">
        <f t="shared" si="3"/>
        <v>2333.4719999999998</v>
      </c>
      <c r="W5">
        <f t="shared" si="4"/>
        <v>0</v>
      </c>
      <c r="X5">
        <f t="shared" si="5"/>
        <v>2079.8585599999997</v>
      </c>
      <c r="Y5">
        <f t="shared" si="6"/>
        <v>535.96355200000005</v>
      </c>
      <c r="Z5">
        <f t="shared" si="7"/>
        <v>2615.8221119999998</v>
      </c>
      <c r="AA5">
        <f t="shared" si="9"/>
        <v>0</v>
      </c>
      <c r="AB5">
        <f t="shared" si="10"/>
        <v>79.510703363914388</v>
      </c>
      <c r="AC5">
        <f t="shared" si="11"/>
        <v>20.48929663608563</v>
      </c>
      <c r="AD5">
        <v>28.5</v>
      </c>
      <c r="AE5">
        <v>27.4</v>
      </c>
      <c r="AF5">
        <v>24.6</v>
      </c>
      <c r="AG5">
        <v>16.100000000000001</v>
      </c>
      <c r="AH5">
        <v>32.9</v>
      </c>
      <c r="AI5">
        <v>32.799999999999997</v>
      </c>
      <c r="AJ5">
        <v>21</v>
      </c>
      <c r="AK5">
        <v>51.8</v>
      </c>
      <c r="AL5">
        <v>41.6</v>
      </c>
      <c r="AM5">
        <v>70</v>
      </c>
      <c r="AN5">
        <v>61</v>
      </c>
      <c r="AO5">
        <v>59</v>
      </c>
      <c r="AP5">
        <v>0.77</v>
      </c>
      <c r="AQ5">
        <v>0.59</v>
      </c>
      <c r="AR5">
        <v>0.61</v>
      </c>
      <c r="AS5">
        <f t="shared" si="12"/>
        <v>26.826299694189608</v>
      </c>
      <c r="AT5">
        <f t="shared" si="13"/>
        <v>32.87951070336392</v>
      </c>
      <c r="AU5">
        <f t="shared" si="14"/>
        <v>49.710091743119278</v>
      </c>
      <c r="AV5">
        <f t="shared" ref="AV5:AV67" si="21">((AM5*AA5/100)+(AN5*AB5/100)+(AO5*AC5/100))</f>
        <v>60.590214067278296</v>
      </c>
      <c r="AW5">
        <f t="shared" si="15"/>
        <v>0.59409785932721715</v>
      </c>
      <c r="AX5">
        <f t="shared" si="16"/>
        <v>63.286861162079511</v>
      </c>
      <c r="AY5">
        <f t="shared" si="17"/>
        <v>2.4139967518086514</v>
      </c>
      <c r="AZ5">
        <f t="shared" si="18"/>
        <v>26.94331498470946</v>
      </c>
      <c r="BA5">
        <f t="shared" si="19"/>
        <v>118.91429264211436</v>
      </c>
      <c r="BB5">
        <f t="shared" si="20"/>
        <v>118.42967230808141</v>
      </c>
    </row>
    <row r="6" spans="1:69" x14ac:dyDescent="0.2">
      <c r="A6">
        <v>2021</v>
      </c>
      <c r="B6">
        <v>4</v>
      </c>
      <c r="C6" s="5">
        <v>45156</v>
      </c>
      <c r="D6" s="5">
        <v>45218</v>
      </c>
      <c r="E6" t="s">
        <v>48</v>
      </c>
      <c r="F6">
        <v>0</v>
      </c>
      <c r="P6">
        <v>0</v>
      </c>
      <c r="Q6">
        <v>35.1</v>
      </c>
      <c r="R6">
        <v>7.5</v>
      </c>
      <c r="S6">
        <f t="shared" si="0"/>
        <v>0</v>
      </c>
      <c r="T6">
        <f t="shared" si="1"/>
        <v>1252.3679999999999</v>
      </c>
      <c r="U6">
        <f t="shared" si="2"/>
        <v>267.60000000000002</v>
      </c>
      <c r="V6">
        <f t="shared" si="3"/>
        <v>1519.9679999999998</v>
      </c>
      <c r="W6">
        <f t="shared" si="4"/>
        <v>0</v>
      </c>
      <c r="X6">
        <f t="shared" si="5"/>
        <v>1403.904528</v>
      </c>
      <c r="Y6">
        <f t="shared" si="6"/>
        <v>299.9796</v>
      </c>
      <c r="Z6">
        <f t="shared" si="7"/>
        <v>1703.8841279999999</v>
      </c>
      <c r="AA6">
        <f t="shared" si="9"/>
        <v>0</v>
      </c>
      <c r="AB6">
        <f t="shared" si="10"/>
        <v>82.394366197183103</v>
      </c>
      <c r="AC6">
        <f t="shared" si="11"/>
        <v>17.605633802816907</v>
      </c>
      <c r="AD6">
        <v>21.3</v>
      </c>
      <c r="AE6">
        <v>26.6</v>
      </c>
      <c r="AF6">
        <v>21.6</v>
      </c>
      <c r="AG6">
        <v>16.8</v>
      </c>
      <c r="AH6">
        <v>30.7</v>
      </c>
      <c r="AI6">
        <v>32.5</v>
      </c>
      <c r="AJ6">
        <v>21.8</v>
      </c>
      <c r="AK6">
        <v>49.8</v>
      </c>
      <c r="AL6">
        <v>41.7</v>
      </c>
      <c r="AM6">
        <v>69</v>
      </c>
      <c r="AN6">
        <v>61</v>
      </c>
      <c r="AO6">
        <v>59</v>
      </c>
      <c r="AP6">
        <v>0.76</v>
      </c>
      <c r="AQ6">
        <v>0.6</v>
      </c>
      <c r="AR6">
        <v>0.61</v>
      </c>
      <c r="AS6">
        <f t="shared" si="12"/>
        <v>25.719718309859161</v>
      </c>
      <c r="AT6">
        <f t="shared" si="13"/>
        <v>31.01690140845071</v>
      </c>
      <c r="AU6">
        <f t="shared" si="14"/>
        <v>48.373943661971836</v>
      </c>
      <c r="AV6">
        <f t="shared" si="21"/>
        <v>60.647887323943671</v>
      </c>
      <c r="AW6">
        <f t="shared" si="15"/>
        <v>0.60176056338028183</v>
      </c>
      <c r="AX6">
        <f t="shared" si="16"/>
        <v>64.737833802816908</v>
      </c>
      <c r="AY6">
        <f t="shared" si="17"/>
        <v>2.4806743241472677</v>
      </c>
      <c r="AZ6">
        <f t="shared" si="18"/>
        <v>29.292514084507019</v>
      </c>
      <c r="BA6">
        <f t="shared" si="19"/>
        <v>122.31516820998668</v>
      </c>
      <c r="BB6">
        <f t="shared" si="20"/>
        <v>124.49107140741161</v>
      </c>
    </row>
    <row r="7" spans="1:69" x14ac:dyDescent="0.2">
      <c r="A7">
        <v>2021</v>
      </c>
      <c r="B7">
        <v>1</v>
      </c>
      <c r="C7" s="5">
        <v>45156</v>
      </c>
      <c r="D7" s="5">
        <v>45218</v>
      </c>
      <c r="E7" t="s">
        <v>48</v>
      </c>
      <c r="F7">
        <v>25</v>
      </c>
      <c r="P7">
        <v>16.3</v>
      </c>
      <c r="Q7">
        <v>20.8</v>
      </c>
      <c r="R7">
        <v>10</v>
      </c>
      <c r="S7">
        <f t="shared" si="0"/>
        <v>581.58400000000006</v>
      </c>
      <c r="T7">
        <f t="shared" si="1"/>
        <v>742.14400000000001</v>
      </c>
      <c r="U7">
        <f t="shared" si="2"/>
        <v>356.8</v>
      </c>
      <c r="V7">
        <f t="shared" si="3"/>
        <v>1680.528</v>
      </c>
      <c r="W7">
        <f t="shared" si="4"/>
        <v>651.95566400000007</v>
      </c>
      <c r="X7">
        <f t="shared" si="5"/>
        <v>831.94342400000005</v>
      </c>
      <c r="Y7">
        <f t="shared" si="6"/>
        <v>399.97280000000001</v>
      </c>
      <c r="Z7">
        <f t="shared" si="7"/>
        <v>1883.8718880000001</v>
      </c>
      <c r="AA7">
        <f t="shared" si="9"/>
        <v>34.607218683651809</v>
      </c>
      <c r="AB7">
        <f t="shared" si="10"/>
        <v>44.161358811040344</v>
      </c>
      <c r="AC7">
        <f t="shared" si="11"/>
        <v>21.231422505307858</v>
      </c>
      <c r="AD7">
        <v>29.2</v>
      </c>
      <c r="AE7">
        <v>28.5</v>
      </c>
      <c r="AF7">
        <v>26.6</v>
      </c>
      <c r="AG7">
        <v>16.600000000000001</v>
      </c>
      <c r="AH7">
        <v>31.3</v>
      </c>
      <c r="AI7">
        <v>32.799999999999997</v>
      </c>
      <c r="AJ7">
        <v>21.5</v>
      </c>
      <c r="AK7">
        <v>50.8</v>
      </c>
      <c r="AL7">
        <v>38.799999999999997</v>
      </c>
      <c r="AM7">
        <v>70</v>
      </c>
      <c r="AN7">
        <v>61</v>
      </c>
      <c r="AO7">
        <v>61</v>
      </c>
      <c r="AP7">
        <v>0.77</v>
      </c>
      <c r="AQ7">
        <v>0.6</v>
      </c>
      <c r="AR7">
        <v>0.63</v>
      </c>
      <c r="AS7">
        <f t="shared" si="12"/>
        <v>28.338853503184719</v>
      </c>
      <c r="AT7">
        <f t="shared" si="13"/>
        <v>26.531210191082806</v>
      </c>
      <c r="AU7">
        <f t="shared" si="14"/>
        <v>38.112314225053083</v>
      </c>
      <c r="AV7">
        <f t="shared" si="21"/>
        <v>64.114649681528661</v>
      </c>
      <c r="AW7">
        <f t="shared" si="15"/>
        <v>0.66520169851380051</v>
      </c>
      <c r="AX7">
        <f t="shared" si="16"/>
        <v>68.232187261146493</v>
      </c>
      <c r="AY7">
        <f t="shared" si="17"/>
        <v>3.1485886501512454</v>
      </c>
      <c r="AZ7">
        <f t="shared" si="18"/>
        <v>36.216694267515905</v>
      </c>
      <c r="BA7">
        <f t="shared" si="19"/>
        <v>164.12248641925552</v>
      </c>
      <c r="BB7">
        <f t="shared" si="20"/>
        <v>166.53882975615522</v>
      </c>
      <c r="BD7">
        <f>AVERAGE(V7:V10)</f>
        <v>2341.5</v>
      </c>
      <c r="BE7">
        <f>AVERAGE(AA7:AA10)</f>
        <v>53.138401407509683</v>
      </c>
      <c r="BF7">
        <f>AVERAGE(AB7:AB10)</f>
        <v>34.473574571339782</v>
      </c>
      <c r="BG7">
        <f>AVERAGE(AC7:AC10)</f>
        <v>12.388024021150532</v>
      </c>
      <c r="BH7">
        <f>AVERAGE(AS7:AS10)</f>
        <v>27.115716028316076</v>
      </c>
      <c r="BI7">
        <f>AVERAGE(AT7:AT10)</f>
        <v>23.657265101022048</v>
      </c>
      <c r="BJ7">
        <f>AVERAGE(AU7:AU10)</f>
        <v>33.689746920944572</v>
      </c>
      <c r="BK7">
        <f>AVERAGE(AV7:AV10)</f>
        <v>65.460564297240936</v>
      </c>
      <c r="BL7">
        <f>AVERAGE(AW7:AW10)</f>
        <v>0.6930327421672331</v>
      </c>
      <c r="BM7">
        <f t="shared" ref="BM7:BQ7" si="22">AVERAGE(AX7:AX10)</f>
        <v>70.470990486303833</v>
      </c>
      <c r="BN7">
        <f t="shared" si="22"/>
        <v>3.5870525038248076</v>
      </c>
      <c r="BO7">
        <f t="shared" si="22"/>
        <v>41.552819335205477</v>
      </c>
      <c r="BP7">
        <f t="shared" si="22"/>
        <v>191.16841907136708</v>
      </c>
      <c r="BQ7">
        <f t="shared" si="22"/>
        <v>196.29406175800111</v>
      </c>
    </row>
    <row r="8" spans="1:69" x14ac:dyDescent="0.2">
      <c r="A8">
        <v>2021</v>
      </c>
      <c r="B8">
        <v>2</v>
      </c>
      <c r="C8" s="5">
        <v>45156</v>
      </c>
      <c r="D8" s="5">
        <v>45218</v>
      </c>
      <c r="E8" t="s">
        <v>48</v>
      </c>
      <c r="F8">
        <v>25</v>
      </c>
      <c r="P8">
        <v>46</v>
      </c>
      <c r="Q8">
        <v>24.5</v>
      </c>
      <c r="R8">
        <v>15.3</v>
      </c>
      <c r="S8">
        <f t="shared" si="0"/>
        <v>1641.28</v>
      </c>
      <c r="T8">
        <f t="shared" si="1"/>
        <v>874.16</v>
      </c>
      <c r="U8">
        <f t="shared" si="2"/>
        <v>545.904</v>
      </c>
      <c r="V8">
        <f t="shared" si="3"/>
        <v>3061.3440000000001</v>
      </c>
      <c r="W8">
        <f t="shared" si="4"/>
        <v>1839.8748800000001</v>
      </c>
      <c r="X8">
        <f t="shared" si="5"/>
        <v>979.93335999999999</v>
      </c>
      <c r="Y8">
        <f t="shared" si="6"/>
        <v>611.95838400000002</v>
      </c>
      <c r="Z8">
        <f t="shared" si="7"/>
        <v>3431.7666239999999</v>
      </c>
      <c r="AA8">
        <f t="shared" si="9"/>
        <v>53.613053613053609</v>
      </c>
      <c r="AB8">
        <f t="shared" si="10"/>
        <v>28.554778554778554</v>
      </c>
      <c r="AC8">
        <f t="shared" si="11"/>
        <v>17.83216783216783</v>
      </c>
      <c r="AD8">
        <v>29.5</v>
      </c>
      <c r="AE8">
        <v>29.3</v>
      </c>
      <c r="AF8">
        <v>25.6</v>
      </c>
      <c r="AG8">
        <v>17</v>
      </c>
      <c r="AH8">
        <v>31.4</v>
      </c>
      <c r="AI8">
        <v>31.1</v>
      </c>
      <c r="AJ8">
        <v>22.5</v>
      </c>
      <c r="AK8">
        <v>49.7</v>
      </c>
      <c r="AL8">
        <v>36</v>
      </c>
      <c r="AM8">
        <v>69</v>
      </c>
      <c r="AN8">
        <v>61</v>
      </c>
      <c r="AO8">
        <v>61</v>
      </c>
      <c r="AP8">
        <v>0.77</v>
      </c>
      <c r="AQ8">
        <v>0.61</v>
      </c>
      <c r="AR8">
        <v>0.65</v>
      </c>
      <c r="AS8">
        <f t="shared" si="12"/>
        <v>28.747435897435896</v>
      </c>
      <c r="AT8">
        <f t="shared" si="13"/>
        <v>23.626223776223775</v>
      </c>
      <c r="AU8">
        <f t="shared" si="14"/>
        <v>32.674242424242422</v>
      </c>
      <c r="AV8">
        <f t="shared" si="21"/>
        <v>65.289044289044284</v>
      </c>
      <c r="AW8">
        <f t="shared" si="15"/>
        <v>0.7029137529137528</v>
      </c>
      <c r="AX8">
        <f t="shared" si="16"/>
        <v>70.495171678321682</v>
      </c>
      <c r="AY8">
        <f t="shared" si="17"/>
        <v>3.6726176675168101</v>
      </c>
      <c r="AZ8">
        <f t="shared" si="18"/>
        <v>40.86551864801865</v>
      </c>
      <c r="BA8">
        <f t="shared" si="19"/>
        <v>194.94446955384677</v>
      </c>
      <c r="BB8">
        <f t="shared" si="20"/>
        <v>200.69907982979444</v>
      </c>
    </row>
    <row r="9" spans="1:69" x14ac:dyDescent="0.2">
      <c r="A9">
        <v>2021</v>
      </c>
      <c r="B9">
        <v>3</v>
      </c>
      <c r="C9" s="5">
        <v>45156</v>
      </c>
      <c r="D9" s="5">
        <v>45218</v>
      </c>
      <c r="E9" t="s">
        <v>48</v>
      </c>
      <c r="F9">
        <v>25</v>
      </c>
      <c r="P9">
        <v>42.1</v>
      </c>
      <c r="Q9">
        <v>17.899999999999999</v>
      </c>
      <c r="R9">
        <v>0</v>
      </c>
      <c r="S9">
        <f t="shared" si="0"/>
        <v>1502.1279999999999</v>
      </c>
      <c r="T9">
        <f t="shared" si="1"/>
        <v>638.67199999999991</v>
      </c>
      <c r="U9">
        <f t="shared" si="2"/>
        <v>0</v>
      </c>
      <c r="V9">
        <f t="shared" si="3"/>
        <v>2140.7999999999997</v>
      </c>
      <c r="W9">
        <f t="shared" si="4"/>
        <v>1683.8854879999999</v>
      </c>
      <c r="X9">
        <f t="shared" si="5"/>
        <v>715.95131199999992</v>
      </c>
      <c r="Y9">
        <f t="shared" si="6"/>
        <v>0</v>
      </c>
      <c r="Z9">
        <f t="shared" si="7"/>
        <v>2399.8367999999996</v>
      </c>
      <c r="AA9">
        <f t="shared" si="9"/>
        <v>70.166666666666671</v>
      </c>
      <c r="AB9">
        <f t="shared" si="10"/>
        <v>29.833333333333336</v>
      </c>
      <c r="AC9">
        <f t="shared" si="11"/>
        <v>0</v>
      </c>
      <c r="AD9">
        <v>28.5</v>
      </c>
      <c r="AE9">
        <v>27.4</v>
      </c>
      <c r="AF9">
        <v>24.6</v>
      </c>
      <c r="AG9">
        <v>16.100000000000001</v>
      </c>
      <c r="AH9">
        <v>32.9</v>
      </c>
      <c r="AI9">
        <v>32.799999999999997</v>
      </c>
      <c r="AJ9">
        <v>21</v>
      </c>
      <c r="AK9">
        <v>51.8</v>
      </c>
      <c r="AL9">
        <v>41.6</v>
      </c>
      <c r="AM9">
        <v>70</v>
      </c>
      <c r="AN9">
        <v>61</v>
      </c>
      <c r="AO9">
        <v>59</v>
      </c>
      <c r="AP9">
        <v>0.77</v>
      </c>
      <c r="AQ9">
        <v>0.59</v>
      </c>
      <c r="AR9">
        <v>0.61</v>
      </c>
      <c r="AS9">
        <f t="shared" si="12"/>
        <v>28.171833333333336</v>
      </c>
      <c r="AT9">
        <f t="shared" si="13"/>
        <v>21.112000000000002</v>
      </c>
      <c r="AU9">
        <f t="shared" si="14"/>
        <v>30.18866666666667</v>
      </c>
      <c r="AV9">
        <f t="shared" si="21"/>
        <v>67.314999999999998</v>
      </c>
      <c r="AW9">
        <f t="shared" si="15"/>
        <v>0.71629999999999994</v>
      </c>
      <c r="AX9">
        <f t="shared" si="16"/>
        <v>72.453752000000009</v>
      </c>
      <c r="AY9">
        <f t="shared" si="17"/>
        <v>3.9750016562506896</v>
      </c>
      <c r="AZ9">
        <f t="shared" si="18"/>
        <v>43.752706666666661</v>
      </c>
      <c r="BA9">
        <f t="shared" si="19"/>
        <v>217.54246869147573</v>
      </c>
      <c r="BB9">
        <f t="shared" si="20"/>
        <v>223.25874744308277</v>
      </c>
    </row>
    <row r="10" spans="1:69" x14ac:dyDescent="0.2">
      <c r="A10">
        <v>2021</v>
      </c>
      <c r="B10">
        <v>4</v>
      </c>
      <c r="C10" s="5">
        <v>45156</v>
      </c>
      <c r="D10" s="5">
        <v>45218</v>
      </c>
      <c r="E10" t="s">
        <v>48</v>
      </c>
      <c r="F10">
        <v>25</v>
      </c>
      <c r="P10">
        <v>37.700000000000003</v>
      </c>
      <c r="Q10">
        <v>24.6</v>
      </c>
      <c r="R10">
        <v>7.3</v>
      </c>
      <c r="S10">
        <f t="shared" si="0"/>
        <v>1345.1360000000002</v>
      </c>
      <c r="T10">
        <f t="shared" si="1"/>
        <v>877.72800000000007</v>
      </c>
      <c r="U10">
        <f t="shared" si="2"/>
        <v>260.464</v>
      </c>
      <c r="V10">
        <f t="shared" si="3"/>
        <v>2483.3280000000004</v>
      </c>
      <c r="W10">
        <f t="shared" si="4"/>
        <v>1507.8974560000001</v>
      </c>
      <c r="X10">
        <f t="shared" si="5"/>
        <v>983.93308800000011</v>
      </c>
      <c r="Y10">
        <f t="shared" si="6"/>
        <v>291.980144</v>
      </c>
      <c r="Z10">
        <f t="shared" si="7"/>
        <v>2783.8106880000005</v>
      </c>
      <c r="AA10">
        <f t="shared" si="9"/>
        <v>54.166666666666664</v>
      </c>
      <c r="AB10">
        <f t="shared" si="10"/>
        <v>35.344827586206897</v>
      </c>
      <c r="AC10">
        <f t="shared" si="11"/>
        <v>10.488505747126435</v>
      </c>
      <c r="AD10">
        <v>21.3</v>
      </c>
      <c r="AE10">
        <v>26.6</v>
      </c>
      <c r="AF10">
        <v>21.6</v>
      </c>
      <c r="AG10">
        <v>16.8</v>
      </c>
      <c r="AH10">
        <v>30.7</v>
      </c>
      <c r="AI10">
        <v>32.5</v>
      </c>
      <c r="AJ10">
        <v>21.8</v>
      </c>
      <c r="AK10">
        <v>49.8</v>
      </c>
      <c r="AL10">
        <v>41.7</v>
      </c>
      <c r="AM10">
        <v>69</v>
      </c>
      <c r="AN10">
        <v>61</v>
      </c>
      <c r="AO10">
        <v>59</v>
      </c>
      <c r="AP10">
        <v>0.76</v>
      </c>
      <c r="AQ10">
        <v>0.6</v>
      </c>
      <c r="AR10">
        <v>0.61</v>
      </c>
      <c r="AS10">
        <f t="shared" si="12"/>
        <v>23.204741379310345</v>
      </c>
      <c r="AT10">
        <f t="shared" si="13"/>
        <v>23.359626436781607</v>
      </c>
      <c r="AU10">
        <f t="shared" si="14"/>
        <v>33.78376436781609</v>
      </c>
      <c r="AV10">
        <f t="shared" si="21"/>
        <v>65.1235632183908</v>
      </c>
      <c r="AW10">
        <f t="shared" si="15"/>
        <v>0.68771551724137936</v>
      </c>
      <c r="AX10">
        <f t="shared" si="16"/>
        <v>70.702851005747135</v>
      </c>
      <c r="AY10">
        <f t="shared" si="17"/>
        <v>3.5520020413804838</v>
      </c>
      <c r="AZ10">
        <f t="shared" si="18"/>
        <v>45.376357758620685</v>
      </c>
      <c r="BA10">
        <f t="shared" si="19"/>
        <v>188.06425162089033</v>
      </c>
      <c r="BB10">
        <f t="shared" si="20"/>
        <v>194.67959000297208</v>
      </c>
    </row>
    <row r="11" spans="1:69" x14ac:dyDescent="0.2">
      <c r="A11">
        <v>2021</v>
      </c>
      <c r="B11">
        <v>1</v>
      </c>
      <c r="C11" s="5">
        <v>45156</v>
      </c>
      <c r="D11" s="5">
        <v>45218</v>
      </c>
      <c r="E11" t="s">
        <v>48</v>
      </c>
      <c r="F11">
        <v>50</v>
      </c>
      <c r="P11">
        <v>9.1</v>
      </c>
      <c r="Q11">
        <v>27.3</v>
      </c>
      <c r="R11">
        <v>4.9000000000000004</v>
      </c>
      <c r="S11">
        <f t="shared" si="0"/>
        <v>324.68799999999999</v>
      </c>
      <c r="T11">
        <f t="shared" si="1"/>
        <v>974.06399999999996</v>
      </c>
      <c r="U11">
        <f t="shared" si="2"/>
        <v>174.83200000000002</v>
      </c>
      <c r="V11">
        <f t="shared" si="3"/>
        <v>1473.5840000000001</v>
      </c>
      <c r="W11">
        <f t="shared" si="4"/>
        <v>363.97524799999997</v>
      </c>
      <c r="X11">
        <f t="shared" si="5"/>
        <v>1091.9257439999999</v>
      </c>
      <c r="Y11">
        <f t="shared" si="6"/>
        <v>195.98667200000003</v>
      </c>
      <c r="Z11">
        <f t="shared" si="7"/>
        <v>1651.8876640000001</v>
      </c>
      <c r="AA11">
        <f t="shared" si="9"/>
        <v>22.033898305084744</v>
      </c>
      <c r="AB11">
        <f t="shared" si="10"/>
        <v>66.101694915254228</v>
      </c>
      <c r="AC11">
        <f t="shared" si="11"/>
        <v>11.864406779661019</v>
      </c>
      <c r="AD11">
        <v>29.2</v>
      </c>
      <c r="AE11">
        <v>28.5</v>
      </c>
      <c r="AF11">
        <v>26.6</v>
      </c>
      <c r="AG11">
        <v>16.600000000000001</v>
      </c>
      <c r="AH11">
        <v>31.3</v>
      </c>
      <c r="AI11">
        <v>32.799999999999997</v>
      </c>
      <c r="AJ11">
        <v>21.5</v>
      </c>
      <c r="AK11">
        <v>50.8</v>
      </c>
      <c r="AL11">
        <v>38.799999999999997</v>
      </c>
      <c r="AM11">
        <v>70</v>
      </c>
      <c r="AN11">
        <v>61</v>
      </c>
      <c r="AO11">
        <v>61</v>
      </c>
      <c r="AP11">
        <v>0.77</v>
      </c>
      <c r="AQ11">
        <v>0.6</v>
      </c>
      <c r="AR11">
        <v>0.63</v>
      </c>
      <c r="AS11">
        <f t="shared" si="12"/>
        <v>28.42881355932203</v>
      </c>
      <c r="AT11">
        <f t="shared" si="13"/>
        <v>28.238983050847459</v>
      </c>
      <c r="AU11">
        <f t="shared" si="14"/>
        <v>42.92033898305084</v>
      </c>
      <c r="AV11">
        <f t="shared" si="21"/>
        <v>62.983050847457619</v>
      </c>
      <c r="AW11">
        <f t="shared" si="15"/>
        <v>0.64101694915254226</v>
      </c>
      <c r="AX11">
        <f t="shared" si="16"/>
        <v>66.90183220338983</v>
      </c>
      <c r="AY11">
        <f t="shared" si="17"/>
        <v>2.7958772657268103</v>
      </c>
      <c r="AZ11">
        <f t="shared" si="18"/>
        <v>31.655271186440686</v>
      </c>
      <c r="BA11">
        <f t="shared" si="19"/>
        <v>143.1649430817256</v>
      </c>
      <c r="BB11">
        <f t="shared" si="20"/>
        <v>144.99946642862591</v>
      </c>
      <c r="BD11">
        <f>AVERAGE(V11:V14)</f>
        <v>2422.672</v>
      </c>
      <c r="BE11">
        <f>AVERAGE(AA11:AA14)</f>
        <v>54.662990891085087</v>
      </c>
      <c r="BF11">
        <f>AVERAGE(AB11:AB14)</f>
        <v>34.830675157581048</v>
      </c>
      <c r="BG11">
        <f>AVERAGE(AC11:AC14)</f>
        <v>10.506333951333861</v>
      </c>
      <c r="BH11">
        <f>AVERAGE(AS11:AS14)</f>
        <v>27.079952501481216</v>
      </c>
      <c r="BI11">
        <f>AVERAGE(AT11:AT14)</f>
        <v>23.465720126411057</v>
      </c>
      <c r="BJ11">
        <f>AVERAGE(AU11:AU14)</f>
        <v>33.730311122495671</v>
      </c>
      <c r="BK11">
        <f>AVERAGE(AV11:AV14)</f>
        <v>65.479976891220474</v>
      </c>
      <c r="BL11">
        <f>AVERAGE(AW11:AW14)</f>
        <v>0.69368681786612152</v>
      </c>
      <c r="BM11">
        <f t="shared" ref="BM11:BQ11" si="23">AVERAGE(AX11:AX14)</f>
        <v>70.620204021525794</v>
      </c>
      <c r="BN11">
        <f t="shared" si="23"/>
        <v>3.6383000827994159</v>
      </c>
      <c r="BO11">
        <f t="shared" si="23"/>
        <v>41.550858154597805</v>
      </c>
      <c r="BP11">
        <f t="shared" si="23"/>
        <v>194.3413565085869</v>
      </c>
      <c r="BQ11">
        <f t="shared" si="23"/>
        <v>200.05375362901563</v>
      </c>
    </row>
    <row r="12" spans="1:69" x14ac:dyDescent="0.2">
      <c r="A12">
        <v>2021</v>
      </c>
      <c r="B12">
        <v>2</v>
      </c>
      <c r="C12" s="5">
        <v>45156</v>
      </c>
      <c r="D12" s="5">
        <v>45218</v>
      </c>
      <c r="E12" t="s">
        <v>48</v>
      </c>
      <c r="F12">
        <v>50</v>
      </c>
      <c r="P12">
        <v>46.8</v>
      </c>
      <c r="Q12">
        <v>16.8</v>
      </c>
      <c r="R12">
        <v>3.5</v>
      </c>
      <c r="S12">
        <f t="shared" si="0"/>
        <v>1669.8239999999998</v>
      </c>
      <c r="T12">
        <f t="shared" si="1"/>
        <v>599.42399999999998</v>
      </c>
      <c r="U12">
        <f t="shared" si="2"/>
        <v>124.88</v>
      </c>
      <c r="V12">
        <f t="shared" si="3"/>
        <v>2394.1279999999997</v>
      </c>
      <c r="W12">
        <f t="shared" si="4"/>
        <v>1871.8727039999999</v>
      </c>
      <c r="X12">
        <f t="shared" si="5"/>
        <v>671.95430399999998</v>
      </c>
      <c r="Y12">
        <f t="shared" si="6"/>
        <v>139.99047999999999</v>
      </c>
      <c r="Z12">
        <f t="shared" si="7"/>
        <v>2683.8174879999997</v>
      </c>
      <c r="AA12">
        <f t="shared" si="9"/>
        <v>69.746646795827132</v>
      </c>
      <c r="AB12">
        <f t="shared" si="10"/>
        <v>25.037257824143072</v>
      </c>
      <c r="AC12">
        <f t="shared" si="11"/>
        <v>5.2160953800298069</v>
      </c>
      <c r="AD12">
        <v>29.5</v>
      </c>
      <c r="AE12">
        <v>29.3</v>
      </c>
      <c r="AF12">
        <v>25.6</v>
      </c>
      <c r="AG12">
        <v>17</v>
      </c>
      <c r="AH12">
        <v>31.4</v>
      </c>
      <c r="AI12">
        <v>31.1</v>
      </c>
      <c r="AJ12">
        <v>22.5</v>
      </c>
      <c r="AK12">
        <v>49.7</v>
      </c>
      <c r="AL12">
        <v>36</v>
      </c>
      <c r="AM12">
        <v>69</v>
      </c>
      <c r="AN12">
        <v>61</v>
      </c>
      <c r="AO12">
        <v>61</v>
      </c>
      <c r="AP12">
        <v>0.77</v>
      </c>
      <c r="AQ12">
        <v>0.61</v>
      </c>
      <c r="AR12">
        <v>0.65</v>
      </c>
      <c r="AS12">
        <f t="shared" si="12"/>
        <v>29.246497764530556</v>
      </c>
      <c r="AT12">
        <f t="shared" si="13"/>
        <v>21.340834575260807</v>
      </c>
      <c r="AU12">
        <f t="shared" si="14"/>
        <v>30.014307004470943</v>
      </c>
      <c r="AV12">
        <f t="shared" si="21"/>
        <v>66.579731743666173</v>
      </c>
      <c r="AW12">
        <f t="shared" si="15"/>
        <v>0.72368107302533546</v>
      </c>
      <c r="AX12">
        <f t="shared" si="16"/>
        <v>72.275489865871833</v>
      </c>
      <c r="AY12">
        <f t="shared" si="17"/>
        <v>3.9980933087052368</v>
      </c>
      <c r="AZ12">
        <f t="shared" si="18"/>
        <v>42.840196721311465</v>
      </c>
      <c r="BA12">
        <f t="shared" si="19"/>
        <v>216.41624388596858</v>
      </c>
      <c r="BB12">
        <f t="shared" si="20"/>
        <v>224.00321892723667</v>
      </c>
    </row>
    <row r="13" spans="1:69" x14ac:dyDescent="0.2">
      <c r="A13">
        <v>2021</v>
      </c>
      <c r="B13">
        <v>3</v>
      </c>
      <c r="C13" s="5">
        <v>45156</v>
      </c>
      <c r="D13" s="5">
        <v>45218</v>
      </c>
      <c r="E13" t="s">
        <v>48</v>
      </c>
      <c r="F13">
        <v>50</v>
      </c>
      <c r="P13">
        <v>68.3</v>
      </c>
      <c r="Q13">
        <v>24.2</v>
      </c>
      <c r="R13">
        <v>4.2</v>
      </c>
      <c r="S13">
        <f t="shared" si="0"/>
        <v>2436.944</v>
      </c>
      <c r="T13">
        <f t="shared" si="1"/>
        <v>863.45600000000002</v>
      </c>
      <c r="U13">
        <f t="shared" si="2"/>
        <v>149.85599999999999</v>
      </c>
      <c r="V13">
        <f t="shared" si="3"/>
        <v>3450.2560000000003</v>
      </c>
      <c r="W13">
        <f t="shared" si="4"/>
        <v>2731.8142239999997</v>
      </c>
      <c r="X13">
        <f t="shared" si="5"/>
        <v>967.93417599999998</v>
      </c>
      <c r="Y13">
        <f t="shared" si="6"/>
        <v>167.98857599999999</v>
      </c>
      <c r="Z13">
        <f t="shared" si="7"/>
        <v>3867.7369760000001</v>
      </c>
      <c r="AA13">
        <f t="shared" si="9"/>
        <v>70.630816959669076</v>
      </c>
      <c r="AB13">
        <f t="shared" si="10"/>
        <v>25.0258531540848</v>
      </c>
      <c r="AC13">
        <f t="shared" si="11"/>
        <v>4.3433298862461216</v>
      </c>
      <c r="AD13">
        <v>28.5</v>
      </c>
      <c r="AE13">
        <v>27.4</v>
      </c>
      <c r="AF13">
        <v>24.6</v>
      </c>
      <c r="AG13">
        <v>16.100000000000001</v>
      </c>
      <c r="AH13">
        <v>32.9</v>
      </c>
      <c r="AI13">
        <v>32.799999999999997</v>
      </c>
      <c r="AJ13">
        <v>21</v>
      </c>
      <c r="AK13">
        <v>51.8</v>
      </c>
      <c r="AL13">
        <v>41.6</v>
      </c>
      <c r="AM13">
        <v>70</v>
      </c>
      <c r="AN13">
        <v>61</v>
      </c>
      <c r="AO13">
        <v>59</v>
      </c>
      <c r="AP13">
        <v>0.77</v>
      </c>
      <c r="AQ13">
        <v>0.59</v>
      </c>
      <c r="AR13">
        <v>0.61</v>
      </c>
      <c r="AS13">
        <f t="shared" si="12"/>
        <v>28.055325749741463</v>
      </c>
      <c r="AT13">
        <f t="shared" si="13"/>
        <v>21.029679420889348</v>
      </c>
      <c r="AU13">
        <f t="shared" si="14"/>
        <v>29.602688728024816</v>
      </c>
      <c r="AV13">
        <f t="shared" si="21"/>
        <v>67.269906928645298</v>
      </c>
      <c r="AW13">
        <f t="shared" si="15"/>
        <v>0.71800413650465356</v>
      </c>
      <c r="AX13">
        <f t="shared" si="16"/>
        <v>72.517879731127209</v>
      </c>
      <c r="AY13">
        <f t="shared" si="17"/>
        <v>4.0536858358543695</v>
      </c>
      <c r="AZ13">
        <f t="shared" si="18"/>
        <v>44.414173733195454</v>
      </c>
      <c r="BA13">
        <f t="shared" si="19"/>
        <v>221.70005601291962</v>
      </c>
      <c r="BB13">
        <f t="shared" si="20"/>
        <v>227.87961388547367</v>
      </c>
    </row>
    <row r="14" spans="1:69" x14ac:dyDescent="0.2">
      <c r="A14">
        <v>2021</v>
      </c>
      <c r="B14">
        <v>4</v>
      </c>
      <c r="C14" s="5">
        <v>45156</v>
      </c>
      <c r="D14" s="5">
        <v>45218</v>
      </c>
      <c r="E14" t="s">
        <v>48</v>
      </c>
      <c r="F14">
        <v>50</v>
      </c>
      <c r="P14">
        <v>37.4</v>
      </c>
      <c r="Q14">
        <v>15.4</v>
      </c>
      <c r="R14">
        <v>13.7</v>
      </c>
      <c r="S14">
        <f t="shared" si="0"/>
        <v>1334.432</v>
      </c>
      <c r="T14">
        <f t="shared" si="1"/>
        <v>549.47199999999998</v>
      </c>
      <c r="U14">
        <f t="shared" si="2"/>
        <v>488.81599999999997</v>
      </c>
      <c r="V14">
        <f t="shared" si="3"/>
        <v>2372.7199999999998</v>
      </c>
      <c r="W14">
        <f t="shared" si="4"/>
        <v>1495.8982719999999</v>
      </c>
      <c r="X14">
        <f t="shared" si="5"/>
        <v>615.95811200000003</v>
      </c>
      <c r="Y14">
        <f t="shared" si="6"/>
        <v>547.96273599999995</v>
      </c>
      <c r="Z14">
        <f t="shared" si="7"/>
        <v>2659.8191199999997</v>
      </c>
      <c r="AA14">
        <f t="shared" si="9"/>
        <v>56.2406015037594</v>
      </c>
      <c r="AB14">
        <f t="shared" si="10"/>
        <v>23.157894736842106</v>
      </c>
      <c r="AC14">
        <f t="shared" si="11"/>
        <v>20.601503759398497</v>
      </c>
      <c r="AD14">
        <v>21.3</v>
      </c>
      <c r="AE14">
        <v>26.6</v>
      </c>
      <c r="AF14">
        <v>21.6</v>
      </c>
      <c r="AG14">
        <v>16.8</v>
      </c>
      <c r="AH14">
        <v>30.7</v>
      </c>
      <c r="AI14">
        <v>32.5</v>
      </c>
      <c r="AJ14">
        <v>21.8</v>
      </c>
      <c r="AK14">
        <v>49.8</v>
      </c>
      <c r="AL14">
        <v>41.7</v>
      </c>
      <c r="AM14">
        <v>69</v>
      </c>
      <c r="AN14">
        <v>61</v>
      </c>
      <c r="AO14">
        <v>59</v>
      </c>
      <c r="AP14">
        <v>0.76</v>
      </c>
      <c r="AQ14">
        <v>0.6</v>
      </c>
      <c r="AR14">
        <v>0.61</v>
      </c>
      <c r="AS14">
        <f t="shared" si="12"/>
        <v>22.589172932330833</v>
      </c>
      <c r="AT14">
        <f t="shared" si="13"/>
        <v>23.253383458646617</v>
      </c>
      <c r="AU14">
        <f t="shared" si="14"/>
        <v>32.383909774436091</v>
      </c>
      <c r="AV14">
        <f t="shared" si="21"/>
        <v>65.087218045112792</v>
      </c>
      <c r="AW14">
        <f t="shared" si="15"/>
        <v>0.69204511278195491</v>
      </c>
      <c r="AX14">
        <f t="shared" si="16"/>
        <v>70.785614285714288</v>
      </c>
      <c r="AY14">
        <f t="shared" si="17"/>
        <v>3.7055439209112477</v>
      </c>
      <c r="AZ14">
        <f t="shared" si="18"/>
        <v>47.293790977443599</v>
      </c>
      <c r="BA14">
        <f t="shared" si="19"/>
        <v>196.0841830537338</v>
      </c>
      <c r="BB14">
        <f t="shared" si="20"/>
        <v>203.33271527472633</v>
      </c>
    </row>
    <row r="15" spans="1:69" x14ac:dyDescent="0.2">
      <c r="A15">
        <v>2021</v>
      </c>
      <c r="B15">
        <v>1</v>
      </c>
      <c r="C15" s="5">
        <v>45156</v>
      </c>
      <c r="D15" s="5">
        <v>45218</v>
      </c>
      <c r="E15" t="s">
        <v>48</v>
      </c>
      <c r="F15">
        <v>75</v>
      </c>
      <c r="P15">
        <v>9.6</v>
      </c>
      <c r="Q15">
        <v>18.3</v>
      </c>
      <c r="R15">
        <v>4.8</v>
      </c>
      <c r="S15">
        <f t="shared" si="0"/>
        <v>342.52799999999996</v>
      </c>
      <c r="T15">
        <f t="shared" si="1"/>
        <v>652.94400000000007</v>
      </c>
      <c r="U15">
        <f t="shared" si="2"/>
        <v>171.26399999999998</v>
      </c>
      <c r="V15">
        <f t="shared" si="3"/>
        <v>1166.7359999999999</v>
      </c>
      <c r="W15">
        <f t="shared" si="4"/>
        <v>383.97388799999993</v>
      </c>
      <c r="X15">
        <f t="shared" si="5"/>
        <v>731.95022400000005</v>
      </c>
      <c r="Y15">
        <f t="shared" si="6"/>
        <v>191.98694399999997</v>
      </c>
      <c r="Z15">
        <f t="shared" si="7"/>
        <v>1307.9110559999999</v>
      </c>
      <c r="AA15">
        <f t="shared" si="9"/>
        <v>29.357798165137616</v>
      </c>
      <c r="AB15">
        <f t="shared" si="10"/>
        <v>55.963302752293586</v>
      </c>
      <c r="AC15">
        <f t="shared" si="11"/>
        <v>14.678899082568808</v>
      </c>
      <c r="AD15">
        <v>29.2</v>
      </c>
      <c r="AE15">
        <v>28.5</v>
      </c>
      <c r="AF15">
        <v>26.6</v>
      </c>
      <c r="AG15">
        <v>16.600000000000001</v>
      </c>
      <c r="AH15">
        <v>31.3</v>
      </c>
      <c r="AI15">
        <v>32.799999999999997</v>
      </c>
      <c r="AJ15">
        <v>21.5</v>
      </c>
      <c r="AK15">
        <v>50.8</v>
      </c>
      <c r="AL15">
        <v>38.799999999999997</v>
      </c>
      <c r="AM15">
        <v>70</v>
      </c>
      <c r="AN15">
        <v>61</v>
      </c>
      <c r="AO15">
        <v>61</v>
      </c>
      <c r="AP15">
        <v>0.77</v>
      </c>
      <c r="AQ15">
        <v>0.6</v>
      </c>
      <c r="AR15">
        <v>0.63</v>
      </c>
      <c r="AS15">
        <f t="shared" si="12"/>
        <v>28.426605504587158</v>
      </c>
      <c r="AT15">
        <f t="shared" si="13"/>
        <v>27.204587155963306</v>
      </c>
      <c r="AU15">
        <f t="shared" si="14"/>
        <v>40.436697247706427</v>
      </c>
      <c r="AV15">
        <f t="shared" si="21"/>
        <v>63.642201834862391</v>
      </c>
      <c r="AW15">
        <f t="shared" si="15"/>
        <v>0.65431192660550463</v>
      </c>
      <c r="AX15">
        <f t="shared" si="16"/>
        <v>67.707626605504586</v>
      </c>
      <c r="AY15">
        <f t="shared" si="17"/>
        <v>2.9676014157364548</v>
      </c>
      <c r="AZ15">
        <f t="shared" si="18"/>
        <v>33.967266055045855</v>
      </c>
      <c r="BA15">
        <f t="shared" si="19"/>
        <v>153.54852704530313</v>
      </c>
      <c r="BB15">
        <f t="shared" si="20"/>
        <v>155.75910741910903</v>
      </c>
      <c r="BD15">
        <f>AVERAGE(V15:V18)</f>
        <v>2160.424</v>
      </c>
      <c r="BE15">
        <f>AVERAGE(AA15:AA18)</f>
        <v>66.47930615314641</v>
      </c>
      <c r="BF15">
        <f>AVERAGE(AB15:AB18)</f>
        <v>25.30155948633718</v>
      </c>
      <c r="BG15">
        <f>AVERAGE(AC15:AC18)</f>
        <v>8.2191343605164118</v>
      </c>
      <c r="BH15">
        <f>AVERAGE(AS15:AS18)</f>
        <v>26.840686356657582</v>
      </c>
      <c r="BI15">
        <f>AVERAGE(AT15:AT18)</f>
        <v>21.688699084653489</v>
      </c>
      <c r="BJ15">
        <f>AVERAGE(AU15:AU18)</f>
        <v>30.424682674802789</v>
      </c>
      <c r="BK15">
        <f>AVERAGE(AV15:AV18)</f>
        <v>66.550991656703701</v>
      </c>
      <c r="BL15">
        <f>AVERAGE(AW15:AW18)</f>
        <v>0.71347347336167877</v>
      </c>
      <c r="BM15">
        <f t="shared" ref="BM15:BQ15" si="24">AVERAGE(AX15:AX18)</f>
        <v>72.004503413054948</v>
      </c>
      <c r="BN15">
        <f t="shared" si="24"/>
        <v>4.0753794994985544</v>
      </c>
      <c r="BO15">
        <f t="shared" si="24"/>
        <v>44.864358755775825</v>
      </c>
      <c r="BP15">
        <f t="shared" si="24"/>
        <v>221.43798330544297</v>
      </c>
      <c r="BQ15">
        <f t="shared" si="24"/>
        <v>228.82830922645508</v>
      </c>
    </row>
    <row r="16" spans="1:69" x14ac:dyDescent="0.2">
      <c r="A16">
        <v>2021</v>
      </c>
      <c r="B16">
        <v>2</v>
      </c>
      <c r="C16" s="5">
        <v>45156</v>
      </c>
      <c r="D16" s="5">
        <v>45218</v>
      </c>
      <c r="E16" t="s">
        <v>48</v>
      </c>
      <c r="F16">
        <v>75</v>
      </c>
      <c r="P16">
        <v>43.4</v>
      </c>
      <c r="Q16">
        <v>8.1</v>
      </c>
      <c r="R16">
        <v>7.6</v>
      </c>
      <c r="S16">
        <f t="shared" si="0"/>
        <v>1548.5119999999999</v>
      </c>
      <c r="T16">
        <f t="shared" si="1"/>
        <v>289.00799999999998</v>
      </c>
      <c r="U16">
        <f t="shared" si="2"/>
        <v>271.16800000000001</v>
      </c>
      <c r="V16">
        <f t="shared" si="3"/>
        <v>2108.6880000000001</v>
      </c>
      <c r="W16">
        <f t="shared" si="4"/>
        <v>1735.881952</v>
      </c>
      <c r="X16">
        <f t="shared" si="5"/>
        <v>323.97796799999998</v>
      </c>
      <c r="Y16">
        <f t="shared" si="6"/>
        <v>303.97932800000001</v>
      </c>
      <c r="Z16">
        <f t="shared" si="7"/>
        <v>2363.8392480000002</v>
      </c>
      <c r="AA16">
        <f t="shared" si="9"/>
        <v>73.434856175972925</v>
      </c>
      <c r="AB16">
        <f t="shared" si="10"/>
        <v>13.705583756345177</v>
      </c>
      <c r="AC16">
        <f t="shared" si="11"/>
        <v>12.859560067681894</v>
      </c>
      <c r="AD16">
        <v>29.5</v>
      </c>
      <c r="AE16">
        <v>29.3</v>
      </c>
      <c r="AF16">
        <v>25.6</v>
      </c>
      <c r="AG16">
        <v>17</v>
      </c>
      <c r="AH16">
        <v>31.4</v>
      </c>
      <c r="AI16">
        <v>31.1</v>
      </c>
      <c r="AJ16">
        <v>22.5</v>
      </c>
      <c r="AK16">
        <v>49.7</v>
      </c>
      <c r="AL16">
        <v>36</v>
      </c>
      <c r="AM16">
        <v>69</v>
      </c>
      <c r="AN16">
        <v>61</v>
      </c>
      <c r="AO16">
        <v>61</v>
      </c>
      <c r="AP16">
        <v>0.77</v>
      </c>
      <c r="AQ16">
        <v>0.61</v>
      </c>
      <c r="AR16">
        <v>0.65</v>
      </c>
      <c r="AS16">
        <f t="shared" si="12"/>
        <v>28.971065989847716</v>
      </c>
      <c r="AT16">
        <f t="shared" si="13"/>
        <v>20.786802030456855</v>
      </c>
      <c r="AU16">
        <f t="shared" si="14"/>
        <v>27.963959390862946</v>
      </c>
      <c r="AV16">
        <f t="shared" si="21"/>
        <v>66.874788494077833</v>
      </c>
      <c r="AW16">
        <f t="shared" si="15"/>
        <v>0.73263959390862954</v>
      </c>
      <c r="AX16">
        <f t="shared" si="16"/>
        <v>72.707081218274112</v>
      </c>
      <c r="AY16">
        <f t="shared" si="17"/>
        <v>4.2912378151718125</v>
      </c>
      <c r="AZ16">
        <f t="shared" si="18"/>
        <v>45.022451776649746</v>
      </c>
      <c r="BA16">
        <f t="shared" si="19"/>
        <v>233.31351322553138</v>
      </c>
      <c r="BB16">
        <f t="shared" si="20"/>
        <v>241.86308244544662</v>
      </c>
    </row>
    <row r="17" spans="1:69" x14ac:dyDescent="0.2">
      <c r="A17">
        <v>2021</v>
      </c>
      <c r="B17">
        <v>3</v>
      </c>
      <c r="C17" s="5">
        <v>45156</v>
      </c>
      <c r="D17" s="5">
        <v>45218</v>
      </c>
      <c r="E17" t="s">
        <v>48</v>
      </c>
      <c r="F17">
        <v>75</v>
      </c>
      <c r="P17">
        <v>41.8</v>
      </c>
      <c r="Q17">
        <v>11.4</v>
      </c>
      <c r="R17">
        <v>3</v>
      </c>
      <c r="S17">
        <f t="shared" si="0"/>
        <v>1491.424</v>
      </c>
      <c r="T17">
        <f t="shared" si="1"/>
        <v>406.75200000000001</v>
      </c>
      <c r="U17">
        <f t="shared" si="2"/>
        <v>107.03999999999999</v>
      </c>
      <c r="V17">
        <f t="shared" si="3"/>
        <v>2005.2159999999999</v>
      </c>
      <c r="W17">
        <f t="shared" si="4"/>
        <v>1671.8863039999999</v>
      </c>
      <c r="X17">
        <f t="shared" si="5"/>
        <v>455.96899200000001</v>
      </c>
      <c r="Y17">
        <f t="shared" si="6"/>
        <v>119.99184</v>
      </c>
      <c r="Z17">
        <f t="shared" si="7"/>
        <v>2247.8471359999999</v>
      </c>
      <c r="AA17">
        <f t="shared" si="9"/>
        <v>74.377224199288264</v>
      </c>
      <c r="AB17">
        <f t="shared" si="10"/>
        <v>20.284697508896798</v>
      </c>
      <c r="AC17">
        <f t="shared" si="11"/>
        <v>5.3380782918149468</v>
      </c>
      <c r="AD17">
        <v>28.5</v>
      </c>
      <c r="AE17">
        <v>27.4</v>
      </c>
      <c r="AF17">
        <v>24.6</v>
      </c>
      <c r="AG17">
        <v>16.100000000000001</v>
      </c>
      <c r="AH17">
        <v>32.9</v>
      </c>
      <c r="AI17">
        <v>32.799999999999997</v>
      </c>
      <c r="AJ17">
        <v>21</v>
      </c>
      <c r="AK17">
        <v>51.8</v>
      </c>
      <c r="AL17">
        <v>41.6</v>
      </c>
      <c r="AM17">
        <v>70</v>
      </c>
      <c r="AN17">
        <v>61</v>
      </c>
      <c r="AO17">
        <v>59</v>
      </c>
      <c r="AP17">
        <v>0.77</v>
      </c>
      <c r="AQ17">
        <v>0.59</v>
      </c>
      <c r="AR17">
        <v>0.61</v>
      </c>
      <c r="AS17">
        <f t="shared" si="12"/>
        <v>28.068683274021353</v>
      </c>
      <c r="AT17">
        <f t="shared" si="13"/>
        <v>20.399288256227759</v>
      </c>
      <c r="AU17">
        <f t="shared" si="14"/>
        <v>28.347330960854094</v>
      </c>
      <c r="AV17">
        <f t="shared" si="21"/>
        <v>67.587188612099652</v>
      </c>
      <c r="AW17">
        <f t="shared" si="15"/>
        <v>0.72494661921708192</v>
      </c>
      <c r="AX17">
        <f t="shared" si="16"/>
        <v>73.008954448398583</v>
      </c>
      <c r="AY17">
        <f t="shared" si="17"/>
        <v>4.2332027719192524</v>
      </c>
      <c r="AZ17">
        <f t="shared" si="18"/>
        <v>45.568298932384337</v>
      </c>
      <c r="BA17">
        <f t="shared" si="19"/>
        <v>232.60997900729234</v>
      </c>
      <c r="BB17">
        <f t="shared" si="20"/>
        <v>239.58271964797467</v>
      </c>
    </row>
    <row r="18" spans="1:69" x14ac:dyDescent="0.2">
      <c r="A18">
        <v>2021</v>
      </c>
      <c r="B18">
        <v>4</v>
      </c>
      <c r="C18" s="5">
        <v>45156</v>
      </c>
      <c r="D18" s="5">
        <v>45218</v>
      </c>
      <c r="E18" t="s">
        <v>48</v>
      </c>
      <c r="F18">
        <v>75</v>
      </c>
      <c r="P18">
        <v>83.6</v>
      </c>
      <c r="Q18">
        <v>10.6</v>
      </c>
      <c r="R18">
        <v>0</v>
      </c>
      <c r="S18">
        <f t="shared" si="0"/>
        <v>2982.848</v>
      </c>
      <c r="T18">
        <f t="shared" si="1"/>
        <v>378.20799999999997</v>
      </c>
      <c r="U18">
        <f t="shared" si="2"/>
        <v>0</v>
      </c>
      <c r="V18">
        <f t="shared" si="3"/>
        <v>3361.056</v>
      </c>
      <c r="W18">
        <f t="shared" si="4"/>
        <v>3343.7726079999998</v>
      </c>
      <c r="X18">
        <f t="shared" si="5"/>
        <v>423.97116799999998</v>
      </c>
      <c r="Y18">
        <f t="shared" si="6"/>
        <v>0</v>
      </c>
      <c r="Z18">
        <f t="shared" si="7"/>
        <v>3767.7437760000003</v>
      </c>
      <c r="AA18">
        <f t="shared" si="9"/>
        <v>88.747346072186843</v>
      </c>
      <c r="AB18">
        <f t="shared" si="10"/>
        <v>11.252653927813162</v>
      </c>
      <c r="AC18">
        <f t="shared" si="11"/>
        <v>0</v>
      </c>
      <c r="AD18">
        <v>21.3</v>
      </c>
      <c r="AE18">
        <v>26.6</v>
      </c>
      <c r="AF18">
        <v>21.6</v>
      </c>
      <c r="AG18">
        <v>16.8</v>
      </c>
      <c r="AH18">
        <v>30.7</v>
      </c>
      <c r="AI18">
        <v>32.5</v>
      </c>
      <c r="AJ18">
        <v>21.8</v>
      </c>
      <c r="AK18">
        <v>49.8</v>
      </c>
      <c r="AL18">
        <v>41.7</v>
      </c>
      <c r="AM18">
        <v>69</v>
      </c>
      <c r="AN18">
        <v>61</v>
      </c>
      <c r="AO18">
        <v>59</v>
      </c>
      <c r="AP18">
        <v>0.76</v>
      </c>
      <c r="AQ18">
        <v>0.6</v>
      </c>
      <c r="AR18">
        <v>0.61</v>
      </c>
      <c r="AS18">
        <f t="shared" si="12"/>
        <v>21.896390658174102</v>
      </c>
      <c r="AT18">
        <f t="shared" si="13"/>
        <v>18.36411889596603</v>
      </c>
      <c r="AU18">
        <f t="shared" si="14"/>
        <v>24.950743099787687</v>
      </c>
      <c r="AV18">
        <f t="shared" si="21"/>
        <v>68.099787685774956</v>
      </c>
      <c r="AW18">
        <f t="shared" si="15"/>
        <v>0.74199575371549897</v>
      </c>
      <c r="AX18">
        <f t="shared" si="16"/>
        <v>74.594351380042468</v>
      </c>
      <c r="AY18">
        <f t="shared" si="17"/>
        <v>4.8094759951666974</v>
      </c>
      <c r="AZ18">
        <f t="shared" si="18"/>
        <v>54.899418259023349</v>
      </c>
      <c r="BA18">
        <f t="shared" si="19"/>
        <v>266.279913943645</v>
      </c>
      <c r="BB18">
        <f t="shared" si="20"/>
        <v>278.10832739328993</v>
      </c>
    </row>
    <row r="19" spans="1:69" x14ac:dyDescent="0.2">
      <c r="A19">
        <v>2021</v>
      </c>
      <c r="B19">
        <v>1</v>
      </c>
      <c r="C19" s="5">
        <v>45156</v>
      </c>
      <c r="D19" s="5">
        <v>45218</v>
      </c>
      <c r="E19" t="s">
        <v>48</v>
      </c>
      <c r="F19">
        <v>100</v>
      </c>
      <c r="P19">
        <v>79.5</v>
      </c>
      <c r="Q19">
        <v>0</v>
      </c>
      <c r="R19">
        <v>0</v>
      </c>
      <c r="S19">
        <f t="shared" si="0"/>
        <v>2836.56</v>
      </c>
      <c r="T19">
        <f t="shared" si="1"/>
        <v>0</v>
      </c>
      <c r="U19">
        <f t="shared" si="2"/>
        <v>0</v>
      </c>
      <c r="V19">
        <f t="shared" si="3"/>
        <v>2836.56</v>
      </c>
      <c r="W19">
        <f t="shared" si="4"/>
        <v>3179.7837599999998</v>
      </c>
      <c r="X19">
        <f t="shared" si="5"/>
        <v>0</v>
      </c>
      <c r="Y19">
        <f t="shared" si="6"/>
        <v>0</v>
      </c>
      <c r="Z19">
        <f t="shared" si="7"/>
        <v>3179.7837599999998</v>
      </c>
      <c r="AA19">
        <f t="shared" si="9"/>
        <v>100</v>
      </c>
      <c r="AB19">
        <f t="shared" si="10"/>
        <v>0</v>
      </c>
      <c r="AC19">
        <f t="shared" si="11"/>
        <v>0</v>
      </c>
      <c r="AD19">
        <v>29.2</v>
      </c>
      <c r="AE19">
        <v>28.5</v>
      </c>
      <c r="AF19">
        <v>26.6</v>
      </c>
      <c r="AG19">
        <v>16.600000000000001</v>
      </c>
      <c r="AH19">
        <v>31.3</v>
      </c>
      <c r="AI19">
        <v>32.799999999999997</v>
      </c>
      <c r="AJ19">
        <v>21.5</v>
      </c>
      <c r="AK19">
        <v>50.8</v>
      </c>
      <c r="AL19">
        <v>38.799999999999997</v>
      </c>
      <c r="AM19">
        <v>70</v>
      </c>
      <c r="AN19">
        <v>61</v>
      </c>
      <c r="AO19">
        <v>61</v>
      </c>
      <c r="AP19">
        <v>0.77</v>
      </c>
      <c r="AQ19">
        <v>0.6</v>
      </c>
      <c r="AR19">
        <v>0.63</v>
      </c>
      <c r="AS19">
        <f t="shared" si="12"/>
        <v>29.2</v>
      </c>
      <c r="AT19">
        <f t="shared" si="13"/>
        <v>16.600000000000001</v>
      </c>
      <c r="AU19">
        <f t="shared" si="14"/>
        <v>21.5</v>
      </c>
      <c r="AV19">
        <f t="shared" si="21"/>
        <v>70</v>
      </c>
      <c r="AW19">
        <f t="shared" si="15"/>
        <v>0.77</v>
      </c>
      <c r="AX19">
        <f t="shared" si="16"/>
        <v>75.968600000000009</v>
      </c>
      <c r="AY19">
        <f t="shared" si="17"/>
        <v>5.5813953488372094</v>
      </c>
      <c r="AZ19">
        <f t="shared" si="18"/>
        <v>50.805</v>
      </c>
      <c r="BA19">
        <f t="shared" si="19"/>
        <v>317.64038570618266</v>
      </c>
      <c r="BB19">
        <f t="shared" si="20"/>
        <v>328.6905354245539</v>
      </c>
      <c r="BD19">
        <f>AVERAGE(V19:V22)</f>
        <v>3267.3960000000002</v>
      </c>
      <c r="BE19">
        <f>AVERAGE(AA19:AA22)</f>
        <v>100</v>
      </c>
      <c r="BF19">
        <f>AVERAGE(AB19:AB22)</f>
        <v>0</v>
      </c>
      <c r="BG19">
        <f>AVERAGE(AC19:AC22)</f>
        <v>0</v>
      </c>
      <c r="BH19">
        <f>AVERAGE(AS19:AS22)</f>
        <v>27.125</v>
      </c>
      <c r="BI19">
        <f>AVERAGE(AT19:AT22)</f>
        <v>16.625</v>
      </c>
      <c r="BJ19">
        <f>AVERAGE(AU19:AU22)</f>
        <v>21.7</v>
      </c>
      <c r="BK19">
        <f>AVERAGE(AV19:AV22)</f>
        <v>69.5</v>
      </c>
      <c r="BL19">
        <f>AVERAGE(AW19:AW22)</f>
        <v>0.76750000000000007</v>
      </c>
      <c r="BM19">
        <f t="shared" ref="BM19:BQ19" si="25">AVERAGE(AX19:AX22)</f>
        <v>75.949125000000009</v>
      </c>
      <c r="BN19">
        <f t="shared" si="25"/>
        <v>5.5334003881048899</v>
      </c>
      <c r="BO19">
        <f t="shared" si="25"/>
        <v>52.694000000000003</v>
      </c>
      <c r="BP19">
        <f t="shared" si="25"/>
        <v>312.70613580895781</v>
      </c>
      <c r="BQ19">
        <f t="shared" si="25"/>
        <v>325.80716198358317</v>
      </c>
    </row>
    <row r="20" spans="1:69" x14ac:dyDescent="0.2">
      <c r="A20">
        <v>2021</v>
      </c>
      <c r="B20">
        <v>2</v>
      </c>
      <c r="C20" s="5">
        <v>45156</v>
      </c>
      <c r="D20" s="5">
        <v>45218</v>
      </c>
      <c r="E20" t="s">
        <v>48</v>
      </c>
      <c r="F20">
        <v>100</v>
      </c>
      <c r="P20">
        <v>85.8</v>
      </c>
      <c r="Q20">
        <v>0</v>
      </c>
      <c r="R20">
        <v>0</v>
      </c>
      <c r="S20">
        <f t="shared" si="0"/>
        <v>3061.3440000000001</v>
      </c>
      <c r="T20">
        <f t="shared" si="1"/>
        <v>0</v>
      </c>
      <c r="U20">
        <f t="shared" si="2"/>
        <v>0</v>
      </c>
      <c r="V20">
        <f t="shared" si="3"/>
        <v>3061.3440000000001</v>
      </c>
      <c r="W20">
        <f t="shared" si="4"/>
        <v>3431.7666239999999</v>
      </c>
      <c r="X20">
        <f t="shared" si="5"/>
        <v>0</v>
      </c>
      <c r="Y20">
        <f t="shared" si="6"/>
        <v>0</v>
      </c>
      <c r="Z20">
        <f t="shared" si="7"/>
        <v>3431.7666239999999</v>
      </c>
      <c r="AA20">
        <f t="shared" si="9"/>
        <v>100</v>
      </c>
      <c r="AB20">
        <f t="shared" si="10"/>
        <v>0</v>
      </c>
      <c r="AC20">
        <f t="shared" si="11"/>
        <v>0</v>
      </c>
      <c r="AD20">
        <v>29.5</v>
      </c>
      <c r="AE20">
        <v>29.3</v>
      </c>
      <c r="AF20">
        <v>25.6</v>
      </c>
      <c r="AG20">
        <v>17</v>
      </c>
      <c r="AH20">
        <v>31.4</v>
      </c>
      <c r="AI20">
        <v>31.1</v>
      </c>
      <c r="AJ20">
        <v>22.5</v>
      </c>
      <c r="AK20">
        <v>49.7</v>
      </c>
      <c r="AL20">
        <v>36</v>
      </c>
      <c r="AM20">
        <v>69</v>
      </c>
      <c r="AN20">
        <v>61</v>
      </c>
      <c r="AO20">
        <v>61</v>
      </c>
      <c r="AP20">
        <v>0.77</v>
      </c>
      <c r="AQ20">
        <v>0.61</v>
      </c>
      <c r="AR20">
        <v>0.65</v>
      </c>
      <c r="AS20">
        <f t="shared" si="12"/>
        <v>29.5</v>
      </c>
      <c r="AT20">
        <f t="shared" si="13"/>
        <v>17</v>
      </c>
      <c r="AU20">
        <f t="shared" si="14"/>
        <v>22.5</v>
      </c>
      <c r="AV20">
        <f t="shared" si="21"/>
        <v>69</v>
      </c>
      <c r="AW20">
        <f t="shared" si="15"/>
        <v>0.77</v>
      </c>
      <c r="AX20">
        <f t="shared" si="16"/>
        <v>75.657000000000011</v>
      </c>
      <c r="AY20">
        <f t="shared" si="17"/>
        <v>5.333333333333333</v>
      </c>
      <c r="AZ20">
        <f t="shared" si="18"/>
        <v>49.575000000000003</v>
      </c>
      <c r="BA20">
        <f t="shared" si="19"/>
        <v>299.1869918699187</v>
      </c>
      <c r="BB20">
        <f t="shared" si="20"/>
        <v>312.79379844961238</v>
      </c>
    </row>
    <row r="21" spans="1:69" x14ac:dyDescent="0.2">
      <c r="A21">
        <v>2021</v>
      </c>
      <c r="B21">
        <v>3</v>
      </c>
      <c r="C21" s="5">
        <v>45156</v>
      </c>
      <c r="D21" s="5">
        <v>45218</v>
      </c>
      <c r="E21" t="s">
        <v>48</v>
      </c>
      <c r="F21">
        <v>100</v>
      </c>
      <c r="P21">
        <v>101.5</v>
      </c>
      <c r="Q21">
        <v>0</v>
      </c>
      <c r="R21">
        <v>0</v>
      </c>
      <c r="S21">
        <f t="shared" si="0"/>
        <v>3621.52</v>
      </c>
      <c r="T21">
        <f t="shared" si="1"/>
        <v>0</v>
      </c>
      <c r="U21">
        <f t="shared" si="2"/>
        <v>0</v>
      </c>
      <c r="V21">
        <f t="shared" si="3"/>
        <v>3621.52</v>
      </c>
      <c r="W21">
        <f t="shared" si="4"/>
        <v>4059.7239199999999</v>
      </c>
      <c r="X21">
        <f t="shared" si="5"/>
        <v>0</v>
      </c>
      <c r="Y21">
        <f t="shared" si="6"/>
        <v>0</v>
      </c>
      <c r="Z21">
        <f t="shared" si="7"/>
        <v>4059.7239199999999</v>
      </c>
      <c r="AA21">
        <f t="shared" si="9"/>
        <v>100</v>
      </c>
      <c r="AB21">
        <f t="shared" si="10"/>
        <v>0</v>
      </c>
      <c r="AC21">
        <f t="shared" si="11"/>
        <v>0</v>
      </c>
      <c r="AD21">
        <v>28.5</v>
      </c>
      <c r="AE21">
        <v>27.4</v>
      </c>
      <c r="AF21">
        <v>24.6</v>
      </c>
      <c r="AG21">
        <v>16.100000000000001</v>
      </c>
      <c r="AH21">
        <v>32.9</v>
      </c>
      <c r="AI21">
        <v>32.799999999999997</v>
      </c>
      <c r="AJ21">
        <v>21</v>
      </c>
      <c r="AK21">
        <v>51.8</v>
      </c>
      <c r="AL21">
        <v>41.6</v>
      </c>
      <c r="AM21">
        <v>70</v>
      </c>
      <c r="AN21">
        <v>61</v>
      </c>
      <c r="AO21">
        <v>59</v>
      </c>
      <c r="AP21">
        <v>0.77</v>
      </c>
      <c r="AQ21">
        <v>0.59</v>
      </c>
      <c r="AR21">
        <v>0.61</v>
      </c>
      <c r="AS21">
        <f t="shared" si="12"/>
        <v>28.5</v>
      </c>
      <c r="AT21">
        <f t="shared" si="13"/>
        <v>16.100000000000001</v>
      </c>
      <c r="AU21">
        <f t="shared" si="14"/>
        <v>21</v>
      </c>
      <c r="AV21">
        <f t="shared" si="21"/>
        <v>70</v>
      </c>
      <c r="AW21">
        <f t="shared" si="15"/>
        <v>0.77</v>
      </c>
      <c r="AX21">
        <f t="shared" si="16"/>
        <v>76.358100000000007</v>
      </c>
      <c r="AY21">
        <f t="shared" si="17"/>
        <v>5.7142857142857144</v>
      </c>
      <c r="AZ21">
        <f t="shared" si="18"/>
        <v>51.97</v>
      </c>
      <c r="BA21">
        <f t="shared" si="19"/>
        <v>325.20325203252031</v>
      </c>
      <c r="BB21">
        <f t="shared" si="20"/>
        <v>338.2418604651163</v>
      </c>
    </row>
    <row r="22" spans="1:69" x14ac:dyDescent="0.2">
      <c r="A22">
        <v>2021</v>
      </c>
      <c r="B22">
        <v>4</v>
      </c>
      <c r="C22" s="5">
        <v>45156</v>
      </c>
      <c r="D22" s="5">
        <v>45218</v>
      </c>
      <c r="E22" t="s">
        <v>48</v>
      </c>
      <c r="F22">
        <v>100</v>
      </c>
      <c r="P22">
        <v>99.5</v>
      </c>
      <c r="Q22">
        <v>0</v>
      </c>
      <c r="R22">
        <v>0</v>
      </c>
      <c r="S22">
        <f t="shared" si="0"/>
        <v>3550.16</v>
      </c>
      <c r="T22">
        <f t="shared" si="1"/>
        <v>0</v>
      </c>
      <c r="U22">
        <f t="shared" si="2"/>
        <v>0</v>
      </c>
      <c r="V22">
        <f t="shared" si="3"/>
        <v>3550.16</v>
      </c>
      <c r="W22">
        <f t="shared" si="4"/>
        <v>3979.7293599999998</v>
      </c>
      <c r="X22">
        <f t="shared" si="5"/>
        <v>0</v>
      </c>
      <c r="Y22">
        <f t="shared" si="6"/>
        <v>0</v>
      </c>
      <c r="Z22">
        <f t="shared" si="7"/>
        <v>3979.7293599999998</v>
      </c>
      <c r="AA22">
        <f t="shared" si="9"/>
        <v>100</v>
      </c>
      <c r="AB22">
        <f t="shared" si="10"/>
        <v>0</v>
      </c>
      <c r="AC22">
        <f t="shared" si="11"/>
        <v>0</v>
      </c>
      <c r="AD22">
        <v>21.3</v>
      </c>
      <c r="AE22">
        <v>26.6</v>
      </c>
      <c r="AF22">
        <v>21.6</v>
      </c>
      <c r="AG22">
        <v>16.8</v>
      </c>
      <c r="AH22">
        <v>30.7</v>
      </c>
      <c r="AI22">
        <v>32.5</v>
      </c>
      <c r="AJ22">
        <v>21.8</v>
      </c>
      <c r="AK22">
        <v>49.8</v>
      </c>
      <c r="AL22">
        <v>41.7</v>
      </c>
      <c r="AM22">
        <v>69</v>
      </c>
      <c r="AN22">
        <v>61</v>
      </c>
      <c r="AO22">
        <v>59</v>
      </c>
      <c r="AP22">
        <v>0.76</v>
      </c>
      <c r="AQ22">
        <v>0.6</v>
      </c>
      <c r="AR22">
        <v>0.61</v>
      </c>
      <c r="AS22">
        <f t="shared" si="12"/>
        <v>21.3</v>
      </c>
      <c r="AT22">
        <f t="shared" si="13"/>
        <v>16.8</v>
      </c>
      <c r="AU22">
        <f t="shared" si="14"/>
        <v>21.8</v>
      </c>
      <c r="AV22">
        <f t="shared" si="21"/>
        <v>69</v>
      </c>
      <c r="AW22">
        <f t="shared" si="15"/>
        <v>0.76</v>
      </c>
      <c r="AX22">
        <f t="shared" si="16"/>
        <v>75.81280000000001</v>
      </c>
      <c r="AY22">
        <f t="shared" si="17"/>
        <v>5.5045871559633026</v>
      </c>
      <c r="AZ22">
        <f t="shared" si="18"/>
        <v>58.426000000000002</v>
      </c>
      <c r="BA22">
        <f t="shared" si="19"/>
        <v>308.79391362720969</v>
      </c>
      <c r="BB22">
        <f t="shared" si="20"/>
        <v>323.50245359505016</v>
      </c>
    </row>
    <row r="23" spans="1:69" x14ac:dyDescent="0.2">
      <c r="A23">
        <v>2021</v>
      </c>
      <c r="B23">
        <v>1</v>
      </c>
      <c r="C23" s="5">
        <v>45156</v>
      </c>
      <c r="D23" s="5">
        <v>45218</v>
      </c>
      <c r="E23" t="s">
        <v>49</v>
      </c>
      <c r="F23">
        <v>0</v>
      </c>
      <c r="P23">
        <v>0</v>
      </c>
      <c r="Q23">
        <v>18.7</v>
      </c>
      <c r="R23">
        <v>54.1</v>
      </c>
      <c r="S23">
        <f t="shared" si="0"/>
        <v>0</v>
      </c>
      <c r="T23">
        <f t="shared" si="1"/>
        <v>667.21600000000001</v>
      </c>
      <c r="U23">
        <f t="shared" si="2"/>
        <v>1930.288</v>
      </c>
      <c r="V23">
        <f t="shared" si="3"/>
        <v>2597.5039999999999</v>
      </c>
      <c r="W23">
        <f t="shared" si="4"/>
        <v>0</v>
      </c>
      <c r="X23">
        <f t="shared" si="5"/>
        <v>747.94913599999995</v>
      </c>
      <c r="Y23">
        <f t="shared" si="6"/>
        <v>2163.852848</v>
      </c>
      <c r="Z23">
        <f t="shared" si="7"/>
        <v>2911.8019839999997</v>
      </c>
      <c r="AA23">
        <f t="shared" si="9"/>
        <v>0</v>
      </c>
      <c r="AB23">
        <f t="shared" si="10"/>
        <v>25.68681318681319</v>
      </c>
      <c r="AC23">
        <f t="shared" si="11"/>
        <v>74.313186813186817</v>
      </c>
      <c r="AD23">
        <v>29.6</v>
      </c>
      <c r="AE23">
        <v>28.5</v>
      </c>
      <c r="AF23">
        <v>26.6</v>
      </c>
      <c r="AG23">
        <v>16.899999999999999</v>
      </c>
      <c r="AH23">
        <v>31.3</v>
      </c>
      <c r="AI23">
        <v>32.799999999999997</v>
      </c>
      <c r="AJ23">
        <v>21.8</v>
      </c>
      <c r="AK23">
        <v>50.8</v>
      </c>
      <c r="AL23">
        <v>38.799999999999997</v>
      </c>
      <c r="AM23">
        <v>69</v>
      </c>
      <c r="AN23">
        <v>61</v>
      </c>
      <c r="AO23">
        <v>61</v>
      </c>
      <c r="AP23">
        <v>0.77</v>
      </c>
      <c r="AQ23">
        <v>0.6</v>
      </c>
      <c r="AR23">
        <v>0.63</v>
      </c>
      <c r="AS23">
        <f t="shared" si="12"/>
        <v>27.088049450549455</v>
      </c>
      <c r="AT23">
        <f t="shared" si="13"/>
        <v>32.414697802197807</v>
      </c>
      <c r="AU23">
        <f t="shared" si="14"/>
        <v>41.882417582417581</v>
      </c>
      <c r="AV23">
        <f t="shared" si="21"/>
        <v>61</v>
      </c>
      <c r="AW23">
        <f t="shared" si="15"/>
        <v>0.62229395604395599</v>
      </c>
      <c r="AX23">
        <f t="shared" si="16"/>
        <v>63.648950412087913</v>
      </c>
      <c r="AY23">
        <f t="shared" si="17"/>
        <v>2.8651641172303415</v>
      </c>
      <c r="AZ23">
        <f t="shared" si="18"/>
        <v>33.961302197802183</v>
      </c>
      <c r="BA23">
        <f t="shared" si="19"/>
        <v>142.09350500085432</v>
      </c>
      <c r="BB23">
        <f t="shared" si="20"/>
        <v>141.36797582952531</v>
      </c>
      <c r="BD23">
        <f>AVERAGE(V23:V26)</f>
        <v>2129.2039999999997</v>
      </c>
      <c r="BE23">
        <f>AVERAGE(AA23:AA26)</f>
        <v>0</v>
      </c>
      <c r="BF23">
        <f>AVERAGE(AB23:AB26)</f>
        <v>54.062876108441415</v>
      </c>
      <c r="BG23">
        <f>AVERAGE(AC23:AC26)</f>
        <v>45.937123891558585</v>
      </c>
      <c r="BH23">
        <f>AVERAGE(AS23:AS26)</f>
        <v>26.493325389189181</v>
      </c>
      <c r="BI23">
        <f>AVERAGE(AT23:AT26)</f>
        <v>32.020812827117652</v>
      </c>
      <c r="BJ23">
        <f>AVERAGE(AU23:AU26)</f>
        <v>45.394181768523865</v>
      </c>
      <c r="BK23">
        <f>AVERAGE(AV23:AV26)</f>
        <v>60.65154140495271</v>
      </c>
      <c r="BL23">
        <f>AVERAGE(AW23:AW26)</f>
        <v>0.61190417604830372</v>
      </c>
      <c r="BM23">
        <f t="shared" ref="BM23:BQ23" si="26">AVERAGE(AX23:AX26)</f>
        <v>63.955786807675352</v>
      </c>
      <c r="BN23">
        <f t="shared" si="26"/>
        <v>2.652895244758859</v>
      </c>
      <c r="BO23">
        <f t="shared" si="26"/>
        <v>31.290085566083611</v>
      </c>
      <c r="BP23">
        <f t="shared" si="26"/>
        <v>130.84621352072173</v>
      </c>
      <c r="BQ23">
        <f t="shared" si="26"/>
        <v>131.54369328463287</v>
      </c>
    </row>
    <row r="24" spans="1:69" x14ac:dyDescent="0.2">
      <c r="A24">
        <v>2021</v>
      </c>
      <c r="B24">
        <v>2</v>
      </c>
      <c r="C24" s="5">
        <v>45156</v>
      </c>
      <c r="D24" s="5">
        <v>45218</v>
      </c>
      <c r="E24" t="s">
        <v>49</v>
      </c>
      <c r="F24">
        <v>0</v>
      </c>
      <c r="P24">
        <v>0</v>
      </c>
      <c r="Q24">
        <v>42.3</v>
      </c>
      <c r="R24">
        <v>27.9</v>
      </c>
      <c r="S24">
        <f t="shared" si="0"/>
        <v>0</v>
      </c>
      <c r="T24">
        <f t="shared" si="1"/>
        <v>1509.2639999999999</v>
      </c>
      <c r="U24">
        <f t="shared" si="2"/>
        <v>995.47199999999998</v>
      </c>
      <c r="V24">
        <f t="shared" si="3"/>
        <v>2504.7359999999999</v>
      </c>
      <c r="W24">
        <f t="shared" si="4"/>
        <v>0</v>
      </c>
      <c r="X24">
        <f t="shared" si="5"/>
        <v>1691.8849439999999</v>
      </c>
      <c r="Y24">
        <f t="shared" si="6"/>
        <v>1115.9241119999999</v>
      </c>
      <c r="Z24">
        <f t="shared" si="7"/>
        <v>2807.8090560000001</v>
      </c>
      <c r="AA24">
        <f t="shared" si="9"/>
        <v>0</v>
      </c>
      <c r="AB24">
        <f t="shared" si="10"/>
        <v>60.256410256410255</v>
      </c>
      <c r="AC24">
        <f t="shared" si="11"/>
        <v>39.743589743589745</v>
      </c>
      <c r="AD24">
        <v>24.1</v>
      </c>
      <c r="AE24">
        <v>29.3</v>
      </c>
      <c r="AF24">
        <v>25.6</v>
      </c>
      <c r="AG24">
        <v>16.2</v>
      </c>
      <c r="AH24">
        <v>31.4</v>
      </c>
      <c r="AI24">
        <v>31.1</v>
      </c>
      <c r="AJ24">
        <v>20.6</v>
      </c>
      <c r="AK24">
        <v>49.7</v>
      </c>
      <c r="AL24">
        <v>36</v>
      </c>
      <c r="AM24">
        <v>69</v>
      </c>
      <c r="AN24">
        <v>61</v>
      </c>
      <c r="AO24">
        <v>61</v>
      </c>
      <c r="AP24">
        <v>0.77</v>
      </c>
      <c r="AQ24">
        <v>0.61</v>
      </c>
      <c r="AR24">
        <v>0.65</v>
      </c>
      <c r="AS24">
        <f t="shared" si="12"/>
        <v>27.829487179487181</v>
      </c>
      <c r="AT24">
        <f t="shared" si="13"/>
        <v>31.280769230769231</v>
      </c>
      <c r="AU24">
        <f t="shared" si="14"/>
        <v>44.255128205128202</v>
      </c>
      <c r="AV24">
        <f t="shared" si="21"/>
        <v>61</v>
      </c>
      <c r="AW24">
        <f t="shared" si="15"/>
        <v>0.62589743589743585</v>
      </c>
      <c r="AX24">
        <f t="shared" si="16"/>
        <v>64.532280769230766</v>
      </c>
      <c r="AY24">
        <f t="shared" si="17"/>
        <v>2.7115501607810195</v>
      </c>
      <c r="AZ24">
        <f t="shared" si="18"/>
        <v>31.013243589743581</v>
      </c>
      <c r="BA24">
        <f t="shared" si="19"/>
        <v>134.47525187613186</v>
      </c>
      <c r="BB24">
        <f t="shared" si="20"/>
        <v>135.64536146928185</v>
      </c>
    </row>
    <row r="25" spans="1:69" x14ac:dyDescent="0.2">
      <c r="A25">
        <v>2021</v>
      </c>
      <c r="B25">
        <v>3</v>
      </c>
      <c r="C25" s="5">
        <v>45156</v>
      </c>
      <c r="D25" s="5">
        <v>45218</v>
      </c>
      <c r="E25" t="s">
        <v>49</v>
      </c>
      <c r="F25">
        <v>0</v>
      </c>
      <c r="P25">
        <v>0</v>
      </c>
      <c r="Q25">
        <v>17.2</v>
      </c>
      <c r="R25">
        <v>5.6</v>
      </c>
      <c r="S25">
        <f t="shared" si="0"/>
        <v>0</v>
      </c>
      <c r="T25">
        <f t="shared" si="1"/>
        <v>613.69600000000003</v>
      </c>
      <c r="U25">
        <f t="shared" si="2"/>
        <v>199.80799999999999</v>
      </c>
      <c r="V25">
        <f t="shared" si="3"/>
        <v>813.50400000000002</v>
      </c>
      <c r="W25">
        <f t="shared" si="4"/>
        <v>0</v>
      </c>
      <c r="X25">
        <f t="shared" si="5"/>
        <v>687.953216</v>
      </c>
      <c r="Y25">
        <f t="shared" si="6"/>
        <v>223.984768</v>
      </c>
      <c r="Z25">
        <f t="shared" si="7"/>
        <v>911.93798400000003</v>
      </c>
      <c r="AA25">
        <f t="shared" si="9"/>
        <v>0</v>
      </c>
      <c r="AB25">
        <f t="shared" si="10"/>
        <v>75.438596491228068</v>
      </c>
      <c r="AC25">
        <f t="shared" si="11"/>
        <v>24.561403508771928</v>
      </c>
      <c r="AD25">
        <v>23.2</v>
      </c>
      <c r="AE25">
        <v>27.4</v>
      </c>
      <c r="AF25">
        <v>24.6</v>
      </c>
      <c r="AG25">
        <v>16.5</v>
      </c>
      <c r="AH25">
        <v>32.9</v>
      </c>
      <c r="AI25">
        <v>32.799999999999997</v>
      </c>
      <c r="AJ25">
        <v>21.7</v>
      </c>
      <c r="AK25">
        <v>51.8</v>
      </c>
      <c r="AL25">
        <v>41.6</v>
      </c>
      <c r="AM25">
        <v>69</v>
      </c>
      <c r="AN25">
        <v>61</v>
      </c>
      <c r="AO25">
        <v>59</v>
      </c>
      <c r="AP25">
        <v>0.77</v>
      </c>
      <c r="AQ25">
        <v>0.59</v>
      </c>
      <c r="AR25">
        <v>0.61</v>
      </c>
      <c r="AS25">
        <f t="shared" si="12"/>
        <v>26.712280701754381</v>
      </c>
      <c r="AT25">
        <f t="shared" si="13"/>
        <v>32.875438596491222</v>
      </c>
      <c r="AU25">
        <f t="shared" si="14"/>
        <v>49.294736842105252</v>
      </c>
      <c r="AV25">
        <f t="shared" si="21"/>
        <v>60.508771929824562</v>
      </c>
      <c r="AW25">
        <f t="shared" si="15"/>
        <v>0.59491228070175428</v>
      </c>
      <c r="AX25">
        <f t="shared" si="16"/>
        <v>63.290033333333341</v>
      </c>
      <c r="AY25">
        <f t="shared" si="17"/>
        <v>2.4343369634849461</v>
      </c>
      <c r="AZ25">
        <f t="shared" si="18"/>
        <v>27.443614035087734</v>
      </c>
      <c r="BA25">
        <f t="shared" si="19"/>
        <v>119.75507327142461</v>
      </c>
      <c r="BB25">
        <f t="shared" si="20"/>
        <v>119.43354074692071</v>
      </c>
    </row>
    <row r="26" spans="1:69" x14ac:dyDescent="0.2">
      <c r="A26">
        <v>2021</v>
      </c>
      <c r="B26">
        <v>4</v>
      </c>
      <c r="C26" s="5">
        <v>45156</v>
      </c>
      <c r="D26" s="5">
        <v>45218</v>
      </c>
      <c r="E26" t="s">
        <v>49</v>
      </c>
      <c r="F26">
        <v>0</v>
      </c>
      <c r="P26">
        <v>0</v>
      </c>
      <c r="Q26">
        <v>40</v>
      </c>
      <c r="R26">
        <v>32.9</v>
      </c>
      <c r="S26">
        <f t="shared" si="0"/>
        <v>0</v>
      </c>
      <c r="T26">
        <f t="shared" si="1"/>
        <v>1427.2</v>
      </c>
      <c r="U26">
        <f t="shared" si="2"/>
        <v>1173.8719999999998</v>
      </c>
      <c r="V26">
        <f t="shared" si="3"/>
        <v>2601.0720000000001</v>
      </c>
      <c r="W26">
        <f t="shared" si="4"/>
        <v>0</v>
      </c>
      <c r="X26">
        <f t="shared" si="5"/>
        <v>1599.8912</v>
      </c>
      <c r="Y26">
        <f t="shared" si="6"/>
        <v>1315.9105119999999</v>
      </c>
      <c r="Z26">
        <f t="shared" si="7"/>
        <v>2915.801712</v>
      </c>
      <c r="AA26">
        <f t="shared" si="9"/>
        <v>0</v>
      </c>
      <c r="AB26">
        <f t="shared" si="10"/>
        <v>54.869684499314133</v>
      </c>
      <c r="AC26">
        <f t="shared" si="11"/>
        <v>45.13031550068586</v>
      </c>
      <c r="AD26">
        <v>21.6</v>
      </c>
      <c r="AE26">
        <v>26.6</v>
      </c>
      <c r="AF26">
        <v>21.6</v>
      </c>
      <c r="AG26">
        <v>16.399999999999999</v>
      </c>
      <c r="AH26">
        <v>30.7</v>
      </c>
      <c r="AI26">
        <v>32.5</v>
      </c>
      <c r="AJ26">
        <v>20.9</v>
      </c>
      <c r="AK26">
        <v>49.8</v>
      </c>
      <c r="AL26">
        <v>41.7</v>
      </c>
      <c r="AM26">
        <v>69</v>
      </c>
      <c r="AN26">
        <v>61</v>
      </c>
      <c r="AO26">
        <v>59</v>
      </c>
      <c r="AP26">
        <v>0.77</v>
      </c>
      <c r="AQ26">
        <v>0.6</v>
      </c>
      <c r="AR26">
        <v>0.61</v>
      </c>
      <c r="AS26">
        <f t="shared" si="12"/>
        <v>24.343484224965707</v>
      </c>
      <c r="AT26">
        <f t="shared" si="13"/>
        <v>31.512345679012341</v>
      </c>
      <c r="AU26">
        <f t="shared" si="14"/>
        <v>46.144444444444446</v>
      </c>
      <c r="AV26">
        <f t="shared" si="21"/>
        <v>60.097393689986276</v>
      </c>
      <c r="AW26">
        <f t="shared" si="15"/>
        <v>0.60451303155006852</v>
      </c>
      <c r="AX26">
        <f t="shared" si="16"/>
        <v>64.351882716049388</v>
      </c>
      <c r="AY26">
        <f t="shared" si="17"/>
        <v>2.6005297375391283</v>
      </c>
      <c r="AZ26">
        <f t="shared" si="18"/>
        <v>32.742182441700947</v>
      </c>
      <c r="BA26">
        <f t="shared" si="19"/>
        <v>127.06102393447615</v>
      </c>
      <c r="BB26">
        <f t="shared" si="20"/>
        <v>129.72789509280364</v>
      </c>
    </row>
    <row r="27" spans="1:69" x14ac:dyDescent="0.2">
      <c r="A27">
        <v>2021</v>
      </c>
      <c r="B27">
        <v>1</v>
      </c>
      <c r="C27" s="5">
        <v>45156</v>
      </c>
      <c r="D27" s="5">
        <v>45218</v>
      </c>
      <c r="E27" t="s">
        <v>49</v>
      </c>
      <c r="F27">
        <v>25</v>
      </c>
      <c r="P27">
        <v>19.7</v>
      </c>
      <c r="Q27">
        <v>19.2</v>
      </c>
      <c r="R27">
        <v>10.8</v>
      </c>
      <c r="S27">
        <f t="shared" si="0"/>
        <v>702.89599999999996</v>
      </c>
      <c r="T27">
        <f t="shared" si="1"/>
        <v>685.05599999999993</v>
      </c>
      <c r="U27">
        <f t="shared" si="2"/>
        <v>385.34399999999999</v>
      </c>
      <c r="V27">
        <f t="shared" si="3"/>
        <v>1773.2959999999998</v>
      </c>
      <c r="W27">
        <f t="shared" si="4"/>
        <v>787.946416</v>
      </c>
      <c r="X27">
        <f t="shared" si="5"/>
        <v>767.94777599999986</v>
      </c>
      <c r="Y27">
        <f t="shared" si="6"/>
        <v>431.97062399999999</v>
      </c>
      <c r="Z27">
        <f t="shared" si="7"/>
        <v>1987.8648159999998</v>
      </c>
      <c r="AA27">
        <f t="shared" si="9"/>
        <v>39.637826961770628</v>
      </c>
      <c r="AB27">
        <f t="shared" si="10"/>
        <v>38.631790744466798</v>
      </c>
      <c r="AC27">
        <f t="shared" si="11"/>
        <v>21.730382293762577</v>
      </c>
      <c r="AD27">
        <v>29.6</v>
      </c>
      <c r="AE27">
        <v>28.5</v>
      </c>
      <c r="AF27">
        <v>26.6</v>
      </c>
      <c r="AG27">
        <v>16.899999999999999</v>
      </c>
      <c r="AH27">
        <v>31.3</v>
      </c>
      <c r="AI27">
        <v>32.799999999999997</v>
      </c>
      <c r="AJ27">
        <v>21.8</v>
      </c>
      <c r="AK27">
        <v>50.8</v>
      </c>
      <c r="AL27">
        <v>38.799999999999997</v>
      </c>
      <c r="AM27">
        <v>69</v>
      </c>
      <c r="AN27">
        <v>61</v>
      </c>
      <c r="AO27">
        <v>61</v>
      </c>
      <c r="AP27">
        <v>0.77</v>
      </c>
      <c r="AQ27">
        <v>0.6</v>
      </c>
      <c r="AR27">
        <v>0.63</v>
      </c>
      <c r="AS27">
        <f t="shared" si="12"/>
        <v>28.52313883299799</v>
      </c>
      <c r="AT27">
        <f t="shared" si="13"/>
        <v>25.918108651911467</v>
      </c>
      <c r="AU27">
        <f t="shared" si="14"/>
        <v>36.697384305835008</v>
      </c>
      <c r="AV27">
        <f t="shared" si="21"/>
        <v>64.17102615694165</v>
      </c>
      <c r="AW27">
        <f t="shared" si="15"/>
        <v>0.67390342052313879</v>
      </c>
      <c r="AX27">
        <f t="shared" si="16"/>
        <v>68.709793360160972</v>
      </c>
      <c r="AY27">
        <f t="shared" si="17"/>
        <v>3.2699878280131154</v>
      </c>
      <c r="AZ27">
        <f t="shared" si="18"/>
        <v>37.348293762575452</v>
      </c>
      <c r="BA27">
        <f t="shared" si="19"/>
        <v>170.60038572708166</v>
      </c>
      <c r="BB27">
        <f t="shared" si="20"/>
        <v>174.17068833567654</v>
      </c>
      <c r="BD27">
        <f>AVERAGE(V27:V30)</f>
        <v>2832.1000000000004</v>
      </c>
      <c r="BE27">
        <f>AVERAGE(AA27:AA30)</f>
        <v>31.868155789896129</v>
      </c>
      <c r="BF27">
        <f>AVERAGE(AB27:AB30)</f>
        <v>30.107049276881071</v>
      </c>
      <c r="BG27">
        <f>AVERAGE(AC27:AC30)</f>
        <v>38.0247949332228</v>
      </c>
      <c r="BH27">
        <f>AVERAGE(AS27:AS30)</f>
        <v>25.775895540916991</v>
      </c>
      <c r="BI27">
        <f>AVERAGE(AT27:AT30)</f>
        <v>26.915102567350065</v>
      </c>
      <c r="BJ27">
        <f>AVERAGE(AU27:AU30)</f>
        <v>36.701470263866398</v>
      </c>
      <c r="BK27">
        <f>AVERAGE(AV27:AV30)</f>
        <v>63.242519623007354</v>
      </c>
      <c r="BL27">
        <f>AVERAGE(AW27:AW30)</f>
        <v>0.66616960526602564</v>
      </c>
      <c r="BM27">
        <f t="shared" ref="BM27:BQ27" si="27">AVERAGE(AX27:AX30)</f>
        <v>67.933135100034306</v>
      </c>
      <c r="BN27">
        <f t="shared" si="27"/>
        <v>3.2825842696143823</v>
      </c>
      <c r="BO27">
        <f t="shared" si="27"/>
        <v>40.091737113687259</v>
      </c>
      <c r="BP27">
        <f t="shared" si="27"/>
        <v>169.00712512449527</v>
      </c>
      <c r="BQ27">
        <f t="shared" si="27"/>
        <v>173.19734288869489</v>
      </c>
    </row>
    <row r="28" spans="1:69" x14ac:dyDescent="0.2">
      <c r="A28">
        <v>2021</v>
      </c>
      <c r="B28">
        <v>2</v>
      </c>
      <c r="C28" s="5">
        <v>45156</v>
      </c>
      <c r="D28" s="5">
        <v>45218</v>
      </c>
      <c r="E28" t="s">
        <v>49</v>
      </c>
      <c r="F28">
        <v>25</v>
      </c>
      <c r="P28">
        <v>1.4</v>
      </c>
      <c r="Q28">
        <v>17.8</v>
      </c>
      <c r="R28">
        <v>42.7</v>
      </c>
      <c r="S28">
        <f t="shared" si="0"/>
        <v>49.951999999999998</v>
      </c>
      <c r="T28">
        <f t="shared" si="1"/>
        <v>635.10400000000004</v>
      </c>
      <c r="U28">
        <f t="shared" si="2"/>
        <v>1523.5360000000001</v>
      </c>
      <c r="V28">
        <f t="shared" si="3"/>
        <v>2208.5920000000001</v>
      </c>
      <c r="W28">
        <f t="shared" si="4"/>
        <v>55.996192000000001</v>
      </c>
      <c r="X28">
        <f t="shared" si="5"/>
        <v>711.95158400000003</v>
      </c>
      <c r="Y28">
        <f t="shared" si="6"/>
        <v>1707.8838560000002</v>
      </c>
      <c r="Z28">
        <f t="shared" si="7"/>
        <v>2475.8316319999999</v>
      </c>
      <c r="AA28">
        <f t="shared" si="9"/>
        <v>2.2617124394184165</v>
      </c>
      <c r="AB28">
        <f t="shared" si="10"/>
        <v>28.75605815831987</v>
      </c>
      <c r="AC28">
        <f t="shared" si="11"/>
        <v>68.982229402261709</v>
      </c>
      <c r="AD28">
        <v>24.1</v>
      </c>
      <c r="AE28">
        <v>29.3</v>
      </c>
      <c r="AF28">
        <v>25.6</v>
      </c>
      <c r="AG28">
        <v>16.2</v>
      </c>
      <c r="AH28">
        <v>31.4</v>
      </c>
      <c r="AI28">
        <v>31.1</v>
      </c>
      <c r="AJ28">
        <v>20.6</v>
      </c>
      <c r="AK28">
        <v>49.7</v>
      </c>
      <c r="AL28">
        <v>36</v>
      </c>
      <c r="AM28">
        <v>69</v>
      </c>
      <c r="AN28">
        <v>61</v>
      </c>
      <c r="AO28">
        <v>61</v>
      </c>
      <c r="AP28">
        <v>0.77</v>
      </c>
      <c r="AQ28">
        <v>0.61</v>
      </c>
      <c r="AR28">
        <v>0.65</v>
      </c>
      <c r="AS28">
        <f t="shared" si="12"/>
        <v>26.630048465266562</v>
      </c>
      <c r="AT28">
        <f t="shared" si="13"/>
        <v>30.849273021001615</v>
      </c>
      <c r="AU28">
        <f t="shared" si="14"/>
        <v>39.591276252019384</v>
      </c>
      <c r="AV28">
        <f t="shared" si="21"/>
        <v>61.180936995153466</v>
      </c>
      <c r="AW28">
        <f t="shared" si="15"/>
        <v>0.6412116316639741</v>
      </c>
      <c r="AX28">
        <f t="shared" si="16"/>
        <v>64.868416316639752</v>
      </c>
      <c r="AY28">
        <f t="shared" si="17"/>
        <v>3.0309707430530053</v>
      </c>
      <c r="AZ28">
        <f t="shared" si="18"/>
        <v>36.550064620355407</v>
      </c>
      <c r="BA28">
        <f t="shared" si="19"/>
        <v>150.76230086575563</v>
      </c>
      <c r="BB28">
        <f t="shared" si="20"/>
        <v>152.41416434412193</v>
      </c>
    </row>
    <row r="29" spans="1:69" x14ac:dyDescent="0.2">
      <c r="A29">
        <v>2021</v>
      </c>
      <c r="B29">
        <v>3</v>
      </c>
      <c r="C29" s="5">
        <v>45156</v>
      </c>
      <c r="D29" s="5">
        <v>45218</v>
      </c>
      <c r="E29" t="s">
        <v>49</v>
      </c>
      <c r="F29">
        <v>25</v>
      </c>
      <c r="P29">
        <v>37.700000000000003</v>
      </c>
      <c r="Q29">
        <v>24</v>
      </c>
      <c r="R29">
        <v>55.4</v>
      </c>
      <c r="S29">
        <f t="shared" si="0"/>
        <v>1345.1360000000002</v>
      </c>
      <c r="T29">
        <f t="shared" si="1"/>
        <v>856.31999999999994</v>
      </c>
      <c r="U29">
        <f t="shared" si="2"/>
        <v>1976.672</v>
      </c>
      <c r="V29">
        <f t="shared" si="3"/>
        <v>4178.1280000000006</v>
      </c>
      <c r="W29">
        <f t="shared" si="4"/>
        <v>1507.8974560000001</v>
      </c>
      <c r="X29">
        <f t="shared" si="5"/>
        <v>959.93471999999997</v>
      </c>
      <c r="Y29">
        <f t="shared" si="6"/>
        <v>2215.8493119999998</v>
      </c>
      <c r="Z29">
        <f t="shared" si="7"/>
        <v>4683.6814880000011</v>
      </c>
      <c r="AA29">
        <f t="shared" si="9"/>
        <v>32.194705380017083</v>
      </c>
      <c r="AB29">
        <f t="shared" si="10"/>
        <v>20.495303159692565</v>
      </c>
      <c r="AC29">
        <f t="shared" si="11"/>
        <v>47.309991460290348</v>
      </c>
      <c r="AD29">
        <v>23.2</v>
      </c>
      <c r="AE29">
        <v>27.4</v>
      </c>
      <c r="AF29">
        <v>24.6</v>
      </c>
      <c r="AG29">
        <v>16.5</v>
      </c>
      <c r="AH29">
        <v>32.9</v>
      </c>
      <c r="AI29">
        <v>32.799999999999997</v>
      </c>
      <c r="AJ29">
        <v>21.7</v>
      </c>
      <c r="AK29">
        <v>51.8</v>
      </c>
      <c r="AL29">
        <v>41.6</v>
      </c>
      <c r="AM29">
        <v>69</v>
      </c>
      <c r="AN29">
        <v>61</v>
      </c>
      <c r="AO29">
        <v>59</v>
      </c>
      <c r="AP29">
        <v>0.77</v>
      </c>
      <c r="AQ29">
        <v>0.59</v>
      </c>
      <c r="AR29">
        <v>0.61</v>
      </c>
      <c r="AS29">
        <f t="shared" si="12"/>
        <v>24.723142613151154</v>
      </c>
      <c r="AT29">
        <f t="shared" si="13"/>
        <v>27.572758326216903</v>
      </c>
      <c r="AU29">
        <f t="shared" si="14"/>
        <v>37.283774551665246</v>
      </c>
      <c r="AV29">
        <f t="shared" si="21"/>
        <v>62.629376601195553</v>
      </c>
      <c r="AW29">
        <f t="shared" si="15"/>
        <v>0.65741246797608877</v>
      </c>
      <c r="AX29">
        <f t="shared" si="16"/>
        <v>67.420821263877031</v>
      </c>
      <c r="AY29">
        <f t="shared" si="17"/>
        <v>3.2185582453223023</v>
      </c>
      <c r="AZ29">
        <f t="shared" si="18"/>
        <v>40.602947053800165</v>
      </c>
      <c r="BA29">
        <f t="shared" si="19"/>
        <v>163.88316785298667</v>
      </c>
      <c r="BB29">
        <f t="shared" si="20"/>
        <v>168.21537998856792</v>
      </c>
    </row>
    <row r="30" spans="1:69" x14ac:dyDescent="0.2">
      <c r="A30">
        <v>2021</v>
      </c>
      <c r="B30">
        <v>4</v>
      </c>
      <c r="C30" s="5">
        <v>45156</v>
      </c>
      <c r="D30" s="5">
        <v>45218</v>
      </c>
      <c r="E30" t="s">
        <v>49</v>
      </c>
      <c r="F30">
        <v>25</v>
      </c>
      <c r="P30">
        <v>47.4</v>
      </c>
      <c r="Q30">
        <v>28.9</v>
      </c>
      <c r="R30">
        <v>12.5</v>
      </c>
      <c r="S30">
        <f t="shared" si="0"/>
        <v>1691.232</v>
      </c>
      <c r="T30">
        <f t="shared" si="1"/>
        <v>1031.152</v>
      </c>
      <c r="U30">
        <f t="shared" si="2"/>
        <v>446</v>
      </c>
      <c r="V30">
        <f t="shared" si="3"/>
        <v>3168.384</v>
      </c>
      <c r="W30">
        <f t="shared" si="4"/>
        <v>1895.8710719999999</v>
      </c>
      <c r="X30">
        <f t="shared" si="5"/>
        <v>1155.921392</v>
      </c>
      <c r="Y30">
        <f t="shared" si="6"/>
        <v>499.96600000000001</v>
      </c>
      <c r="Z30">
        <f t="shared" si="7"/>
        <v>3551.758464</v>
      </c>
      <c r="AA30">
        <f t="shared" si="9"/>
        <v>53.378378378378379</v>
      </c>
      <c r="AB30">
        <f t="shared" si="10"/>
        <v>32.545045045045043</v>
      </c>
      <c r="AC30">
        <f t="shared" si="11"/>
        <v>14.076576576576578</v>
      </c>
      <c r="AD30">
        <v>21.6</v>
      </c>
      <c r="AE30">
        <v>26.6</v>
      </c>
      <c r="AF30">
        <v>21.6</v>
      </c>
      <c r="AG30">
        <v>16.399999999999999</v>
      </c>
      <c r="AH30">
        <v>30.7</v>
      </c>
      <c r="AI30">
        <v>32.5</v>
      </c>
      <c r="AJ30">
        <v>20.9</v>
      </c>
      <c r="AK30">
        <v>49.8</v>
      </c>
      <c r="AL30">
        <v>41.7</v>
      </c>
      <c r="AM30">
        <v>69</v>
      </c>
      <c r="AN30">
        <v>61</v>
      </c>
      <c r="AO30">
        <v>59</v>
      </c>
      <c r="AP30">
        <v>0.77</v>
      </c>
      <c r="AQ30">
        <v>0.6</v>
      </c>
      <c r="AR30">
        <v>0.61</v>
      </c>
      <c r="AS30">
        <f t="shared" si="12"/>
        <v>23.227252252252253</v>
      </c>
      <c r="AT30">
        <f t="shared" si="13"/>
        <v>23.320270270270267</v>
      </c>
      <c r="AU30">
        <f t="shared" si="14"/>
        <v>33.233445945945945</v>
      </c>
      <c r="AV30">
        <f t="shared" si="21"/>
        <v>64.988738738738732</v>
      </c>
      <c r="AW30">
        <f t="shared" si="15"/>
        <v>0.69215090090090092</v>
      </c>
      <c r="AX30">
        <f t="shared" si="16"/>
        <v>70.733509459459469</v>
      </c>
      <c r="AY30">
        <f t="shared" si="17"/>
        <v>3.6108202620691059</v>
      </c>
      <c r="AZ30">
        <f t="shared" si="18"/>
        <v>45.865643018018019</v>
      </c>
      <c r="BA30">
        <f t="shared" si="19"/>
        <v>190.78264605215711</v>
      </c>
      <c r="BB30">
        <f t="shared" si="20"/>
        <v>197.98913888641317</v>
      </c>
    </row>
    <row r="31" spans="1:69" x14ac:dyDescent="0.2">
      <c r="A31">
        <v>2021</v>
      </c>
      <c r="B31">
        <v>1</v>
      </c>
      <c r="C31" s="5">
        <v>45156</v>
      </c>
      <c r="D31" s="5">
        <v>45218</v>
      </c>
      <c r="E31" t="s">
        <v>49</v>
      </c>
      <c r="F31">
        <v>50</v>
      </c>
      <c r="P31">
        <v>24.9</v>
      </c>
      <c r="Q31">
        <v>22.1</v>
      </c>
      <c r="R31">
        <v>6</v>
      </c>
      <c r="S31">
        <f t="shared" si="0"/>
        <v>888.4319999999999</v>
      </c>
      <c r="T31">
        <f t="shared" si="1"/>
        <v>788.52800000000002</v>
      </c>
      <c r="U31">
        <f t="shared" si="2"/>
        <v>214.07999999999998</v>
      </c>
      <c r="V31">
        <f t="shared" si="3"/>
        <v>1891.04</v>
      </c>
      <c r="W31">
        <f t="shared" si="4"/>
        <v>995.9322719999999</v>
      </c>
      <c r="X31">
        <f t="shared" si="5"/>
        <v>883.939888</v>
      </c>
      <c r="Y31">
        <f t="shared" si="6"/>
        <v>239.98367999999999</v>
      </c>
      <c r="Z31">
        <f t="shared" si="7"/>
        <v>2119.8558400000002</v>
      </c>
      <c r="AA31">
        <f t="shared" si="9"/>
        <v>46.981132075471692</v>
      </c>
      <c r="AB31">
        <f t="shared" si="10"/>
        <v>41.698113207547173</v>
      </c>
      <c r="AC31">
        <f t="shared" si="11"/>
        <v>11.320754716981131</v>
      </c>
      <c r="AD31">
        <v>29.6</v>
      </c>
      <c r="AE31">
        <v>28.5</v>
      </c>
      <c r="AF31">
        <v>26.6</v>
      </c>
      <c r="AG31">
        <v>16.899999999999999</v>
      </c>
      <c r="AH31">
        <v>31.3</v>
      </c>
      <c r="AI31">
        <v>32.799999999999997</v>
      </c>
      <c r="AJ31">
        <v>21.8</v>
      </c>
      <c r="AK31">
        <v>50.8</v>
      </c>
      <c r="AL31">
        <v>38.799999999999997</v>
      </c>
      <c r="AM31">
        <v>69</v>
      </c>
      <c r="AN31">
        <v>61</v>
      </c>
      <c r="AO31">
        <v>61</v>
      </c>
      <c r="AP31">
        <v>0.77</v>
      </c>
      <c r="AQ31">
        <v>0.6</v>
      </c>
      <c r="AR31">
        <v>0.63</v>
      </c>
      <c r="AS31">
        <f t="shared" si="12"/>
        <v>28.801698113207543</v>
      </c>
      <c r="AT31">
        <f t="shared" si="13"/>
        <v>24.704528301886789</v>
      </c>
      <c r="AU31">
        <f t="shared" si="14"/>
        <v>35.816981132075469</v>
      </c>
      <c r="AV31">
        <f t="shared" si="21"/>
        <v>64.758490566037722</v>
      </c>
      <c r="AW31">
        <f t="shared" si="15"/>
        <v>0.68326415094339632</v>
      </c>
      <c r="AX31">
        <f t="shared" si="16"/>
        <v>69.6551724528302</v>
      </c>
      <c r="AY31">
        <f t="shared" si="17"/>
        <v>3.3503661170520993</v>
      </c>
      <c r="AZ31">
        <f t="shared" si="18"/>
        <v>37.88850943396227</v>
      </c>
      <c r="BA31">
        <f t="shared" si="19"/>
        <v>176.39402649096812</v>
      </c>
      <c r="BB31">
        <f t="shared" si="20"/>
        <v>180.90723229719617</v>
      </c>
      <c r="BD31">
        <f>AVERAGE(V31:V34)</f>
        <v>2581.4480000000003</v>
      </c>
      <c r="BE31">
        <f>AVERAGE(AA31:AA34)</f>
        <v>51.14277463281357</v>
      </c>
      <c r="BF31">
        <f>AVERAGE(AB31:AB34)</f>
        <v>34.821030736519944</v>
      </c>
      <c r="BG31">
        <f>AVERAGE(AC31:AC34)</f>
        <v>14.036194630666483</v>
      </c>
      <c r="BH31">
        <f>AVERAGE(AS31:AS34)</f>
        <v>25.633491542516246</v>
      </c>
      <c r="BI31">
        <f>AVERAGE(AT31:AT34)</f>
        <v>23.990683993803806</v>
      </c>
      <c r="BJ31">
        <f>AVERAGE(AU31:AU34)</f>
        <v>34.152316629513557</v>
      </c>
      <c r="BK31">
        <f>AVERAGE(AV31:AV34)</f>
        <v>64.904313964651834</v>
      </c>
      <c r="BL31">
        <f>AVERAGE(AW31:AW34)</f>
        <v>0.68987102423629187</v>
      </c>
      <c r="BM31">
        <f t="shared" ref="BM31:BQ31" si="28">AVERAGE(AX31:AX34)</f>
        <v>70.211257168826847</v>
      </c>
      <c r="BN31">
        <f t="shared" si="28"/>
        <v>3.5198115826325989</v>
      </c>
      <c r="BO31">
        <f t="shared" si="28"/>
        <v>42.604853992036141</v>
      </c>
      <c r="BP31">
        <f t="shared" si="28"/>
        <v>185.81864246355869</v>
      </c>
      <c r="BQ31">
        <f t="shared" si="28"/>
        <v>191.6719360331399</v>
      </c>
    </row>
    <row r="32" spans="1:69" x14ac:dyDescent="0.2">
      <c r="A32">
        <v>2021</v>
      </c>
      <c r="B32">
        <v>2</v>
      </c>
      <c r="C32" s="5">
        <v>45156</v>
      </c>
      <c r="D32" s="5">
        <v>45218</v>
      </c>
      <c r="E32" t="s">
        <v>49</v>
      </c>
      <c r="F32">
        <v>50</v>
      </c>
      <c r="P32">
        <v>37.700000000000003</v>
      </c>
      <c r="Q32">
        <v>31.1</v>
      </c>
      <c r="R32">
        <v>5.5</v>
      </c>
      <c r="S32">
        <f t="shared" si="0"/>
        <v>1345.1360000000002</v>
      </c>
      <c r="T32">
        <f t="shared" si="1"/>
        <v>1109.6480000000001</v>
      </c>
      <c r="U32">
        <f t="shared" si="2"/>
        <v>196.24</v>
      </c>
      <c r="V32">
        <f t="shared" si="3"/>
        <v>2651.0240000000003</v>
      </c>
      <c r="W32">
        <f t="shared" si="4"/>
        <v>1507.8974560000001</v>
      </c>
      <c r="X32">
        <f t="shared" si="5"/>
        <v>1243.9154080000001</v>
      </c>
      <c r="Y32">
        <f t="shared" si="6"/>
        <v>219.98504</v>
      </c>
      <c r="Z32">
        <f t="shared" si="7"/>
        <v>2971.7979040000005</v>
      </c>
      <c r="AA32">
        <f t="shared" si="9"/>
        <v>50.740242261103631</v>
      </c>
      <c r="AB32">
        <f t="shared" si="10"/>
        <v>41.857335127860026</v>
      </c>
      <c r="AC32">
        <f t="shared" si="11"/>
        <v>7.4024226110363385</v>
      </c>
      <c r="AD32">
        <v>24.1</v>
      </c>
      <c r="AE32">
        <v>29.3</v>
      </c>
      <c r="AF32">
        <v>25.6</v>
      </c>
      <c r="AG32">
        <v>16.2</v>
      </c>
      <c r="AH32">
        <v>31.4</v>
      </c>
      <c r="AI32">
        <v>31.1</v>
      </c>
      <c r="AJ32">
        <v>20.6</v>
      </c>
      <c r="AK32">
        <v>49.7</v>
      </c>
      <c r="AL32">
        <v>36</v>
      </c>
      <c r="AM32">
        <v>69</v>
      </c>
      <c r="AN32">
        <v>61</v>
      </c>
      <c r="AO32">
        <v>61</v>
      </c>
      <c r="AP32">
        <v>0.77</v>
      </c>
      <c r="AQ32">
        <v>0.61</v>
      </c>
      <c r="AR32">
        <v>0.65</v>
      </c>
      <c r="AS32">
        <f t="shared" si="12"/>
        <v>26.387617765814266</v>
      </c>
      <c r="AT32">
        <f t="shared" si="13"/>
        <v>23.665275908479135</v>
      </c>
      <c r="AU32">
        <f t="shared" si="14"/>
        <v>33.920457604306868</v>
      </c>
      <c r="AV32">
        <f t="shared" si="21"/>
        <v>65.059219380888294</v>
      </c>
      <c r="AW32">
        <f t="shared" si="15"/>
        <v>0.69414535666218025</v>
      </c>
      <c r="AX32">
        <f t="shared" si="16"/>
        <v>70.464750067294759</v>
      </c>
      <c r="AY32">
        <f t="shared" si="17"/>
        <v>3.5376881231921717</v>
      </c>
      <c r="AZ32">
        <f t="shared" si="18"/>
        <v>42.06635666218034</v>
      </c>
      <c r="BA32">
        <f t="shared" si="19"/>
        <v>187.12132333977436</v>
      </c>
      <c r="BB32">
        <f t="shared" si="20"/>
        <v>193.24210032308019</v>
      </c>
    </row>
    <row r="33" spans="1:69" x14ac:dyDescent="0.2">
      <c r="A33">
        <v>2021</v>
      </c>
      <c r="B33">
        <v>3</v>
      </c>
      <c r="C33" s="5">
        <v>45156</v>
      </c>
      <c r="D33" s="5">
        <v>45218</v>
      </c>
      <c r="E33" t="s">
        <v>49</v>
      </c>
      <c r="F33">
        <v>50</v>
      </c>
      <c r="P33">
        <v>51.2</v>
      </c>
      <c r="Q33">
        <v>26</v>
      </c>
      <c r="R33">
        <v>1.3</v>
      </c>
      <c r="S33">
        <f t="shared" si="0"/>
        <v>1826.816</v>
      </c>
      <c r="T33">
        <f t="shared" si="1"/>
        <v>927.68</v>
      </c>
      <c r="U33">
        <f t="shared" si="2"/>
        <v>46.384</v>
      </c>
      <c r="V33">
        <f t="shared" si="3"/>
        <v>2800.88</v>
      </c>
      <c r="W33">
        <f t="shared" si="4"/>
        <v>2047.8607360000001</v>
      </c>
      <c r="X33">
        <f t="shared" si="5"/>
        <v>1039.9292799999998</v>
      </c>
      <c r="Y33">
        <f t="shared" si="6"/>
        <v>51.996464000000003</v>
      </c>
      <c r="Z33">
        <f t="shared" si="7"/>
        <v>3139.7864800000002</v>
      </c>
      <c r="AA33">
        <f t="shared" si="9"/>
        <v>65.222929936305732</v>
      </c>
      <c r="AB33">
        <f t="shared" si="10"/>
        <v>33.121019108280251</v>
      </c>
      <c r="AC33">
        <f t="shared" si="11"/>
        <v>1.6560509554140128</v>
      </c>
      <c r="AD33">
        <v>23.2</v>
      </c>
      <c r="AE33">
        <v>27.4</v>
      </c>
      <c r="AF33">
        <v>24.6</v>
      </c>
      <c r="AG33">
        <v>16.5</v>
      </c>
      <c r="AH33">
        <v>32.9</v>
      </c>
      <c r="AI33">
        <v>32.799999999999997</v>
      </c>
      <c r="AJ33">
        <v>21.7</v>
      </c>
      <c r="AK33">
        <v>51.8</v>
      </c>
      <c r="AL33">
        <v>41.6</v>
      </c>
      <c r="AM33">
        <v>69</v>
      </c>
      <c r="AN33">
        <v>61</v>
      </c>
      <c r="AO33">
        <v>59</v>
      </c>
      <c r="AP33">
        <v>0.77</v>
      </c>
      <c r="AQ33">
        <v>0.59</v>
      </c>
      <c r="AR33">
        <v>0.61</v>
      </c>
      <c r="AS33">
        <f t="shared" si="12"/>
        <v>24.614267515923562</v>
      </c>
      <c r="AT33">
        <f t="shared" si="13"/>
        <v>22.201783439490445</v>
      </c>
      <c r="AU33">
        <f t="shared" si="14"/>
        <v>31.998980891719743</v>
      </c>
      <c r="AV33">
        <f t="shared" si="21"/>
        <v>66.184713375796179</v>
      </c>
      <c r="AW33">
        <f t="shared" si="15"/>
        <v>0.70773248407643319</v>
      </c>
      <c r="AX33">
        <f t="shared" si="16"/>
        <v>71.604810700636946</v>
      </c>
      <c r="AY33">
        <f t="shared" si="17"/>
        <v>3.7501194305551135</v>
      </c>
      <c r="AZ33">
        <f t="shared" si="18"/>
        <v>45.626680254777071</v>
      </c>
      <c r="BA33">
        <f t="shared" si="19"/>
        <v>201.78908913519851</v>
      </c>
      <c r="BB33">
        <f t="shared" si="20"/>
        <v>208.16014878269715</v>
      </c>
    </row>
    <row r="34" spans="1:69" x14ac:dyDescent="0.2">
      <c r="A34">
        <v>2021</v>
      </c>
      <c r="B34">
        <v>4</v>
      </c>
      <c r="C34" s="5">
        <v>45156</v>
      </c>
      <c r="D34" s="5">
        <v>45218</v>
      </c>
      <c r="E34" t="s">
        <v>49</v>
      </c>
      <c r="F34">
        <v>50</v>
      </c>
      <c r="P34">
        <v>34.799999999999997</v>
      </c>
      <c r="Q34">
        <v>18.899999999999999</v>
      </c>
      <c r="R34">
        <v>29.9</v>
      </c>
      <c r="S34">
        <f t="shared" si="0"/>
        <v>1241.664</v>
      </c>
      <c r="T34">
        <f t="shared" si="1"/>
        <v>674.35199999999998</v>
      </c>
      <c r="U34">
        <f t="shared" si="2"/>
        <v>1066.8319999999999</v>
      </c>
      <c r="V34">
        <f t="shared" si="3"/>
        <v>2982.848</v>
      </c>
      <c r="W34">
        <f t="shared" si="4"/>
        <v>1391.905344</v>
      </c>
      <c r="X34">
        <f t="shared" si="5"/>
        <v>755.94859199999996</v>
      </c>
      <c r="Y34">
        <f t="shared" si="6"/>
        <v>1195.9186719999998</v>
      </c>
      <c r="Z34">
        <f t="shared" si="7"/>
        <v>3343.7726079999998</v>
      </c>
      <c r="AA34">
        <f t="shared" si="9"/>
        <v>41.626794258373209</v>
      </c>
      <c r="AB34">
        <f t="shared" si="10"/>
        <v>22.607655502392344</v>
      </c>
      <c r="AC34">
        <f t="shared" si="11"/>
        <v>35.765550239234443</v>
      </c>
      <c r="AD34">
        <v>21.6</v>
      </c>
      <c r="AE34">
        <v>26.6</v>
      </c>
      <c r="AF34">
        <v>21.6</v>
      </c>
      <c r="AG34">
        <v>16.399999999999999</v>
      </c>
      <c r="AH34">
        <v>30.7</v>
      </c>
      <c r="AI34">
        <v>32.5</v>
      </c>
      <c r="AJ34">
        <v>20.9</v>
      </c>
      <c r="AK34">
        <v>49.8</v>
      </c>
      <c r="AL34">
        <v>41.7</v>
      </c>
      <c r="AM34">
        <v>69</v>
      </c>
      <c r="AN34">
        <v>61</v>
      </c>
      <c r="AO34">
        <v>59</v>
      </c>
      <c r="AP34">
        <v>0.77</v>
      </c>
      <c r="AQ34">
        <v>0.6</v>
      </c>
      <c r="AR34">
        <v>0.61</v>
      </c>
      <c r="AS34">
        <f t="shared" si="12"/>
        <v>22.730382775119615</v>
      </c>
      <c r="AT34">
        <f t="shared" si="13"/>
        <v>25.391148325358849</v>
      </c>
      <c r="AU34">
        <f t="shared" si="14"/>
        <v>34.87284688995215</v>
      </c>
      <c r="AV34">
        <f t="shared" si="21"/>
        <v>63.614832535885171</v>
      </c>
      <c r="AW34">
        <f t="shared" si="15"/>
        <v>0.67434210526315785</v>
      </c>
      <c r="AX34">
        <f t="shared" si="16"/>
        <v>69.12029545454547</v>
      </c>
      <c r="AY34">
        <f t="shared" si="17"/>
        <v>3.4410726597310122</v>
      </c>
      <c r="AZ34">
        <f t="shared" si="18"/>
        <v>44.837869617224882</v>
      </c>
      <c r="BA34">
        <f t="shared" si="19"/>
        <v>177.97013088829374</v>
      </c>
      <c r="BB34">
        <f t="shared" si="20"/>
        <v>184.37826272958617</v>
      </c>
    </row>
    <row r="35" spans="1:69" x14ac:dyDescent="0.2">
      <c r="A35">
        <v>2021</v>
      </c>
      <c r="B35">
        <v>1</v>
      </c>
      <c r="C35" s="5">
        <v>45156</v>
      </c>
      <c r="D35" s="5">
        <v>45218</v>
      </c>
      <c r="E35" t="s">
        <v>49</v>
      </c>
      <c r="F35">
        <v>75</v>
      </c>
      <c r="P35">
        <v>29.2</v>
      </c>
      <c r="Q35">
        <v>11.3</v>
      </c>
      <c r="R35">
        <v>3.2</v>
      </c>
      <c r="S35">
        <f t="shared" si="0"/>
        <v>1041.856</v>
      </c>
      <c r="T35">
        <f t="shared" si="1"/>
        <v>403.18400000000003</v>
      </c>
      <c r="U35">
        <f t="shared" si="2"/>
        <v>114.176</v>
      </c>
      <c r="V35">
        <f t="shared" si="3"/>
        <v>1559.2159999999999</v>
      </c>
      <c r="W35">
        <f t="shared" si="4"/>
        <v>1167.920576</v>
      </c>
      <c r="X35">
        <f t="shared" si="5"/>
        <v>451.96926400000001</v>
      </c>
      <c r="Y35">
        <f t="shared" si="6"/>
        <v>127.99129600000001</v>
      </c>
      <c r="Z35">
        <f t="shared" si="7"/>
        <v>1747.881136</v>
      </c>
      <c r="AA35">
        <f t="shared" si="9"/>
        <v>66.819221967963387</v>
      </c>
      <c r="AB35">
        <f t="shared" si="10"/>
        <v>25.858123569794056</v>
      </c>
      <c r="AC35">
        <f t="shared" si="11"/>
        <v>7.3226544622425633</v>
      </c>
      <c r="AD35">
        <v>29.6</v>
      </c>
      <c r="AE35">
        <v>28.5</v>
      </c>
      <c r="AF35">
        <v>26.6</v>
      </c>
      <c r="AG35">
        <v>16.899999999999999</v>
      </c>
      <c r="AH35">
        <v>31.3</v>
      </c>
      <c r="AI35">
        <v>32.799999999999997</v>
      </c>
      <c r="AJ35">
        <v>21.8</v>
      </c>
      <c r="AK35">
        <v>50.8</v>
      </c>
      <c r="AL35">
        <v>38.799999999999997</v>
      </c>
      <c r="AM35">
        <v>69</v>
      </c>
      <c r="AN35">
        <v>61</v>
      </c>
      <c r="AO35">
        <v>61</v>
      </c>
      <c r="AP35">
        <v>0.77</v>
      </c>
      <c r="AQ35">
        <v>0.6</v>
      </c>
      <c r="AR35">
        <v>0.63</v>
      </c>
      <c r="AS35">
        <f t="shared" si="12"/>
        <v>29.095881006864989</v>
      </c>
      <c r="AT35">
        <f t="shared" si="13"/>
        <v>21.78787185354691</v>
      </c>
      <c r="AU35">
        <f t="shared" si="14"/>
        <v>30.543707093821517</v>
      </c>
      <c r="AV35">
        <f t="shared" si="21"/>
        <v>66.345537757437071</v>
      </c>
      <c r="AW35">
        <f t="shared" si="15"/>
        <v>0.71578947368421053</v>
      </c>
      <c r="AX35">
        <f t="shared" si="16"/>
        <v>71.927247826086955</v>
      </c>
      <c r="AY35">
        <f t="shared" si="17"/>
        <v>3.928796188078755</v>
      </c>
      <c r="AZ35">
        <f t="shared" si="18"/>
        <v>42.498471395880998</v>
      </c>
      <c r="BA35">
        <f t="shared" si="19"/>
        <v>211.91715108736085</v>
      </c>
      <c r="BB35">
        <f t="shared" si="20"/>
        <v>219.06007525436149</v>
      </c>
      <c r="BD35">
        <f>AVERAGE(V35:V38)</f>
        <v>2196.9960000000001</v>
      </c>
      <c r="BE35">
        <f>AVERAGE(AA35:AA38)</f>
        <v>76.11013398729321</v>
      </c>
      <c r="BF35">
        <f>AVERAGE(AB35:AB38)</f>
        <v>19.345912665120863</v>
      </c>
      <c r="BG35">
        <f>AVERAGE(AC35:AC38)</f>
        <v>4.5439533475859353</v>
      </c>
      <c r="BH35">
        <f>AVERAGE(AS35:AS38)</f>
        <v>25.131238560322235</v>
      </c>
      <c r="BI35">
        <f>AVERAGE(AT35:AT38)</f>
        <v>20.122621356667171</v>
      </c>
      <c r="BJ35">
        <f>AVERAGE(AU35:AU38)</f>
        <v>27.770505618872189</v>
      </c>
      <c r="BK35">
        <f>AVERAGE(AV35:AV38)</f>
        <v>67.034544924342953</v>
      </c>
      <c r="BL35">
        <f>AVERAGE(AW35:AW38)</f>
        <v>0.73004792140769159</v>
      </c>
      <c r="BM35">
        <f t="shared" ref="BM35:BQ35" si="29">AVERAGE(AX35:AX38)</f>
        <v>73.224477963156289</v>
      </c>
      <c r="BN35">
        <f t="shared" si="29"/>
        <v>4.3559273927355875</v>
      </c>
      <c r="BO35">
        <f t="shared" si="29"/>
        <v>49.042191214126625</v>
      </c>
      <c r="BP35">
        <f t="shared" si="29"/>
        <v>237.60877744194656</v>
      </c>
      <c r="BQ35">
        <f t="shared" si="29"/>
        <v>247.59200796342222</v>
      </c>
    </row>
    <row r="36" spans="1:69" x14ac:dyDescent="0.2">
      <c r="A36">
        <v>2021</v>
      </c>
      <c r="B36">
        <v>2</v>
      </c>
      <c r="C36" s="5">
        <v>45156</v>
      </c>
      <c r="D36" s="5">
        <v>45218</v>
      </c>
      <c r="E36" t="s">
        <v>49</v>
      </c>
      <c r="F36">
        <v>75</v>
      </c>
      <c r="P36">
        <v>41.9</v>
      </c>
      <c r="Q36">
        <v>5.4</v>
      </c>
      <c r="R36">
        <v>0</v>
      </c>
      <c r="S36">
        <f t="shared" si="0"/>
        <v>1494.992</v>
      </c>
      <c r="T36">
        <f t="shared" si="1"/>
        <v>192.672</v>
      </c>
      <c r="U36">
        <f t="shared" si="2"/>
        <v>0</v>
      </c>
      <c r="V36">
        <f t="shared" si="3"/>
        <v>1687.664</v>
      </c>
      <c r="W36">
        <f t="shared" si="4"/>
        <v>1675.8860319999999</v>
      </c>
      <c r="X36">
        <f t="shared" si="5"/>
        <v>215.98531199999999</v>
      </c>
      <c r="Y36">
        <f t="shared" si="6"/>
        <v>0</v>
      </c>
      <c r="Z36">
        <f t="shared" si="7"/>
        <v>1891.8713439999999</v>
      </c>
      <c r="AA36">
        <f t="shared" si="9"/>
        <v>88.583509513742072</v>
      </c>
      <c r="AB36">
        <f t="shared" si="10"/>
        <v>11.416490486257928</v>
      </c>
      <c r="AC36">
        <f t="shared" si="11"/>
        <v>0</v>
      </c>
      <c r="AD36">
        <v>24.1</v>
      </c>
      <c r="AE36">
        <v>29.3</v>
      </c>
      <c r="AF36">
        <v>25.6</v>
      </c>
      <c r="AG36">
        <v>16.2</v>
      </c>
      <c r="AH36">
        <v>31.4</v>
      </c>
      <c r="AI36">
        <v>31.1</v>
      </c>
      <c r="AJ36">
        <v>20.6</v>
      </c>
      <c r="AK36">
        <v>49.7</v>
      </c>
      <c r="AL36">
        <v>36</v>
      </c>
      <c r="AM36">
        <v>69</v>
      </c>
      <c r="AN36">
        <v>61</v>
      </c>
      <c r="AO36">
        <v>61</v>
      </c>
      <c r="AP36">
        <v>0.77</v>
      </c>
      <c r="AQ36">
        <v>0.61</v>
      </c>
      <c r="AR36">
        <v>0.65</v>
      </c>
      <c r="AS36">
        <f t="shared" si="12"/>
        <v>24.693657505285415</v>
      </c>
      <c r="AT36">
        <f t="shared" si="13"/>
        <v>17.935306553911204</v>
      </c>
      <c r="AU36">
        <f t="shared" si="14"/>
        <v>23.922198731501062</v>
      </c>
      <c r="AV36">
        <f t="shared" si="21"/>
        <v>68.086680761099373</v>
      </c>
      <c r="AW36">
        <f t="shared" si="15"/>
        <v>0.75173361522198723</v>
      </c>
      <c r="AX36">
        <f t="shared" si="16"/>
        <v>74.928396194503179</v>
      </c>
      <c r="AY36">
        <f t="shared" si="17"/>
        <v>5.0162613122171935</v>
      </c>
      <c r="AZ36">
        <f t="shared" si="18"/>
        <v>53.058697674418596</v>
      </c>
      <c r="BA36">
        <f t="shared" si="19"/>
        <v>277.67527038958167</v>
      </c>
      <c r="BB36">
        <f t="shared" si="20"/>
        <v>291.36466280385133</v>
      </c>
    </row>
    <row r="37" spans="1:69" x14ac:dyDescent="0.2">
      <c r="A37">
        <v>2021</v>
      </c>
      <c r="B37">
        <v>3</v>
      </c>
      <c r="C37" s="5">
        <v>45156</v>
      </c>
      <c r="D37" s="5">
        <v>45218</v>
      </c>
      <c r="E37" t="s">
        <v>49</v>
      </c>
      <c r="F37">
        <v>75</v>
      </c>
      <c r="P37">
        <v>64</v>
      </c>
      <c r="Q37">
        <v>14.8</v>
      </c>
      <c r="R37">
        <v>4.3</v>
      </c>
      <c r="S37">
        <f t="shared" si="0"/>
        <v>2283.52</v>
      </c>
      <c r="T37">
        <f t="shared" si="1"/>
        <v>528.06399999999996</v>
      </c>
      <c r="U37">
        <f t="shared" si="2"/>
        <v>153.42400000000001</v>
      </c>
      <c r="V37">
        <f t="shared" si="3"/>
        <v>2965.0079999999998</v>
      </c>
      <c r="W37">
        <f t="shared" si="4"/>
        <v>2559.8259199999998</v>
      </c>
      <c r="X37">
        <f t="shared" si="5"/>
        <v>591.959744</v>
      </c>
      <c r="Y37">
        <f t="shared" si="6"/>
        <v>171.988304</v>
      </c>
      <c r="Z37">
        <f t="shared" si="7"/>
        <v>3323.773968</v>
      </c>
      <c r="AA37">
        <f t="shared" si="9"/>
        <v>77.015643802647418</v>
      </c>
      <c r="AB37">
        <f t="shared" si="10"/>
        <v>17.809867629362213</v>
      </c>
      <c r="AC37">
        <f t="shared" si="11"/>
        <v>5.1744885679903732</v>
      </c>
      <c r="AD37">
        <v>23.2</v>
      </c>
      <c r="AE37">
        <v>27.4</v>
      </c>
      <c r="AF37">
        <v>24.6</v>
      </c>
      <c r="AG37">
        <v>16.5</v>
      </c>
      <c r="AH37">
        <v>32.9</v>
      </c>
      <c r="AI37">
        <v>32.799999999999997</v>
      </c>
      <c r="AJ37">
        <v>21.7</v>
      </c>
      <c r="AK37">
        <v>51.8</v>
      </c>
      <c r="AL37">
        <v>41.6</v>
      </c>
      <c r="AM37">
        <v>69</v>
      </c>
      <c r="AN37">
        <v>61</v>
      </c>
      <c r="AO37">
        <v>59</v>
      </c>
      <c r="AP37">
        <v>0.77</v>
      </c>
      <c r="AQ37">
        <v>0.59</v>
      </c>
      <c r="AR37">
        <v>0.61</v>
      </c>
      <c r="AS37">
        <f t="shared" si="12"/>
        <v>24.020457280385077</v>
      </c>
      <c r="AT37">
        <f t="shared" si="13"/>
        <v>20.264259927797834</v>
      </c>
      <c r="AU37">
        <f t="shared" si="14"/>
        <v>28.090493381468111</v>
      </c>
      <c r="AV37">
        <f t="shared" si="21"/>
        <v>67.057761732851986</v>
      </c>
      <c r="AW37">
        <f t="shared" si="15"/>
        <v>0.72966305655836339</v>
      </c>
      <c r="AX37">
        <f t="shared" si="16"/>
        <v>73.114141516245496</v>
      </c>
      <c r="AY37">
        <f t="shared" si="17"/>
        <v>4.2719078789540426</v>
      </c>
      <c r="AZ37">
        <f t="shared" si="18"/>
        <v>49.855383874849579</v>
      </c>
      <c r="BA37">
        <f t="shared" si="19"/>
        <v>232.89803308259619</v>
      </c>
      <c r="BB37">
        <f t="shared" si="20"/>
        <v>242.12161023737207</v>
      </c>
    </row>
    <row r="38" spans="1:69" x14ac:dyDescent="0.2">
      <c r="A38">
        <v>2021</v>
      </c>
      <c r="B38">
        <v>4</v>
      </c>
      <c r="C38" s="5">
        <v>45156</v>
      </c>
      <c r="D38" s="5">
        <v>45218</v>
      </c>
      <c r="E38" t="s">
        <v>49</v>
      </c>
      <c r="F38">
        <v>75</v>
      </c>
      <c r="P38">
        <v>52</v>
      </c>
      <c r="Q38">
        <v>16.100000000000001</v>
      </c>
      <c r="R38">
        <v>4.0999999999999996</v>
      </c>
      <c r="S38">
        <f t="shared" si="0"/>
        <v>1855.36</v>
      </c>
      <c r="T38">
        <f t="shared" si="1"/>
        <v>574.44800000000009</v>
      </c>
      <c r="U38">
        <f t="shared" si="2"/>
        <v>146.28799999999998</v>
      </c>
      <c r="V38">
        <f t="shared" si="3"/>
        <v>2576.096</v>
      </c>
      <c r="W38">
        <f t="shared" si="4"/>
        <v>2079.8585599999997</v>
      </c>
      <c r="X38">
        <f t="shared" si="5"/>
        <v>643.95620800000006</v>
      </c>
      <c r="Y38">
        <f t="shared" si="6"/>
        <v>163.98884799999999</v>
      </c>
      <c r="Z38">
        <f t="shared" si="7"/>
        <v>2887.8036160000001</v>
      </c>
      <c r="AA38">
        <f t="shared" si="9"/>
        <v>72.02216066481995</v>
      </c>
      <c r="AB38">
        <f t="shared" si="10"/>
        <v>22.299168975069257</v>
      </c>
      <c r="AC38">
        <f t="shared" si="11"/>
        <v>5.6786703601108028</v>
      </c>
      <c r="AD38">
        <v>21.6</v>
      </c>
      <c r="AE38">
        <v>26.6</v>
      </c>
      <c r="AF38">
        <v>21.6</v>
      </c>
      <c r="AG38">
        <v>16.399999999999999</v>
      </c>
      <c r="AH38">
        <v>30.7</v>
      </c>
      <c r="AI38">
        <v>32.5</v>
      </c>
      <c r="AJ38">
        <v>20.9</v>
      </c>
      <c r="AK38">
        <v>49.8</v>
      </c>
      <c r="AL38">
        <v>41.7</v>
      </c>
      <c r="AM38">
        <v>69</v>
      </c>
      <c r="AN38">
        <v>61</v>
      </c>
      <c r="AO38">
        <v>59</v>
      </c>
      <c r="AP38">
        <v>0.77</v>
      </c>
      <c r="AQ38">
        <v>0.6</v>
      </c>
      <c r="AR38">
        <v>0.61</v>
      </c>
      <c r="AS38">
        <f t="shared" si="12"/>
        <v>22.714958448753467</v>
      </c>
      <c r="AT38">
        <f t="shared" si="13"/>
        <v>20.503047091412743</v>
      </c>
      <c r="AU38">
        <f t="shared" si="14"/>
        <v>28.525623268698066</v>
      </c>
      <c r="AV38">
        <f t="shared" si="21"/>
        <v>66.648199445983394</v>
      </c>
      <c r="AW38">
        <f t="shared" si="15"/>
        <v>0.723005540166205</v>
      </c>
      <c r="AX38">
        <f t="shared" si="16"/>
        <v>72.928126315789484</v>
      </c>
      <c r="AY38">
        <f t="shared" si="17"/>
        <v>4.2067441916923594</v>
      </c>
      <c r="AZ38">
        <f t="shared" si="18"/>
        <v>50.756211911357326</v>
      </c>
      <c r="BA38">
        <f t="shared" si="19"/>
        <v>227.94465520824761</v>
      </c>
      <c r="BB38">
        <f t="shared" si="20"/>
        <v>237.82168355810396</v>
      </c>
    </row>
    <row r="39" spans="1:69" x14ac:dyDescent="0.2">
      <c r="A39">
        <v>2021</v>
      </c>
      <c r="B39">
        <v>1</v>
      </c>
      <c r="C39" s="5">
        <v>45156</v>
      </c>
      <c r="D39" s="5">
        <v>45218</v>
      </c>
      <c r="E39" t="s">
        <v>49</v>
      </c>
      <c r="F39">
        <v>100</v>
      </c>
      <c r="P39">
        <v>72.5</v>
      </c>
      <c r="Q39">
        <v>0</v>
      </c>
      <c r="R39">
        <v>0</v>
      </c>
      <c r="S39">
        <f t="shared" si="0"/>
        <v>2586.8000000000002</v>
      </c>
      <c r="T39">
        <f t="shared" si="1"/>
        <v>0</v>
      </c>
      <c r="U39">
        <f t="shared" si="2"/>
        <v>0</v>
      </c>
      <c r="V39">
        <f t="shared" si="3"/>
        <v>2586.8000000000002</v>
      </c>
      <c r="W39">
        <f t="shared" si="4"/>
        <v>2899.8028000000004</v>
      </c>
      <c r="X39">
        <f t="shared" si="5"/>
        <v>0</v>
      </c>
      <c r="Y39">
        <f t="shared" si="6"/>
        <v>0</v>
      </c>
      <c r="Z39">
        <f t="shared" si="7"/>
        <v>2899.8028000000004</v>
      </c>
      <c r="AA39">
        <f t="shared" si="9"/>
        <v>100</v>
      </c>
      <c r="AB39">
        <f t="shared" si="10"/>
        <v>0</v>
      </c>
      <c r="AC39">
        <f t="shared" si="11"/>
        <v>0</v>
      </c>
      <c r="AD39">
        <v>29.6</v>
      </c>
      <c r="AE39">
        <v>28.5</v>
      </c>
      <c r="AF39">
        <v>26.6</v>
      </c>
      <c r="AG39">
        <v>16.899999999999999</v>
      </c>
      <c r="AH39">
        <v>31.3</v>
      </c>
      <c r="AI39">
        <v>32.799999999999997</v>
      </c>
      <c r="AJ39">
        <v>21.8</v>
      </c>
      <c r="AK39">
        <v>50.8</v>
      </c>
      <c r="AL39">
        <v>38.799999999999997</v>
      </c>
      <c r="AM39">
        <v>69</v>
      </c>
      <c r="AN39">
        <v>61</v>
      </c>
      <c r="AO39">
        <v>61</v>
      </c>
      <c r="AP39">
        <v>0.77</v>
      </c>
      <c r="AQ39">
        <v>0.6</v>
      </c>
      <c r="AR39">
        <v>0.63</v>
      </c>
      <c r="AS39">
        <f t="shared" si="12"/>
        <v>29.6</v>
      </c>
      <c r="AT39">
        <f t="shared" si="13"/>
        <v>16.899999999999999</v>
      </c>
      <c r="AU39">
        <f t="shared" si="14"/>
        <v>21.8</v>
      </c>
      <c r="AV39">
        <f t="shared" si="21"/>
        <v>69</v>
      </c>
      <c r="AW39">
        <f t="shared" si="15"/>
        <v>0.77</v>
      </c>
      <c r="AX39">
        <f t="shared" si="16"/>
        <v>75.73490000000001</v>
      </c>
      <c r="AY39">
        <f t="shared" si="17"/>
        <v>5.5045871559633026</v>
      </c>
      <c r="AZ39">
        <f t="shared" si="18"/>
        <v>50.125999999999998</v>
      </c>
      <c r="BA39">
        <f t="shared" si="19"/>
        <v>308.79391362720969</v>
      </c>
      <c r="BB39">
        <f t="shared" si="20"/>
        <v>323.1700448047792</v>
      </c>
      <c r="BD39">
        <f>AVERAGE(V39:V42)</f>
        <v>2788.3919999999998</v>
      </c>
      <c r="BE39">
        <f>AVERAGE(AA39:AA42)</f>
        <v>100</v>
      </c>
      <c r="BF39">
        <f>AVERAGE(AB39:AB42)</f>
        <v>0</v>
      </c>
      <c r="BG39">
        <f>AVERAGE(AC39:AC42)</f>
        <v>0</v>
      </c>
      <c r="BH39">
        <f>AVERAGE(AS39:AS42)</f>
        <v>24.625</v>
      </c>
      <c r="BI39">
        <f>AVERAGE(AT39:AT42)</f>
        <v>16.5</v>
      </c>
      <c r="BJ39">
        <f>AVERAGE(AU39:AU42)</f>
        <v>21.25</v>
      </c>
      <c r="BK39">
        <f>AVERAGE(AV39:AV42)</f>
        <v>69</v>
      </c>
      <c r="BL39">
        <f>AVERAGE(AW39:AW42)</f>
        <v>0.77</v>
      </c>
      <c r="BM39">
        <f t="shared" ref="BM39:BQ39" si="30">AVERAGE(AX39:AX42)</f>
        <v>76.046500000000009</v>
      </c>
      <c r="BN39">
        <f t="shared" si="30"/>
        <v>5.6503526464297416</v>
      </c>
      <c r="BO39">
        <f t="shared" si="30"/>
        <v>55.612499999999997</v>
      </c>
      <c r="BP39">
        <f t="shared" si="30"/>
        <v>316.97100211679049</v>
      </c>
      <c r="BQ39">
        <f t="shared" si="30"/>
        <v>333.11076990303354</v>
      </c>
    </row>
    <row r="40" spans="1:69" x14ac:dyDescent="0.2">
      <c r="A40">
        <v>2021</v>
      </c>
      <c r="B40">
        <v>2</v>
      </c>
      <c r="C40" s="5">
        <v>45156</v>
      </c>
      <c r="D40" s="5">
        <v>45218</v>
      </c>
      <c r="E40" t="s">
        <v>49</v>
      </c>
      <c r="F40">
        <v>100</v>
      </c>
      <c r="P40">
        <v>74.599999999999994</v>
      </c>
      <c r="Q40">
        <v>0</v>
      </c>
      <c r="R40">
        <v>0</v>
      </c>
      <c r="S40">
        <f t="shared" si="0"/>
        <v>2661.7279999999996</v>
      </c>
      <c r="T40">
        <f t="shared" si="1"/>
        <v>0</v>
      </c>
      <c r="U40">
        <f t="shared" si="2"/>
        <v>0</v>
      </c>
      <c r="V40">
        <f t="shared" si="3"/>
        <v>2661.7279999999996</v>
      </c>
      <c r="W40">
        <f t="shared" si="4"/>
        <v>2983.7970879999993</v>
      </c>
      <c r="X40">
        <f t="shared" si="5"/>
        <v>0</v>
      </c>
      <c r="Y40">
        <f t="shared" si="6"/>
        <v>0</v>
      </c>
      <c r="Z40">
        <f t="shared" si="7"/>
        <v>2983.7970879999993</v>
      </c>
      <c r="AA40">
        <f t="shared" si="9"/>
        <v>100</v>
      </c>
      <c r="AB40">
        <f t="shared" si="10"/>
        <v>0</v>
      </c>
      <c r="AC40">
        <f t="shared" si="11"/>
        <v>0</v>
      </c>
      <c r="AD40">
        <v>24.1</v>
      </c>
      <c r="AE40">
        <v>29.3</v>
      </c>
      <c r="AF40">
        <v>25.6</v>
      </c>
      <c r="AG40">
        <v>16.2</v>
      </c>
      <c r="AH40">
        <v>31.4</v>
      </c>
      <c r="AI40">
        <v>31.1</v>
      </c>
      <c r="AJ40">
        <v>20.6</v>
      </c>
      <c r="AK40">
        <v>49.7</v>
      </c>
      <c r="AL40">
        <v>36</v>
      </c>
      <c r="AM40">
        <v>69</v>
      </c>
      <c r="AN40">
        <v>61</v>
      </c>
      <c r="AO40">
        <v>61</v>
      </c>
      <c r="AP40">
        <v>0.77</v>
      </c>
      <c r="AQ40">
        <v>0.61</v>
      </c>
      <c r="AR40">
        <v>0.65</v>
      </c>
      <c r="AS40">
        <f t="shared" si="12"/>
        <v>24.1</v>
      </c>
      <c r="AT40">
        <f t="shared" si="13"/>
        <v>16.2</v>
      </c>
      <c r="AU40">
        <f t="shared" si="14"/>
        <v>20.6</v>
      </c>
      <c r="AV40">
        <f t="shared" si="21"/>
        <v>69</v>
      </c>
      <c r="AW40">
        <f t="shared" si="15"/>
        <v>0.77</v>
      </c>
      <c r="AX40">
        <f t="shared" si="16"/>
        <v>76.280200000000008</v>
      </c>
      <c r="AY40">
        <f t="shared" si="17"/>
        <v>5.8252427184466011</v>
      </c>
      <c r="AZ40">
        <f t="shared" si="18"/>
        <v>56.741999999999997</v>
      </c>
      <c r="BA40">
        <f t="shared" si="19"/>
        <v>326.78190859578496</v>
      </c>
      <c r="BB40">
        <f t="shared" si="20"/>
        <v>344.4578911718221</v>
      </c>
    </row>
    <row r="41" spans="1:69" x14ac:dyDescent="0.2">
      <c r="A41">
        <v>2021</v>
      </c>
      <c r="B41">
        <v>3</v>
      </c>
      <c r="C41" s="5">
        <v>45156</v>
      </c>
      <c r="D41" s="5">
        <v>45218</v>
      </c>
      <c r="E41" t="s">
        <v>49</v>
      </c>
      <c r="F41">
        <v>100</v>
      </c>
      <c r="P41">
        <v>69.3</v>
      </c>
      <c r="Q41">
        <v>0</v>
      </c>
      <c r="R41">
        <v>0</v>
      </c>
      <c r="S41">
        <f t="shared" si="0"/>
        <v>2472.6239999999998</v>
      </c>
      <c r="T41">
        <f t="shared" si="1"/>
        <v>0</v>
      </c>
      <c r="U41">
        <f t="shared" si="2"/>
        <v>0</v>
      </c>
      <c r="V41">
        <f t="shared" si="3"/>
        <v>2472.6239999999998</v>
      </c>
      <c r="W41">
        <f t="shared" si="4"/>
        <v>2771.8115039999998</v>
      </c>
      <c r="X41">
        <f t="shared" si="5"/>
        <v>0</v>
      </c>
      <c r="Y41">
        <f t="shared" si="6"/>
        <v>0</v>
      </c>
      <c r="Z41">
        <f t="shared" si="7"/>
        <v>2771.8115039999998</v>
      </c>
      <c r="AA41">
        <f t="shared" si="9"/>
        <v>100</v>
      </c>
      <c r="AB41">
        <f t="shared" si="10"/>
        <v>0</v>
      </c>
      <c r="AC41">
        <f t="shared" si="11"/>
        <v>0</v>
      </c>
      <c r="AD41">
        <v>23.2</v>
      </c>
      <c r="AE41">
        <v>27.4</v>
      </c>
      <c r="AF41">
        <v>24.6</v>
      </c>
      <c r="AG41">
        <v>16.5</v>
      </c>
      <c r="AH41">
        <v>32.9</v>
      </c>
      <c r="AI41">
        <v>32.799999999999997</v>
      </c>
      <c r="AJ41">
        <v>21.7</v>
      </c>
      <c r="AK41">
        <v>51.8</v>
      </c>
      <c r="AL41">
        <v>41.6</v>
      </c>
      <c r="AM41">
        <v>69</v>
      </c>
      <c r="AN41">
        <v>61</v>
      </c>
      <c r="AO41">
        <v>59</v>
      </c>
      <c r="AP41">
        <v>0.77</v>
      </c>
      <c r="AQ41">
        <v>0.59</v>
      </c>
      <c r="AR41">
        <v>0.61</v>
      </c>
      <c r="AS41">
        <f t="shared" si="12"/>
        <v>23.2</v>
      </c>
      <c r="AT41">
        <f t="shared" si="13"/>
        <v>16.5</v>
      </c>
      <c r="AU41">
        <f t="shared" si="14"/>
        <v>21.7</v>
      </c>
      <c r="AV41">
        <f t="shared" si="21"/>
        <v>69</v>
      </c>
      <c r="AW41">
        <f t="shared" si="15"/>
        <v>0.77</v>
      </c>
      <c r="AX41">
        <f t="shared" si="16"/>
        <v>76.046500000000009</v>
      </c>
      <c r="AY41">
        <f t="shared" si="17"/>
        <v>5.5299539170506913</v>
      </c>
      <c r="AZ41">
        <f t="shared" si="18"/>
        <v>56.619</v>
      </c>
      <c r="BA41">
        <f t="shared" si="19"/>
        <v>310.21692705406321</v>
      </c>
      <c r="BB41">
        <f t="shared" si="20"/>
        <v>325.99507019612048</v>
      </c>
    </row>
    <row r="42" spans="1:69" x14ac:dyDescent="0.2">
      <c r="A42">
        <v>2021</v>
      </c>
      <c r="B42">
        <v>4</v>
      </c>
      <c r="C42" s="5">
        <v>45156</v>
      </c>
      <c r="D42" s="5">
        <v>45218</v>
      </c>
      <c r="E42" t="s">
        <v>49</v>
      </c>
      <c r="F42">
        <v>100</v>
      </c>
      <c r="P42">
        <v>96.2</v>
      </c>
      <c r="Q42">
        <v>0</v>
      </c>
      <c r="R42">
        <v>0</v>
      </c>
      <c r="S42">
        <f t="shared" si="0"/>
        <v>3432.4160000000002</v>
      </c>
      <c r="T42">
        <f t="shared" si="1"/>
        <v>0</v>
      </c>
      <c r="U42">
        <f t="shared" si="2"/>
        <v>0</v>
      </c>
      <c r="V42">
        <f t="shared" si="3"/>
        <v>3432.4160000000002</v>
      </c>
      <c r="W42">
        <f t="shared" si="4"/>
        <v>3847.7383360000003</v>
      </c>
      <c r="X42">
        <f t="shared" si="5"/>
        <v>0</v>
      </c>
      <c r="Y42">
        <f t="shared" si="6"/>
        <v>0</v>
      </c>
      <c r="Z42">
        <f t="shared" si="7"/>
        <v>3847.7383360000003</v>
      </c>
      <c r="AA42">
        <f t="shared" si="9"/>
        <v>100</v>
      </c>
      <c r="AB42">
        <f t="shared" si="10"/>
        <v>0</v>
      </c>
      <c r="AC42">
        <f t="shared" si="11"/>
        <v>0</v>
      </c>
      <c r="AD42">
        <v>21.6</v>
      </c>
      <c r="AE42">
        <v>26.6</v>
      </c>
      <c r="AF42">
        <v>21.6</v>
      </c>
      <c r="AG42">
        <v>16.399999999999999</v>
      </c>
      <c r="AH42">
        <v>30.7</v>
      </c>
      <c r="AI42">
        <v>32.5</v>
      </c>
      <c r="AJ42">
        <v>20.9</v>
      </c>
      <c r="AK42">
        <v>49.8</v>
      </c>
      <c r="AL42">
        <v>41.7</v>
      </c>
      <c r="AM42">
        <v>69</v>
      </c>
      <c r="AN42">
        <v>61</v>
      </c>
      <c r="AO42">
        <v>59</v>
      </c>
      <c r="AP42">
        <v>0.77</v>
      </c>
      <c r="AQ42">
        <v>0.6</v>
      </c>
      <c r="AR42">
        <v>0.61</v>
      </c>
      <c r="AS42">
        <f t="shared" si="12"/>
        <v>21.6</v>
      </c>
      <c r="AT42">
        <f t="shared" si="13"/>
        <v>16.399999999999999</v>
      </c>
      <c r="AU42">
        <f t="shared" si="14"/>
        <v>20.9</v>
      </c>
      <c r="AV42">
        <f t="shared" si="21"/>
        <v>69</v>
      </c>
      <c r="AW42">
        <f t="shared" si="15"/>
        <v>0.77</v>
      </c>
      <c r="AX42">
        <f t="shared" si="16"/>
        <v>76.124400000000009</v>
      </c>
      <c r="AY42">
        <f t="shared" si="17"/>
        <v>5.7416267942583739</v>
      </c>
      <c r="AZ42">
        <f t="shared" si="18"/>
        <v>58.962999999999994</v>
      </c>
      <c r="BA42">
        <f t="shared" si="19"/>
        <v>322.09125919010393</v>
      </c>
      <c r="BB42">
        <f t="shared" si="20"/>
        <v>338.82007343941257</v>
      </c>
    </row>
    <row r="43" spans="1:69" x14ac:dyDescent="0.2">
      <c r="A43">
        <v>2021</v>
      </c>
      <c r="B43">
        <v>1</v>
      </c>
      <c r="C43" s="5">
        <v>45156</v>
      </c>
      <c r="D43" s="5">
        <v>45218</v>
      </c>
      <c r="E43" t="s">
        <v>50</v>
      </c>
      <c r="F43">
        <v>0</v>
      </c>
      <c r="P43">
        <v>0</v>
      </c>
      <c r="Q43">
        <v>29.5</v>
      </c>
      <c r="R43">
        <v>22.3</v>
      </c>
      <c r="S43">
        <f t="shared" si="0"/>
        <v>0</v>
      </c>
      <c r="T43">
        <f t="shared" si="1"/>
        <v>1052.56</v>
      </c>
      <c r="U43">
        <f t="shared" si="2"/>
        <v>795.66399999999999</v>
      </c>
      <c r="V43">
        <f t="shared" si="3"/>
        <v>1848.2239999999999</v>
      </c>
      <c r="W43">
        <f t="shared" si="4"/>
        <v>0</v>
      </c>
      <c r="X43">
        <f t="shared" si="5"/>
        <v>1179.91976</v>
      </c>
      <c r="Y43">
        <f t="shared" si="6"/>
        <v>891.93934400000001</v>
      </c>
      <c r="Z43">
        <f t="shared" si="7"/>
        <v>2071.8591040000001</v>
      </c>
      <c r="AA43">
        <f t="shared" si="9"/>
        <v>0</v>
      </c>
      <c r="AB43">
        <f t="shared" si="10"/>
        <v>56.949806949806948</v>
      </c>
      <c r="AC43">
        <f t="shared" si="11"/>
        <v>43.050193050193052</v>
      </c>
      <c r="AD43">
        <v>30.7</v>
      </c>
      <c r="AE43">
        <v>28.5</v>
      </c>
      <c r="AF43">
        <v>26.6</v>
      </c>
      <c r="AG43">
        <v>20.100000000000001</v>
      </c>
      <c r="AH43">
        <v>31.3</v>
      </c>
      <c r="AI43">
        <v>32.799999999999997</v>
      </c>
      <c r="AJ43">
        <v>25.6</v>
      </c>
      <c r="AK43">
        <v>50.8</v>
      </c>
      <c r="AL43">
        <v>38.799999999999997</v>
      </c>
      <c r="AM43">
        <v>68</v>
      </c>
      <c r="AN43">
        <v>61</v>
      </c>
      <c r="AO43">
        <v>61</v>
      </c>
      <c r="AP43">
        <v>0.75</v>
      </c>
      <c r="AQ43">
        <v>0.6</v>
      </c>
      <c r="AR43">
        <v>0.63</v>
      </c>
      <c r="AS43">
        <f t="shared" si="12"/>
        <v>27.682046332046333</v>
      </c>
      <c r="AT43">
        <f t="shared" si="13"/>
        <v>31.945752895752896</v>
      </c>
      <c r="AU43">
        <f t="shared" si="14"/>
        <v>45.633976833976831</v>
      </c>
      <c r="AV43">
        <f t="shared" si="21"/>
        <v>61</v>
      </c>
      <c r="AW43">
        <f t="shared" si="15"/>
        <v>0.61291505791505796</v>
      </c>
      <c r="AX43">
        <f t="shared" si="16"/>
        <v>64.014258494208491</v>
      </c>
      <c r="AY43">
        <f t="shared" si="17"/>
        <v>2.6296196020035199</v>
      </c>
      <c r="AZ43">
        <f t="shared" si="18"/>
        <v>29.878355212355217</v>
      </c>
      <c r="BA43">
        <f t="shared" si="19"/>
        <v>130.412029042451</v>
      </c>
      <c r="BB43">
        <f t="shared" si="20"/>
        <v>130.49081313495424</v>
      </c>
      <c r="BD43">
        <f>AVERAGE(V43:V46)</f>
        <v>2276.384</v>
      </c>
      <c r="BE43">
        <f>AVERAGE(AA43:AA46)</f>
        <v>0</v>
      </c>
      <c r="BF43">
        <f>AVERAGE(AB43:AB46)</f>
        <v>57.606199220270945</v>
      </c>
      <c r="BG43">
        <f>AVERAGE(AC43:AC46)</f>
        <v>42.393800779729055</v>
      </c>
      <c r="BH43">
        <f>AVERAGE(AS43:AS46)</f>
        <v>26.58293746338807</v>
      </c>
      <c r="BI43">
        <f>AVERAGE(AT43:AT46)</f>
        <v>31.803817457513642</v>
      </c>
      <c r="BJ43">
        <f>AVERAGE(AU43:AU46)</f>
        <v>45.646375979867599</v>
      </c>
      <c r="BK43">
        <f>AVERAGE(AV43:AV46)</f>
        <v>60.654151809160517</v>
      </c>
      <c r="BL43">
        <f>AVERAGE(AW43:AW46)</f>
        <v>0.61175074056648926</v>
      </c>
      <c r="BM43">
        <f t="shared" ref="BM43:BQ43" si="31">AVERAGE(AX43:AX46)</f>
        <v>64.124826200596885</v>
      </c>
      <c r="BN43">
        <f t="shared" si="31"/>
        <v>2.6360924549556981</v>
      </c>
      <c r="BO43">
        <f t="shared" si="31"/>
        <v>30.965932875335053</v>
      </c>
      <c r="BP43">
        <f t="shared" si="31"/>
        <v>130.02328590516609</v>
      </c>
      <c r="BQ43">
        <f t="shared" si="31"/>
        <v>131.06472471935371</v>
      </c>
    </row>
    <row r="44" spans="1:69" x14ac:dyDescent="0.2">
      <c r="A44">
        <v>2021</v>
      </c>
      <c r="B44">
        <v>2</v>
      </c>
      <c r="C44" s="5">
        <v>45156</v>
      </c>
      <c r="D44" s="5">
        <v>45218</v>
      </c>
      <c r="E44" t="s">
        <v>50</v>
      </c>
      <c r="F44">
        <v>0</v>
      </c>
      <c r="P44">
        <v>0</v>
      </c>
      <c r="Q44">
        <v>25.8</v>
      </c>
      <c r="R44">
        <v>34.700000000000003</v>
      </c>
      <c r="S44">
        <f t="shared" si="0"/>
        <v>0</v>
      </c>
      <c r="T44">
        <f t="shared" si="1"/>
        <v>920.54399999999998</v>
      </c>
      <c r="U44">
        <f t="shared" si="2"/>
        <v>1238.096</v>
      </c>
      <c r="V44">
        <f t="shared" si="3"/>
        <v>2158.64</v>
      </c>
      <c r="W44">
        <f t="shared" si="4"/>
        <v>0</v>
      </c>
      <c r="X44">
        <f t="shared" si="5"/>
        <v>1031.9298240000001</v>
      </c>
      <c r="Y44">
        <f t="shared" si="6"/>
        <v>1387.905616</v>
      </c>
      <c r="Z44">
        <f t="shared" si="7"/>
        <v>2419.8354399999998</v>
      </c>
      <c r="AA44">
        <f t="shared" si="9"/>
        <v>0</v>
      </c>
      <c r="AB44">
        <f t="shared" si="10"/>
        <v>42.644628099173552</v>
      </c>
      <c r="AC44">
        <f t="shared" si="11"/>
        <v>57.355371900826448</v>
      </c>
      <c r="AD44">
        <v>28.1</v>
      </c>
      <c r="AE44">
        <v>29.3</v>
      </c>
      <c r="AF44">
        <v>25.6</v>
      </c>
      <c r="AG44">
        <v>21.6</v>
      </c>
      <c r="AH44">
        <v>31.4</v>
      </c>
      <c r="AI44">
        <v>31.1</v>
      </c>
      <c r="AJ44">
        <v>27.3</v>
      </c>
      <c r="AK44">
        <v>49.7</v>
      </c>
      <c r="AL44">
        <v>36</v>
      </c>
      <c r="AM44">
        <v>67</v>
      </c>
      <c r="AN44">
        <v>61</v>
      </c>
      <c r="AO44">
        <v>61</v>
      </c>
      <c r="AP44">
        <v>0.74</v>
      </c>
      <c r="AQ44">
        <v>0.61</v>
      </c>
      <c r="AR44">
        <v>0.65</v>
      </c>
      <c r="AS44">
        <f t="shared" si="12"/>
        <v>27.177851239669423</v>
      </c>
      <c r="AT44">
        <f t="shared" si="13"/>
        <v>31.227933884297521</v>
      </c>
      <c r="AU44">
        <f t="shared" si="14"/>
        <v>41.842314049586776</v>
      </c>
      <c r="AV44">
        <f t="shared" si="21"/>
        <v>61</v>
      </c>
      <c r="AW44">
        <f t="shared" si="15"/>
        <v>0.63294214876033061</v>
      </c>
      <c r="AX44">
        <f t="shared" si="16"/>
        <v>64.573439504132239</v>
      </c>
      <c r="AY44">
        <f t="shared" si="17"/>
        <v>2.8679102178189662</v>
      </c>
      <c r="AZ44">
        <f t="shared" si="18"/>
        <v>33.908796694214871</v>
      </c>
      <c r="BA44">
        <f t="shared" si="19"/>
        <v>142.22969372923328</v>
      </c>
      <c r="BB44">
        <f t="shared" si="20"/>
        <v>143.55878058419825</v>
      </c>
    </row>
    <row r="45" spans="1:69" x14ac:dyDescent="0.2">
      <c r="A45">
        <v>2021</v>
      </c>
      <c r="B45">
        <v>3</v>
      </c>
      <c r="C45" s="5">
        <v>45156</v>
      </c>
      <c r="D45" s="5">
        <v>45218</v>
      </c>
      <c r="E45" t="s">
        <v>50</v>
      </c>
      <c r="F45">
        <v>0</v>
      </c>
      <c r="P45">
        <v>0</v>
      </c>
      <c r="Q45">
        <v>44.9</v>
      </c>
      <c r="R45">
        <v>32.9</v>
      </c>
      <c r="S45">
        <f t="shared" si="0"/>
        <v>0</v>
      </c>
      <c r="T45">
        <f t="shared" si="1"/>
        <v>1602.0319999999999</v>
      </c>
      <c r="U45">
        <f t="shared" si="2"/>
        <v>1173.8719999999998</v>
      </c>
      <c r="V45">
        <f t="shared" si="3"/>
        <v>2775.9039999999995</v>
      </c>
      <c r="W45">
        <f t="shared" si="4"/>
        <v>0</v>
      </c>
      <c r="X45">
        <f t="shared" si="5"/>
        <v>1795.8778719999998</v>
      </c>
      <c r="Y45">
        <f t="shared" si="6"/>
        <v>1315.9105119999999</v>
      </c>
      <c r="Z45">
        <f t="shared" si="7"/>
        <v>3111.7883839999995</v>
      </c>
      <c r="AA45">
        <f t="shared" si="9"/>
        <v>0</v>
      </c>
      <c r="AB45">
        <f t="shared" si="10"/>
        <v>57.712082262210807</v>
      </c>
      <c r="AC45">
        <f t="shared" si="11"/>
        <v>42.287917737789208</v>
      </c>
      <c r="AD45">
        <v>23.3</v>
      </c>
      <c r="AE45">
        <v>27.4</v>
      </c>
      <c r="AF45">
        <v>24.6</v>
      </c>
      <c r="AG45">
        <v>23.5</v>
      </c>
      <c r="AH45">
        <v>32.9</v>
      </c>
      <c r="AI45">
        <v>32.799999999999997</v>
      </c>
      <c r="AJ45">
        <v>29.1</v>
      </c>
      <c r="AK45">
        <v>51.8</v>
      </c>
      <c r="AL45">
        <v>41.6</v>
      </c>
      <c r="AM45">
        <v>66</v>
      </c>
      <c r="AN45">
        <v>61</v>
      </c>
      <c r="AO45">
        <v>59</v>
      </c>
      <c r="AP45">
        <v>0.72</v>
      </c>
      <c r="AQ45">
        <v>0.59</v>
      </c>
      <c r="AR45">
        <v>0.61</v>
      </c>
      <c r="AS45">
        <f t="shared" si="12"/>
        <v>26.215938303341908</v>
      </c>
      <c r="AT45">
        <f t="shared" si="13"/>
        <v>32.857712082262211</v>
      </c>
      <c r="AU45">
        <f t="shared" si="14"/>
        <v>47.486632390745513</v>
      </c>
      <c r="AV45">
        <f t="shared" si="21"/>
        <v>60.154241645244227</v>
      </c>
      <c r="AW45">
        <f t="shared" si="15"/>
        <v>0.59845758354755785</v>
      </c>
      <c r="AX45">
        <f t="shared" si="16"/>
        <v>63.303842287917746</v>
      </c>
      <c r="AY45">
        <f t="shared" si="17"/>
        <v>2.5270269538714718</v>
      </c>
      <c r="AZ45">
        <f t="shared" si="18"/>
        <v>29.621493573264758</v>
      </c>
      <c r="BA45">
        <f t="shared" si="19"/>
        <v>123.58649595709754</v>
      </c>
      <c r="BB45">
        <f t="shared" si="20"/>
        <v>124.00815174046267</v>
      </c>
    </row>
    <row r="46" spans="1:69" x14ac:dyDescent="0.2">
      <c r="A46">
        <v>2021</v>
      </c>
      <c r="B46">
        <v>4</v>
      </c>
      <c r="C46" s="5">
        <v>45156</v>
      </c>
      <c r="D46" s="5">
        <v>45218</v>
      </c>
      <c r="E46" t="s">
        <v>50</v>
      </c>
      <c r="F46">
        <v>0</v>
      </c>
      <c r="P46">
        <v>0</v>
      </c>
      <c r="Q46">
        <v>47.6</v>
      </c>
      <c r="R46">
        <v>17.5</v>
      </c>
      <c r="S46">
        <f t="shared" si="0"/>
        <v>0</v>
      </c>
      <c r="T46">
        <f t="shared" si="1"/>
        <v>1698.3679999999999</v>
      </c>
      <c r="U46">
        <f t="shared" si="2"/>
        <v>624.4</v>
      </c>
      <c r="V46">
        <f t="shared" si="3"/>
        <v>2322.768</v>
      </c>
      <c r="W46">
        <f t="shared" si="4"/>
        <v>0</v>
      </c>
      <c r="X46">
        <f t="shared" si="5"/>
        <v>1903.8705279999999</v>
      </c>
      <c r="Y46">
        <f t="shared" si="6"/>
        <v>699.95240000000001</v>
      </c>
      <c r="Z46">
        <f t="shared" si="7"/>
        <v>2603.822928</v>
      </c>
      <c r="AA46">
        <f t="shared" si="9"/>
        <v>0</v>
      </c>
      <c r="AB46">
        <f t="shared" si="10"/>
        <v>73.118279569892479</v>
      </c>
      <c r="AC46">
        <f t="shared" si="11"/>
        <v>26.881720430107524</v>
      </c>
      <c r="AD46">
        <v>22.6</v>
      </c>
      <c r="AE46">
        <v>26.6</v>
      </c>
      <c r="AF46">
        <v>21.6</v>
      </c>
      <c r="AG46">
        <v>20.100000000000001</v>
      </c>
      <c r="AH46">
        <v>30.7</v>
      </c>
      <c r="AI46">
        <v>32.5</v>
      </c>
      <c r="AJ46">
        <v>25.4</v>
      </c>
      <c r="AK46">
        <v>49.8</v>
      </c>
      <c r="AL46">
        <v>41.7</v>
      </c>
      <c r="AM46">
        <v>68</v>
      </c>
      <c r="AN46">
        <v>61</v>
      </c>
      <c r="AO46">
        <v>59</v>
      </c>
      <c r="AP46">
        <v>0.74</v>
      </c>
      <c r="AQ46">
        <v>0.6</v>
      </c>
      <c r="AR46">
        <v>0.61</v>
      </c>
      <c r="AS46">
        <f t="shared" si="12"/>
        <v>25.255913978494625</v>
      </c>
      <c r="AT46">
        <f t="shared" si="13"/>
        <v>31.183870967741939</v>
      </c>
      <c r="AU46">
        <f t="shared" si="14"/>
        <v>47.622580645161293</v>
      </c>
      <c r="AV46">
        <f t="shared" si="21"/>
        <v>60.462365591397855</v>
      </c>
      <c r="AW46">
        <f t="shared" si="15"/>
        <v>0.60268817204301073</v>
      </c>
      <c r="AX46">
        <f t="shared" si="16"/>
        <v>64.607764516129038</v>
      </c>
      <c r="AY46">
        <f t="shared" si="17"/>
        <v>2.5198130461288355</v>
      </c>
      <c r="AZ46">
        <f t="shared" si="18"/>
        <v>30.455086021505366</v>
      </c>
      <c r="BA46">
        <f t="shared" si="19"/>
        <v>123.86492489188252</v>
      </c>
      <c r="BB46">
        <f t="shared" si="20"/>
        <v>126.20115341779969</v>
      </c>
    </row>
    <row r="47" spans="1:69" x14ac:dyDescent="0.2">
      <c r="A47">
        <v>2021</v>
      </c>
      <c r="B47">
        <v>1</v>
      </c>
      <c r="C47" s="5">
        <v>45156</v>
      </c>
      <c r="D47" s="5">
        <v>45218</v>
      </c>
      <c r="E47" t="s">
        <v>50</v>
      </c>
      <c r="F47">
        <v>25</v>
      </c>
      <c r="P47">
        <v>16</v>
      </c>
      <c r="Q47">
        <v>25.4</v>
      </c>
      <c r="R47">
        <v>13.3</v>
      </c>
      <c r="S47">
        <f t="shared" si="0"/>
        <v>570.88</v>
      </c>
      <c r="T47">
        <f t="shared" si="1"/>
        <v>906.27199999999993</v>
      </c>
      <c r="U47">
        <f t="shared" si="2"/>
        <v>474.54400000000004</v>
      </c>
      <c r="V47">
        <f t="shared" si="3"/>
        <v>1951.6960000000001</v>
      </c>
      <c r="W47">
        <f t="shared" si="4"/>
        <v>639.95647999999994</v>
      </c>
      <c r="X47">
        <f t="shared" si="5"/>
        <v>1015.9309119999999</v>
      </c>
      <c r="Y47">
        <f t="shared" si="6"/>
        <v>531.96382400000005</v>
      </c>
      <c r="Z47">
        <f t="shared" si="7"/>
        <v>2187.851216</v>
      </c>
      <c r="AA47">
        <f t="shared" si="9"/>
        <v>29.250457038391218</v>
      </c>
      <c r="AB47">
        <f t="shared" si="10"/>
        <v>46.435100548446059</v>
      </c>
      <c r="AC47">
        <f t="shared" si="11"/>
        <v>24.314442413162705</v>
      </c>
      <c r="AD47">
        <v>30.7</v>
      </c>
      <c r="AE47">
        <v>28.5</v>
      </c>
      <c r="AF47">
        <v>26.6</v>
      </c>
      <c r="AG47">
        <v>20.100000000000001</v>
      </c>
      <c r="AH47">
        <v>31.3</v>
      </c>
      <c r="AI47">
        <v>32.799999999999997</v>
      </c>
      <c r="AJ47">
        <v>25.6</v>
      </c>
      <c r="AK47">
        <v>50.8</v>
      </c>
      <c r="AL47">
        <v>38.799999999999997</v>
      </c>
      <c r="AM47">
        <v>68</v>
      </c>
      <c r="AN47">
        <v>61</v>
      </c>
      <c r="AO47">
        <v>61</v>
      </c>
      <c r="AP47">
        <v>0.75</v>
      </c>
      <c r="AQ47">
        <v>0.6</v>
      </c>
      <c r="AR47">
        <v>0.63</v>
      </c>
      <c r="AS47">
        <f t="shared" si="12"/>
        <v>28.681535648994512</v>
      </c>
      <c r="AT47">
        <f t="shared" si="13"/>
        <v>28.388665447897619</v>
      </c>
      <c r="AU47">
        <f t="shared" si="14"/>
        <v>40.511151736745873</v>
      </c>
      <c r="AV47">
        <f t="shared" si="21"/>
        <v>63.047531992687382</v>
      </c>
      <c r="AW47">
        <f t="shared" si="15"/>
        <v>0.65117001828153553</v>
      </c>
      <c r="AX47">
        <f t="shared" si="16"/>
        <v>66.785229616087761</v>
      </c>
      <c r="AY47">
        <f t="shared" si="17"/>
        <v>2.9621473311792643</v>
      </c>
      <c r="AZ47">
        <f t="shared" si="18"/>
        <v>33.643093235831827</v>
      </c>
      <c r="BA47">
        <f t="shared" si="19"/>
        <v>151.83421026794977</v>
      </c>
      <c r="BB47">
        <f t="shared" si="20"/>
        <v>153.3547981934021</v>
      </c>
      <c r="BD47">
        <f>AVERAGE(V47:V50)</f>
        <v>2442.2959999999998</v>
      </c>
      <c r="BE47">
        <f>AVERAGE(AA47:AA50)</f>
        <v>36.066004846880581</v>
      </c>
      <c r="BF47">
        <f>AVERAGE(AB47:AB50)</f>
        <v>46.673761665880164</v>
      </c>
      <c r="BG47">
        <f>AVERAGE(AC47:AC50)</f>
        <v>17.260233487239262</v>
      </c>
      <c r="BH47">
        <f>AVERAGE(AS47:AS50)</f>
        <v>26.665149333866879</v>
      </c>
      <c r="BI47">
        <f>AVERAGE(AT47:AT50)</f>
        <v>28.112381380999345</v>
      </c>
      <c r="BJ47">
        <f>AVERAGE(AU47:AU50)</f>
        <v>40.198945813586448</v>
      </c>
      <c r="BK47">
        <f>AVERAGE(AV47:AV50)</f>
        <v>63.02707428150336</v>
      </c>
      <c r="BL47">
        <f>AVERAGE(AW47:AW50)</f>
        <v>0.65320819076798942</v>
      </c>
      <c r="BM47">
        <f t="shared" ref="BM47:BQ47" si="32">AVERAGE(AX47:AX50)</f>
        <v>67.000454904201519</v>
      </c>
      <c r="BN47">
        <f t="shared" si="32"/>
        <v>2.9886275113054772</v>
      </c>
      <c r="BO47">
        <f t="shared" si="32"/>
        <v>35.949831059497726</v>
      </c>
      <c r="BP47">
        <f t="shared" si="32"/>
        <v>153.1782437420066</v>
      </c>
      <c r="BQ47">
        <f t="shared" si="32"/>
        <v>155.25312818888318</v>
      </c>
    </row>
    <row r="48" spans="1:69" x14ac:dyDescent="0.2">
      <c r="A48">
        <v>2021</v>
      </c>
      <c r="B48">
        <v>2</v>
      </c>
      <c r="C48" s="5">
        <v>45156</v>
      </c>
      <c r="D48" s="5">
        <v>45218</v>
      </c>
      <c r="E48" t="s">
        <v>50</v>
      </c>
      <c r="F48">
        <v>25</v>
      </c>
      <c r="P48">
        <v>35.6</v>
      </c>
      <c r="Q48">
        <v>36.299999999999997</v>
      </c>
      <c r="R48">
        <v>12.2</v>
      </c>
      <c r="S48">
        <f t="shared" si="0"/>
        <v>1270.2080000000001</v>
      </c>
      <c r="T48">
        <f t="shared" si="1"/>
        <v>1295.184</v>
      </c>
      <c r="U48">
        <f t="shared" si="2"/>
        <v>435.29599999999999</v>
      </c>
      <c r="V48">
        <f t="shared" si="3"/>
        <v>3000.6879999999996</v>
      </c>
      <c r="W48">
        <f t="shared" si="4"/>
        <v>1423.9031680000001</v>
      </c>
      <c r="X48">
        <f t="shared" si="5"/>
        <v>1451.9012639999999</v>
      </c>
      <c r="Y48">
        <f t="shared" si="6"/>
        <v>487.96681599999999</v>
      </c>
      <c r="Z48">
        <f t="shared" si="7"/>
        <v>3363.7712479999996</v>
      </c>
      <c r="AA48">
        <f t="shared" si="9"/>
        <v>42.330558858501796</v>
      </c>
      <c r="AB48">
        <f t="shared" si="10"/>
        <v>43.162901307966713</v>
      </c>
      <c r="AC48">
        <f t="shared" si="11"/>
        <v>14.506539833531512</v>
      </c>
      <c r="AD48">
        <v>28.1</v>
      </c>
      <c r="AE48">
        <v>29.3</v>
      </c>
      <c r="AF48">
        <v>25.6</v>
      </c>
      <c r="AG48">
        <v>21.6</v>
      </c>
      <c r="AH48">
        <v>31.4</v>
      </c>
      <c r="AI48">
        <v>31.1</v>
      </c>
      <c r="AJ48">
        <v>27.3</v>
      </c>
      <c r="AK48">
        <v>49.7</v>
      </c>
      <c r="AL48">
        <v>36</v>
      </c>
      <c r="AM48">
        <v>67</v>
      </c>
      <c r="AN48">
        <v>61</v>
      </c>
      <c r="AO48">
        <v>61</v>
      </c>
      <c r="AP48">
        <v>0.74</v>
      </c>
      <c r="AQ48">
        <v>0.61</v>
      </c>
      <c r="AR48">
        <v>0.65</v>
      </c>
      <c r="AS48">
        <f t="shared" si="12"/>
        <v>28.255291319857321</v>
      </c>
      <c r="AT48">
        <f t="shared" si="13"/>
        <v>27.208085612366236</v>
      </c>
      <c r="AU48">
        <f t="shared" si="14"/>
        <v>38.230558858501794</v>
      </c>
      <c r="AV48">
        <f t="shared" si="21"/>
        <v>63.539833531510119</v>
      </c>
      <c r="AW48">
        <f t="shared" si="15"/>
        <v>0.67083234244946499</v>
      </c>
      <c r="AX48">
        <f t="shared" si="16"/>
        <v>67.704901307966708</v>
      </c>
      <c r="AY48">
        <f t="shared" si="17"/>
        <v>3.1388502701240042</v>
      </c>
      <c r="AZ48">
        <f t="shared" si="18"/>
        <v>36.190288941736007</v>
      </c>
      <c r="BA48">
        <f t="shared" si="19"/>
        <v>162.14798670245105</v>
      </c>
      <c r="BB48">
        <f t="shared" si="20"/>
        <v>164.74073469707778</v>
      </c>
    </row>
    <row r="49" spans="1:69" x14ac:dyDescent="0.2">
      <c r="A49">
        <v>2021</v>
      </c>
      <c r="B49">
        <v>3</v>
      </c>
      <c r="C49" s="5">
        <v>45156</v>
      </c>
      <c r="D49" s="5">
        <v>45218</v>
      </c>
      <c r="E49" t="s">
        <v>50</v>
      </c>
      <c r="F49">
        <v>25</v>
      </c>
      <c r="P49">
        <v>29.5</v>
      </c>
      <c r="Q49">
        <v>26.5</v>
      </c>
      <c r="R49">
        <v>5.3</v>
      </c>
      <c r="S49">
        <f t="shared" si="0"/>
        <v>1052.56</v>
      </c>
      <c r="T49">
        <f t="shared" si="1"/>
        <v>945.52</v>
      </c>
      <c r="U49">
        <f t="shared" si="2"/>
        <v>189.10399999999998</v>
      </c>
      <c r="V49">
        <f t="shared" si="3"/>
        <v>2187.1839999999997</v>
      </c>
      <c r="W49">
        <f t="shared" si="4"/>
        <v>1179.91976</v>
      </c>
      <c r="X49">
        <f t="shared" si="5"/>
        <v>1059.9279200000001</v>
      </c>
      <c r="Y49">
        <f t="shared" si="6"/>
        <v>211.98558399999999</v>
      </c>
      <c r="Z49">
        <f t="shared" si="7"/>
        <v>2451.8332639999999</v>
      </c>
      <c r="AA49">
        <f t="shared" si="9"/>
        <v>48.123980424143561</v>
      </c>
      <c r="AB49">
        <f t="shared" si="10"/>
        <v>43.23001631321371</v>
      </c>
      <c r="AC49">
        <f t="shared" si="11"/>
        <v>8.6460032626427417</v>
      </c>
      <c r="AD49">
        <v>23.3</v>
      </c>
      <c r="AE49">
        <v>27.4</v>
      </c>
      <c r="AF49">
        <v>24.6</v>
      </c>
      <c r="AG49">
        <v>23.5</v>
      </c>
      <c r="AH49">
        <v>32.9</v>
      </c>
      <c r="AI49">
        <v>32.799999999999997</v>
      </c>
      <c r="AJ49">
        <v>29.1</v>
      </c>
      <c r="AK49">
        <v>51.8</v>
      </c>
      <c r="AL49">
        <v>41.6</v>
      </c>
      <c r="AM49">
        <v>66</v>
      </c>
      <c r="AN49">
        <v>61</v>
      </c>
      <c r="AO49">
        <v>59</v>
      </c>
      <c r="AP49">
        <v>0.72</v>
      </c>
      <c r="AQ49">
        <v>0.59</v>
      </c>
      <c r="AR49">
        <v>0.61</v>
      </c>
      <c r="AS49">
        <f t="shared" si="12"/>
        <v>25.18482871125612</v>
      </c>
      <c r="AT49">
        <f t="shared" si="13"/>
        <v>28.367699836867864</v>
      </c>
      <c r="AU49">
        <f t="shared" si="14"/>
        <v>39.993964110929852</v>
      </c>
      <c r="AV49">
        <f t="shared" si="21"/>
        <v>63.233278955954326</v>
      </c>
      <c r="AW49">
        <f t="shared" si="15"/>
        <v>0.6542903752039152</v>
      </c>
      <c r="AX49">
        <f t="shared" si="16"/>
        <v>66.801561827079937</v>
      </c>
      <c r="AY49">
        <f t="shared" si="17"/>
        <v>3.0004527600004898</v>
      </c>
      <c r="AZ49">
        <f t="shared" si="18"/>
        <v>37.620784665579109</v>
      </c>
      <c r="BA49">
        <f t="shared" si="19"/>
        <v>154.25078566445046</v>
      </c>
      <c r="BB49">
        <f t="shared" si="20"/>
        <v>155.37591516000415</v>
      </c>
    </row>
    <row r="50" spans="1:69" x14ac:dyDescent="0.2">
      <c r="A50">
        <v>2021</v>
      </c>
      <c r="B50">
        <v>4</v>
      </c>
      <c r="C50" s="5">
        <v>45156</v>
      </c>
      <c r="D50" s="5">
        <v>45218</v>
      </c>
      <c r="E50" t="s">
        <v>50</v>
      </c>
      <c r="F50">
        <v>25</v>
      </c>
      <c r="P50">
        <v>18.100000000000001</v>
      </c>
      <c r="Q50">
        <v>39.700000000000003</v>
      </c>
      <c r="R50">
        <v>15.9</v>
      </c>
      <c r="S50">
        <f t="shared" si="0"/>
        <v>645.80799999999999</v>
      </c>
      <c r="T50">
        <f t="shared" si="1"/>
        <v>1416.4960000000001</v>
      </c>
      <c r="U50">
        <f t="shared" si="2"/>
        <v>567.31200000000001</v>
      </c>
      <c r="V50">
        <f t="shared" si="3"/>
        <v>2629.616</v>
      </c>
      <c r="W50">
        <f t="shared" si="4"/>
        <v>723.95076800000004</v>
      </c>
      <c r="X50">
        <f t="shared" si="5"/>
        <v>1587.892016</v>
      </c>
      <c r="Y50">
        <f t="shared" si="6"/>
        <v>635.95675200000005</v>
      </c>
      <c r="Z50">
        <f t="shared" si="7"/>
        <v>2947.799536</v>
      </c>
      <c r="AA50">
        <f t="shared" si="9"/>
        <v>24.559023066485754</v>
      </c>
      <c r="AB50">
        <f t="shared" si="10"/>
        <v>53.867028493894168</v>
      </c>
      <c r="AC50">
        <f t="shared" si="11"/>
        <v>21.573948439620082</v>
      </c>
      <c r="AD50">
        <v>22.6</v>
      </c>
      <c r="AE50">
        <v>26.6</v>
      </c>
      <c r="AF50">
        <v>21.6</v>
      </c>
      <c r="AG50">
        <v>20.100000000000001</v>
      </c>
      <c r="AH50">
        <v>30.7</v>
      </c>
      <c r="AI50">
        <v>32.5</v>
      </c>
      <c r="AJ50">
        <v>25.4</v>
      </c>
      <c r="AK50">
        <v>49.8</v>
      </c>
      <c r="AL50">
        <v>41.7</v>
      </c>
      <c r="AM50">
        <v>68</v>
      </c>
      <c r="AN50">
        <v>61</v>
      </c>
      <c r="AO50">
        <v>59</v>
      </c>
      <c r="AP50">
        <v>0.74</v>
      </c>
      <c r="AQ50">
        <v>0.6</v>
      </c>
      <c r="AR50">
        <v>0.61</v>
      </c>
      <c r="AS50">
        <f t="shared" si="12"/>
        <v>24.538941655359565</v>
      </c>
      <c r="AT50">
        <f t="shared" si="13"/>
        <v>28.485074626865675</v>
      </c>
      <c r="AU50">
        <f t="shared" si="14"/>
        <v>42.060108548168259</v>
      </c>
      <c r="AV50">
        <f t="shared" si="21"/>
        <v>62.287652645861606</v>
      </c>
      <c r="AW50">
        <f t="shared" si="15"/>
        <v>0.63654002713704205</v>
      </c>
      <c r="AX50">
        <f t="shared" si="16"/>
        <v>66.71012686567164</v>
      </c>
      <c r="AY50">
        <f t="shared" si="17"/>
        <v>2.8530596839181497</v>
      </c>
      <c r="AZ50">
        <f t="shared" si="18"/>
        <v>36.345157394843952</v>
      </c>
      <c r="BA50">
        <f t="shared" si="19"/>
        <v>144.47999233317515</v>
      </c>
      <c r="BB50">
        <f t="shared" si="20"/>
        <v>147.54106470504865</v>
      </c>
    </row>
    <row r="51" spans="1:69" x14ac:dyDescent="0.2">
      <c r="A51">
        <v>2021</v>
      </c>
      <c r="B51">
        <v>1</v>
      </c>
      <c r="C51" s="5">
        <v>45156</v>
      </c>
      <c r="D51" s="5">
        <v>45218</v>
      </c>
      <c r="E51" t="s">
        <v>50</v>
      </c>
      <c r="F51">
        <v>50</v>
      </c>
      <c r="P51">
        <v>17.3</v>
      </c>
      <c r="Q51">
        <v>14</v>
      </c>
      <c r="R51">
        <v>11.4</v>
      </c>
      <c r="S51">
        <f t="shared" si="0"/>
        <v>617.26400000000001</v>
      </c>
      <c r="T51">
        <f t="shared" si="1"/>
        <v>499.52</v>
      </c>
      <c r="U51">
        <f t="shared" si="2"/>
        <v>406.75200000000001</v>
      </c>
      <c r="V51">
        <f t="shared" si="3"/>
        <v>1523.5360000000001</v>
      </c>
      <c r="W51">
        <f t="shared" si="4"/>
        <v>691.952944</v>
      </c>
      <c r="X51">
        <f t="shared" si="5"/>
        <v>559.96191999999996</v>
      </c>
      <c r="Y51">
        <f t="shared" si="6"/>
        <v>455.96899200000001</v>
      </c>
      <c r="Z51">
        <f t="shared" si="7"/>
        <v>1707.8838560000002</v>
      </c>
      <c r="AA51">
        <f t="shared" si="9"/>
        <v>40.515222482435597</v>
      </c>
      <c r="AB51">
        <f t="shared" si="10"/>
        <v>32.786885245901637</v>
      </c>
      <c r="AC51">
        <f t="shared" si="11"/>
        <v>26.697892271662766</v>
      </c>
      <c r="AD51">
        <v>30.7</v>
      </c>
      <c r="AE51">
        <v>28.5</v>
      </c>
      <c r="AF51">
        <v>26.6</v>
      </c>
      <c r="AG51">
        <v>20.100000000000001</v>
      </c>
      <c r="AH51">
        <v>31.3</v>
      </c>
      <c r="AI51">
        <v>32.799999999999997</v>
      </c>
      <c r="AJ51">
        <v>25.6</v>
      </c>
      <c r="AK51">
        <v>50.8</v>
      </c>
      <c r="AL51">
        <v>38.799999999999997</v>
      </c>
      <c r="AM51">
        <v>68</v>
      </c>
      <c r="AN51">
        <v>61</v>
      </c>
      <c r="AO51">
        <v>61</v>
      </c>
      <c r="AP51">
        <v>0.75</v>
      </c>
      <c r="AQ51">
        <v>0.6</v>
      </c>
      <c r="AR51">
        <v>0.63</v>
      </c>
      <c r="AS51">
        <f t="shared" si="12"/>
        <v>28.884074941451992</v>
      </c>
      <c r="AT51">
        <f t="shared" si="13"/>
        <v>27.162763466042158</v>
      </c>
      <c r="AU51">
        <f t="shared" si="14"/>
        <v>37.386416861826703</v>
      </c>
      <c r="AV51">
        <f t="shared" si="21"/>
        <v>63.836065573770497</v>
      </c>
      <c r="AW51">
        <f t="shared" si="15"/>
        <v>0.66878220140515221</v>
      </c>
      <c r="AX51">
        <f t="shared" si="16"/>
        <v>67.740207259953166</v>
      </c>
      <c r="AY51">
        <f t="shared" si="17"/>
        <v>3.2097218742169877</v>
      </c>
      <c r="AZ51">
        <f t="shared" si="18"/>
        <v>36.346557377049173</v>
      </c>
      <c r="BA51">
        <f t="shared" si="19"/>
        <v>166.58212685860258</v>
      </c>
      <c r="BB51">
        <f t="shared" si="20"/>
        <v>168.54823643896441</v>
      </c>
      <c r="BD51">
        <f>AVERAGE(V51:V54)</f>
        <v>1954.3720000000001</v>
      </c>
      <c r="BE51">
        <f>AVERAGE(AA51:AA54)</f>
        <v>40.811619802379028</v>
      </c>
      <c r="BF51">
        <f>AVERAGE(AB51:AB54)</f>
        <v>38.845730495106679</v>
      </c>
      <c r="BG51">
        <f>AVERAGE(AC51:AC54)</f>
        <v>20.342649702514294</v>
      </c>
      <c r="BH51">
        <f>AVERAGE(AS51:AS54)</f>
        <v>26.63157932889451</v>
      </c>
      <c r="BI51">
        <f>AVERAGE(AT51:AT54)</f>
        <v>27.703270920533974</v>
      </c>
      <c r="BJ51">
        <f>AVERAGE(AU51:AU54)</f>
        <v>38.905254066439547</v>
      </c>
      <c r="BK51">
        <f>AVERAGE(AV51:AV54)</f>
        <v>63.224700702082842</v>
      </c>
      <c r="BL51">
        <f>AVERAGE(AW51:AW54)</f>
        <v>0.65971987779454855</v>
      </c>
      <c r="BM51">
        <f t="shared" ref="BM51:BQ51" si="33">AVERAGE(AX51:AX54)</f>
        <v>67.319151952904036</v>
      </c>
      <c r="BN51">
        <f t="shared" si="33"/>
        <v>3.1050672383175191</v>
      </c>
      <c r="BO51">
        <f t="shared" si="33"/>
        <v>37.186534389316712</v>
      </c>
      <c r="BP51">
        <f t="shared" si="33"/>
        <v>159.8582317839637</v>
      </c>
      <c r="BQ51">
        <f t="shared" si="33"/>
        <v>162.27836174912625</v>
      </c>
    </row>
    <row r="52" spans="1:69" x14ac:dyDescent="0.2">
      <c r="A52">
        <v>2021</v>
      </c>
      <c r="B52">
        <v>2</v>
      </c>
      <c r="C52" s="5">
        <v>45156</v>
      </c>
      <c r="D52" s="5">
        <v>45218</v>
      </c>
      <c r="E52" t="s">
        <v>50</v>
      </c>
      <c r="F52">
        <v>50</v>
      </c>
      <c r="P52">
        <v>35.6</v>
      </c>
      <c r="Q52">
        <v>19.100000000000001</v>
      </c>
      <c r="R52">
        <v>5.3</v>
      </c>
      <c r="S52">
        <f t="shared" si="0"/>
        <v>1270.2080000000001</v>
      </c>
      <c r="T52">
        <f t="shared" si="1"/>
        <v>681.48800000000006</v>
      </c>
      <c r="U52">
        <f t="shared" si="2"/>
        <v>189.10399999999998</v>
      </c>
      <c r="V52">
        <f t="shared" si="3"/>
        <v>2140.8000000000002</v>
      </c>
      <c r="W52">
        <f t="shared" si="4"/>
        <v>1423.9031680000001</v>
      </c>
      <c r="X52">
        <f t="shared" si="5"/>
        <v>763.94804800000009</v>
      </c>
      <c r="Y52">
        <f t="shared" si="6"/>
        <v>211.98558399999999</v>
      </c>
      <c r="Z52">
        <f t="shared" si="7"/>
        <v>2399.8368</v>
      </c>
      <c r="AA52">
        <f t="shared" si="9"/>
        <v>59.333333333333329</v>
      </c>
      <c r="AB52">
        <f t="shared" si="10"/>
        <v>31.833333333333336</v>
      </c>
      <c r="AC52">
        <f t="shared" si="11"/>
        <v>8.8333333333333321</v>
      </c>
      <c r="AD52">
        <v>28.1</v>
      </c>
      <c r="AE52">
        <v>29.3</v>
      </c>
      <c r="AF52">
        <v>25.6</v>
      </c>
      <c r="AG52">
        <v>21.6</v>
      </c>
      <c r="AH52">
        <v>31.4</v>
      </c>
      <c r="AI52">
        <v>31.1</v>
      </c>
      <c r="AJ52">
        <v>27.3</v>
      </c>
      <c r="AK52">
        <v>49.7</v>
      </c>
      <c r="AL52">
        <v>36</v>
      </c>
      <c r="AM52">
        <v>67</v>
      </c>
      <c r="AN52">
        <v>61</v>
      </c>
      <c r="AO52">
        <v>61</v>
      </c>
      <c r="AP52">
        <v>0.74</v>
      </c>
      <c r="AQ52">
        <v>0.61</v>
      </c>
      <c r="AR52">
        <v>0.65</v>
      </c>
      <c r="AS52">
        <f t="shared" si="12"/>
        <v>28.261166666666668</v>
      </c>
      <c r="AT52">
        <f t="shared" si="13"/>
        <v>25.558833333333332</v>
      </c>
      <c r="AU52">
        <f t="shared" si="14"/>
        <v>35.19916666666667</v>
      </c>
      <c r="AV52">
        <f t="shared" si="21"/>
        <v>64.56</v>
      </c>
      <c r="AW52">
        <f t="shared" si="15"/>
        <v>0.69066666666666654</v>
      </c>
      <c r="AX52">
        <f t="shared" si="16"/>
        <v>68.98966883333334</v>
      </c>
      <c r="AY52">
        <f t="shared" si="17"/>
        <v>3.4091716186462744</v>
      </c>
      <c r="AZ52">
        <f t="shared" si="18"/>
        <v>39.003608333333325</v>
      </c>
      <c r="BA52">
        <f t="shared" si="19"/>
        <v>178.93993471528739</v>
      </c>
      <c r="BB52">
        <f t="shared" si="20"/>
        <v>182.32373718326002</v>
      </c>
    </row>
    <row r="53" spans="1:69" x14ac:dyDescent="0.2">
      <c r="A53">
        <v>2021</v>
      </c>
      <c r="B53">
        <v>3</v>
      </c>
      <c r="C53" s="5">
        <v>45156</v>
      </c>
      <c r="D53" s="5">
        <v>45218</v>
      </c>
      <c r="E53" t="s">
        <v>50</v>
      </c>
      <c r="F53">
        <v>50</v>
      </c>
      <c r="P53">
        <v>25</v>
      </c>
      <c r="Q53">
        <v>18.3</v>
      </c>
      <c r="R53">
        <v>5.8</v>
      </c>
      <c r="S53">
        <f t="shared" si="0"/>
        <v>892</v>
      </c>
      <c r="T53">
        <f t="shared" si="1"/>
        <v>652.94400000000007</v>
      </c>
      <c r="U53">
        <f t="shared" si="2"/>
        <v>206.94399999999999</v>
      </c>
      <c r="V53">
        <f t="shared" si="3"/>
        <v>1751.8879999999999</v>
      </c>
      <c r="W53">
        <f t="shared" si="4"/>
        <v>999.93200000000002</v>
      </c>
      <c r="X53">
        <f t="shared" si="5"/>
        <v>731.95022400000005</v>
      </c>
      <c r="Y53">
        <f t="shared" si="6"/>
        <v>231.98422399999998</v>
      </c>
      <c r="Z53">
        <f t="shared" si="7"/>
        <v>1963.866448</v>
      </c>
      <c r="AA53">
        <f t="shared" si="9"/>
        <v>50.916496945010181</v>
      </c>
      <c r="AB53">
        <f t="shared" si="10"/>
        <v>37.270875763747455</v>
      </c>
      <c r="AC53">
        <f t="shared" si="11"/>
        <v>11.812627291242363</v>
      </c>
      <c r="AD53">
        <v>23.3</v>
      </c>
      <c r="AE53">
        <v>27.4</v>
      </c>
      <c r="AF53">
        <v>24.6</v>
      </c>
      <c r="AG53">
        <v>23.5</v>
      </c>
      <c r="AH53">
        <v>32.9</v>
      </c>
      <c r="AI53">
        <v>32.799999999999997</v>
      </c>
      <c r="AJ53">
        <v>29.1</v>
      </c>
      <c r="AK53">
        <v>51.8</v>
      </c>
      <c r="AL53">
        <v>41.6</v>
      </c>
      <c r="AM53">
        <v>66</v>
      </c>
      <c r="AN53">
        <v>61</v>
      </c>
      <c r="AO53">
        <v>59</v>
      </c>
      <c r="AP53">
        <v>0.72</v>
      </c>
      <c r="AQ53">
        <v>0.59</v>
      </c>
      <c r="AR53">
        <v>0.61</v>
      </c>
      <c r="AS53">
        <f t="shared" si="12"/>
        <v>24.981670061099798</v>
      </c>
      <c r="AT53">
        <f t="shared" si="13"/>
        <v>28.1020366598778</v>
      </c>
      <c r="AU53">
        <f t="shared" si="14"/>
        <v>39.037067209775969</v>
      </c>
      <c r="AV53">
        <f t="shared" si="21"/>
        <v>63.309572301425661</v>
      </c>
      <c r="AW53">
        <f t="shared" si="15"/>
        <v>0.65855397148676176</v>
      </c>
      <c r="AX53">
        <f t="shared" si="16"/>
        <v>67.008513441955202</v>
      </c>
      <c r="AY53">
        <f t="shared" si="17"/>
        <v>3.0740014190909468</v>
      </c>
      <c r="AZ53">
        <f t="shared" si="18"/>
        <v>38.713857433808549</v>
      </c>
      <c r="BA53">
        <f t="shared" si="19"/>
        <v>158.2225325988808</v>
      </c>
      <c r="BB53">
        <f t="shared" si="20"/>
        <v>159.67772512538377</v>
      </c>
    </row>
    <row r="54" spans="1:69" x14ac:dyDescent="0.2">
      <c r="A54">
        <v>2021</v>
      </c>
      <c r="B54">
        <v>4</v>
      </c>
      <c r="C54" s="5">
        <v>45156</v>
      </c>
      <c r="D54" s="5">
        <v>45218</v>
      </c>
      <c r="E54" t="s">
        <v>50</v>
      </c>
      <c r="F54">
        <v>50</v>
      </c>
      <c r="P54">
        <v>8.4</v>
      </c>
      <c r="Q54">
        <v>36</v>
      </c>
      <c r="R54">
        <v>22.9</v>
      </c>
      <c r="S54">
        <f t="shared" si="0"/>
        <v>299.71199999999999</v>
      </c>
      <c r="T54">
        <f t="shared" si="1"/>
        <v>1284.48</v>
      </c>
      <c r="U54">
        <f t="shared" si="2"/>
        <v>817.07199999999989</v>
      </c>
      <c r="V54">
        <f t="shared" si="3"/>
        <v>2401.2640000000001</v>
      </c>
      <c r="W54">
        <f t="shared" si="4"/>
        <v>335.97715199999999</v>
      </c>
      <c r="X54">
        <f t="shared" si="5"/>
        <v>1439.9020800000001</v>
      </c>
      <c r="Y54">
        <f t="shared" si="6"/>
        <v>915.93771199999992</v>
      </c>
      <c r="Z54">
        <f t="shared" si="7"/>
        <v>2691.8169440000001</v>
      </c>
      <c r="AA54">
        <f t="shared" si="9"/>
        <v>12.481426448736997</v>
      </c>
      <c r="AB54">
        <f t="shared" si="10"/>
        <v>53.491827637444281</v>
      </c>
      <c r="AC54">
        <f t="shared" si="11"/>
        <v>34.026745913818715</v>
      </c>
      <c r="AD54">
        <v>22.6</v>
      </c>
      <c r="AE54">
        <v>26.6</v>
      </c>
      <c r="AF54">
        <v>21.6</v>
      </c>
      <c r="AG54">
        <v>20.100000000000001</v>
      </c>
      <c r="AH54">
        <v>30.7</v>
      </c>
      <c r="AI54">
        <v>32.5</v>
      </c>
      <c r="AJ54">
        <v>25.4</v>
      </c>
      <c r="AK54">
        <v>49.8</v>
      </c>
      <c r="AL54">
        <v>41.7</v>
      </c>
      <c r="AM54">
        <v>68</v>
      </c>
      <c r="AN54">
        <v>61</v>
      </c>
      <c r="AO54">
        <v>59</v>
      </c>
      <c r="AP54">
        <v>0.74</v>
      </c>
      <c r="AQ54">
        <v>0.6</v>
      </c>
      <c r="AR54">
        <v>0.61</v>
      </c>
      <c r="AS54">
        <f t="shared" si="12"/>
        <v>24.399405646359583</v>
      </c>
      <c r="AT54">
        <f t="shared" si="13"/>
        <v>29.98945022288261</v>
      </c>
      <c r="AU54">
        <f t="shared" si="14"/>
        <v>43.998365527488851</v>
      </c>
      <c r="AV54">
        <f t="shared" si="21"/>
        <v>61.193164933135208</v>
      </c>
      <c r="AW54">
        <f t="shared" si="15"/>
        <v>0.62087667161961357</v>
      </c>
      <c r="AX54">
        <f t="shared" si="16"/>
        <v>65.538218276374451</v>
      </c>
      <c r="AY54">
        <f t="shared" si="17"/>
        <v>2.7273740413158669</v>
      </c>
      <c r="AZ54">
        <f t="shared" si="18"/>
        <v>34.682114413075794</v>
      </c>
      <c r="BA54">
        <f t="shared" si="19"/>
        <v>135.68833296308404</v>
      </c>
      <c r="BB54">
        <f t="shared" si="20"/>
        <v>138.56374824889673</v>
      </c>
    </row>
    <row r="55" spans="1:69" x14ac:dyDescent="0.2">
      <c r="A55">
        <v>2021</v>
      </c>
      <c r="B55">
        <v>1</v>
      </c>
      <c r="C55" s="5">
        <v>45156</v>
      </c>
      <c r="D55" s="5">
        <v>45218</v>
      </c>
      <c r="E55" t="s">
        <v>50</v>
      </c>
      <c r="F55">
        <v>75</v>
      </c>
      <c r="P55">
        <v>18.100000000000001</v>
      </c>
      <c r="Q55">
        <v>8.1</v>
      </c>
      <c r="R55">
        <v>21</v>
      </c>
      <c r="S55">
        <f t="shared" si="0"/>
        <v>645.80799999999999</v>
      </c>
      <c r="T55">
        <f t="shared" si="1"/>
        <v>289.00799999999998</v>
      </c>
      <c r="U55">
        <f t="shared" si="2"/>
        <v>749.28</v>
      </c>
      <c r="V55">
        <f t="shared" si="3"/>
        <v>1684.096</v>
      </c>
      <c r="W55">
        <f t="shared" si="4"/>
        <v>723.95076800000004</v>
      </c>
      <c r="X55">
        <f t="shared" si="5"/>
        <v>323.97796799999998</v>
      </c>
      <c r="Y55">
        <f t="shared" si="6"/>
        <v>839.94287999999995</v>
      </c>
      <c r="Z55">
        <f t="shared" si="7"/>
        <v>1887.8716159999999</v>
      </c>
      <c r="AA55">
        <f t="shared" si="9"/>
        <v>38.347457627118644</v>
      </c>
      <c r="AB55">
        <f t="shared" si="10"/>
        <v>17.16101694915254</v>
      </c>
      <c r="AC55">
        <f t="shared" si="11"/>
        <v>44.49152542372881</v>
      </c>
      <c r="AD55">
        <v>30.7</v>
      </c>
      <c r="AE55">
        <v>28.5</v>
      </c>
      <c r="AF55">
        <v>26.6</v>
      </c>
      <c r="AG55">
        <v>20.100000000000001</v>
      </c>
      <c r="AH55">
        <v>31.3</v>
      </c>
      <c r="AI55">
        <v>32.799999999999997</v>
      </c>
      <c r="AJ55">
        <v>25.6</v>
      </c>
      <c r="AK55">
        <v>50.8</v>
      </c>
      <c r="AL55">
        <v>38.799999999999997</v>
      </c>
      <c r="AM55">
        <v>68</v>
      </c>
      <c r="AN55">
        <v>61</v>
      </c>
      <c r="AO55">
        <v>61</v>
      </c>
      <c r="AP55">
        <v>0.75</v>
      </c>
      <c r="AQ55">
        <v>0.6</v>
      </c>
      <c r="AR55">
        <v>0.63</v>
      </c>
      <c r="AS55">
        <f t="shared" si="12"/>
        <v>28.498305084745759</v>
      </c>
      <c r="AT55">
        <f t="shared" si="13"/>
        <v>27.672457627118639</v>
      </c>
      <c r="AU55">
        <f t="shared" si="14"/>
        <v>35.797457627118639</v>
      </c>
      <c r="AV55">
        <f t="shared" si="21"/>
        <v>63.684322033898297</v>
      </c>
      <c r="AW55">
        <f t="shared" si="15"/>
        <v>0.67086864406779656</v>
      </c>
      <c r="AX55">
        <f t="shared" si="16"/>
        <v>67.343155508474581</v>
      </c>
      <c r="AY55">
        <f t="shared" si="17"/>
        <v>3.3521933666343129</v>
      </c>
      <c r="AZ55">
        <f t="shared" si="18"/>
        <v>38.210059322033906</v>
      </c>
      <c r="BA55">
        <f t="shared" si="19"/>
        <v>173.56273323629048</v>
      </c>
      <c r="BB55">
        <f t="shared" si="20"/>
        <v>174.99789084010192</v>
      </c>
      <c r="BD55">
        <f>AVERAGE(V55:V58)</f>
        <v>2029.2999999999997</v>
      </c>
      <c r="BE55">
        <f>AVERAGE(AA55:AA58)</f>
        <v>64.045779707500373</v>
      </c>
      <c r="BF55">
        <f>AVERAGE(AB55:AB58)</f>
        <v>19.583727936358986</v>
      </c>
      <c r="BG55">
        <f>AVERAGE(AC55:AC58)</f>
        <v>16.370492356140641</v>
      </c>
      <c r="BH55">
        <f>AVERAGE(AS55:AS58)</f>
        <v>26.055644014319412</v>
      </c>
      <c r="BI55">
        <f>AVERAGE(AT55:AT58)</f>
        <v>25.295787587110155</v>
      </c>
      <c r="BJ55">
        <f>AVERAGE(AU55:AU58)</f>
        <v>33.633389025153612</v>
      </c>
      <c r="BK55">
        <f>AVERAGE(AV55:AV58)</f>
        <v>64.863135517471335</v>
      </c>
      <c r="BL55">
        <f>AVERAGE(AW55:AW58)</f>
        <v>0.69137367782365011</v>
      </c>
      <c r="BM55">
        <f t="shared" ref="BM55:BQ55" si="34">AVERAGE(AX55:AX58)</f>
        <v>69.194581469641193</v>
      </c>
      <c r="BN55">
        <f t="shared" si="34"/>
        <v>3.5795204238912857</v>
      </c>
      <c r="BO55">
        <f t="shared" si="34"/>
        <v>42.665304192287728</v>
      </c>
      <c r="BP55">
        <f t="shared" si="34"/>
        <v>188.90608099085006</v>
      </c>
      <c r="BQ55">
        <f t="shared" si="34"/>
        <v>192.21879235196104</v>
      </c>
    </row>
    <row r="56" spans="1:69" x14ac:dyDescent="0.2">
      <c r="A56">
        <v>2021</v>
      </c>
      <c r="B56">
        <v>2</v>
      </c>
      <c r="C56" s="5">
        <v>45156</v>
      </c>
      <c r="D56" s="5">
        <v>45218</v>
      </c>
      <c r="E56" t="s">
        <v>50</v>
      </c>
      <c r="F56">
        <v>75</v>
      </c>
      <c r="P56">
        <v>29</v>
      </c>
      <c r="Q56">
        <v>8.6</v>
      </c>
      <c r="R56">
        <v>1.8</v>
      </c>
      <c r="S56">
        <f t="shared" si="0"/>
        <v>1034.72</v>
      </c>
      <c r="T56">
        <f t="shared" si="1"/>
        <v>306.84800000000001</v>
      </c>
      <c r="U56">
        <f t="shared" si="2"/>
        <v>64.224000000000004</v>
      </c>
      <c r="V56">
        <f t="shared" si="3"/>
        <v>1405.7919999999999</v>
      </c>
      <c r="W56">
        <f t="shared" si="4"/>
        <v>1159.92112</v>
      </c>
      <c r="X56">
        <f t="shared" si="5"/>
        <v>343.976608</v>
      </c>
      <c r="Y56">
        <f t="shared" si="6"/>
        <v>71.995103999999998</v>
      </c>
      <c r="Z56">
        <f t="shared" si="7"/>
        <v>1575.892832</v>
      </c>
      <c r="AA56">
        <f t="shared" si="9"/>
        <v>73.604060913705595</v>
      </c>
      <c r="AB56">
        <f t="shared" si="10"/>
        <v>21.827411167512693</v>
      </c>
      <c r="AC56">
        <f t="shared" si="11"/>
        <v>4.5685279187817267</v>
      </c>
      <c r="AD56">
        <v>28.1</v>
      </c>
      <c r="AE56">
        <v>29.3</v>
      </c>
      <c r="AF56">
        <v>25.6</v>
      </c>
      <c r="AG56">
        <v>21.6</v>
      </c>
      <c r="AH56">
        <v>31.4</v>
      </c>
      <c r="AI56">
        <v>31.1</v>
      </c>
      <c r="AJ56">
        <v>27.3</v>
      </c>
      <c r="AK56">
        <v>49.7</v>
      </c>
      <c r="AL56">
        <v>36</v>
      </c>
      <c r="AM56">
        <v>67</v>
      </c>
      <c r="AN56">
        <v>61</v>
      </c>
      <c r="AO56">
        <v>61</v>
      </c>
      <c r="AP56">
        <v>0.74</v>
      </c>
      <c r="AQ56">
        <v>0.61</v>
      </c>
      <c r="AR56">
        <v>0.65</v>
      </c>
      <c r="AS56">
        <f t="shared" si="12"/>
        <v>28.247715736040618</v>
      </c>
      <c r="AT56">
        <f t="shared" si="13"/>
        <v>24.173096446700512</v>
      </c>
      <c r="AU56">
        <f t="shared" si="14"/>
        <v>32.586802030456859</v>
      </c>
      <c r="AV56">
        <f t="shared" si="21"/>
        <v>65.416243654822338</v>
      </c>
      <c r="AW56">
        <f t="shared" si="15"/>
        <v>0.70751269035533004</v>
      </c>
      <c r="AX56">
        <f t="shared" si="16"/>
        <v>70.069157868020312</v>
      </c>
      <c r="AY56">
        <f t="shared" si="17"/>
        <v>3.6824724281886714</v>
      </c>
      <c r="AZ56">
        <f t="shared" si="18"/>
        <v>41.446558375634503</v>
      </c>
      <c r="BA56">
        <f t="shared" si="19"/>
        <v>195.84838505248405</v>
      </c>
      <c r="BB56">
        <f t="shared" si="20"/>
        <v>200.02150536076289</v>
      </c>
    </row>
    <row r="57" spans="1:69" x14ac:dyDescent="0.2">
      <c r="A57">
        <v>2021</v>
      </c>
      <c r="B57">
        <v>3</v>
      </c>
      <c r="C57" s="5">
        <v>45156</v>
      </c>
      <c r="D57" s="5">
        <v>45218</v>
      </c>
      <c r="E57" t="s">
        <v>50</v>
      </c>
      <c r="F57">
        <v>75</v>
      </c>
      <c r="P57">
        <v>47.5</v>
      </c>
      <c r="Q57">
        <v>15.4</v>
      </c>
      <c r="R57">
        <v>4.2</v>
      </c>
      <c r="S57">
        <f t="shared" si="0"/>
        <v>1694.8</v>
      </c>
      <c r="T57">
        <f t="shared" si="1"/>
        <v>549.47199999999998</v>
      </c>
      <c r="U57">
        <f t="shared" si="2"/>
        <v>149.85599999999999</v>
      </c>
      <c r="V57">
        <f t="shared" si="3"/>
        <v>2394.1279999999997</v>
      </c>
      <c r="W57">
        <f t="shared" si="4"/>
        <v>1899.8707999999999</v>
      </c>
      <c r="X57">
        <f t="shared" si="5"/>
        <v>615.95811200000003</v>
      </c>
      <c r="Y57">
        <f t="shared" si="6"/>
        <v>167.98857599999999</v>
      </c>
      <c r="Z57">
        <f t="shared" si="7"/>
        <v>2683.8174879999997</v>
      </c>
      <c r="AA57">
        <f t="shared" si="9"/>
        <v>70.789865871833086</v>
      </c>
      <c r="AB57">
        <f t="shared" si="10"/>
        <v>22.95081967213115</v>
      </c>
      <c r="AC57">
        <f t="shared" si="11"/>
        <v>6.2593144560357681</v>
      </c>
      <c r="AD57">
        <v>23.3</v>
      </c>
      <c r="AE57">
        <v>27.4</v>
      </c>
      <c r="AF57">
        <v>24.6</v>
      </c>
      <c r="AG57">
        <v>23.5</v>
      </c>
      <c r="AH57">
        <v>32.9</v>
      </c>
      <c r="AI57">
        <v>32.799999999999997</v>
      </c>
      <c r="AJ57">
        <v>29.1</v>
      </c>
      <c r="AK57">
        <v>51.8</v>
      </c>
      <c r="AL57">
        <v>41.6</v>
      </c>
      <c r="AM57">
        <v>66</v>
      </c>
      <c r="AN57">
        <v>61</v>
      </c>
      <c r="AO57">
        <v>59</v>
      </c>
      <c r="AP57">
        <v>0.72</v>
      </c>
      <c r="AQ57">
        <v>0.59</v>
      </c>
      <c r="AR57">
        <v>0.61</v>
      </c>
      <c r="AS57">
        <f t="shared" si="12"/>
        <v>24.322354694485842</v>
      </c>
      <c r="AT57">
        <f t="shared" si="13"/>
        <v>26.239493293591657</v>
      </c>
      <c r="AU57">
        <f t="shared" si="14"/>
        <v>35.092250372578249</v>
      </c>
      <c r="AV57">
        <f t="shared" si="21"/>
        <v>64.414307004470942</v>
      </c>
      <c r="AW57">
        <f t="shared" si="15"/>
        <v>0.68327868852459017</v>
      </c>
      <c r="AX57">
        <f t="shared" si="16"/>
        <v>68.459434724292109</v>
      </c>
      <c r="AY57">
        <f t="shared" si="17"/>
        <v>3.4195584132093813</v>
      </c>
      <c r="AZ57">
        <f t="shared" si="18"/>
        <v>43.041852459016383</v>
      </c>
      <c r="BA57">
        <f t="shared" si="19"/>
        <v>179.08006947007365</v>
      </c>
      <c r="BB57">
        <f t="shared" si="20"/>
        <v>181.47367129845856</v>
      </c>
    </row>
    <row r="58" spans="1:69" x14ac:dyDescent="0.2">
      <c r="A58">
        <v>2021</v>
      </c>
      <c r="B58">
        <v>4</v>
      </c>
      <c r="C58" s="5">
        <v>45156</v>
      </c>
      <c r="D58" s="5">
        <v>45218</v>
      </c>
      <c r="E58" t="s">
        <v>50</v>
      </c>
      <c r="F58">
        <v>75</v>
      </c>
      <c r="P58">
        <v>54.2</v>
      </c>
      <c r="Q58">
        <v>12.1</v>
      </c>
      <c r="R58">
        <v>7.5</v>
      </c>
      <c r="S58">
        <f t="shared" si="0"/>
        <v>1933.856</v>
      </c>
      <c r="T58">
        <f t="shared" si="1"/>
        <v>431.72800000000001</v>
      </c>
      <c r="U58">
        <f t="shared" si="2"/>
        <v>267.60000000000002</v>
      </c>
      <c r="V58">
        <f t="shared" si="3"/>
        <v>2633.1839999999997</v>
      </c>
      <c r="W58">
        <f t="shared" si="4"/>
        <v>2167.8525759999998</v>
      </c>
      <c r="X58">
        <f t="shared" si="5"/>
        <v>483.96708799999999</v>
      </c>
      <c r="Y58">
        <f t="shared" si="6"/>
        <v>299.9796</v>
      </c>
      <c r="Z58">
        <f t="shared" si="7"/>
        <v>2951.7992639999998</v>
      </c>
      <c r="AA58">
        <f t="shared" si="9"/>
        <v>73.441734417344179</v>
      </c>
      <c r="AB58">
        <f t="shared" si="10"/>
        <v>16.39566395663957</v>
      </c>
      <c r="AC58">
        <f t="shared" si="11"/>
        <v>10.162601626016263</v>
      </c>
      <c r="AD58">
        <v>22.6</v>
      </c>
      <c r="AE58">
        <v>26.6</v>
      </c>
      <c r="AF58">
        <v>21.6</v>
      </c>
      <c r="AG58">
        <v>20.100000000000001</v>
      </c>
      <c r="AH58">
        <v>30.7</v>
      </c>
      <c r="AI58">
        <v>32.5</v>
      </c>
      <c r="AJ58">
        <v>25.4</v>
      </c>
      <c r="AK58">
        <v>49.8</v>
      </c>
      <c r="AL58">
        <v>41.7</v>
      </c>
      <c r="AM58">
        <v>68</v>
      </c>
      <c r="AN58">
        <v>61</v>
      </c>
      <c r="AO58">
        <v>59</v>
      </c>
      <c r="AP58">
        <v>0.74</v>
      </c>
      <c r="AQ58">
        <v>0.6</v>
      </c>
      <c r="AR58">
        <v>0.61</v>
      </c>
      <c r="AS58">
        <f t="shared" si="12"/>
        <v>23.154200542005423</v>
      </c>
      <c r="AT58">
        <f t="shared" si="13"/>
        <v>23.098102981029818</v>
      </c>
      <c r="AU58">
        <f t="shared" si="14"/>
        <v>31.057046070460711</v>
      </c>
      <c r="AV58">
        <f t="shared" si="21"/>
        <v>65.937669376693776</v>
      </c>
      <c r="AW58">
        <f t="shared" si="15"/>
        <v>0.70383468834688356</v>
      </c>
      <c r="AX58">
        <f t="shared" si="16"/>
        <v>70.906577777777784</v>
      </c>
      <c r="AY58">
        <f t="shared" si="17"/>
        <v>3.8638574875327762</v>
      </c>
      <c r="AZ58">
        <f t="shared" si="18"/>
        <v>47.96274661246612</v>
      </c>
      <c r="BA58">
        <f t="shared" si="19"/>
        <v>207.13313620455196</v>
      </c>
      <c r="BB58">
        <f t="shared" si="20"/>
        <v>212.38210190852078</v>
      </c>
    </row>
    <row r="59" spans="1:69" x14ac:dyDescent="0.2">
      <c r="A59">
        <v>2021</v>
      </c>
      <c r="B59">
        <v>1</v>
      </c>
      <c r="C59" s="5">
        <v>45156</v>
      </c>
      <c r="D59" s="5">
        <v>45218</v>
      </c>
      <c r="E59" t="s">
        <v>50</v>
      </c>
      <c r="F59">
        <v>100</v>
      </c>
      <c r="P59">
        <v>51.8</v>
      </c>
      <c r="Q59">
        <v>0</v>
      </c>
      <c r="R59">
        <v>0</v>
      </c>
      <c r="S59">
        <f t="shared" si="0"/>
        <v>1848.2239999999999</v>
      </c>
      <c r="T59">
        <f t="shared" si="1"/>
        <v>0</v>
      </c>
      <c r="U59">
        <f t="shared" si="2"/>
        <v>0</v>
      </c>
      <c r="V59">
        <f t="shared" si="3"/>
        <v>1848.2239999999999</v>
      </c>
      <c r="W59">
        <f t="shared" si="4"/>
        <v>2071.8591040000001</v>
      </c>
      <c r="X59">
        <f t="shared" si="5"/>
        <v>0</v>
      </c>
      <c r="Y59">
        <f t="shared" si="6"/>
        <v>0</v>
      </c>
      <c r="Z59">
        <f t="shared" si="7"/>
        <v>2071.8591040000001</v>
      </c>
      <c r="AA59">
        <f t="shared" si="9"/>
        <v>100</v>
      </c>
      <c r="AB59">
        <f t="shared" si="10"/>
        <v>0</v>
      </c>
      <c r="AC59">
        <f t="shared" si="11"/>
        <v>0</v>
      </c>
      <c r="AD59">
        <v>30.7</v>
      </c>
      <c r="AE59">
        <v>28.5</v>
      </c>
      <c r="AF59">
        <v>26.6</v>
      </c>
      <c r="AG59">
        <v>20.100000000000001</v>
      </c>
      <c r="AH59">
        <v>31.3</v>
      </c>
      <c r="AI59">
        <v>32.799999999999997</v>
      </c>
      <c r="AJ59">
        <v>25.6</v>
      </c>
      <c r="AK59">
        <v>50.8</v>
      </c>
      <c r="AL59">
        <v>38.799999999999997</v>
      </c>
      <c r="AM59">
        <v>68</v>
      </c>
      <c r="AN59">
        <v>61</v>
      </c>
      <c r="AO59">
        <v>61</v>
      </c>
      <c r="AP59">
        <v>0.75</v>
      </c>
      <c r="AQ59">
        <v>0.6</v>
      </c>
      <c r="AR59">
        <v>0.63</v>
      </c>
      <c r="AS59">
        <f t="shared" si="12"/>
        <v>30.7</v>
      </c>
      <c r="AT59">
        <f t="shared" si="13"/>
        <v>20.100000000000001</v>
      </c>
      <c r="AU59">
        <f t="shared" si="14"/>
        <v>25.6</v>
      </c>
      <c r="AV59">
        <f t="shared" si="21"/>
        <v>68</v>
      </c>
      <c r="AW59">
        <f t="shared" si="15"/>
        <v>0.75</v>
      </c>
      <c r="AX59">
        <f t="shared" si="16"/>
        <v>73.242100000000008</v>
      </c>
      <c r="AY59">
        <f t="shared" si="17"/>
        <v>4.6875</v>
      </c>
      <c r="AZ59">
        <f t="shared" si="18"/>
        <v>45.491999999999997</v>
      </c>
      <c r="BA59">
        <f t="shared" si="19"/>
        <v>259.14634146341461</v>
      </c>
      <c r="BB59">
        <f t="shared" si="20"/>
        <v>266.14135174418607</v>
      </c>
      <c r="BD59">
        <f>AVERAGE(V59:V62)</f>
        <v>2676.8919999999998</v>
      </c>
      <c r="BE59">
        <f>AVERAGE(AA59:AA62)</f>
        <v>100</v>
      </c>
      <c r="BF59">
        <f>AVERAGE(AB59:AB62)</f>
        <v>0</v>
      </c>
      <c r="BG59">
        <f>AVERAGE(AC59:AC62)</f>
        <v>0</v>
      </c>
      <c r="BH59">
        <f>AVERAGE(AS59:AS62)</f>
        <v>26.174999999999997</v>
      </c>
      <c r="BI59">
        <f>AVERAGE(AT59:AT62)</f>
        <v>21.325000000000003</v>
      </c>
      <c r="BJ59">
        <f>AVERAGE(AU59:AU62)</f>
        <v>26.85</v>
      </c>
      <c r="BK59">
        <f>AVERAGE(AV59:AV62)</f>
        <v>67.25</v>
      </c>
      <c r="BL59">
        <f>AVERAGE(AW59:AW62)</f>
        <v>0.73750000000000004</v>
      </c>
      <c r="BM59">
        <f t="shared" ref="BM59:BQ59" si="35">AVERAGE(AX59:AX62)</f>
        <v>72.287824999999998</v>
      </c>
      <c r="BN59">
        <f t="shared" si="35"/>
        <v>4.4828062961573689</v>
      </c>
      <c r="BO59">
        <f t="shared" si="35"/>
        <v>48.854499999999994</v>
      </c>
      <c r="BP59">
        <f t="shared" si="35"/>
        <v>245.26022062576988</v>
      </c>
      <c r="BQ59">
        <f t="shared" si="35"/>
        <v>251.40741521380173</v>
      </c>
    </row>
    <row r="60" spans="1:69" x14ac:dyDescent="0.2">
      <c r="A60">
        <v>2021</v>
      </c>
      <c r="B60">
        <v>2</v>
      </c>
      <c r="C60" s="5">
        <v>45156</v>
      </c>
      <c r="D60" s="5">
        <v>45218</v>
      </c>
      <c r="E60" t="s">
        <v>50</v>
      </c>
      <c r="F60">
        <v>100</v>
      </c>
      <c r="P60">
        <v>94.4</v>
      </c>
      <c r="Q60">
        <v>0</v>
      </c>
      <c r="R60">
        <v>0</v>
      </c>
      <c r="S60">
        <f t="shared" si="0"/>
        <v>3368.192</v>
      </c>
      <c r="T60">
        <f t="shared" si="1"/>
        <v>0</v>
      </c>
      <c r="U60">
        <f t="shared" si="2"/>
        <v>0</v>
      </c>
      <c r="V60">
        <f t="shared" si="3"/>
        <v>3368.192</v>
      </c>
      <c r="W60">
        <f t="shared" si="4"/>
        <v>3775.7432319999998</v>
      </c>
      <c r="X60">
        <f t="shared" si="5"/>
        <v>0</v>
      </c>
      <c r="Y60">
        <f t="shared" si="6"/>
        <v>0</v>
      </c>
      <c r="Z60">
        <f t="shared" si="7"/>
        <v>3775.7432319999998</v>
      </c>
      <c r="AA60">
        <f t="shared" si="9"/>
        <v>100</v>
      </c>
      <c r="AB60">
        <f t="shared" si="10"/>
        <v>0</v>
      </c>
      <c r="AC60">
        <f t="shared" si="11"/>
        <v>0</v>
      </c>
      <c r="AD60">
        <v>28.1</v>
      </c>
      <c r="AE60">
        <v>29.3</v>
      </c>
      <c r="AF60">
        <v>25.6</v>
      </c>
      <c r="AG60">
        <v>21.6</v>
      </c>
      <c r="AH60">
        <v>31.4</v>
      </c>
      <c r="AI60">
        <v>31.1</v>
      </c>
      <c r="AJ60">
        <v>27.3</v>
      </c>
      <c r="AK60">
        <v>49.7</v>
      </c>
      <c r="AL60">
        <v>36</v>
      </c>
      <c r="AM60">
        <v>67</v>
      </c>
      <c r="AN60">
        <v>61</v>
      </c>
      <c r="AO60">
        <v>61</v>
      </c>
      <c r="AP60">
        <v>0.74</v>
      </c>
      <c r="AQ60">
        <v>0.61</v>
      </c>
      <c r="AR60">
        <v>0.65</v>
      </c>
      <c r="AS60">
        <f t="shared" si="12"/>
        <v>28.1</v>
      </c>
      <c r="AT60">
        <f t="shared" si="13"/>
        <v>21.6</v>
      </c>
      <c r="AU60">
        <f t="shared" si="14"/>
        <v>27.3</v>
      </c>
      <c r="AV60">
        <f t="shared" si="21"/>
        <v>67</v>
      </c>
      <c r="AW60">
        <f t="shared" si="15"/>
        <v>0.74</v>
      </c>
      <c r="AX60">
        <f t="shared" si="16"/>
        <v>72.073599999999999</v>
      </c>
      <c r="AY60">
        <f t="shared" si="17"/>
        <v>4.3956043956043951</v>
      </c>
      <c r="AZ60">
        <f t="shared" si="18"/>
        <v>46.510999999999996</v>
      </c>
      <c r="BA60">
        <f t="shared" si="19"/>
        <v>239.43536138658089</v>
      </c>
      <c r="BB60">
        <f t="shared" si="20"/>
        <v>245.5868472612658</v>
      </c>
    </row>
    <row r="61" spans="1:69" x14ac:dyDescent="0.2">
      <c r="A61">
        <v>2021</v>
      </c>
      <c r="B61">
        <v>3</v>
      </c>
      <c r="C61" s="5">
        <v>45156</v>
      </c>
      <c r="D61" s="5">
        <v>45218</v>
      </c>
      <c r="E61" t="s">
        <v>50</v>
      </c>
      <c r="F61">
        <v>100</v>
      </c>
      <c r="P61">
        <v>81.2</v>
      </c>
      <c r="Q61">
        <v>0</v>
      </c>
      <c r="R61">
        <v>0</v>
      </c>
      <c r="S61">
        <f t="shared" si="0"/>
        <v>2897.2159999999999</v>
      </c>
      <c r="T61">
        <f t="shared" si="1"/>
        <v>0</v>
      </c>
      <c r="U61">
        <f t="shared" si="2"/>
        <v>0</v>
      </c>
      <c r="V61">
        <f t="shared" si="3"/>
        <v>2897.2159999999999</v>
      </c>
      <c r="W61">
        <f t="shared" si="4"/>
        <v>3247.7791359999997</v>
      </c>
      <c r="X61">
        <f t="shared" si="5"/>
        <v>0</v>
      </c>
      <c r="Y61">
        <f t="shared" si="6"/>
        <v>0</v>
      </c>
      <c r="Z61">
        <f t="shared" si="7"/>
        <v>3247.7791359999997</v>
      </c>
      <c r="AA61">
        <f t="shared" si="9"/>
        <v>100</v>
      </c>
      <c r="AB61">
        <f t="shared" si="10"/>
        <v>0</v>
      </c>
      <c r="AC61">
        <f t="shared" si="11"/>
        <v>0</v>
      </c>
      <c r="AD61">
        <v>23.3</v>
      </c>
      <c r="AE61">
        <v>27.4</v>
      </c>
      <c r="AF61">
        <v>24.6</v>
      </c>
      <c r="AG61">
        <v>23.5</v>
      </c>
      <c r="AH61">
        <v>32.9</v>
      </c>
      <c r="AI61">
        <v>32.799999999999997</v>
      </c>
      <c r="AJ61">
        <v>29.1</v>
      </c>
      <c r="AK61">
        <v>51.8</v>
      </c>
      <c r="AL61">
        <v>41.6</v>
      </c>
      <c r="AM61">
        <v>66</v>
      </c>
      <c r="AN61">
        <v>61</v>
      </c>
      <c r="AO61">
        <v>59</v>
      </c>
      <c r="AP61">
        <v>0.72</v>
      </c>
      <c r="AQ61">
        <v>0.59</v>
      </c>
      <c r="AR61">
        <v>0.61</v>
      </c>
      <c r="AS61">
        <f t="shared" si="12"/>
        <v>23.3</v>
      </c>
      <c r="AT61">
        <f t="shared" si="13"/>
        <v>23.5</v>
      </c>
      <c r="AU61">
        <f t="shared" si="14"/>
        <v>29.1</v>
      </c>
      <c r="AV61">
        <f t="shared" si="21"/>
        <v>66</v>
      </c>
      <c r="AW61">
        <f t="shared" si="15"/>
        <v>0.72</v>
      </c>
      <c r="AX61">
        <f t="shared" si="16"/>
        <v>70.593500000000006</v>
      </c>
      <c r="AY61">
        <f t="shared" si="17"/>
        <v>4.1237113402061851</v>
      </c>
      <c r="AZ61">
        <f t="shared" si="18"/>
        <v>49.637</v>
      </c>
      <c r="BA61">
        <f t="shared" si="19"/>
        <v>221.27231581594162</v>
      </c>
      <c r="BB61">
        <f t="shared" si="20"/>
        <v>225.66450891073285</v>
      </c>
    </row>
    <row r="62" spans="1:69" x14ac:dyDescent="0.2">
      <c r="A62">
        <v>2021</v>
      </c>
      <c r="B62">
        <v>4</v>
      </c>
      <c r="C62" s="5">
        <v>45156</v>
      </c>
      <c r="D62" s="5">
        <v>45218</v>
      </c>
      <c r="E62" t="s">
        <v>50</v>
      </c>
      <c r="F62">
        <v>100</v>
      </c>
      <c r="P62">
        <v>72.7</v>
      </c>
      <c r="Q62">
        <v>0</v>
      </c>
      <c r="R62">
        <v>0</v>
      </c>
      <c r="S62">
        <f t="shared" si="0"/>
        <v>2593.9360000000001</v>
      </c>
      <c r="T62">
        <f t="shared" si="1"/>
        <v>0</v>
      </c>
      <c r="U62">
        <f t="shared" si="2"/>
        <v>0</v>
      </c>
      <c r="V62">
        <f t="shared" si="3"/>
        <v>2593.9360000000001</v>
      </c>
      <c r="W62">
        <f t="shared" si="4"/>
        <v>2907.8022559999999</v>
      </c>
      <c r="X62">
        <f t="shared" si="5"/>
        <v>0</v>
      </c>
      <c r="Y62">
        <f t="shared" si="6"/>
        <v>0</v>
      </c>
      <c r="Z62">
        <f t="shared" si="7"/>
        <v>2907.8022559999999</v>
      </c>
      <c r="AA62">
        <f t="shared" si="9"/>
        <v>100</v>
      </c>
      <c r="AB62">
        <f t="shared" si="10"/>
        <v>0</v>
      </c>
      <c r="AC62">
        <f t="shared" si="11"/>
        <v>0</v>
      </c>
      <c r="AD62">
        <v>22.6</v>
      </c>
      <c r="AE62">
        <v>26.6</v>
      </c>
      <c r="AF62">
        <v>21.6</v>
      </c>
      <c r="AG62">
        <v>20.100000000000001</v>
      </c>
      <c r="AH62">
        <v>30.7</v>
      </c>
      <c r="AI62">
        <v>32.5</v>
      </c>
      <c r="AJ62">
        <v>25.4</v>
      </c>
      <c r="AK62">
        <v>49.8</v>
      </c>
      <c r="AL62">
        <v>41.7</v>
      </c>
      <c r="AM62">
        <v>68</v>
      </c>
      <c r="AN62">
        <v>61</v>
      </c>
      <c r="AO62">
        <v>59</v>
      </c>
      <c r="AP62">
        <v>0.74</v>
      </c>
      <c r="AQ62">
        <v>0.6</v>
      </c>
      <c r="AR62">
        <v>0.61</v>
      </c>
      <c r="AS62">
        <f t="shared" si="12"/>
        <v>22.6</v>
      </c>
      <c r="AT62">
        <f t="shared" si="13"/>
        <v>20.100000000000001</v>
      </c>
      <c r="AU62">
        <f t="shared" si="14"/>
        <v>25.4</v>
      </c>
      <c r="AV62">
        <f t="shared" si="21"/>
        <v>68</v>
      </c>
      <c r="AW62">
        <f t="shared" si="15"/>
        <v>0.74</v>
      </c>
      <c r="AX62">
        <f t="shared" si="16"/>
        <v>73.242100000000008</v>
      </c>
      <c r="AY62">
        <f t="shared" si="17"/>
        <v>4.7244094488188981</v>
      </c>
      <c r="AZ62">
        <f t="shared" si="18"/>
        <v>53.777999999999999</v>
      </c>
      <c r="BA62">
        <f t="shared" si="19"/>
        <v>261.18686383714237</v>
      </c>
      <c r="BB62">
        <f t="shared" si="20"/>
        <v>268.23695293902222</v>
      </c>
    </row>
    <row r="63" spans="1:69" x14ac:dyDescent="0.2">
      <c r="A63">
        <v>2021</v>
      </c>
      <c r="B63">
        <v>1</v>
      </c>
      <c r="C63" s="5">
        <v>45156</v>
      </c>
      <c r="D63" s="5">
        <v>45218</v>
      </c>
      <c r="E63" t="s">
        <v>51</v>
      </c>
      <c r="F63">
        <v>0</v>
      </c>
      <c r="P63">
        <v>0</v>
      </c>
      <c r="Q63">
        <v>32.6</v>
      </c>
      <c r="R63">
        <v>33.9</v>
      </c>
      <c r="S63">
        <f t="shared" si="0"/>
        <v>0</v>
      </c>
      <c r="T63">
        <f t="shared" si="1"/>
        <v>1163.1680000000001</v>
      </c>
      <c r="U63">
        <f t="shared" si="2"/>
        <v>1209.5519999999999</v>
      </c>
      <c r="V63">
        <f t="shared" si="3"/>
        <v>2372.7200000000003</v>
      </c>
      <c r="W63">
        <f t="shared" si="4"/>
        <v>0</v>
      </c>
      <c r="X63">
        <f t="shared" si="5"/>
        <v>1303.9113280000001</v>
      </c>
      <c r="Y63">
        <f t="shared" si="6"/>
        <v>1355.907792</v>
      </c>
      <c r="Z63">
        <f t="shared" si="7"/>
        <v>2659.8191200000001</v>
      </c>
      <c r="AA63">
        <f t="shared" si="9"/>
        <v>0</v>
      </c>
      <c r="AB63">
        <f t="shared" si="10"/>
        <v>49.022556390977442</v>
      </c>
      <c r="AC63">
        <f t="shared" si="11"/>
        <v>50.977443609022544</v>
      </c>
      <c r="AD63">
        <v>27.1</v>
      </c>
      <c r="AE63">
        <v>28.5</v>
      </c>
      <c r="AF63">
        <v>26.6</v>
      </c>
      <c r="AG63">
        <v>19.3</v>
      </c>
      <c r="AH63">
        <v>31.3</v>
      </c>
      <c r="AI63">
        <v>32.799999999999997</v>
      </c>
      <c r="AJ63">
        <v>24.3</v>
      </c>
      <c r="AK63">
        <v>50.8</v>
      </c>
      <c r="AL63">
        <v>38.799999999999997</v>
      </c>
      <c r="AM63">
        <v>68</v>
      </c>
      <c r="AN63">
        <v>61</v>
      </c>
      <c r="AO63">
        <v>61</v>
      </c>
      <c r="AP63">
        <v>0.75</v>
      </c>
      <c r="AQ63">
        <v>0.6</v>
      </c>
      <c r="AR63">
        <v>0.63</v>
      </c>
      <c r="AS63">
        <f t="shared" si="12"/>
        <v>27.53142857142857</v>
      </c>
      <c r="AT63">
        <f t="shared" si="13"/>
        <v>32.064661654135335</v>
      </c>
      <c r="AU63">
        <f t="shared" si="14"/>
        <v>44.682706766917292</v>
      </c>
      <c r="AV63">
        <f t="shared" si="21"/>
        <v>60.999999999999993</v>
      </c>
      <c r="AW63">
        <f t="shared" si="15"/>
        <v>0.61529323308270667</v>
      </c>
      <c r="AX63">
        <f t="shared" si="16"/>
        <v>63.921628571428577</v>
      </c>
      <c r="AY63">
        <f t="shared" si="17"/>
        <v>2.6856027461802516</v>
      </c>
      <c r="AZ63">
        <f t="shared" si="18"/>
        <v>30.913654135338348</v>
      </c>
      <c r="BA63">
        <f t="shared" si="19"/>
        <v>133.18842887560595</v>
      </c>
      <c r="BB63">
        <f t="shared" si="20"/>
        <v>133.07604746646714</v>
      </c>
      <c r="BD63">
        <f>AVERAGE(V63:V66)</f>
        <v>2085.4960000000001</v>
      </c>
      <c r="BE63">
        <f>AVERAGE(AA63:AA66)</f>
        <v>0</v>
      </c>
      <c r="BF63">
        <f>AVERAGE(AB63:AB66)</f>
        <v>67.603718117511164</v>
      </c>
      <c r="BG63">
        <f>AVERAGE(AC63:AC66)</f>
        <v>32.396281882488836</v>
      </c>
      <c r="BH63">
        <f>AVERAGE(AS63:AS66)</f>
        <v>27.024684834356179</v>
      </c>
      <c r="BI63">
        <f>AVERAGE(AT63:AT66)</f>
        <v>31.811026787087432</v>
      </c>
      <c r="BJ63">
        <f>AVERAGE(AU63:AU66)</f>
        <v>46.893785453331745</v>
      </c>
      <c r="BK63">
        <f>AVERAGE(AV63:AV66)</f>
        <v>60.709860131119981</v>
      </c>
      <c r="BL63">
        <f>AVERAGE(AW63:AW66)</f>
        <v>0.60838897718656815</v>
      </c>
      <c r="BM63">
        <f t="shared" ref="BM63:BQ63" si="36">AVERAGE(AX63:AX66)</f>
        <v>64.119210132858896</v>
      </c>
      <c r="BN63">
        <f t="shared" si="36"/>
        <v>2.5613159756668864</v>
      </c>
      <c r="BO63">
        <f t="shared" si="36"/>
        <v>29.364094694045292</v>
      </c>
      <c r="BP63">
        <f t="shared" si="36"/>
        <v>126.43199015600595</v>
      </c>
      <c r="BQ63">
        <f t="shared" si="36"/>
        <v>127.2992486134919</v>
      </c>
    </row>
    <row r="64" spans="1:69" x14ac:dyDescent="0.2">
      <c r="A64">
        <v>2021</v>
      </c>
      <c r="B64">
        <v>2</v>
      </c>
      <c r="C64" s="5">
        <v>45156</v>
      </c>
      <c r="D64" s="5">
        <v>45218</v>
      </c>
      <c r="E64" t="s">
        <v>51</v>
      </c>
      <c r="F64">
        <v>0</v>
      </c>
      <c r="P64">
        <v>0</v>
      </c>
      <c r="Q64">
        <v>27.4</v>
      </c>
      <c r="R64">
        <v>7.1</v>
      </c>
      <c r="S64">
        <f t="shared" si="0"/>
        <v>0</v>
      </c>
      <c r="T64">
        <f t="shared" si="1"/>
        <v>977.63199999999995</v>
      </c>
      <c r="U64">
        <f t="shared" si="2"/>
        <v>253.32799999999997</v>
      </c>
      <c r="V64">
        <f t="shared" si="3"/>
        <v>1230.96</v>
      </c>
      <c r="W64">
        <f t="shared" si="4"/>
        <v>0</v>
      </c>
      <c r="X64">
        <f t="shared" si="5"/>
        <v>1095.9254719999999</v>
      </c>
      <c r="Y64">
        <f t="shared" si="6"/>
        <v>283.98068799999999</v>
      </c>
      <c r="Z64">
        <f t="shared" si="7"/>
        <v>1379.90616</v>
      </c>
      <c r="AA64">
        <f t="shared" si="9"/>
        <v>0</v>
      </c>
      <c r="AB64">
        <f t="shared" si="10"/>
        <v>79.420289855072454</v>
      </c>
      <c r="AC64">
        <f t="shared" si="11"/>
        <v>20.579710144927535</v>
      </c>
      <c r="AD64">
        <v>29.8</v>
      </c>
      <c r="AE64">
        <v>29.3</v>
      </c>
      <c r="AF64">
        <v>25.6</v>
      </c>
      <c r="AG64">
        <v>17.5</v>
      </c>
      <c r="AH64">
        <v>31.4</v>
      </c>
      <c r="AI64">
        <v>31.1</v>
      </c>
      <c r="AJ64">
        <v>22.1</v>
      </c>
      <c r="AK64">
        <v>49.7</v>
      </c>
      <c r="AL64">
        <v>36</v>
      </c>
      <c r="AM64">
        <v>69</v>
      </c>
      <c r="AN64">
        <v>61</v>
      </c>
      <c r="AO64">
        <v>61</v>
      </c>
      <c r="AP64">
        <v>0.77</v>
      </c>
      <c r="AQ64">
        <v>0.61</v>
      </c>
      <c r="AR64">
        <v>0.65</v>
      </c>
      <c r="AS64">
        <f t="shared" si="12"/>
        <v>28.538550724637677</v>
      </c>
      <c r="AT64">
        <f t="shared" si="13"/>
        <v>31.338260869565211</v>
      </c>
      <c r="AU64">
        <f t="shared" si="14"/>
        <v>46.880579710144922</v>
      </c>
      <c r="AV64">
        <f t="shared" si="21"/>
        <v>61</v>
      </c>
      <c r="AW64">
        <f t="shared" si="15"/>
        <v>0.61823188405797103</v>
      </c>
      <c r="AX64">
        <f t="shared" si="16"/>
        <v>64.487494782608707</v>
      </c>
      <c r="AY64">
        <f t="shared" si="17"/>
        <v>2.5596953096984016</v>
      </c>
      <c r="AZ64">
        <f t="shared" si="18"/>
        <v>27.862510144927541</v>
      </c>
      <c r="BA64">
        <f t="shared" si="19"/>
        <v>126.9442389362622</v>
      </c>
      <c r="BB64">
        <f t="shared" si="20"/>
        <v>127.95995188313461</v>
      </c>
    </row>
    <row r="65" spans="1:69" x14ac:dyDescent="0.2">
      <c r="A65">
        <v>2021</v>
      </c>
      <c r="B65">
        <v>3</v>
      </c>
      <c r="C65" s="5">
        <v>45156</v>
      </c>
      <c r="D65" s="5">
        <v>45218</v>
      </c>
      <c r="E65" t="s">
        <v>51</v>
      </c>
      <c r="F65">
        <v>0</v>
      </c>
      <c r="P65">
        <v>0</v>
      </c>
      <c r="Q65">
        <v>40</v>
      </c>
      <c r="R65">
        <v>29.3</v>
      </c>
      <c r="S65">
        <f t="shared" si="0"/>
        <v>0</v>
      </c>
      <c r="T65">
        <f t="shared" si="1"/>
        <v>1427.2</v>
      </c>
      <c r="U65">
        <f t="shared" si="2"/>
        <v>1045.424</v>
      </c>
      <c r="V65">
        <f t="shared" si="3"/>
        <v>2472.6239999999998</v>
      </c>
      <c r="W65">
        <f t="shared" si="4"/>
        <v>0</v>
      </c>
      <c r="X65">
        <f t="shared" si="5"/>
        <v>1599.8912</v>
      </c>
      <c r="Y65">
        <f t="shared" si="6"/>
        <v>1171.920304</v>
      </c>
      <c r="Z65">
        <f t="shared" si="7"/>
        <v>2771.8115039999998</v>
      </c>
      <c r="AA65">
        <f t="shared" si="9"/>
        <v>0</v>
      </c>
      <c r="AB65">
        <f t="shared" si="10"/>
        <v>57.720057720057724</v>
      </c>
      <c r="AC65">
        <f t="shared" si="11"/>
        <v>42.279942279942283</v>
      </c>
      <c r="AD65">
        <v>27.3</v>
      </c>
      <c r="AE65">
        <v>27.4</v>
      </c>
      <c r="AF65">
        <v>24.6</v>
      </c>
      <c r="AG65">
        <v>17.899999999999999</v>
      </c>
      <c r="AH65">
        <v>32.9</v>
      </c>
      <c r="AI65">
        <v>32.799999999999997</v>
      </c>
      <c r="AJ65">
        <v>22.8</v>
      </c>
      <c r="AK65">
        <v>51.8</v>
      </c>
      <c r="AL65">
        <v>41.6</v>
      </c>
      <c r="AM65">
        <v>69</v>
      </c>
      <c r="AN65">
        <v>61</v>
      </c>
      <c r="AO65">
        <v>59</v>
      </c>
      <c r="AP65">
        <v>0.76</v>
      </c>
      <c r="AQ65">
        <v>0.59</v>
      </c>
      <c r="AR65">
        <v>0.61</v>
      </c>
      <c r="AS65">
        <f t="shared" si="12"/>
        <v>26.216161616161617</v>
      </c>
      <c r="AT65">
        <f t="shared" si="13"/>
        <v>32.857720057720059</v>
      </c>
      <c r="AU65">
        <f t="shared" si="14"/>
        <v>47.487445887445887</v>
      </c>
      <c r="AV65">
        <f t="shared" si="21"/>
        <v>60.154401154401157</v>
      </c>
      <c r="AW65">
        <f t="shared" si="15"/>
        <v>0.59845598845598846</v>
      </c>
      <c r="AX65">
        <f t="shared" si="16"/>
        <v>63.303836075036081</v>
      </c>
      <c r="AY65">
        <f t="shared" si="17"/>
        <v>2.5269836639439909</v>
      </c>
      <c r="AZ65">
        <f t="shared" si="18"/>
        <v>29.620513708513712</v>
      </c>
      <c r="BA65">
        <f t="shared" si="19"/>
        <v>123.58470652967907</v>
      </c>
      <c r="BB65">
        <f t="shared" si="20"/>
        <v>124.00601521442208</v>
      </c>
    </row>
    <row r="66" spans="1:69" x14ac:dyDescent="0.2">
      <c r="A66">
        <v>2021</v>
      </c>
      <c r="B66">
        <v>4</v>
      </c>
      <c r="C66" s="5">
        <v>45156</v>
      </c>
      <c r="D66" s="5">
        <v>45218</v>
      </c>
      <c r="E66" t="s">
        <v>51</v>
      </c>
      <c r="F66">
        <v>0</v>
      </c>
      <c r="P66">
        <v>0</v>
      </c>
      <c r="Q66">
        <v>53.5</v>
      </c>
      <c r="R66">
        <v>10</v>
      </c>
      <c r="S66">
        <f t="shared" si="0"/>
        <v>0</v>
      </c>
      <c r="T66">
        <f t="shared" si="1"/>
        <v>1908.8799999999999</v>
      </c>
      <c r="U66">
        <f t="shared" si="2"/>
        <v>356.8</v>
      </c>
      <c r="V66">
        <f t="shared" si="3"/>
        <v>2265.6799999999998</v>
      </c>
      <c r="W66">
        <f t="shared" si="4"/>
        <v>0</v>
      </c>
      <c r="X66">
        <f t="shared" si="5"/>
        <v>2139.85448</v>
      </c>
      <c r="Y66">
        <f t="shared" si="6"/>
        <v>399.97280000000001</v>
      </c>
      <c r="Z66">
        <f t="shared" si="7"/>
        <v>2539.82728</v>
      </c>
      <c r="AA66">
        <f t="shared" si="9"/>
        <v>0</v>
      </c>
      <c r="AB66">
        <f t="shared" si="10"/>
        <v>84.251968503937007</v>
      </c>
      <c r="AC66">
        <f t="shared" si="11"/>
        <v>15.748031496062994</v>
      </c>
      <c r="AD66">
        <v>24.5</v>
      </c>
      <c r="AE66">
        <v>26.6</v>
      </c>
      <c r="AF66">
        <v>21.6</v>
      </c>
      <c r="AG66">
        <v>17.399999999999999</v>
      </c>
      <c r="AH66">
        <v>30.7</v>
      </c>
      <c r="AI66">
        <v>32.5</v>
      </c>
      <c r="AJ66">
        <v>21.8</v>
      </c>
      <c r="AK66">
        <v>49.8</v>
      </c>
      <c r="AL66">
        <v>41.7</v>
      </c>
      <c r="AM66">
        <v>69</v>
      </c>
      <c r="AN66">
        <v>61</v>
      </c>
      <c r="AO66">
        <v>59</v>
      </c>
      <c r="AP66">
        <v>0.77</v>
      </c>
      <c r="AQ66">
        <v>0.6</v>
      </c>
      <c r="AR66">
        <v>0.61</v>
      </c>
      <c r="AS66">
        <f t="shared" si="12"/>
        <v>25.812598425196853</v>
      </c>
      <c r="AT66">
        <f t="shared" si="13"/>
        <v>30.983464566929133</v>
      </c>
      <c r="AU66">
        <f t="shared" si="14"/>
        <v>48.524409448818901</v>
      </c>
      <c r="AV66">
        <f t="shared" si="21"/>
        <v>60.685039370078741</v>
      </c>
      <c r="AW66">
        <f t="shared" si="15"/>
        <v>0.60157480314960621</v>
      </c>
      <c r="AX66">
        <f t="shared" si="16"/>
        <v>64.763881102362205</v>
      </c>
      <c r="AY66">
        <f t="shared" si="17"/>
        <v>2.4729821828449028</v>
      </c>
      <c r="AZ66">
        <f t="shared" si="18"/>
        <v>29.059700787401567</v>
      </c>
      <c r="BA66">
        <f t="shared" si="19"/>
        <v>122.01058628247658</v>
      </c>
      <c r="BB66">
        <f t="shared" si="20"/>
        <v>124.15497988994375</v>
      </c>
    </row>
    <row r="67" spans="1:69" x14ac:dyDescent="0.2">
      <c r="A67">
        <v>2021</v>
      </c>
      <c r="B67">
        <v>1</v>
      </c>
      <c r="C67" s="5">
        <v>45156</v>
      </c>
      <c r="D67" s="5">
        <v>45218</v>
      </c>
      <c r="E67" t="s">
        <v>51</v>
      </c>
      <c r="F67">
        <v>25</v>
      </c>
      <c r="P67">
        <v>19</v>
      </c>
      <c r="Q67">
        <v>24.9</v>
      </c>
      <c r="R67">
        <v>12.4</v>
      </c>
      <c r="S67">
        <f t="shared" ref="S67:S130" si="37">P67*8.92*4</f>
        <v>677.92</v>
      </c>
      <c r="T67">
        <f t="shared" ref="T67:T130" si="38">Q67*8.92*4</f>
        <v>888.4319999999999</v>
      </c>
      <c r="U67">
        <f t="shared" ref="U67:U130" si="39">R67*8.92*4</f>
        <v>442.43200000000002</v>
      </c>
      <c r="V67">
        <f t="shared" ref="V67:V130" si="40">SUM(S67:U67)</f>
        <v>2008.7839999999999</v>
      </c>
      <c r="W67">
        <f t="shared" ref="W67:W75" si="41">S67*1.121</f>
        <v>759.94831999999997</v>
      </c>
      <c r="X67">
        <f t="shared" ref="X67:X75" si="42">T67*1.121</f>
        <v>995.9322719999999</v>
      </c>
      <c r="Y67">
        <f t="shared" ref="Y67:Y75" si="43">U67*1.121</f>
        <v>495.966272</v>
      </c>
      <c r="Z67">
        <f t="shared" ref="Z67:Z75" si="44">V67*1.121</f>
        <v>2251.8468639999996</v>
      </c>
      <c r="AA67">
        <f t="shared" si="9"/>
        <v>33.747779751332146</v>
      </c>
      <c r="AB67">
        <f t="shared" si="10"/>
        <v>44.227353463587917</v>
      </c>
      <c r="AC67">
        <f t="shared" si="11"/>
        <v>22.024866785079929</v>
      </c>
      <c r="AD67">
        <v>27.1</v>
      </c>
      <c r="AE67">
        <v>28.5</v>
      </c>
      <c r="AF67">
        <v>26.6</v>
      </c>
      <c r="AG67">
        <v>19.3</v>
      </c>
      <c r="AH67">
        <v>31.3</v>
      </c>
      <c r="AI67">
        <v>32.799999999999997</v>
      </c>
      <c r="AJ67">
        <v>24.3</v>
      </c>
      <c r="AK67">
        <v>50.8</v>
      </c>
      <c r="AL67">
        <v>38.799999999999997</v>
      </c>
      <c r="AM67">
        <v>68</v>
      </c>
      <c r="AN67">
        <v>61</v>
      </c>
      <c r="AO67">
        <v>61</v>
      </c>
      <c r="AP67">
        <v>0.75</v>
      </c>
      <c r="AQ67">
        <v>0.6</v>
      </c>
      <c r="AR67">
        <v>0.63</v>
      </c>
      <c r="AS67">
        <f t="shared" si="12"/>
        <v>27.60905861456483</v>
      </c>
      <c r="AT67">
        <f t="shared" si="13"/>
        <v>27.580639431616341</v>
      </c>
      <c r="AU67">
        <f t="shared" si="14"/>
        <v>39.213854351687381</v>
      </c>
      <c r="AV67">
        <f t="shared" si="21"/>
        <v>63.362344582593245</v>
      </c>
      <c r="AW67">
        <f t="shared" si="15"/>
        <v>0.65722912966252212</v>
      </c>
      <c r="AX67">
        <f t="shared" si="16"/>
        <v>67.414681882770878</v>
      </c>
      <c r="AY67">
        <f t="shared" si="17"/>
        <v>3.06014295161568</v>
      </c>
      <c r="AZ67">
        <f t="shared" si="18"/>
        <v>35.922056838365904</v>
      </c>
      <c r="BA67">
        <f t="shared" si="19"/>
        <v>157.64051396119243</v>
      </c>
      <c r="BB67">
        <f t="shared" si="20"/>
        <v>159.92136713098805</v>
      </c>
      <c r="BD67">
        <f>AVERAGE(V67:V70)</f>
        <v>2616.2359999999999</v>
      </c>
      <c r="BE67">
        <f>AVERAGE(AA67:AA70)</f>
        <v>41.404138873927465</v>
      </c>
      <c r="BF67">
        <f>AVERAGE(AB67:AB70)</f>
        <v>42.842654698598267</v>
      </c>
      <c r="BG67">
        <f>AVERAGE(AC67:AC70)</f>
        <v>15.753206427474263</v>
      </c>
      <c r="BH67">
        <f>AVERAGE(AS67:AS70)</f>
        <v>27.095090207259538</v>
      </c>
      <c r="BI67">
        <f>AVERAGE(AT67:AT70)</f>
        <v>26.01438180305713</v>
      </c>
      <c r="BJ67">
        <f>AVERAGE(AU67:AU70)</f>
        <v>36.973900061169587</v>
      </c>
      <c r="BK67">
        <f>AVERAGE(AV67:AV70)</f>
        <v>64.211081567404307</v>
      </c>
      <c r="BL67">
        <f>AVERAGE(AW67:AW70)</f>
        <v>0.67326800212488758</v>
      </c>
      <c r="BM67">
        <f t="shared" ref="BM67:BQ67" si="45">AVERAGE(AX67:AX70)</f>
        <v>68.634796575418491</v>
      </c>
      <c r="BN67">
        <f t="shared" si="45"/>
        <v>3.2603326814339155</v>
      </c>
      <c r="BO67">
        <f t="shared" si="45"/>
        <v>38.519182735852745</v>
      </c>
      <c r="BP67">
        <f t="shared" si="45"/>
        <v>170.25828887526049</v>
      </c>
      <c r="BQ67">
        <f t="shared" si="45"/>
        <v>173.60158083019735</v>
      </c>
    </row>
    <row r="68" spans="1:69" x14ac:dyDescent="0.2">
      <c r="A68">
        <v>2021</v>
      </c>
      <c r="B68">
        <v>2</v>
      </c>
      <c r="C68" s="5">
        <v>45156</v>
      </c>
      <c r="D68" s="5">
        <v>45218</v>
      </c>
      <c r="E68" t="s">
        <v>51</v>
      </c>
      <c r="F68">
        <v>25</v>
      </c>
      <c r="P68">
        <v>24.9</v>
      </c>
      <c r="Q68">
        <v>16.899999999999999</v>
      </c>
      <c r="R68">
        <v>25.2</v>
      </c>
      <c r="S68">
        <f t="shared" si="37"/>
        <v>888.4319999999999</v>
      </c>
      <c r="T68">
        <f t="shared" si="38"/>
        <v>602.99199999999996</v>
      </c>
      <c r="U68">
        <f t="shared" si="39"/>
        <v>899.13599999999997</v>
      </c>
      <c r="V68">
        <f t="shared" si="40"/>
        <v>2390.56</v>
      </c>
      <c r="W68">
        <f t="shared" si="41"/>
        <v>995.9322719999999</v>
      </c>
      <c r="X68">
        <f t="shared" si="42"/>
        <v>675.95403199999998</v>
      </c>
      <c r="Y68">
        <f t="shared" si="43"/>
        <v>1007.9314559999999</v>
      </c>
      <c r="Z68">
        <f t="shared" si="44"/>
        <v>2679.8177599999999</v>
      </c>
      <c r="AA68">
        <f t="shared" ref="AA68:AA131" si="46">S68/V68*100</f>
        <v>37.164179104477604</v>
      </c>
      <c r="AB68">
        <f t="shared" ref="AB68:AB131" si="47">T68/V68*100</f>
        <v>25.223880597014926</v>
      </c>
      <c r="AC68">
        <f t="shared" ref="AC68:AC131" si="48">U68/V68*100</f>
        <v>37.611940298507463</v>
      </c>
      <c r="AD68">
        <v>29.8</v>
      </c>
      <c r="AE68">
        <v>29.3</v>
      </c>
      <c r="AF68">
        <v>25.6</v>
      </c>
      <c r="AG68">
        <v>17.5</v>
      </c>
      <c r="AH68">
        <v>31.4</v>
      </c>
      <c r="AI68">
        <v>31.1</v>
      </c>
      <c r="AJ68">
        <v>22.1</v>
      </c>
      <c r="AK68">
        <v>49.7</v>
      </c>
      <c r="AL68">
        <v>36</v>
      </c>
      <c r="AM68">
        <v>69</v>
      </c>
      <c r="AN68">
        <v>61</v>
      </c>
      <c r="AO68">
        <v>61</v>
      </c>
      <c r="AP68">
        <v>0.77</v>
      </c>
      <c r="AQ68">
        <v>0.61</v>
      </c>
      <c r="AR68">
        <v>0.65</v>
      </c>
      <c r="AS68">
        <f t="shared" ref="AS68:AS131" si="49">((AD68*AA68/100)+(AE68*AB68/100)+(AF68*AC68/100))</f>
        <v>28.094179104477611</v>
      </c>
      <c r="AT68">
        <f t="shared" ref="AT68:AT131" si="50">((AG68*AA68/100)+(AH68*AB68/100)+(AI68*AC68/100))</f>
        <v>26.121343283582089</v>
      </c>
      <c r="AU68">
        <f t="shared" ref="AU68:AU131" si="51">((AJ68*AA68/100)+(AK68*AB68/100)+(AL68*AC68/100))</f>
        <v>34.289850746268655</v>
      </c>
      <c r="AV68">
        <f t="shared" ref="AV68:AV131" si="52">((AM68*AA68/100)+(AN68*AB68/100)+(AO68*AC68/100))</f>
        <v>63.973134328358199</v>
      </c>
      <c r="AW68">
        <f t="shared" ref="AW68:AW131" si="53">(AP68*AA68/100)+(AQ68*AB68/100)+(AR68*AC68/100)</f>
        <v>0.68450746268656715</v>
      </c>
      <c r="AX68">
        <f t="shared" ref="AX68:AX131" si="54">88.9-(0.779*AT68)</f>
        <v>68.551473582089557</v>
      </c>
      <c r="AY68">
        <f t="shared" ref="AY68:AY131" si="55">120/AU68</f>
        <v>3.4995777872570102</v>
      </c>
      <c r="AZ68">
        <f t="shared" ref="AZ68:AZ131" si="56">100-((AU68*0.93)+AS68)</f>
        <v>40.016259701492537</v>
      </c>
      <c r="BA68">
        <f t="shared" ref="BA68:BA131" si="57">AY68*AV68/1.23</f>
        <v>182.01541453392787</v>
      </c>
      <c r="BB68">
        <f t="shared" ref="BB68:BB131" si="58">AY68*AX68/1.29</f>
        <v>185.96993351288089</v>
      </c>
    </row>
    <row r="69" spans="1:69" x14ac:dyDescent="0.2">
      <c r="A69">
        <v>2021</v>
      </c>
      <c r="B69">
        <v>3</v>
      </c>
      <c r="C69" s="5">
        <v>45156</v>
      </c>
      <c r="D69" s="5">
        <v>45218</v>
      </c>
      <c r="E69" t="s">
        <v>51</v>
      </c>
      <c r="F69">
        <v>25</v>
      </c>
      <c r="P69">
        <v>35.1</v>
      </c>
      <c r="Q69">
        <v>49</v>
      </c>
      <c r="R69">
        <v>0</v>
      </c>
      <c r="S69">
        <f t="shared" si="37"/>
        <v>1252.3679999999999</v>
      </c>
      <c r="T69">
        <f t="shared" si="38"/>
        <v>1748.32</v>
      </c>
      <c r="U69">
        <f t="shared" si="39"/>
        <v>0</v>
      </c>
      <c r="V69">
        <f t="shared" si="40"/>
        <v>3000.6880000000001</v>
      </c>
      <c r="W69">
        <f t="shared" si="41"/>
        <v>1403.904528</v>
      </c>
      <c r="X69">
        <f t="shared" si="42"/>
        <v>1959.86672</v>
      </c>
      <c r="Y69">
        <f t="shared" si="43"/>
        <v>0</v>
      </c>
      <c r="Z69">
        <f t="shared" si="44"/>
        <v>3363.771248</v>
      </c>
      <c r="AA69">
        <f t="shared" si="46"/>
        <v>41.736028537455404</v>
      </c>
      <c r="AB69">
        <f t="shared" si="47"/>
        <v>58.263971462544582</v>
      </c>
      <c r="AC69">
        <f t="shared" si="48"/>
        <v>0</v>
      </c>
      <c r="AD69">
        <v>27.3</v>
      </c>
      <c r="AE69">
        <v>27.4</v>
      </c>
      <c r="AF69">
        <v>24.6</v>
      </c>
      <c r="AG69">
        <v>17.899999999999999</v>
      </c>
      <c r="AH69">
        <v>32.9</v>
      </c>
      <c r="AI69">
        <v>32.799999999999997</v>
      </c>
      <c r="AJ69">
        <v>22.8</v>
      </c>
      <c r="AK69">
        <v>51.8</v>
      </c>
      <c r="AL69">
        <v>41.6</v>
      </c>
      <c r="AM69">
        <v>69</v>
      </c>
      <c r="AN69">
        <v>61</v>
      </c>
      <c r="AO69">
        <v>59</v>
      </c>
      <c r="AP69">
        <v>0.76</v>
      </c>
      <c r="AQ69">
        <v>0.59</v>
      </c>
      <c r="AR69">
        <v>0.61</v>
      </c>
      <c r="AS69">
        <f t="shared" si="49"/>
        <v>27.358263971462538</v>
      </c>
      <c r="AT69">
        <f t="shared" si="50"/>
        <v>26.639595719381681</v>
      </c>
      <c r="AU69">
        <f t="shared" si="51"/>
        <v>39.696551724137926</v>
      </c>
      <c r="AV69">
        <f t="shared" si="52"/>
        <v>64.338882282996423</v>
      </c>
      <c r="AW69">
        <f t="shared" si="53"/>
        <v>0.66095124851367415</v>
      </c>
      <c r="AX69">
        <f t="shared" si="54"/>
        <v>68.147754934601679</v>
      </c>
      <c r="AY69">
        <f t="shared" si="55"/>
        <v>3.022932592077832</v>
      </c>
      <c r="AZ69">
        <f t="shared" si="56"/>
        <v>35.72394292508919</v>
      </c>
      <c r="BA69">
        <f t="shared" si="57"/>
        <v>158.12366194400721</v>
      </c>
      <c r="BB69">
        <f t="shared" si="58"/>
        <v>159.69462749514753</v>
      </c>
    </row>
    <row r="70" spans="1:69" x14ac:dyDescent="0.2">
      <c r="A70">
        <v>2021</v>
      </c>
      <c r="B70">
        <v>4</v>
      </c>
      <c r="C70" s="5">
        <v>45156</v>
      </c>
      <c r="D70" s="5">
        <v>45218</v>
      </c>
      <c r="E70" t="s">
        <v>51</v>
      </c>
      <c r="F70">
        <v>25</v>
      </c>
      <c r="P70">
        <v>45.5</v>
      </c>
      <c r="Q70">
        <v>37.5</v>
      </c>
      <c r="R70">
        <v>2.9</v>
      </c>
      <c r="S70">
        <f t="shared" si="37"/>
        <v>1623.44</v>
      </c>
      <c r="T70">
        <f t="shared" si="38"/>
        <v>1338</v>
      </c>
      <c r="U70">
        <f t="shared" si="39"/>
        <v>103.47199999999999</v>
      </c>
      <c r="V70">
        <f t="shared" si="40"/>
        <v>3064.9120000000003</v>
      </c>
      <c r="W70">
        <f t="shared" si="41"/>
        <v>1819.8762400000001</v>
      </c>
      <c r="X70">
        <f t="shared" si="42"/>
        <v>1499.8979999999999</v>
      </c>
      <c r="Y70">
        <f t="shared" si="43"/>
        <v>115.99211199999999</v>
      </c>
      <c r="Z70">
        <f t="shared" si="44"/>
        <v>3435.7663520000001</v>
      </c>
      <c r="AA70">
        <f t="shared" si="46"/>
        <v>52.968568102444699</v>
      </c>
      <c r="AB70">
        <f t="shared" si="47"/>
        <v>43.655413271245628</v>
      </c>
      <c r="AC70">
        <f t="shared" si="48"/>
        <v>3.3760186263096617</v>
      </c>
      <c r="AD70">
        <v>24.5</v>
      </c>
      <c r="AE70">
        <v>26.6</v>
      </c>
      <c r="AF70">
        <v>21.6</v>
      </c>
      <c r="AG70">
        <v>17.399999999999999</v>
      </c>
      <c r="AH70">
        <v>30.7</v>
      </c>
      <c r="AI70">
        <v>32.5</v>
      </c>
      <c r="AJ70">
        <v>21.8</v>
      </c>
      <c r="AK70">
        <v>49.8</v>
      </c>
      <c r="AL70">
        <v>41.7</v>
      </c>
      <c r="AM70">
        <v>69</v>
      </c>
      <c r="AN70">
        <v>61</v>
      </c>
      <c r="AO70">
        <v>59</v>
      </c>
      <c r="AP70">
        <v>0.77</v>
      </c>
      <c r="AQ70">
        <v>0.6</v>
      </c>
      <c r="AR70">
        <v>0.61</v>
      </c>
      <c r="AS70">
        <f t="shared" si="49"/>
        <v>25.318859138533178</v>
      </c>
      <c r="AT70">
        <f t="shared" si="50"/>
        <v>23.715948777648425</v>
      </c>
      <c r="AU70">
        <f t="shared" si="51"/>
        <v>34.695343422584394</v>
      </c>
      <c r="AV70">
        <f t="shared" si="52"/>
        <v>65.169965075669367</v>
      </c>
      <c r="AW70">
        <f t="shared" si="53"/>
        <v>0.69038416763678689</v>
      </c>
      <c r="AX70">
        <f t="shared" si="54"/>
        <v>70.425275902211879</v>
      </c>
      <c r="AY70">
        <f t="shared" si="55"/>
        <v>3.4586773947851421</v>
      </c>
      <c r="AZ70">
        <f t="shared" si="56"/>
        <v>42.414471478463334</v>
      </c>
      <c r="BA70">
        <f t="shared" si="57"/>
        <v>183.25356506191449</v>
      </c>
      <c r="BB70">
        <f t="shared" si="58"/>
        <v>188.82039518177288</v>
      </c>
    </row>
    <row r="71" spans="1:69" x14ac:dyDescent="0.2">
      <c r="A71">
        <v>2021</v>
      </c>
      <c r="B71">
        <v>1</v>
      </c>
      <c r="C71" s="5">
        <v>45156</v>
      </c>
      <c r="D71" s="5">
        <v>45218</v>
      </c>
      <c r="E71" t="s">
        <v>51</v>
      </c>
      <c r="F71">
        <v>50</v>
      </c>
      <c r="P71">
        <v>24.3</v>
      </c>
      <c r="Q71">
        <v>20</v>
      </c>
      <c r="R71">
        <v>4.3</v>
      </c>
      <c r="S71">
        <f t="shared" si="37"/>
        <v>867.024</v>
      </c>
      <c r="T71">
        <f t="shared" si="38"/>
        <v>713.6</v>
      </c>
      <c r="U71">
        <f t="shared" si="39"/>
        <v>153.42400000000001</v>
      </c>
      <c r="V71">
        <f t="shared" si="40"/>
        <v>1734.048</v>
      </c>
      <c r="W71">
        <f t="shared" si="41"/>
        <v>971.93390399999998</v>
      </c>
      <c r="X71">
        <f t="shared" si="42"/>
        <v>799.94560000000001</v>
      </c>
      <c r="Y71">
        <f t="shared" si="43"/>
        <v>171.988304</v>
      </c>
      <c r="Z71">
        <f t="shared" si="44"/>
        <v>1943.867808</v>
      </c>
      <c r="AA71">
        <f t="shared" si="46"/>
        <v>50</v>
      </c>
      <c r="AB71">
        <f t="shared" si="47"/>
        <v>41.152263374485599</v>
      </c>
      <c r="AC71">
        <f t="shared" si="48"/>
        <v>8.8477366255144041</v>
      </c>
      <c r="AD71">
        <v>27.1</v>
      </c>
      <c r="AE71">
        <v>28.5</v>
      </c>
      <c r="AF71">
        <v>26.6</v>
      </c>
      <c r="AG71">
        <v>19.3</v>
      </c>
      <c r="AH71">
        <v>31.3</v>
      </c>
      <c r="AI71">
        <v>32.799999999999997</v>
      </c>
      <c r="AJ71">
        <v>24.3</v>
      </c>
      <c r="AK71">
        <v>50.8</v>
      </c>
      <c r="AL71">
        <v>38.799999999999997</v>
      </c>
      <c r="AM71">
        <v>68</v>
      </c>
      <c r="AN71">
        <v>61</v>
      </c>
      <c r="AO71">
        <v>61</v>
      </c>
      <c r="AP71">
        <v>0.75</v>
      </c>
      <c r="AQ71">
        <v>0.6</v>
      </c>
      <c r="AR71">
        <v>0.63</v>
      </c>
      <c r="AS71">
        <f t="shared" si="49"/>
        <v>27.631893004115227</v>
      </c>
      <c r="AT71">
        <f t="shared" si="50"/>
        <v>25.432716049382719</v>
      </c>
      <c r="AU71">
        <f t="shared" si="51"/>
        <v>36.488271604938269</v>
      </c>
      <c r="AV71">
        <f t="shared" si="52"/>
        <v>64.5</v>
      </c>
      <c r="AW71">
        <f t="shared" si="53"/>
        <v>0.67765432098765432</v>
      </c>
      <c r="AX71">
        <f t="shared" si="54"/>
        <v>69.087914197530864</v>
      </c>
      <c r="AY71">
        <f t="shared" si="55"/>
        <v>3.2887279863308017</v>
      </c>
      <c r="AZ71">
        <f t="shared" si="56"/>
        <v>38.434014403292181</v>
      </c>
      <c r="BA71">
        <f t="shared" si="57"/>
        <v>172.45768708807861</v>
      </c>
      <c r="BB71">
        <f t="shared" si="58"/>
        <v>176.13283483615572</v>
      </c>
      <c r="BD71">
        <f>AVERAGE(V71:V74)</f>
        <v>2321.8760000000002</v>
      </c>
      <c r="BE71">
        <f>AVERAGE(AA71:AA74)</f>
        <v>56.842812110428305</v>
      </c>
      <c r="BF71">
        <f>AVERAGE(AB71:AB74)</f>
        <v>34.314818950584403</v>
      </c>
      <c r="BG71">
        <f>AVERAGE(AC71:AC74)</f>
        <v>8.8423689389872955</v>
      </c>
      <c r="BH71">
        <f>AVERAGE(AS71:AS74)</f>
        <v>27.363577580732088</v>
      </c>
      <c r="BI71">
        <f>AVERAGE(AT71:AT74)</f>
        <v>23.883242414710431</v>
      </c>
      <c r="BJ71">
        <f>AVERAGE(AU71:AU74)</f>
        <v>33.837118425423029</v>
      </c>
      <c r="BK71">
        <f>AVERAGE(AV71:AV74)</f>
        <v>65.289816273182083</v>
      </c>
      <c r="BL71">
        <f>AVERAGE(AW71:AW74)</f>
        <v>0.69392646885755338</v>
      </c>
      <c r="BM71">
        <f t="shared" ref="BM71:BQ71" si="59">AVERAGE(AX71:AX74)</f>
        <v>70.294954158940584</v>
      </c>
      <c r="BN71">
        <f t="shared" si="59"/>
        <v>3.5920674270263042</v>
      </c>
      <c r="BO71">
        <f t="shared" si="59"/>
        <v>41.1679022836245</v>
      </c>
      <c r="BP71">
        <f t="shared" si="59"/>
        <v>191.08841120839432</v>
      </c>
      <c r="BQ71">
        <f t="shared" si="59"/>
        <v>196.24354349418115</v>
      </c>
    </row>
    <row r="72" spans="1:69" x14ac:dyDescent="0.2">
      <c r="A72">
        <v>2021</v>
      </c>
      <c r="B72">
        <v>2</v>
      </c>
      <c r="C72" s="5">
        <v>45156</v>
      </c>
      <c r="D72" s="5">
        <v>45218</v>
      </c>
      <c r="E72" t="s">
        <v>51</v>
      </c>
      <c r="F72">
        <v>50</v>
      </c>
      <c r="P72">
        <v>29.4</v>
      </c>
      <c r="Q72">
        <v>8.3000000000000007</v>
      </c>
      <c r="R72">
        <v>0</v>
      </c>
      <c r="S72">
        <f t="shared" si="37"/>
        <v>1048.992</v>
      </c>
      <c r="T72">
        <f t="shared" si="38"/>
        <v>296.14400000000001</v>
      </c>
      <c r="U72">
        <f t="shared" si="39"/>
        <v>0</v>
      </c>
      <c r="V72">
        <f t="shared" si="40"/>
        <v>1345.136</v>
      </c>
      <c r="W72">
        <f t="shared" si="41"/>
        <v>1175.920032</v>
      </c>
      <c r="X72">
        <f t="shared" si="42"/>
        <v>331.97742399999998</v>
      </c>
      <c r="Y72">
        <f t="shared" si="43"/>
        <v>0</v>
      </c>
      <c r="Z72">
        <f t="shared" si="44"/>
        <v>1507.8974559999999</v>
      </c>
      <c r="AA72">
        <f t="shared" si="46"/>
        <v>77.984084880636601</v>
      </c>
      <c r="AB72">
        <f t="shared" si="47"/>
        <v>22.015915119363395</v>
      </c>
      <c r="AC72">
        <f t="shared" si="48"/>
        <v>0</v>
      </c>
      <c r="AD72">
        <v>29.8</v>
      </c>
      <c r="AE72">
        <v>29.3</v>
      </c>
      <c r="AF72">
        <v>25.6</v>
      </c>
      <c r="AG72">
        <v>17.5</v>
      </c>
      <c r="AH72">
        <v>31.4</v>
      </c>
      <c r="AI72">
        <v>31.1</v>
      </c>
      <c r="AJ72">
        <v>22.1</v>
      </c>
      <c r="AK72">
        <v>49.7</v>
      </c>
      <c r="AL72">
        <v>36</v>
      </c>
      <c r="AM72">
        <v>69</v>
      </c>
      <c r="AN72">
        <v>61</v>
      </c>
      <c r="AO72">
        <v>61</v>
      </c>
      <c r="AP72">
        <v>0.77</v>
      </c>
      <c r="AQ72">
        <v>0.61</v>
      </c>
      <c r="AR72">
        <v>0.65</v>
      </c>
      <c r="AS72">
        <f t="shared" si="49"/>
        <v>29.689920424403184</v>
      </c>
      <c r="AT72">
        <f t="shared" si="50"/>
        <v>20.560212201591511</v>
      </c>
      <c r="AU72">
        <f t="shared" si="51"/>
        <v>28.176392572944298</v>
      </c>
      <c r="AV72">
        <f t="shared" si="52"/>
        <v>67.238726790450926</v>
      </c>
      <c r="AW72">
        <f t="shared" si="53"/>
        <v>0.73477453580901853</v>
      </c>
      <c r="AX72">
        <f t="shared" si="54"/>
        <v>72.883594694960209</v>
      </c>
      <c r="AY72">
        <f t="shared" si="55"/>
        <v>4.258884443398447</v>
      </c>
      <c r="AZ72">
        <f t="shared" si="56"/>
        <v>44.106034482758616</v>
      </c>
      <c r="BA72">
        <f t="shared" si="57"/>
        <v>232.81460774127629</v>
      </c>
      <c r="BB72">
        <f t="shared" si="58"/>
        <v>240.62233149249889</v>
      </c>
    </row>
    <row r="73" spans="1:69" x14ac:dyDescent="0.2">
      <c r="A73">
        <v>2021</v>
      </c>
      <c r="B73">
        <v>3</v>
      </c>
      <c r="C73" s="5">
        <v>45156</v>
      </c>
      <c r="D73" s="5">
        <v>45218</v>
      </c>
      <c r="E73" t="s">
        <v>51</v>
      </c>
      <c r="F73">
        <v>50</v>
      </c>
      <c r="P73">
        <v>61.9</v>
      </c>
      <c r="Q73">
        <v>25.6</v>
      </c>
      <c r="R73">
        <v>17.5</v>
      </c>
      <c r="S73">
        <f t="shared" si="37"/>
        <v>2208.5920000000001</v>
      </c>
      <c r="T73">
        <f t="shared" si="38"/>
        <v>913.40800000000002</v>
      </c>
      <c r="U73">
        <f t="shared" si="39"/>
        <v>624.4</v>
      </c>
      <c r="V73">
        <f t="shared" si="40"/>
        <v>3746.4</v>
      </c>
      <c r="W73">
        <f t="shared" si="41"/>
        <v>2475.8316319999999</v>
      </c>
      <c r="X73">
        <f t="shared" si="42"/>
        <v>1023.930368</v>
      </c>
      <c r="Y73">
        <f t="shared" si="43"/>
        <v>699.95240000000001</v>
      </c>
      <c r="Z73">
        <f t="shared" si="44"/>
        <v>4199.7143999999998</v>
      </c>
      <c r="AA73">
        <f t="shared" si="46"/>
        <v>58.952380952380956</v>
      </c>
      <c r="AB73">
        <f t="shared" si="47"/>
        <v>24.38095238095238</v>
      </c>
      <c r="AC73">
        <f t="shared" si="48"/>
        <v>16.666666666666664</v>
      </c>
      <c r="AD73">
        <v>27.3</v>
      </c>
      <c r="AE73">
        <v>27.4</v>
      </c>
      <c r="AF73">
        <v>24.6</v>
      </c>
      <c r="AG73">
        <v>17.899999999999999</v>
      </c>
      <c r="AH73">
        <v>32.9</v>
      </c>
      <c r="AI73">
        <v>32.799999999999997</v>
      </c>
      <c r="AJ73">
        <v>22.8</v>
      </c>
      <c r="AK73">
        <v>51.8</v>
      </c>
      <c r="AL73">
        <v>41.6</v>
      </c>
      <c r="AM73">
        <v>69</v>
      </c>
      <c r="AN73">
        <v>61</v>
      </c>
      <c r="AO73">
        <v>59</v>
      </c>
      <c r="AP73">
        <v>0.76</v>
      </c>
      <c r="AQ73">
        <v>0.59</v>
      </c>
      <c r="AR73">
        <v>0.61</v>
      </c>
      <c r="AS73">
        <f t="shared" si="49"/>
        <v>26.874380952380953</v>
      </c>
      <c r="AT73">
        <f t="shared" si="50"/>
        <v>24.040476190476188</v>
      </c>
      <c r="AU73">
        <f t="shared" si="51"/>
        <v>33.003809523809522</v>
      </c>
      <c r="AV73">
        <f t="shared" si="52"/>
        <v>65.382857142857134</v>
      </c>
      <c r="AW73">
        <f t="shared" si="53"/>
        <v>0.69355238095238103</v>
      </c>
      <c r="AX73">
        <f t="shared" si="54"/>
        <v>70.172469047619046</v>
      </c>
      <c r="AY73">
        <f t="shared" si="55"/>
        <v>3.6359439025797888</v>
      </c>
      <c r="AZ73">
        <f t="shared" si="56"/>
        <v>42.432076190476188</v>
      </c>
      <c r="BA73">
        <f t="shared" si="57"/>
        <v>193.27512257058277</v>
      </c>
      <c r="BB73">
        <f t="shared" si="58"/>
        <v>197.78539609508482</v>
      </c>
    </row>
    <row r="74" spans="1:69" x14ac:dyDescent="0.2">
      <c r="A74">
        <v>2021</v>
      </c>
      <c r="B74">
        <v>4</v>
      </c>
      <c r="C74" s="5">
        <v>45156</v>
      </c>
      <c r="D74" s="5">
        <v>45218</v>
      </c>
      <c r="E74" t="s">
        <v>51</v>
      </c>
      <c r="F74">
        <v>50</v>
      </c>
      <c r="P74">
        <v>27.9</v>
      </c>
      <c r="Q74">
        <v>34.299999999999997</v>
      </c>
      <c r="R74">
        <v>6.8</v>
      </c>
      <c r="S74">
        <f t="shared" si="37"/>
        <v>995.47199999999998</v>
      </c>
      <c r="T74">
        <f t="shared" si="38"/>
        <v>1223.8239999999998</v>
      </c>
      <c r="U74">
        <f t="shared" si="39"/>
        <v>242.624</v>
      </c>
      <c r="V74">
        <f t="shared" si="40"/>
        <v>2461.9199999999996</v>
      </c>
      <c r="W74">
        <f t="shared" si="41"/>
        <v>1115.9241119999999</v>
      </c>
      <c r="X74">
        <f t="shared" si="42"/>
        <v>1371.9067039999998</v>
      </c>
      <c r="Y74">
        <f t="shared" si="43"/>
        <v>271.98150399999997</v>
      </c>
      <c r="Z74">
        <f t="shared" si="44"/>
        <v>2759.8123199999995</v>
      </c>
      <c r="AA74">
        <f t="shared" si="46"/>
        <v>40.434782608695656</v>
      </c>
      <c r="AB74">
        <f t="shared" si="47"/>
        <v>49.710144927536234</v>
      </c>
      <c r="AC74">
        <f t="shared" si="48"/>
        <v>9.8550724637681171</v>
      </c>
      <c r="AD74">
        <v>24.5</v>
      </c>
      <c r="AE74">
        <v>26.6</v>
      </c>
      <c r="AF74">
        <v>21.6</v>
      </c>
      <c r="AG74">
        <v>17.399999999999999</v>
      </c>
      <c r="AH74">
        <v>30.7</v>
      </c>
      <c r="AI74">
        <v>32.5</v>
      </c>
      <c r="AJ74">
        <v>21.8</v>
      </c>
      <c r="AK74">
        <v>49.8</v>
      </c>
      <c r="AL74">
        <v>41.7</v>
      </c>
      <c r="AM74">
        <v>69</v>
      </c>
      <c r="AN74">
        <v>61</v>
      </c>
      <c r="AO74">
        <v>59</v>
      </c>
      <c r="AP74">
        <v>0.77</v>
      </c>
      <c r="AQ74">
        <v>0.6</v>
      </c>
      <c r="AR74">
        <v>0.61</v>
      </c>
      <c r="AS74">
        <f t="shared" si="49"/>
        <v>25.25811594202899</v>
      </c>
      <c r="AT74">
        <f t="shared" si="50"/>
        <v>25.499565217391304</v>
      </c>
      <c r="AU74">
        <f t="shared" si="51"/>
        <v>37.680000000000007</v>
      </c>
      <c r="AV74">
        <f t="shared" si="52"/>
        <v>64.037681159420302</v>
      </c>
      <c r="AW74">
        <f t="shared" si="53"/>
        <v>0.66972463768115942</v>
      </c>
      <c r="AX74">
        <f t="shared" si="54"/>
        <v>69.035838695652188</v>
      </c>
      <c r="AY74">
        <f t="shared" si="55"/>
        <v>3.1847133757961776</v>
      </c>
      <c r="AZ74">
        <f t="shared" si="56"/>
        <v>39.699484057971006</v>
      </c>
      <c r="BA74">
        <f t="shared" si="57"/>
        <v>165.80622743363961</v>
      </c>
      <c r="BB74">
        <f t="shared" si="58"/>
        <v>170.43361155298518</v>
      </c>
    </row>
    <row r="75" spans="1:69" x14ac:dyDescent="0.2">
      <c r="A75">
        <v>2021</v>
      </c>
      <c r="B75">
        <v>1</v>
      </c>
      <c r="C75" s="5">
        <v>45156</v>
      </c>
      <c r="D75" s="5">
        <v>45218</v>
      </c>
      <c r="E75" t="s">
        <v>51</v>
      </c>
      <c r="F75">
        <v>75</v>
      </c>
      <c r="P75">
        <v>13.1</v>
      </c>
      <c r="Q75">
        <v>17.600000000000001</v>
      </c>
      <c r="R75">
        <v>0</v>
      </c>
      <c r="S75">
        <f t="shared" si="37"/>
        <v>467.40799999999996</v>
      </c>
      <c r="T75">
        <f t="shared" si="38"/>
        <v>627.96800000000007</v>
      </c>
      <c r="U75">
        <f t="shared" si="39"/>
        <v>0</v>
      </c>
      <c r="V75">
        <f t="shared" si="40"/>
        <v>1095.376</v>
      </c>
      <c r="W75">
        <f t="shared" si="41"/>
        <v>523.96436799999992</v>
      </c>
      <c r="X75">
        <f t="shared" si="42"/>
        <v>703.95212800000013</v>
      </c>
      <c r="Y75">
        <f t="shared" si="43"/>
        <v>0</v>
      </c>
      <c r="Z75">
        <f t="shared" si="44"/>
        <v>1227.9164960000001</v>
      </c>
      <c r="AA75">
        <f t="shared" si="46"/>
        <v>42.671009771986967</v>
      </c>
      <c r="AB75">
        <f t="shared" si="47"/>
        <v>57.328990228013033</v>
      </c>
      <c r="AC75">
        <f t="shared" si="48"/>
        <v>0</v>
      </c>
      <c r="AD75">
        <v>27.1</v>
      </c>
      <c r="AE75">
        <v>28.5</v>
      </c>
      <c r="AF75">
        <v>26.6</v>
      </c>
      <c r="AG75">
        <v>19.3</v>
      </c>
      <c r="AH75">
        <v>31.3</v>
      </c>
      <c r="AI75">
        <v>32.799999999999997</v>
      </c>
      <c r="AJ75">
        <v>24.3</v>
      </c>
      <c r="AK75">
        <v>50.8</v>
      </c>
      <c r="AL75">
        <v>38.799999999999997</v>
      </c>
      <c r="AM75">
        <v>68</v>
      </c>
      <c r="AN75">
        <v>61</v>
      </c>
      <c r="AO75">
        <v>61</v>
      </c>
      <c r="AP75">
        <v>0.75</v>
      </c>
      <c r="AQ75">
        <v>0.6</v>
      </c>
      <c r="AR75">
        <v>0.63</v>
      </c>
      <c r="AS75">
        <f t="shared" si="49"/>
        <v>27.902605863192182</v>
      </c>
      <c r="AT75">
        <f t="shared" si="50"/>
        <v>26.179478827361567</v>
      </c>
      <c r="AU75">
        <f t="shared" si="51"/>
        <v>39.492182410423453</v>
      </c>
      <c r="AV75">
        <f t="shared" si="52"/>
        <v>63.986970684039086</v>
      </c>
      <c r="AW75">
        <f t="shared" si="53"/>
        <v>0.66400651465798044</v>
      </c>
      <c r="AX75">
        <f t="shared" si="54"/>
        <v>68.506185993485346</v>
      </c>
      <c r="AY75">
        <f t="shared" si="55"/>
        <v>3.0385760592538826</v>
      </c>
      <c r="AZ75">
        <f t="shared" si="56"/>
        <v>35.369664495114009</v>
      </c>
      <c r="BA75">
        <f t="shared" si="57"/>
        <v>158.07258310951318</v>
      </c>
      <c r="BB75">
        <f t="shared" si="58"/>
        <v>161.36531524852575</v>
      </c>
      <c r="BD75">
        <f>AVERAGE(V75:V78)</f>
        <v>1912.4480000000001</v>
      </c>
      <c r="BE75">
        <f>AVERAGE(AA75:AA78)</f>
        <v>59.340916501108232</v>
      </c>
      <c r="BF75">
        <f>AVERAGE(AB75:AB78)</f>
        <v>33.138683765426052</v>
      </c>
      <c r="BG75">
        <f>AVERAGE(AC75:AC78)</f>
        <v>7.5203997334657178</v>
      </c>
      <c r="BH75">
        <f>AVERAGE(AS75:AS78)</f>
        <v>27.354446341577891</v>
      </c>
      <c r="BI75">
        <f>AVERAGE(AT75:AT78)</f>
        <v>23.466373712877242</v>
      </c>
      <c r="BJ75">
        <f>AVERAGE(AU75:AU78)</f>
        <v>33.253399895458642</v>
      </c>
      <c r="BK75">
        <f>AVERAGE(AV75:AV78)</f>
        <v>65.504576290198017</v>
      </c>
      <c r="BL75">
        <f>AVERAGE(AW75:AW78)</f>
        <v>0.69809073902363605</v>
      </c>
      <c r="BM75">
        <f t="shared" ref="BM75:BQ75" si="60">AVERAGE(AX75:AX78)</f>
        <v>70.619694877668636</v>
      </c>
      <c r="BN75">
        <f t="shared" si="60"/>
        <v>3.6830537138844162</v>
      </c>
      <c r="BO75">
        <f t="shared" si="60"/>
        <v>41.719891755645577</v>
      </c>
      <c r="BP75">
        <f t="shared" si="60"/>
        <v>196.71996584351382</v>
      </c>
      <c r="BQ75">
        <f t="shared" si="60"/>
        <v>202.336573899158</v>
      </c>
    </row>
    <row r="76" spans="1:69" x14ac:dyDescent="0.2">
      <c r="A76">
        <v>2021</v>
      </c>
      <c r="B76">
        <v>2</v>
      </c>
      <c r="C76" s="5">
        <v>45156</v>
      </c>
      <c r="D76" s="5">
        <v>45218</v>
      </c>
      <c r="E76" t="s">
        <v>51</v>
      </c>
      <c r="F76">
        <v>75</v>
      </c>
      <c r="P76">
        <v>33.9</v>
      </c>
      <c r="Q76">
        <v>6.6</v>
      </c>
      <c r="R76">
        <v>1.2</v>
      </c>
      <c r="S76">
        <f t="shared" si="37"/>
        <v>1209.5519999999999</v>
      </c>
      <c r="T76">
        <f t="shared" si="38"/>
        <v>235.488</v>
      </c>
      <c r="U76">
        <f t="shared" si="39"/>
        <v>42.815999999999995</v>
      </c>
      <c r="V76">
        <f t="shared" si="40"/>
        <v>1487.856</v>
      </c>
      <c r="W76">
        <f>S76*1.121</f>
        <v>1355.907792</v>
      </c>
      <c r="X76">
        <f t="shared" ref="X76:X139" si="61">T76*1.121</f>
        <v>263.98204800000002</v>
      </c>
      <c r="Y76">
        <f t="shared" ref="Y76:Y139" si="62">U76*1.121</f>
        <v>47.996735999999991</v>
      </c>
      <c r="Z76">
        <f t="shared" ref="Z76:Z139" si="63">V76*1.121</f>
        <v>1667.8865759999999</v>
      </c>
      <c r="AA76">
        <f t="shared" si="46"/>
        <v>81.294964028776974</v>
      </c>
      <c r="AB76">
        <f t="shared" si="47"/>
        <v>15.827338129496402</v>
      </c>
      <c r="AC76">
        <f t="shared" si="48"/>
        <v>2.8776978417266186</v>
      </c>
      <c r="AD76">
        <v>29.8</v>
      </c>
      <c r="AE76">
        <v>29.3</v>
      </c>
      <c r="AF76">
        <v>25.6</v>
      </c>
      <c r="AG76">
        <v>17.5</v>
      </c>
      <c r="AH76">
        <v>31.4</v>
      </c>
      <c r="AI76">
        <v>31.1</v>
      </c>
      <c r="AJ76">
        <v>22.1</v>
      </c>
      <c r="AK76">
        <v>49.7</v>
      </c>
      <c r="AL76">
        <v>36</v>
      </c>
      <c r="AM76">
        <v>69</v>
      </c>
      <c r="AN76">
        <v>61</v>
      </c>
      <c r="AO76">
        <v>61</v>
      </c>
      <c r="AP76">
        <v>0.77</v>
      </c>
      <c r="AQ76">
        <v>0.61</v>
      </c>
      <c r="AR76">
        <v>0.65</v>
      </c>
      <c r="AS76">
        <f t="shared" si="49"/>
        <v>29.6</v>
      </c>
      <c r="AT76">
        <f t="shared" si="50"/>
        <v>20.091366906474821</v>
      </c>
      <c r="AU76">
        <f t="shared" si="51"/>
        <v>26.868345323741011</v>
      </c>
      <c r="AV76">
        <f t="shared" si="52"/>
        <v>67.503597122302168</v>
      </c>
      <c r="AW76">
        <f t="shared" si="53"/>
        <v>0.74122302158273368</v>
      </c>
      <c r="AX76">
        <f t="shared" si="54"/>
        <v>73.248825179856112</v>
      </c>
      <c r="AY76">
        <f t="shared" si="55"/>
        <v>4.466222186521005</v>
      </c>
      <c r="AZ76">
        <f t="shared" si="56"/>
        <v>45.412438848920857</v>
      </c>
      <c r="BA76">
        <f t="shared" si="57"/>
        <v>245.11062043707435</v>
      </c>
      <c r="BB76">
        <f t="shared" si="58"/>
        <v>253.60118461617972</v>
      </c>
    </row>
    <row r="77" spans="1:69" x14ac:dyDescent="0.2">
      <c r="A77">
        <v>2021</v>
      </c>
      <c r="B77">
        <v>3</v>
      </c>
      <c r="C77" s="5">
        <v>45156</v>
      </c>
      <c r="D77" s="5">
        <v>45218</v>
      </c>
      <c r="E77" t="s">
        <v>51</v>
      </c>
      <c r="F77">
        <v>75</v>
      </c>
      <c r="P77">
        <v>40</v>
      </c>
      <c r="Q77">
        <v>11.6</v>
      </c>
      <c r="R77">
        <v>10.1</v>
      </c>
      <c r="S77">
        <f t="shared" si="37"/>
        <v>1427.2</v>
      </c>
      <c r="T77">
        <f t="shared" si="38"/>
        <v>413.88799999999998</v>
      </c>
      <c r="U77">
        <f t="shared" si="39"/>
        <v>360.36799999999999</v>
      </c>
      <c r="V77">
        <f t="shared" si="40"/>
        <v>2201.4560000000001</v>
      </c>
      <c r="W77">
        <f t="shared" ref="W77:W140" si="64">S77*1.121</f>
        <v>1599.8912</v>
      </c>
      <c r="X77">
        <f t="shared" si="61"/>
        <v>463.96844799999997</v>
      </c>
      <c r="Y77">
        <f t="shared" si="62"/>
        <v>403.97252800000001</v>
      </c>
      <c r="Z77">
        <f t="shared" si="63"/>
        <v>2467.8321760000003</v>
      </c>
      <c r="AA77">
        <f t="shared" si="46"/>
        <v>64.829821717990271</v>
      </c>
      <c r="AB77">
        <f t="shared" si="47"/>
        <v>18.80064829821718</v>
      </c>
      <c r="AC77">
        <f t="shared" si="48"/>
        <v>16.369529983792543</v>
      </c>
      <c r="AD77">
        <v>27.3</v>
      </c>
      <c r="AE77">
        <v>27.4</v>
      </c>
      <c r="AF77">
        <v>24.6</v>
      </c>
      <c r="AG77">
        <v>17.899999999999999</v>
      </c>
      <c r="AH77">
        <v>32.9</v>
      </c>
      <c r="AI77">
        <v>32.799999999999997</v>
      </c>
      <c r="AJ77">
        <v>22.8</v>
      </c>
      <c r="AK77">
        <v>51.8</v>
      </c>
      <c r="AL77">
        <v>41.6</v>
      </c>
      <c r="AM77">
        <v>69</v>
      </c>
      <c r="AN77">
        <v>61</v>
      </c>
      <c r="AO77">
        <v>59</v>
      </c>
      <c r="AP77">
        <v>0.76</v>
      </c>
      <c r="AQ77">
        <v>0.59</v>
      </c>
      <c r="AR77">
        <v>0.61</v>
      </c>
      <c r="AS77">
        <f t="shared" si="49"/>
        <v>26.876823338735818</v>
      </c>
      <c r="AT77">
        <f t="shared" si="50"/>
        <v>23.159157212317663</v>
      </c>
      <c r="AU77">
        <f t="shared" si="51"/>
        <v>31.329659643435978</v>
      </c>
      <c r="AV77">
        <f t="shared" si="52"/>
        <v>65.858995137763372</v>
      </c>
      <c r="AW77">
        <f t="shared" si="53"/>
        <v>0.70348460291734194</v>
      </c>
      <c r="AX77">
        <f t="shared" si="54"/>
        <v>70.859016531604539</v>
      </c>
      <c r="AY77">
        <f t="shared" si="55"/>
        <v>3.8302363117162606</v>
      </c>
      <c r="AZ77">
        <f t="shared" si="56"/>
        <v>43.986593192868725</v>
      </c>
      <c r="BA77">
        <f t="shared" si="57"/>
        <v>205.08578425187474</v>
      </c>
      <c r="BB77">
        <f t="shared" si="58"/>
        <v>210.39285126500346</v>
      </c>
    </row>
    <row r="78" spans="1:69" x14ac:dyDescent="0.2">
      <c r="A78">
        <v>2021</v>
      </c>
      <c r="B78">
        <v>4</v>
      </c>
      <c r="C78" s="5">
        <v>45156</v>
      </c>
      <c r="D78" s="5">
        <v>45218</v>
      </c>
      <c r="E78" t="s">
        <v>51</v>
      </c>
      <c r="F78">
        <v>75</v>
      </c>
      <c r="P78">
        <v>39</v>
      </c>
      <c r="Q78">
        <v>32.6</v>
      </c>
      <c r="R78">
        <v>8.6999999999999993</v>
      </c>
      <c r="S78">
        <f t="shared" si="37"/>
        <v>1391.52</v>
      </c>
      <c r="T78">
        <f t="shared" si="38"/>
        <v>1163.1680000000001</v>
      </c>
      <c r="U78">
        <f t="shared" si="39"/>
        <v>310.416</v>
      </c>
      <c r="V78">
        <f t="shared" si="40"/>
        <v>2865.1040000000003</v>
      </c>
      <c r="W78">
        <f t="shared" si="64"/>
        <v>1559.89392</v>
      </c>
      <c r="X78">
        <f t="shared" si="61"/>
        <v>1303.9113280000001</v>
      </c>
      <c r="Y78">
        <f t="shared" si="62"/>
        <v>347.976336</v>
      </c>
      <c r="Z78">
        <f t="shared" si="63"/>
        <v>3211.7815840000003</v>
      </c>
      <c r="AA78">
        <f t="shared" si="46"/>
        <v>48.567870485678696</v>
      </c>
      <c r="AB78">
        <f t="shared" si="47"/>
        <v>40.597758405977586</v>
      </c>
      <c r="AC78">
        <f t="shared" si="48"/>
        <v>10.83437110834371</v>
      </c>
      <c r="AD78">
        <v>24.5</v>
      </c>
      <c r="AE78">
        <v>26.6</v>
      </c>
      <c r="AF78">
        <v>21.6</v>
      </c>
      <c r="AG78">
        <v>17.399999999999999</v>
      </c>
      <c r="AH78">
        <v>30.7</v>
      </c>
      <c r="AI78">
        <v>32.5</v>
      </c>
      <c r="AJ78">
        <v>21.8</v>
      </c>
      <c r="AK78">
        <v>49.8</v>
      </c>
      <c r="AL78">
        <v>41.7</v>
      </c>
      <c r="AM78">
        <v>69</v>
      </c>
      <c r="AN78">
        <v>61</v>
      </c>
      <c r="AO78">
        <v>59</v>
      </c>
      <c r="AP78">
        <v>0.77</v>
      </c>
      <c r="AQ78">
        <v>0.6</v>
      </c>
      <c r="AR78">
        <v>0.61</v>
      </c>
      <c r="AS78">
        <f t="shared" si="49"/>
        <v>25.038356164383558</v>
      </c>
      <c r="AT78">
        <f t="shared" si="50"/>
        <v>24.435491905354915</v>
      </c>
      <c r="AU78">
        <f t="shared" si="51"/>
        <v>35.323412204234117</v>
      </c>
      <c r="AV78">
        <f t="shared" si="52"/>
        <v>64.66874221668742</v>
      </c>
      <c r="AW78">
        <f t="shared" si="53"/>
        <v>0.68364881693648816</v>
      </c>
      <c r="AX78">
        <f t="shared" si="54"/>
        <v>69.864751805728531</v>
      </c>
      <c r="AY78">
        <f t="shared" si="55"/>
        <v>3.397180298046516</v>
      </c>
      <c r="AZ78">
        <f t="shared" si="56"/>
        <v>42.11087048567871</v>
      </c>
      <c r="BA78">
        <f t="shared" si="57"/>
        <v>178.61087557559307</v>
      </c>
      <c r="BB78">
        <f t="shared" si="58"/>
        <v>183.98694446692303</v>
      </c>
    </row>
    <row r="79" spans="1:69" x14ac:dyDescent="0.2">
      <c r="A79">
        <v>2021</v>
      </c>
      <c r="B79">
        <v>1</v>
      </c>
      <c r="C79" s="5">
        <v>45156</v>
      </c>
      <c r="D79" s="5">
        <v>45218</v>
      </c>
      <c r="E79" t="s">
        <v>51</v>
      </c>
      <c r="F79">
        <v>100</v>
      </c>
      <c r="P79">
        <v>40</v>
      </c>
      <c r="Q79">
        <v>0</v>
      </c>
      <c r="R79">
        <v>0</v>
      </c>
      <c r="S79">
        <f t="shared" si="37"/>
        <v>1427.2</v>
      </c>
      <c r="T79">
        <f t="shared" si="38"/>
        <v>0</v>
      </c>
      <c r="U79">
        <f t="shared" si="39"/>
        <v>0</v>
      </c>
      <c r="V79">
        <f t="shared" si="40"/>
        <v>1427.2</v>
      </c>
      <c r="W79">
        <f t="shared" si="64"/>
        <v>1599.8912</v>
      </c>
      <c r="X79">
        <f t="shared" si="61"/>
        <v>0</v>
      </c>
      <c r="Y79">
        <f t="shared" si="62"/>
        <v>0</v>
      </c>
      <c r="Z79">
        <f t="shared" si="63"/>
        <v>1599.8912</v>
      </c>
      <c r="AA79">
        <f t="shared" si="46"/>
        <v>100</v>
      </c>
      <c r="AB79">
        <f t="shared" si="47"/>
        <v>0</v>
      </c>
      <c r="AC79">
        <f t="shared" si="48"/>
        <v>0</v>
      </c>
      <c r="AD79">
        <v>27.1</v>
      </c>
      <c r="AE79">
        <v>28.5</v>
      </c>
      <c r="AF79">
        <v>26.6</v>
      </c>
      <c r="AG79">
        <v>19.3</v>
      </c>
      <c r="AH79">
        <v>31.3</v>
      </c>
      <c r="AI79">
        <v>32.799999999999997</v>
      </c>
      <c r="AJ79">
        <v>24.3</v>
      </c>
      <c r="AK79">
        <v>50.8</v>
      </c>
      <c r="AL79">
        <v>38.799999999999997</v>
      </c>
      <c r="AM79">
        <v>68</v>
      </c>
      <c r="AN79">
        <v>61</v>
      </c>
      <c r="AO79">
        <v>61</v>
      </c>
      <c r="AP79">
        <v>0.75</v>
      </c>
      <c r="AQ79">
        <v>0.6</v>
      </c>
      <c r="AR79">
        <v>0.63</v>
      </c>
      <c r="AS79">
        <f t="shared" si="49"/>
        <v>27.1</v>
      </c>
      <c r="AT79">
        <f t="shared" si="50"/>
        <v>19.3</v>
      </c>
      <c r="AU79">
        <f t="shared" si="51"/>
        <v>24.3</v>
      </c>
      <c r="AV79">
        <f t="shared" si="52"/>
        <v>68</v>
      </c>
      <c r="AW79">
        <f t="shared" si="53"/>
        <v>0.75</v>
      </c>
      <c r="AX79">
        <f t="shared" si="54"/>
        <v>73.865300000000005</v>
      </c>
      <c r="AY79">
        <f t="shared" si="55"/>
        <v>4.9382716049382713</v>
      </c>
      <c r="AZ79">
        <f t="shared" si="56"/>
        <v>50.301000000000002</v>
      </c>
      <c r="BA79">
        <f t="shared" si="57"/>
        <v>273.01013750878246</v>
      </c>
      <c r="BB79">
        <f t="shared" si="58"/>
        <v>282.76504928701308</v>
      </c>
      <c r="BD79">
        <f>AVERAGE(V79:V82)</f>
        <v>1817.0040000000001</v>
      </c>
      <c r="BE79">
        <f>AVERAGE(AA79:AA82)</f>
        <v>100</v>
      </c>
      <c r="BF79">
        <f>AVERAGE(AB79:AB82)</f>
        <v>0</v>
      </c>
      <c r="BG79">
        <f>AVERAGE(AC79:AC82)</f>
        <v>0</v>
      </c>
      <c r="BH79">
        <f>AVERAGE(AS79:AS82)</f>
        <v>27.175000000000001</v>
      </c>
      <c r="BI79">
        <f>AVERAGE(AT79:AT82)</f>
        <v>18.024999999999999</v>
      </c>
      <c r="BJ79">
        <f>AVERAGE(AU79:AU82)</f>
        <v>22.75</v>
      </c>
      <c r="BK79">
        <f>AVERAGE(AV79:AV82)</f>
        <v>68.75</v>
      </c>
      <c r="BL79">
        <f>AVERAGE(AW79:AW82)</f>
        <v>0.76250000000000007</v>
      </c>
      <c r="BM79">
        <f t="shared" ref="BM79:BQ79" si="65">AVERAGE(AX79:AX82)</f>
        <v>74.858525000000014</v>
      </c>
      <c r="BN79">
        <f t="shared" si="65"/>
        <v>5.2839702272580205</v>
      </c>
      <c r="BO79">
        <f t="shared" si="65"/>
        <v>51.667500000000004</v>
      </c>
      <c r="BP79">
        <f t="shared" si="65"/>
        <v>295.41412827607223</v>
      </c>
      <c r="BQ79">
        <f t="shared" si="65"/>
        <v>306.72660449914292</v>
      </c>
    </row>
    <row r="80" spans="1:69" x14ac:dyDescent="0.2">
      <c r="A80">
        <v>2021</v>
      </c>
      <c r="B80">
        <v>2</v>
      </c>
      <c r="C80" s="5">
        <v>45156</v>
      </c>
      <c r="D80" s="5">
        <v>45218</v>
      </c>
      <c r="E80" t="s">
        <v>51</v>
      </c>
      <c r="F80">
        <v>100</v>
      </c>
      <c r="P80">
        <v>61.1</v>
      </c>
      <c r="Q80">
        <v>0</v>
      </c>
      <c r="R80">
        <v>0</v>
      </c>
      <c r="S80">
        <f t="shared" si="37"/>
        <v>2180.0480000000002</v>
      </c>
      <c r="T80">
        <f t="shared" si="38"/>
        <v>0</v>
      </c>
      <c r="U80">
        <f t="shared" si="39"/>
        <v>0</v>
      </c>
      <c r="V80">
        <f t="shared" si="40"/>
        <v>2180.0480000000002</v>
      </c>
      <c r="W80">
        <f t="shared" si="64"/>
        <v>2443.8338080000003</v>
      </c>
      <c r="X80">
        <f t="shared" si="61"/>
        <v>0</v>
      </c>
      <c r="Y80">
        <f t="shared" si="62"/>
        <v>0</v>
      </c>
      <c r="Z80">
        <f t="shared" si="63"/>
        <v>2443.8338080000003</v>
      </c>
      <c r="AA80">
        <f t="shared" si="46"/>
        <v>100</v>
      </c>
      <c r="AB80">
        <f t="shared" si="47"/>
        <v>0</v>
      </c>
      <c r="AC80">
        <f t="shared" si="48"/>
        <v>0</v>
      </c>
      <c r="AD80">
        <v>29.8</v>
      </c>
      <c r="AE80">
        <v>29.3</v>
      </c>
      <c r="AF80">
        <v>25.6</v>
      </c>
      <c r="AG80">
        <v>17.5</v>
      </c>
      <c r="AH80">
        <v>31.4</v>
      </c>
      <c r="AI80">
        <v>31.1</v>
      </c>
      <c r="AJ80">
        <v>22.1</v>
      </c>
      <c r="AK80">
        <v>49.7</v>
      </c>
      <c r="AL80">
        <v>36</v>
      </c>
      <c r="AM80">
        <v>69</v>
      </c>
      <c r="AN80">
        <v>61</v>
      </c>
      <c r="AO80">
        <v>61</v>
      </c>
      <c r="AP80">
        <v>0.77</v>
      </c>
      <c r="AQ80">
        <v>0.61</v>
      </c>
      <c r="AR80">
        <v>0.65</v>
      </c>
      <c r="AS80">
        <f t="shared" si="49"/>
        <v>29.8</v>
      </c>
      <c r="AT80">
        <f t="shared" si="50"/>
        <v>17.5</v>
      </c>
      <c r="AU80">
        <f t="shared" si="51"/>
        <v>22.1</v>
      </c>
      <c r="AV80">
        <f t="shared" si="52"/>
        <v>69</v>
      </c>
      <c r="AW80">
        <f t="shared" si="53"/>
        <v>0.77</v>
      </c>
      <c r="AX80">
        <f t="shared" si="54"/>
        <v>75.267500000000013</v>
      </c>
      <c r="AY80">
        <f t="shared" si="55"/>
        <v>5.4298642533936645</v>
      </c>
      <c r="AZ80">
        <f t="shared" si="56"/>
        <v>49.646999999999998</v>
      </c>
      <c r="BA80">
        <f t="shared" si="57"/>
        <v>304.60214104403485</v>
      </c>
      <c r="BB80">
        <f t="shared" si="58"/>
        <v>316.8157423971378</v>
      </c>
    </row>
    <row r="81" spans="1:69" x14ac:dyDescent="0.2">
      <c r="A81">
        <v>2021</v>
      </c>
      <c r="B81">
        <v>3</v>
      </c>
      <c r="C81" s="5">
        <v>45156</v>
      </c>
      <c r="D81" s="5">
        <v>45218</v>
      </c>
      <c r="E81" t="s">
        <v>51</v>
      </c>
      <c r="F81">
        <v>100</v>
      </c>
      <c r="P81">
        <v>37.6</v>
      </c>
      <c r="Q81">
        <v>0</v>
      </c>
      <c r="R81">
        <v>0</v>
      </c>
      <c r="S81">
        <f t="shared" si="37"/>
        <v>1341.568</v>
      </c>
      <c r="T81">
        <f t="shared" si="38"/>
        <v>0</v>
      </c>
      <c r="U81">
        <f t="shared" si="39"/>
        <v>0</v>
      </c>
      <c r="V81">
        <f t="shared" si="40"/>
        <v>1341.568</v>
      </c>
      <c r="W81">
        <f t="shared" si="64"/>
        <v>1503.8977279999999</v>
      </c>
      <c r="X81">
        <f t="shared" si="61"/>
        <v>0</v>
      </c>
      <c r="Y81">
        <f t="shared" si="62"/>
        <v>0</v>
      </c>
      <c r="Z81">
        <f t="shared" si="63"/>
        <v>1503.8977279999999</v>
      </c>
      <c r="AA81">
        <f t="shared" si="46"/>
        <v>100</v>
      </c>
      <c r="AB81">
        <f t="shared" si="47"/>
        <v>0</v>
      </c>
      <c r="AC81">
        <f t="shared" si="48"/>
        <v>0</v>
      </c>
      <c r="AD81">
        <v>27.3</v>
      </c>
      <c r="AE81">
        <v>27.4</v>
      </c>
      <c r="AF81">
        <v>24.6</v>
      </c>
      <c r="AG81">
        <v>17.899999999999999</v>
      </c>
      <c r="AH81">
        <v>32.9</v>
      </c>
      <c r="AI81">
        <v>32.799999999999997</v>
      </c>
      <c r="AJ81">
        <v>22.8</v>
      </c>
      <c r="AK81">
        <v>51.8</v>
      </c>
      <c r="AL81">
        <v>41.6</v>
      </c>
      <c r="AM81">
        <v>69</v>
      </c>
      <c r="AN81">
        <v>61</v>
      </c>
      <c r="AO81">
        <v>59</v>
      </c>
      <c r="AP81">
        <v>0.76</v>
      </c>
      <c r="AQ81">
        <v>0.59</v>
      </c>
      <c r="AR81">
        <v>0.61</v>
      </c>
      <c r="AS81">
        <f t="shared" si="49"/>
        <v>27.3</v>
      </c>
      <c r="AT81">
        <f t="shared" si="50"/>
        <v>17.899999999999999</v>
      </c>
      <c r="AU81">
        <f t="shared" si="51"/>
        <v>22.8</v>
      </c>
      <c r="AV81">
        <f t="shared" si="52"/>
        <v>69</v>
      </c>
      <c r="AW81">
        <f t="shared" si="53"/>
        <v>0.76</v>
      </c>
      <c r="AX81">
        <f t="shared" si="54"/>
        <v>74.955900000000014</v>
      </c>
      <c r="AY81">
        <f t="shared" si="55"/>
        <v>5.2631578947368416</v>
      </c>
      <c r="AZ81">
        <f t="shared" si="56"/>
        <v>51.495999999999995</v>
      </c>
      <c r="BA81">
        <f t="shared" si="57"/>
        <v>295.25032092426187</v>
      </c>
      <c r="BB81">
        <f t="shared" si="58"/>
        <v>305.8176254589963</v>
      </c>
    </row>
    <row r="82" spans="1:69" x14ac:dyDescent="0.2">
      <c r="A82">
        <v>2021</v>
      </c>
      <c r="B82">
        <v>4</v>
      </c>
      <c r="C82" s="5">
        <v>45156</v>
      </c>
      <c r="D82" s="5">
        <v>45218</v>
      </c>
      <c r="E82" t="s">
        <v>51</v>
      </c>
      <c r="F82">
        <v>100</v>
      </c>
      <c r="P82">
        <v>65</v>
      </c>
      <c r="Q82">
        <v>0</v>
      </c>
      <c r="R82">
        <v>0</v>
      </c>
      <c r="S82">
        <f t="shared" si="37"/>
        <v>2319.1999999999998</v>
      </c>
      <c r="T82">
        <f t="shared" si="38"/>
        <v>0</v>
      </c>
      <c r="U82">
        <f t="shared" si="39"/>
        <v>0</v>
      </c>
      <c r="V82">
        <f t="shared" si="40"/>
        <v>2319.1999999999998</v>
      </c>
      <c r="W82">
        <f t="shared" si="64"/>
        <v>2599.8231999999998</v>
      </c>
      <c r="X82">
        <f t="shared" si="61"/>
        <v>0</v>
      </c>
      <c r="Y82">
        <f t="shared" si="62"/>
        <v>0</v>
      </c>
      <c r="Z82">
        <f t="shared" si="63"/>
        <v>2599.8231999999998</v>
      </c>
      <c r="AA82">
        <f t="shared" si="46"/>
        <v>100</v>
      </c>
      <c r="AB82">
        <f t="shared" si="47"/>
        <v>0</v>
      </c>
      <c r="AC82">
        <f t="shared" si="48"/>
        <v>0</v>
      </c>
      <c r="AD82">
        <v>24.5</v>
      </c>
      <c r="AE82">
        <v>26.6</v>
      </c>
      <c r="AF82">
        <v>21.6</v>
      </c>
      <c r="AG82">
        <v>17.399999999999999</v>
      </c>
      <c r="AH82">
        <v>30.7</v>
      </c>
      <c r="AI82">
        <v>32.5</v>
      </c>
      <c r="AJ82">
        <v>21.8</v>
      </c>
      <c r="AK82">
        <v>49.8</v>
      </c>
      <c r="AL82">
        <v>41.7</v>
      </c>
      <c r="AM82">
        <v>69</v>
      </c>
      <c r="AN82">
        <v>61</v>
      </c>
      <c r="AO82">
        <v>59</v>
      </c>
      <c r="AP82">
        <v>0.77</v>
      </c>
      <c r="AQ82">
        <v>0.6</v>
      </c>
      <c r="AR82">
        <v>0.61</v>
      </c>
      <c r="AS82">
        <f t="shared" si="49"/>
        <v>24.5</v>
      </c>
      <c r="AT82">
        <f t="shared" si="50"/>
        <v>17.399999999999999</v>
      </c>
      <c r="AU82">
        <f t="shared" si="51"/>
        <v>21.8</v>
      </c>
      <c r="AV82">
        <f t="shared" si="52"/>
        <v>69</v>
      </c>
      <c r="AW82">
        <f t="shared" si="53"/>
        <v>0.77</v>
      </c>
      <c r="AX82">
        <f t="shared" si="54"/>
        <v>75.345400000000012</v>
      </c>
      <c r="AY82">
        <f t="shared" si="55"/>
        <v>5.5045871559633026</v>
      </c>
      <c r="AZ82">
        <f t="shared" si="56"/>
        <v>55.225999999999999</v>
      </c>
      <c r="BA82">
        <f t="shared" si="57"/>
        <v>308.79391362720969</v>
      </c>
      <c r="BB82">
        <f t="shared" si="58"/>
        <v>321.50800085342439</v>
      </c>
    </row>
    <row r="83" spans="1:69" x14ac:dyDescent="0.2">
      <c r="A83">
        <v>2021</v>
      </c>
      <c r="B83">
        <v>1</v>
      </c>
      <c r="C83" s="5">
        <v>45156</v>
      </c>
      <c r="D83" s="5">
        <v>45218</v>
      </c>
      <c r="E83" t="s">
        <v>52</v>
      </c>
      <c r="F83">
        <v>0</v>
      </c>
      <c r="P83">
        <v>0</v>
      </c>
      <c r="Q83">
        <v>16.899999999999999</v>
      </c>
      <c r="R83">
        <v>66.2</v>
      </c>
      <c r="S83">
        <f t="shared" si="37"/>
        <v>0</v>
      </c>
      <c r="T83">
        <f t="shared" si="38"/>
        <v>602.99199999999996</v>
      </c>
      <c r="U83">
        <f t="shared" si="39"/>
        <v>2362.0160000000001</v>
      </c>
      <c r="V83">
        <f t="shared" si="40"/>
        <v>2965.0079999999998</v>
      </c>
      <c r="W83">
        <f t="shared" si="64"/>
        <v>0</v>
      </c>
      <c r="X83">
        <f t="shared" si="61"/>
        <v>675.95403199999998</v>
      </c>
      <c r="Y83">
        <f t="shared" si="62"/>
        <v>2647.8199359999999</v>
      </c>
      <c r="Z83">
        <f t="shared" si="63"/>
        <v>3323.773968</v>
      </c>
      <c r="AA83">
        <f t="shared" si="46"/>
        <v>0</v>
      </c>
      <c r="AB83">
        <f t="shared" si="47"/>
        <v>20.336943441636581</v>
      </c>
      <c r="AC83">
        <f t="shared" si="48"/>
        <v>79.663056558363422</v>
      </c>
      <c r="AD83">
        <v>21.1</v>
      </c>
      <c r="AE83">
        <v>28.5</v>
      </c>
      <c r="AF83">
        <v>26.6</v>
      </c>
      <c r="AG83">
        <v>29.6</v>
      </c>
      <c r="AH83">
        <v>31.3</v>
      </c>
      <c r="AI83">
        <v>32.799999999999997</v>
      </c>
      <c r="AJ83">
        <v>36.700000000000003</v>
      </c>
      <c r="AK83">
        <v>50.8</v>
      </c>
      <c r="AL83">
        <v>38.799999999999997</v>
      </c>
      <c r="AM83">
        <v>64</v>
      </c>
      <c r="AN83">
        <v>61</v>
      </c>
      <c r="AO83">
        <v>61</v>
      </c>
      <c r="AP83">
        <v>0.68</v>
      </c>
      <c r="AQ83">
        <v>0.6</v>
      </c>
      <c r="AR83">
        <v>0.63</v>
      </c>
      <c r="AS83">
        <f t="shared" si="49"/>
        <v>26.9864019253911</v>
      </c>
      <c r="AT83">
        <f t="shared" si="50"/>
        <v>32.494945848375451</v>
      </c>
      <c r="AU83">
        <f t="shared" si="51"/>
        <v>41.240433212996386</v>
      </c>
      <c r="AV83">
        <f t="shared" si="52"/>
        <v>61</v>
      </c>
      <c r="AW83">
        <f t="shared" si="53"/>
        <v>0.62389891696750899</v>
      </c>
      <c r="AX83">
        <f t="shared" si="54"/>
        <v>63.586437184115525</v>
      </c>
      <c r="AY83">
        <f t="shared" si="55"/>
        <v>2.909765748100424</v>
      </c>
      <c r="AZ83">
        <f t="shared" si="56"/>
        <v>34.659995186522252</v>
      </c>
      <c r="BA83">
        <f t="shared" si="57"/>
        <v>144.30545580010232</v>
      </c>
      <c r="BB83">
        <f t="shared" si="58"/>
        <v>143.42762555199886</v>
      </c>
      <c r="BD83">
        <f>AVERAGE(V83:V86)</f>
        <v>2074.7919999999999</v>
      </c>
      <c r="BE83">
        <f>AVERAGE(AA83:AA86)</f>
        <v>0</v>
      </c>
      <c r="BF83">
        <f>AVERAGE(AB83:AB86)</f>
        <v>50.582154146634039</v>
      </c>
      <c r="BG83">
        <f>AVERAGE(AC83:AC86)</f>
        <v>49.417845853365961</v>
      </c>
      <c r="BH83">
        <f>AVERAGE(AS83:AS86)</f>
        <v>26.361418944955389</v>
      </c>
      <c r="BI83">
        <f>AVERAGE(AT83:AT86)</f>
        <v>32.064261118589258</v>
      </c>
      <c r="BJ83">
        <f>AVERAGE(AU83:AU86)</f>
        <v>44.994253448375339</v>
      </c>
      <c r="BK83">
        <f>AVERAGE(AV83:AV86)</f>
        <v>60.638586596340801</v>
      </c>
      <c r="BL83">
        <f>AVERAGE(AW83:AW86)</f>
        <v>0.61288306177884366</v>
      </c>
      <c r="BM83">
        <f t="shared" ref="BM83:BQ83" si="66">AVERAGE(AX83:AX86)</f>
        <v>63.921940588618966</v>
      </c>
      <c r="BN83">
        <f t="shared" si="66"/>
        <v>2.6794930203926102</v>
      </c>
      <c r="BO83">
        <f t="shared" si="66"/>
        <v>31.793925348055545</v>
      </c>
      <c r="BP83">
        <f t="shared" si="66"/>
        <v>132.131304154894</v>
      </c>
      <c r="BQ83">
        <f t="shared" si="66"/>
        <v>132.79785854617731</v>
      </c>
    </row>
    <row r="84" spans="1:69" x14ac:dyDescent="0.2">
      <c r="A84">
        <v>2021</v>
      </c>
      <c r="B84">
        <v>2</v>
      </c>
      <c r="C84" s="5">
        <v>45156</v>
      </c>
      <c r="D84" s="5">
        <v>45218</v>
      </c>
      <c r="E84" t="s">
        <v>52</v>
      </c>
      <c r="F84">
        <v>0</v>
      </c>
      <c r="P84">
        <v>0</v>
      </c>
      <c r="Q84">
        <v>27.3</v>
      </c>
      <c r="R84">
        <v>23</v>
      </c>
      <c r="S84">
        <f t="shared" si="37"/>
        <v>0</v>
      </c>
      <c r="T84">
        <f t="shared" si="38"/>
        <v>974.06399999999996</v>
      </c>
      <c r="U84">
        <f t="shared" si="39"/>
        <v>820.64</v>
      </c>
      <c r="V84">
        <f t="shared" si="40"/>
        <v>1794.704</v>
      </c>
      <c r="W84">
        <f t="shared" si="64"/>
        <v>0</v>
      </c>
      <c r="X84">
        <f t="shared" si="61"/>
        <v>1091.9257439999999</v>
      </c>
      <c r="Y84">
        <f t="shared" si="62"/>
        <v>919.93744000000004</v>
      </c>
      <c r="Z84">
        <f t="shared" si="63"/>
        <v>2011.863184</v>
      </c>
      <c r="AA84">
        <f t="shared" si="46"/>
        <v>0</v>
      </c>
      <c r="AB84">
        <f t="shared" si="47"/>
        <v>54.274353876739568</v>
      </c>
      <c r="AC84">
        <f t="shared" si="48"/>
        <v>45.725646123260439</v>
      </c>
      <c r="AD84">
        <v>23.3</v>
      </c>
      <c r="AE84">
        <v>29.3</v>
      </c>
      <c r="AF84">
        <v>25.6</v>
      </c>
      <c r="AG84">
        <v>29.7</v>
      </c>
      <c r="AH84">
        <v>31.4</v>
      </c>
      <c r="AI84">
        <v>31.1</v>
      </c>
      <c r="AJ84">
        <v>37.299999999999997</v>
      </c>
      <c r="AK84">
        <v>49.7</v>
      </c>
      <c r="AL84">
        <v>36</v>
      </c>
      <c r="AM84">
        <v>64</v>
      </c>
      <c r="AN84">
        <v>61</v>
      </c>
      <c r="AO84">
        <v>61</v>
      </c>
      <c r="AP84">
        <v>0.68</v>
      </c>
      <c r="AQ84">
        <v>0.61</v>
      </c>
      <c r="AR84">
        <v>0.65</v>
      </c>
      <c r="AS84">
        <f t="shared" si="49"/>
        <v>27.608151093439368</v>
      </c>
      <c r="AT84">
        <f t="shared" si="50"/>
        <v>31.262823061630222</v>
      </c>
      <c r="AU84">
        <f t="shared" si="51"/>
        <v>43.435586481113319</v>
      </c>
      <c r="AV84">
        <f t="shared" si="52"/>
        <v>61.000000000000007</v>
      </c>
      <c r="AW84">
        <f t="shared" si="53"/>
        <v>0.6282902584493042</v>
      </c>
      <c r="AX84">
        <f t="shared" si="54"/>
        <v>64.546260834990065</v>
      </c>
      <c r="AY84">
        <f t="shared" si="55"/>
        <v>2.7627116316750655</v>
      </c>
      <c r="AZ84">
        <f t="shared" si="56"/>
        <v>31.996753479125246</v>
      </c>
      <c r="BA84">
        <f t="shared" si="57"/>
        <v>137.01252807494231</v>
      </c>
      <c r="BB84">
        <f t="shared" si="58"/>
        <v>138.23465549609284</v>
      </c>
    </row>
    <row r="85" spans="1:69" x14ac:dyDescent="0.2">
      <c r="A85">
        <v>2021</v>
      </c>
      <c r="B85">
        <v>3</v>
      </c>
      <c r="C85" s="5">
        <v>45156</v>
      </c>
      <c r="D85" s="5">
        <v>45218</v>
      </c>
      <c r="E85" t="s">
        <v>52</v>
      </c>
      <c r="F85">
        <v>0</v>
      </c>
      <c r="P85">
        <v>0</v>
      </c>
      <c r="Q85">
        <v>26.1</v>
      </c>
      <c r="R85">
        <v>7</v>
      </c>
      <c r="S85">
        <f t="shared" si="37"/>
        <v>0</v>
      </c>
      <c r="T85">
        <f t="shared" si="38"/>
        <v>931.24800000000005</v>
      </c>
      <c r="U85">
        <f t="shared" si="39"/>
        <v>249.76</v>
      </c>
      <c r="V85">
        <f t="shared" si="40"/>
        <v>1181.008</v>
      </c>
      <c r="W85">
        <f t="shared" si="64"/>
        <v>0</v>
      </c>
      <c r="X85">
        <f t="shared" si="61"/>
        <v>1043.9290080000001</v>
      </c>
      <c r="Y85">
        <f t="shared" si="62"/>
        <v>279.98095999999998</v>
      </c>
      <c r="Z85">
        <f t="shared" si="63"/>
        <v>1323.9099679999999</v>
      </c>
      <c r="AA85">
        <f t="shared" si="46"/>
        <v>0</v>
      </c>
      <c r="AB85">
        <f t="shared" si="47"/>
        <v>78.851963746223561</v>
      </c>
      <c r="AC85">
        <f t="shared" si="48"/>
        <v>21.148036253776432</v>
      </c>
      <c r="AD85">
        <v>25.2</v>
      </c>
      <c r="AE85">
        <v>27.4</v>
      </c>
      <c r="AF85">
        <v>24.6</v>
      </c>
      <c r="AG85">
        <v>29.1</v>
      </c>
      <c r="AH85">
        <v>32.9</v>
      </c>
      <c r="AI85">
        <v>32.799999999999997</v>
      </c>
      <c r="AJ85">
        <v>36.299999999999997</v>
      </c>
      <c r="AK85">
        <v>51.8</v>
      </c>
      <c r="AL85">
        <v>41.6</v>
      </c>
      <c r="AM85">
        <v>64</v>
      </c>
      <c r="AN85">
        <v>61</v>
      </c>
      <c r="AO85">
        <v>59</v>
      </c>
      <c r="AP85">
        <v>0.68</v>
      </c>
      <c r="AQ85">
        <v>0.59</v>
      </c>
      <c r="AR85">
        <v>0.61</v>
      </c>
      <c r="AS85">
        <f t="shared" si="49"/>
        <v>26.807854984894256</v>
      </c>
      <c r="AT85">
        <f t="shared" si="50"/>
        <v>32.878851963746222</v>
      </c>
      <c r="AU85">
        <f t="shared" si="51"/>
        <v>49.642900302114803</v>
      </c>
      <c r="AV85">
        <f t="shared" si="52"/>
        <v>60.577039274924473</v>
      </c>
      <c r="AW85">
        <f t="shared" si="53"/>
        <v>0.59422960725075513</v>
      </c>
      <c r="AX85">
        <f t="shared" si="54"/>
        <v>63.287374320241696</v>
      </c>
      <c r="AY85">
        <f t="shared" si="55"/>
        <v>2.4172640854927638</v>
      </c>
      <c r="AZ85">
        <f t="shared" si="56"/>
        <v>27.024247734138982</v>
      </c>
      <c r="BA85">
        <f t="shared" si="57"/>
        <v>119.04935076809718</v>
      </c>
      <c r="BB85">
        <f t="shared" si="58"/>
        <v>118.59092791430797</v>
      </c>
    </row>
    <row r="86" spans="1:69" x14ac:dyDescent="0.2">
      <c r="A86">
        <v>2021</v>
      </c>
      <c r="B86">
        <v>4</v>
      </c>
      <c r="C86" s="5">
        <v>45156</v>
      </c>
      <c r="D86" s="5">
        <v>45218</v>
      </c>
      <c r="E86" t="s">
        <v>52</v>
      </c>
      <c r="F86">
        <v>0</v>
      </c>
      <c r="P86">
        <v>0</v>
      </c>
      <c r="Q86">
        <v>32.299999999999997</v>
      </c>
      <c r="R86">
        <v>33.799999999999997</v>
      </c>
      <c r="S86">
        <f t="shared" si="37"/>
        <v>0</v>
      </c>
      <c r="T86">
        <f t="shared" si="38"/>
        <v>1152.4639999999999</v>
      </c>
      <c r="U86">
        <f t="shared" si="39"/>
        <v>1205.9839999999999</v>
      </c>
      <c r="V86">
        <f t="shared" si="40"/>
        <v>2358.4479999999999</v>
      </c>
      <c r="W86">
        <f t="shared" si="64"/>
        <v>0</v>
      </c>
      <c r="X86">
        <f t="shared" si="61"/>
        <v>1291.9121439999999</v>
      </c>
      <c r="Y86">
        <f t="shared" si="62"/>
        <v>1351.908064</v>
      </c>
      <c r="Z86">
        <f t="shared" si="63"/>
        <v>2643.8202079999996</v>
      </c>
      <c r="AA86">
        <f t="shared" si="46"/>
        <v>0</v>
      </c>
      <c r="AB86">
        <f t="shared" si="47"/>
        <v>48.865355521936458</v>
      </c>
      <c r="AC86">
        <f t="shared" si="48"/>
        <v>51.134644478063542</v>
      </c>
      <c r="AD86">
        <v>21.2</v>
      </c>
      <c r="AE86">
        <v>26.6</v>
      </c>
      <c r="AF86">
        <v>21.6</v>
      </c>
      <c r="AG86">
        <v>30.7</v>
      </c>
      <c r="AH86">
        <v>30.7</v>
      </c>
      <c r="AI86">
        <v>32.5</v>
      </c>
      <c r="AJ86">
        <v>38.200000000000003</v>
      </c>
      <c r="AK86">
        <v>49.8</v>
      </c>
      <c r="AL86">
        <v>41.7</v>
      </c>
      <c r="AM86">
        <v>64</v>
      </c>
      <c r="AN86">
        <v>61</v>
      </c>
      <c r="AO86">
        <v>59</v>
      </c>
      <c r="AP86">
        <v>0.67</v>
      </c>
      <c r="AQ86">
        <v>0.6</v>
      </c>
      <c r="AR86">
        <v>0.61</v>
      </c>
      <c r="AS86">
        <f t="shared" si="49"/>
        <v>24.043267776096826</v>
      </c>
      <c r="AT86">
        <f t="shared" si="50"/>
        <v>31.620423600605143</v>
      </c>
      <c r="AU86">
        <f t="shared" si="51"/>
        <v>45.658093797276848</v>
      </c>
      <c r="AV86">
        <f t="shared" si="52"/>
        <v>59.97730711043873</v>
      </c>
      <c r="AW86">
        <f t="shared" si="53"/>
        <v>0.60511346444780634</v>
      </c>
      <c r="AX86">
        <f t="shared" si="54"/>
        <v>64.267690015128593</v>
      </c>
      <c r="AY86">
        <f t="shared" si="55"/>
        <v>2.6282306163021874</v>
      </c>
      <c r="AZ86">
        <f t="shared" si="56"/>
        <v>33.4947049924357</v>
      </c>
      <c r="BA86">
        <f t="shared" si="57"/>
        <v>128.15788197643411</v>
      </c>
      <c r="BB86">
        <f t="shared" si="58"/>
        <v>130.93822522230957</v>
      </c>
    </row>
    <row r="87" spans="1:69" x14ac:dyDescent="0.2">
      <c r="A87">
        <v>2021</v>
      </c>
      <c r="B87">
        <v>1</v>
      </c>
      <c r="C87" s="5">
        <v>45156</v>
      </c>
      <c r="D87" s="5">
        <v>45218</v>
      </c>
      <c r="E87" t="s">
        <v>52</v>
      </c>
      <c r="F87">
        <v>25</v>
      </c>
      <c r="P87">
        <v>37</v>
      </c>
      <c r="Q87">
        <v>11.2</v>
      </c>
      <c r="R87">
        <v>1.6</v>
      </c>
      <c r="S87">
        <f t="shared" si="37"/>
        <v>1320.16</v>
      </c>
      <c r="T87">
        <f t="shared" si="38"/>
        <v>399.61599999999999</v>
      </c>
      <c r="U87">
        <f t="shared" si="39"/>
        <v>57.088000000000001</v>
      </c>
      <c r="V87">
        <f t="shared" si="40"/>
        <v>1776.864</v>
      </c>
      <c r="W87">
        <f t="shared" si="64"/>
        <v>1479.8993600000001</v>
      </c>
      <c r="X87">
        <f t="shared" si="61"/>
        <v>447.96953600000001</v>
      </c>
      <c r="Y87">
        <f t="shared" si="62"/>
        <v>63.995648000000003</v>
      </c>
      <c r="Z87">
        <f t="shared" si="63"/>
        <v>1991.864544</v>
      </c>
      <c r="AA87">
        <f t="shared" si="46"/>
        <v>74.297188755020088</v>
      </c>
      <c r="AB87">
        <f t="shared" si="47"/>
        <v>22.489959839357429</v>
      </c>
      <c r="AC87">
        <f t="shared" si="48"/>
        <v>3.2128514056224895</v>
      </c>
      <c r="AD87">
        <v>21.1</v>
      </c>
      <c r="AE87">
        <v>28.5</v>
      </c>
      <c r="AF87">
        <v>26.6</v>
      </c>
      <c r="AG87">
        <v>29.6</v>
      </c>
      <c r="AH87">
        <v>31.3</v>
      </c>
      <c r="AI87">
        <v>32.799999999999997</v>
      </c>
      <c r="AJ87">
        <v>36.700000000000003</v>
      </c>
      <c r="AK87">
        <v>50.8</v>
      </c>
      <c r="AL87">
        <v>38.799999999999997</v>
      </c>
      <c r="AM87">
        <v>64</v>
      </c>
      <c r="AN87">
        <v>61</v>
      </c>
      <c r="AO87">
        <v>61</v>
      </c>
      <c r="AP87">
        <v>0.68</v>
      </c>
      <c r="AQ87">
        <v>0.6</v>
      </c>
      <c r="AR87">
        <v>0.63</v>
      </c>
      <c r="AS87">
        <f t="shared" si="49"/>
        <v>22.940963855421689</v>
      </c>
      <c r="AT87">
        <f t="shared" si="50"/>
        <v>30.085140562249002</v>
      </c>
      <c r="AU87">
        <f t="shared" si="51"/>
        <v>39.938554216867473</v>
      </c>
      <c r="AV87">
        <f t="shared" si="52"/>
        <v>63.228915662650607</v>
      </c>
      <c r="AW87">
        <f t="shared" si="53"/>
        <v>0.660401606425703</v>
      </c>
      <c r="AX87">
        <f t="shared" si="54"/>
        <v>65.46367550200803</v>
      </c>
      <c r="AY87">
        <f t="shared" si="55"/>
        <v>3.0046155238468728</v>
      </c>
      <c r="AZ87">
        <f t="shared" si="56"/>
        <v>39.916180722891554</v>
      </c>
      <c r="BA87">
        <f t="shared" si="57"/>
        <v>154.45413134634526</v>
      </c>
      <c r="BB87">
        <f t="shared" si="58"/>
        <v>152.47532997008338</v>
      </c>
      <c r="BD87">
        <f>AVERAGE(V87:V90)</f>
        <v>2446.7559999999999</v>
      </c>
      <c r="BE87">
        <f>AVERAGE(AA87:AA90)</f>
        <v>55.820335611107645</v>
      </c>
      <c r="BF87">
        <f>AVERAGE(AB87:AB90)</f>
        <v>37.731833231569141</v>
      </c>
      <c r="BG87">
        <f>AVERAGE(AC87:AC90)</f>
        <v>6.4478311573232112</v>
      </c>
      <c r="BH87">
        <f>AVERAGE(AS87:AS90)</f>
        <v>24.592713426551164</v>
      </c>
      <c r="BI87">
        <f>AVERAGE(AT87:AT90)</f>
        <v>30.712249694463083</v>
      </c>
      <c r="BJ87">
        <f>AVERAGE(AU87:AU90)</f>
        <v>42.351941971838116</v>
      </c>
      <c r="BK87">
        <f>AVERAGE(AV87:AV90)</f>
        <v>62.622024719758734</v>
      </c>
      <c r="BL87">
        <f>AVERAGE(AW87:AW90)</f>
        <v>0.64480439400852063</v>
      </c>
      <c r="BM87">
        <f t="shared" ref="BM87:BQ87" si="67">AVERAGE(AX87:AX90)</f>
        <v>64.975157488013267</v>
      </c>
      <c r="BN87">
        <f t="shared" si="67"/>
        <v>2.8385421349058313</v>
      </c>
      <c r="BO87">
        <f t="shared" si="67"/>
        <v>36.019980539639384</v>
      </c>
      <c r="BP87">
        <f t="shared" si="67"/>
        <v>144.55592435629973</v>
      </c>
      <c r="BQ87">
        <f t="shared" si="67"/>
        <v>143.0037471097769</v>
      </c>
    </row>
    <row r="88" spans="1:69" x14ac:dyDescent="0.2">
      <c r="A88">
        <v>2021</v>
      </c>
      <c r="B88">
        <v>2</v>
      </c>
      <c r="C88" s="5">
        <v>45156</v>
      </c>
      <c r="D88" s="5">
        <v>45218</v>
      </c>
      <c r="E88" t="s">
        <v>52</v>
      </c>
      <c r="F88">
        <v>25</v>
      </c>
      <c r="P88">
        <v>40</v>
      </c>
      <c r="Q88">
        <v>40.200000000000003</v>
      </c>
      <c r="R88">
        <v>11</v>
      </c>
      <c r="S88">
        <f t="shared" si="37"/>
        <v>1427.2</v>
      </c>
      <c r="T88">
        <f t="shared" si="38"/>
        <v>1434.336</v>
      </c>
      <c r="U88">
        <f t="shared" si="39"/>
        <v>392.48</v>
      </c>
      <c r="V88">
        <f t="shared" si="40"/>
        <v>3254.0160000000001</v>
      </c>
      <c r="W88">
        <f t="shared" si="64"/>
        <v>1599.8912</v>
      </c>
      <c r="X88">
        <f t="shared" si="61"/>
        <v>1607.890656</v>
      </c>
      <c r="Y88">
        <f t="shared" si="62"/>
        <v>439.97008</v>
      </c>
      <c r="Z88">
        <f t="shared" si="63"/>
        <v>3647.7519360000001</v>
      </c>
      <c r="AA88">
        <f t="shared" si="46"/>
        <v>43.859649122807021</v>
      </c>
      <c r="AB88">
        <f t="shared" si="47"/>
        <v>44.078947368421048</v>
      </c>
      <c r="AC88">
        <f t="shared" si="48"/>
        <v>12.06140350877193</v>
      </c>
      <c r="AD88">
        <v>23.3</v>
      </c>
      <c r="AE88">
        <v>29.3</v>
      </c>
      <c r="AF88">
        <v>25.6</v>
      </c>
      <c r="AG88">
        <v>29.7</v>
      </c>
      <c r="AH88">
        <v>31.4</v>
      </c>
      <c r="AI88">
        <v>31.1</v>
      </c>
      <c r="AJ88">
        <v>37.299999999999997</v>
      </c>
      <c r="AK88">
        <v>49.7</v>
      </c>
      <c r="AL88">
        <v>36</v>
      </c>
      <c r="AM88">
        <v>64</v>
      </c>
      <c r="AN88">
        <v>61</v>
      </c>
      <c r="AO88">
        <v>61</v>
      </c>
      <c r="AP88">
        <v>0.68</v>
      </c>
      <c r="AQ88">
        <v>0.61</v>
      </c>
      <c r="AR88">
        <v>0.65</v>
      </c>
      <c r="AS88">
        <f t="shared" si="49"/>
        <v>26.222149122807014</v>
      </c>
      <c r="AT88">
        <f t="shared" si="50"/>
        <v>30.618201754385964</v>
      </c>
      <c r="AU88">
        <f t="shared" si="51"/>
        <v>42.608991228070174</v>
      </c>
      <c r="AV88">
        <f t="shared" si="52"/>
        <v>62.315789473684205</v>
      </c>
      <c r="AW88">
        <f t="shared" si="53"/>
        <v>0.64552631578947373</v>
      </c>
      <c r="AX88">
        <f t="shared" si="54"/>
        <v>65.048420833333338</v>
      </c>
      <c r="AY88">
        <f t="shared" si="55"/>
        <v>2.81630699393197</v>
      </c>
      <c r="AZ88">
        <f t="shared" si="56"/>
        <v>34.151489035087721</v>
      </c>
      <c r="BA88">
        <f t="shared" si="57"/>
        <v>142.68324693262528</v>
      </c>
      <c r="BB88">
        <f t="shared" si="58"/>
        <v>142.01265312957113</v>
      </c>
    </row>
    <row r="89" spans="1:69" x14ac:dyDescent="0.2">
      <c r="A89">
        <v>2021</v>
      </c>
      <c r="B89">
        <v>3</v>
      </c>
      <c r="C89" s="5">
        <v>45156</v>
      </c>
      <c r="D89" s="5">
        <v>45218</v>
      </c>
      <c r="E89" t="s">
        <v>52</v>
      </c>
      <c r="F89">
        <v>25</v>
      </c>
      <c r="P89">
        <v>20.7</v>
      </c>
      <c r="Q89">
        <v>27.5</v>
      </c>
      <c r="R89">
        <v>2.2000000000000002</v>
      </c>
      <c r="S89">
        <f t="shared" si="37"/>
        <v>738.57600000000002</v>
      </c>
      <c r="T89">
        <f t="shared" si="38"/>
        <v>981.2</v>
      </c>
      <c r="U89">
        <f t="shared" si="39"/>
        <v>78.496000000000009</v>
      </c>
      <c r="V89">
        <f t="shared" si="40"/>
        <v>1798.2720000000002</v>
      </c>
      <c r="W89">
        <f t="shared" si="64"/>
        <v>827.94369600000005</v>
      </c>
      <c r="X89">
        <f t="shared" si="61"/>
        <v>1099.9252000000001</v>
      </c>
      <c r="Y89">
        <f t="shared" si="62"/>
        <v>87.994016000000016</v>
      </c>
      <c r="Z89">
        <f t="shared" si="63"/>
        <v>2015.8629120000003</v>
      </c>
      <c r="AA89">
        <f t="shared" si="46"/>
        <v>41.071428571428569</v>
      </c>
      <c r="AB89">
        <f t="shared" si="47"/>
        <v>54.563492063492056</v>
      </c>
      <c r="AC89">
        <f t="shared" si="48"/>
        <v>4.3650793650793656</v>
      </c>
      <c r="AD89">
        <v>25.2</v>
      </c>
      <c r="AE89">
        <v>27.4</v>
      </c>
      <c r="AF89">
        <v>24.6</v>
      </c>
      <c r="AG89">
        <v>29.1</v>
      </c>
      <c r="AH89">
        <v>32.9</v>
      </c>
      <c r="AI89">
        <v>32.799999999999997</v>
      </c>
      <c r="AJ89">
        <v>36.299999999999997</v>
      </c>
      <c r="AK89">
        <v>51.8</v>
      </c>
      <c r="AL89">
        <v>41.6</v>
      </c>
      <c r="AM89">
        <v>64</v>
      </c>
      <c r="AN89">
        <v>61</v>
      </c>
      <c r="AO89">
        <v>59</v>
      </c>
      <c r="AP89">
        <v>0.68</v>
      </c>
      <c r="AQ89">
        <v>0.59</v>
      </c>
      <c r="AR89">
        <v>0.61</v>
      </c>
      <c r="AS89">
        <f t="shared" si="49"/>
        <v>26.374206349206347</v>
      </c>
      <c r="AT89">
        <f t="shared" si="50"/>
        <v>31.334920634920628</v>
      </c>
      <c r="AU89">
        <f t="shared" si="51"/>
        <v>44.988690476190463</v>
      </c>
      <c r="AV89">
        <f t="shared" si="52"/>
        <v>62.144841269841265</v>
      </c>
      <c r="AW89">
        <f t="shared" si="53"/>
        <v>0.62783730158730156</v>
      </c>
      <c r="AX89">
        <f t="shared" si="54"/>
        <v>64.490096825396833</v>
      </c>
      <c r="AY89">
        <f t="shared" si="55"/>
        <v>2.667337029147538</v>
      </c>
      <c r="AZ89">
        <f t="shared" si="56"/>
        <v>31.786311507936517</v>
      </c>
      <c r="BA89">
        <f t="shared" si="57"/>
        <v>134.7652327557266</v>
      </c>
      <c r="BB89">
        <f t="shared" si="58"/>
        <v>133.34637463231863</v>
      </c>
    </row>
    <row r="90" spans="1:69" x14ac:dyDescent="0.2">
      <c r="A90">
        <v>2021</v>
      </c>
      <c r="B90">
        <v>4</v>
      </c>
      <c r="C90" s="5">
        <v>45156</v>
      </c>
      <c r="D90" s="5">
        <v>45218</v>
      </c>
      <c r="E90" t="s">
        <v>52</v>
      </c>
      <c r="F90">
        <v>25</v>
      </c>
      <c r="P90">
        <v>53.1</v>
      </c>
      <c r="Q90">
        <v>24.7</v>
      </c>
      <c r="R90">
        <v>5.0999999999999996</v>
      </c>
      <c r="S90">
        <f t="shared" si="37"/>
        <v>1894.6079999999999</v>
      </c>
      <c r="T90">
        <f t="shared" si="38"/>
        <v>881.29599999999994</v>
      </c>
      <c r="U90">
        <f t="shared" si="39"/>
        <v>181.96799999999999</v>
      </c>
      <c r="V90">
        <f t="shared" si="40"/>
        <v>2957.8719999999998</v>
      </c>
      <c r="W90">
        <f t="shared" si="64"/>
        <v>2123.8555679999999</v>
      </c>
      <c r="X90">
        <f t="shared" si="61"/>
        <v>987.93281599999989</v>
      </c>
      <c r="Y90">
        <f t="shared" si="62"/>
        <v>203.98612799999998</v>
      </c>
      <c r="Z90">
        <f t="shared" si="63"/>
        <v>3315.774512</v>
      </c>
      <c r="AA90">
        <f t="shared" si="46"/>
        <v>64.053075995174908</v>
      </c>
      <c r="AB90">
        <f t="shared" si="47"/>
        <v>29.794933655006027</v>
      </c>
      <c r="AC90">
        <f t="shared" si="48"/>
        <v>6.1519903498190596</v>
      </c>
      <c r="AD90">
        <v>21.2</v>
      </c>
      <c r="AE90">
        <v>26.6</v>
      </c>
      <c r="AF90">
        <v>21.6</v>
      </c>
      <c r="AG90">
        <v>30.7</v>
      </c>
      <c r="AH90">
        <v>30.7</v>
      </c>
      <c r="AI90">
        <v>32.5</v>
      </c>
      <c r="AJ90">
        <v>38.200000000000003</v>
      </c>
      <c r="AK90">
        <v>49.8</v>
      </c>
      <c r="AL90">
        <v>41.7</v>
      </c>
      <c r="AM90">
        <v>64</v>
      </c>
      <c r="AN90">
        <v>61</v>
      </c>
      <c r="AO90">
        <v>59</v>
      </c>
      <c r="AP90">
        <v>0.67</v>
      </c>
      <c r="AQ90">
        <v>0.6</v>
      </c>
      <c r="AR90">
        <v>0.61</v>
      </c>
      <c r="AS90">
        <f t="shared" si="49"/>
        <v>22.833534378769599</v>
      </c>
      <c r="AT90">
        <f t="shared" si="50"/>
        <v>30.810735826296742</v>
      </c>
      <c r="AU90">
        <f t="shared" si="51"/>
        <v>41.871531966224367</v>
      </c>
      <c r="AV90">
        <f t="shared" si="52"/>
        <v>62.798552472858866</v>
      </c>
      <c r="AW90">
        <f t="shared" si="53"/>
        <v>0.64545235223160424</v>
      </c>
      <c r="AX90">
        <f t="shared" si="54"/>
        <v>64.89843679131485</v>
      </c>
      <c r="AY90">
        <f t="shared" si="55"/>
        <v>2.8659089926969448</v>
      </c>
      <c r="AZ90">
        <f t="shared" si="56"/>
        <v>38.225940892641738</v>
      </c>
      <c r="BA90">
        <f t="shared" si="57"/>
        <v>146.32108639050176</v>
      </c>
      <c r="BB90">
        <f t="shared" si="58"/>
        <v>144.18063070713447</v>
      </c>
    </row>
    <row r="91" spans="1:69" x14ac:dyDescent="0.2">
      <c r="A91">
        <v>2021</v>
      </c>
      <c r="B91">
        <v>1</v>
      </c>
      <c r="C91" s="5">
        <v>45156</v>
      </c>
      <c r="D91" s="5">
        <v>45218</v>
      </c>
      <c r="E91" t="s">
        <v>52</v>
      </c>
      <c r="F91">
        <v>50</v>
      </c>
      <c r="P91">
        <v>28.1</v>
      </c>
      <c r="Q91">
        <v>13.8</v>
      </c>
      <c r="R91">
        <v>6.9</v>
      </c>
      <c r="S91">
        <f t="shared" si="37"/>
        <v>1002.6080000000001</v>
      </c>
      <c r="T91">
        <f t="shared" si="38"/>
        <v>492.38400000000001</v>
      </c>
      <c r="U91">
        <f t="shared" si="39"/>
        <v>246.19200000000001</v>
      </c>
      <c r="V91">
        <f t="shared" si="40"/>
        <v>1741.1840000000002</v>
      </c>
      <c r="W91">
        <f t="shared" si="64"/>
        <v>1123.9235680000002</v>
      </c>
      <c r="X91">
        <f t="shared" si="61"/>
        <v>551.96246400000007</v>
      </c>
      <c r="Y91">
        <f t="shared" si="62"/>
        <v>275.98123200000003</v>
      </c>
      <c r="Z91">
        <f t="shared" si="63"/>
        <v>1951.8672640000002</v>
      </c>
      <c r="AA91">
        <f t="shared" si="46"/>
        <v>57.581967213114751</v>
      </c>
      <c r="AB91">
        <f t="shared" si="47"/>
        <v>28.278688524590162</v>
      </c>
      <c r="AC91">
        <f t="shared" si="48"/>
        <v>14.139344262295081</v>
      </c>
      <c r="AD91">
        <v>21.1</v>
      </c>
      <c r="AE91">
        <v>28.5</v>
      </c>
      <c r="AF91">
        <v>26.6</v>
      </c>
      <c r="AG91">
        <v>29.6</v>
      </c>
      <c r="AH91">
        <v>31.3</v>
      </c>
      <c r="AI91">
        <v>32.799999999999997</v>
      </c>
      <c r="AJ91">
        <v>36.700000000000003</v>
      </c>
      <c r="AK91">
        <v>50.8</v>
      </c>
      <c r="AL91">
        <v>38.799999999999997</v>
      </c>
      <c r="AM91">
        <v>64</v>
      </c>
      <c r="AN91">
        <v>61</v>
      </c>
      <c r="AO91">
        <v>61</v>
      </c>
      <c r="AP91">
        <v>0.68</v>
      </c>
      <c r="AQ91">
        <v>0.6</v>
      </c>
      <c r="AR91">
        <v>0.63</v>
      </c>
      <c r="AS91">
        <f t="shared" si="49"/>
        <v>23.970286885245901</v>
      </c>
      <c r="AT91">
        <f t="shared" si="50"/>
        <v>30.533196721311473</v>
      </c>
      <c r="AU91">
        <f t="shared" si="51"/>
        <v>40.984221311475402</v>
      </c>
      <c r="AV91">
        <f t="shared" si="52"/>
        <v>62.727459016393439</v>
      </c>
      <c r="AW91">
        <f t="shared" si="53"/>
        <v>0.65030737704918029</v>
      </c>
      <c r="AX91">
        <f t="shared" si="54"/>
        <v>65.114639754098363</v>
      </c>
      <c r="AY91">
        <f t="shared" si="55"/>
        <v>2.9279560806587908</v>
      </c>
      <c r="AZ91">
        <f t="shared" si="56"/>
        <v>37.91438729508198</v>
      </c>
      <c r="BA91">
        <f t="shared" si="57"/>
        <v>149.31971142384086</v>
      </c>
      <c r="BB91">
        <f t="shared" si="58"/>
        <v>147.79287240923946</v>
      </c>
      <c r="BD91">
        <f>AVERAGE(V91:V94)</f>
        <v>2996.2280000000005</v>
      </c>
      <c r="BE91">
        <f>AVERAGE(AA91:AA94)</f>
        <v>65.573480039468606</v>
      </c>
      <c r="BF91">
        <f>AVERAGE(AB91:AB94)</f>
        <v>25.183389173244962</v>
      </c>
      <c r="BG91">
        <f>AVERAGE(AC91:AC94)</f>
        <v>9.2431307872864235</v>
      </c>
      <c r="BH91">
        <f>AVERAGE(AS91:AS94)</f>
        <v>24.224925882139416</v>
      </c>
      <c r="BI91">
        <f>AVERAGE(AT91:AT94)</f>
        <v>30.455021210181958</v>
      </c>
      <c r="BJ91">
        <f>AVERAGE(AU91:AU94)</f>
        <v>40.807265598654602</v>
      </c>
      <c r="BK91">
        <f>AVERAGE(AV91:AV94)</f>
        <v>62.853038506749805</v>
      </c>
      <c r="BL91">
        <f>AVERAGE(AW91:AW94)</f>
        <v>0.65254664566508858</v>
      </c>
      <c r="BM91">
        <f t="shared" ref="BM91:BQ91" si="68">AVERAGE(AX91:AX94)</f>
        <v>65.175538477268262</v>
      </c>
      <c r="BN91">
        <f t="shared" si="68"/>
        <v>2.9424214276531853</v>
      </c>
      <c r="BO91">
        <f t="shared" si="68"/>
        <v>37.824317111111803</v>
      </c>
      <c r="BP91">
        <f t="shared" si="68"/>
        <v>150.38359968169624</v>
      </c>
      <c r="BQ91">
        <f t="shared" si="68"/>
        <v>148.67794403452598</v>
      </c>
    </row>
    <row r="92" spans="1:69" x14ac:dyDescent="0.2">
      <c r="A92">
        <v>2021</v>
      </c>
      <c r="B92">
        <v>2</v>
      </c>
      <c r="C92" s="5">
        <v>45156</v>
      </c>
      <c r="D92" s="5">
        <v>45218</v>
      </c>
      <c r="E92" t="s">
        <v>52</v>
      </c>
      <c r="F92">
        <v>50</v>
      </c>
      <c r="P92">
        <v>85.2</v>
      </c>
      <c r="Q92">
        <v>17.7</v>
      </c>
      <c r="R92">
        <v>0</v>
      </c>
      <c r="S92">
        <f t="shared" si="37"/>
        <v>3039.9360000000001</v>
      </c>
      <c r="T92">
        <f t="shared" si="38"/>
        <v>631.53599999999994</v>
      </c>
      <c r="U92">
        <f t="shared" si="39"/>
        <v>0</v>
      </c>
      <c r="V92">
        <f t="shared" si="40"/>
        <v>3671.4720000000002</v>
      </c>
      <c r="W92">
        <f t="shared" si="64"/>
        <v>3407.7682560000003</v>
      </c>
      <c r="X92">
        <f t="shared" si="61"/>
        <v>707.95185599999991</v>
      </c>
      <c r="Y92">
        <f t="shared" si="62"/>
        <v>0</v>
      </c>
      <c r="Z92">
        <f t="shared" si="63"/>
        <v>4115.720112</v>
      </c>
      <c r="AA92">
        <f t="shared" si="46"/>
        <v>82.798833819241977</v>
      </c>
      <c r="AB92">
        <f t="shared" si="47"/>
        <v>17.201166180758015</v>
      </c>
      <c r="AC92">
        <f t="shared" si="48"/>
        <v>0</v>
      </c>
      <c r="AD92">
        <v>23.3</v>
      </c>
      <c r="AE92">
        <v>29.3</v>
      </c>
      <c r="AF92">
        <v>25.6</v>
      </c>
      <c r="AG92">
        <v>29.7</v>
      </c>
      <c r="AH92">
        <v>31.4</v>
      </c>
      <c r="AI92">
        <v>31.1</v>
      </c>
      <c r="AJ92">
        <v>37.299999999999997</v>
      </c>
      <c r="AK92">
        <v>49.7</v>
      </c>
      <c r="AL92">
        <v>36</v>
      </c>
      <c r="AM92">
        <v>64</v>
      </c>
      <c r="AN92">
        <v>61</v>
      </c>
      <c r="AO92">
        <v>61</v>
      </c>
      <c r="AP92">
        <v>0.68</v>
      </c>
      <c r="AQ92">
        <v>0.61</v>
      </c>
      <c r="AR92">
        <v>0.65</v>
      </c>
      <c r="AS92">
        <f t="shared" si="49"/>
        <v>24.332069970845481</v>
      </c>
      <c r="AT92">
        <f t="shared" si="50"/>
        <v>29.992419825072879</v>
      </c>
      <c r="AU92">
        <f t="shared" si="51"/>
        <v>39.43294460641399</v>
      </c>
      <c r="AV92">
        <f t="shared" si="52"/>
        <v>63.483965014577258</v>
      </c>
      <c r="AW92">
        <f t="shared" si="53"/>
        <v>0.6679591836734694</v>
      </c>
      <c r="AX92">
        <f t="shared" si="54"/>
        <v>65.53590495626824</v>
      </c>
      <c r="AY92">
        <f t="shared" si="55"/>
        <v>3.0431407341687926</v>
      </c>
      <c r="AZ92">
        <f t="shared" si="56"/>
        <v>38.995291545189509</v>
      </c>
      <c r="BA92">
        <f t="shared" si="57"/>
        <v>157.06556089626551</v>
      </c>
      <c r="BB92">
        <f t="shared" si="58"/>
        <v>154.60076118064677</v>
      </c>
    </row>
    <row r="93" spans="1:69" x14ac:dyDescent="0.2">
      <c r="A93">
        <v>2021</v>
      </c>
      <c r="B93">
        <v>3</v>
      </c>
      <c r="C93" s="5">
        <v>45156</v>
      </c>
      <c r="D93" s="5">
        <v>45218</v>
      </c>
      <c r="E93" t="s">
        <v>52</v>
      </c>
      <c r="F93">
        <v>50</v>
      </c>
      <c r="P93">
        <v>66.400000000000006</v>
      </c>
      <c r="Q93">
        <v>24.8</v>
      </c>
      <c r="R93">
        <v>5.6</v>
      </c>
      <c r="S93">
        <f t="shared" si="37"/>
        <v>2369.152</v>
      </c>
      <c r="T93">
        <f t="shared" si="38"/>
        <v>884.86400000000003</v>
      </c>
      <c r="U93">
        <f t="shared" si="39"/>
        <v>199.80799999999999</v>
      </c>
      <c r="V93">
        <f t="shared" si="40"/>
        <v>3453.8240000000001</v>
      </c>
      <c r="W93">
        <f t="shared" si="64"/>
        <v>2655.8193919999999</v>
      </c>
      <c r="X93">
        <f t="shared" si="61"/>
        <v>991.93254400000001</v>
      </c>
      <c r="Y93">
        <f t="shared" si="62"/>
        <v>223.984768</v>
      </c>
      <c r="Z93">
        <f t="shared" si="63"/>
        <v>3871.7367039999999</v>
      </c>
      <c r="AA93">
        <f t="shared" si="46"/>
        <v>68.59504132231406</v>
      </c>
      <c r="AB93">
        <f t="shared" si="47"/>
        <v>25.619834710743799</v>
      </c>
      <c r="AC93">
        <f t="shared" si="48"/>
        <v>5.7851239669421481</v>
      </c>
      <c r="AD93">
        <v>25.2</v>
      </c>
      <c r="AE93">
        <v>27.4</v>
      </c>
      <c r="AF93">
        <v>24.6</v>
      </c>
      <c r="AG93">
        <v>29.1</v>
      </c>
      <c r="AH93">
        <v>32.9</v>
      </c>
      <c r="AI93">
        <v>32.799999999999997</v>
      </c>
      <c r="AJ93">
        <v>36.299999999999997</v>
      </c>
      <c r="AK93">
        <v>51.8</v>
      </c>
      <c r="AL93">
        <v>41.6</v>
      </c>
      <c r="AM93">
        <v>64</v>
      </c>
      <c r="AN93">
        <v>61</v>
      </c>
      <c r="AO93">
        <v>59</v>
      </c>
      <c r="AP93">
        <v>0.68</v>
      </c>
      <c r="AQ93">
        <v>0.59</v>
      </c>
      <c r="AR93">
        <v>0.61</v>
      </c>
      <c r="AS93">
        <f t="shared" si="49"/>
        <v>25.728925619834715</v>
      </c>
      <c r="AT93">
        <f t="shared" si="50"/>
        <v>30.287603305785126</v>
      </c>
      <c r="AU93">
        <f t="shared" si="51"/>
        <v>40.577685950413219</v>
      </c>
      <c r="AV93">
        <f t="shared" si="52"/>
        <v>62.942148760330582</v>
      </c>
      <c r="AW93">
        <f t="shared" si="53"/>
        <v>0.65289256198347123</v>
      </c>
      <c r="AX93">
        <f t="shared" si="54"/>
        <v>65.3059570247934</v>
      </c>
      <c r="AY93">
        <f t="shared" si="55"/>
        <v>2.9572903725126789</v>
      </c>
      <c r="AZ93">
        <f t="shared" si="56"/>
        <v>36.533826446280983</v>
      </c>
      <c r="BA93">
        <f t="shared" si="57"/>
        <v>151.33187849933861</v>
      </c>
      <c r="BB93">
        <f t="shared" si="58"/>
        <v>149.71215347065757</v>
      </c>
    </row>
    <row r="94" spans="1:69" x14ac:dyDescent="0.2">
      <c r="A94">
        <v>2021</v>
      </c>
      <c r="B94">
        <v>4</v>
      </c>
      <c r="C94" s="5">
        <v>45156</v>
      </c>
      <c r="D94" s="5">
        <v>45218</v>
      </c>
      <c r="E94" t="s">
        <v>52</v>
      </c>
      <c r="F94">
        <v>50</v>
      </c>
      <c r="P94">
        <v>46.6</v>
      </c>
      <c r="Q94">
        <v>25.9</v>
      </c>
      <c r="R94">
        <v>14.9</v>
      </c>
      <c r="S94">
        <f t="shared" si="37"/>
        <v>1662.6880000000001</v>
      </c>
      <c r="T94">
        <f t="shared" si="38"/>
        <v>924.11199999999997</v>
      </c>
      <c r="U94">
        <f t="shared" si="39"/>
        <v>531.63200000000006</v>
      </c>
      <c r="V94">
        <f t="shared" si="40"/>
        <v>3118.4320000000002</v>
      </c>
      <c r="W94">
        <f t="shared" si="64"/>
        <v>1863.8732480000001</v>
      </c>
      <c r="X94">
        <f t="shared" si="61"/>
        <v>1035.9295520000001</v>
      </c>
      <c r="Y94">
        <f t="shared" si="62"/>
        <v>595.95947200000012</v>
      </c>
      <c r="Z94">
        <f t="shared" si="63"/>
        <v>3495.7622720000004</v>
      </c>
      <c r="AA94">
        <f t="shared" si="46"/>
        <v>53.318077803203657</v>
      </c>
      <c r="AB94">
        <f t="shared" si="47"/>
        <v>29.633867276887869</v>
      </c>
      <c r="AC94">
        <f t="shared" si="48"/>
        <v>17.048054919908466</v>
      </c>
      <c r="AD94">
        <v>21.2</v>
      </c>
      <c r="AE94">
        <v>26.6</v>
      </c>
      <c r="AF94">
        <v>21.6</v>
      </c>
      <c r="AG94">
        <v>30.7</v>
      </c>
      <c r="AH94">
        <v>30.7</v>
      </c>
      <c r="AI94">
        <v>32.5</v>
      </c>
      <c r="AJ94">
        <v>38.200000000000003</v>
      </c>
      <c r="AK94">
        <v>49.8</v>
      </c>
      <c r="AL94">
        <v>41.7</v>
      </c>
      <c r="AM94">
        <v>64</v>
      </c>
      <c r="AN94">
        <v>61</v>
      </c>
      <c r="AO94">
        <v>59</v>
      </c>
      <c r="AP94">
        <v>0.67</v>
      </c>
      <c r="AQ94">
        <v>0.6</v>
      </c>
      <c r="AR94">
        <v>0.61</v>
      </c>
      <c r="AS94">
        <f t="shared" si="49"/>
        <v>22.868421052631575</v>
      </c>
      <c r="AT94">
        <f t="shared" si="50"/>
        <v>31.006864988558348</v>
      </c>
      <c r="AU94">
        <f t="shared" si="51"/>
        <v>42.234210526315792</v>
      </c>
      <c r="AV94">
        <f t="shared" si="52"/>
        <v>62.258581235697932</v>
      </c>
      <c r="AW94">
        <f t="shared" si="53"/>
        <v>0.63902745995423338</v>
      </c>
      <c r="AX94">
        <f t="shared" si="54"/>
        <v>64.745652173913044</v>
      </c>
      <c r="AY94">
        <f t="shared" si="55"/>
        <v>2.8412985232724779</v>
      </c>
      <c r="AZ94">
        <f t="shared" si="56"/>
        <v>37.85376315789474</v>
      </c>
      <c r="BA94">
        <f t="shared" si="57"/>
        <v>143.81724790733995</v>
      </c>
      <c r="BB94">
        <f t="shared" si="58"/>
        <v>142.60598907756017</v>
      </c>
    </row>
    <row r="95" spans="1:69" x14ac:dyDescent="0.2">
      <c r="A95">
        <v>2021</v>
      </c>
      <c r="B95">
        <v>1</v>
      </c>
      <c r="C95" s="5">
        <v>45156</v>
      </c>
      <c r="D95" s="5">
        <v>45218</v>
      </c>
      <c r="E95" t="s">
        <v>52</v>
      </c>
      <c r="F95">
        <v>75</v>
      </c>
      <c r="P95">
        <v>54.8</v>
      </c>
      <c r="Q95">
        <v>14</v>
      </c>
      <c r="R95">
        <v>9.1999999999999993</v>
      </c>
      <c r="S95">
        <f t="shared" si="37"/>
        <v>1955.2639999999999</v>
      </c>
      <c r="T95">
        <f t="shared" si="38"/>
        <v>499.52</v>
      </c>
      <c r="U95">
        <f t="shared" si="39"/>
        <v>328.25599999999997</v>
      </c>
      <c r="V95">
        <f t="shared" si="40"/>
        <v>2783.0399999999995</v>
      </c>
      <c r="W95">
        <f t="shared" si="64"/>
        <v>2191.8509439999998</v>
      </c>
      <c r="X95">
        <f t="shared" si="61"/>
        <v>559.96191999999996</v>
      </c>
      <c r="Y95">
        <f t="shared" si="62"/>
        <v>367.97497599999997</v>
      </c>
      <c r="Z95">
        <f t="shared" si="63"/>
        <v>3119.7878399999995</v>
      </c>
      <c r="AA95">
        <f t="shared" si="46"/>
        <v>70.256410256410263</v>
      </c>
      <c r="AB95">
        <f t="shared" si="47"/>
        <v>17.948717948717952</v>
      </c>
      <c r="AC95">
        <f t="shared" si="48"/>
        <v>11.794871794871796</v>
      </c>
      <c r="AD95">
        <v>21.1</v>
      </c>
      <c r="AE95">
        <v>28.5</v>
      </c>
      <c r="AF95">
        <v>26.6</v>
      </c>
      <c r="AG95">
        <v>29.6</v>
      </c>
      <c r="AH95">
        <v>31.3</v>
      </c>
      <c r="AI95">
        <v>32.799999999999997</v>
      </c>
      <c r="AJ95">
        <v>36.700000000000003</v>
      </c>
      <c r="AK95">
        <v>50.8</v>
      </c>
      <c r="AL95">
        <v>38.799999999999997</v>
      </c>
      <c r="AM95">
        <v>64</v>
      </c>
      <c r="AN95">
        <v>61</v>
      </c>
      <c r="AO95">
        <v>61</v>
      </c>
      <c r="AP95">
        <v>0.68</v>
      </c>
      <c r="AQ95">
        <v>0.6</v>
      </c>
      <c r="AR95">
        <v>0.63</v>
      </c>
      <c r="AS95">
        <f t="shared" si="49"/>
        <v>23.07692307692308</v>
      </c>
      <c r="AT95">
        <f t="shared" si="50"/>
        <v>30.282564102564109</v>
      </c>
      <c r="AU95">
        <f t="shared" si="51"/>
        <v>39.478461538461545</v>
      </c>
      <c r="AV95">
        <f t="shared" si="52"/>
        <v>63.107692307692311</v>
      </c>
      <c r="AW95">
        <f t="shared" si="53"/>
        <v>0.65974358974358982</v>
      </c>
      <c r="AX95">
        <f t="shared" si="54"/>
        <v>65.309882564102566</v>
      </c>
      <c r="AY95">
        <f t="shared" si="55"/>
        <v>3.039632126573399</v>
      </c>
      <c r="AZ95">
        <f t="shared" si="56"/>
        <v>40.208107692307678</v>
      </c>
      <c r="BA95">
        <f t="shared" si="57"/>
        <v>155.95460892062641</v>
      </c>
      <c r="BB95">
        <f t="shared" si="58"/>
        <v>153.8899358330093</v>
      </c>
      <c r="BD95">
        <f>AVERAGE(V95:V98)</f>
        <v>3163.924</v>
      </c>
      <c r="BE95">
        <f>AVERAGE(AA95:AA98)</f>
        <v>77.361662349133539</v>
      </c>
      <c r="BF95">
        <f>AVERAGE(AB95:AB98)</f>
        <v>13.99341793623705</v>
      </c>
      <c r="BG95">
        <f>AVERAGE(AC95:AC98)</f>
        <v>8.6449197146294203</v>
      </c>
      <c r="BH95">
        <f>AVERAGE(AS95:AS98)</f>
        <v>23.657546654411064</v>
      </c>
      <c r="BI95">
        <f>AVERAGE(AT95:AT98)</f>
        <v>30.312962468471518</v>
      </c>
      <c r="BJ95">
        <f>AVERAGE(AU95:AU98)</f>
        <v>39.167393016555039</v>
      </c>
      <c r="BK95">
        <f>AVERAGE(AV95:AV98)</f>
        <v>63.293214251231426</v>
      </c>
      <c r="BL95">
        <f>AVERAGE(AW95:AW98)</f>
        <v>0.66250153386077038</v>
      </c>
      <c r="BM95">
        <f t="shared" ref="BM95:BQ95" si="69">AVERAGE(AX95:AX98)</f>
        <v>65.286202237060692</v>
      </c>
      <c r="BN95">
        <f t="shared" si="69"/>
        <v>3.0642204162173003</v>
      </c>
      <c r="BO95">
        <f t="shared" si="69"/>
        <v>39.916777840192744</v>
      </c>
      <c r="BP95">
        <f t="shared" si="69"/>
        <v>157.68597183551208</v>
      </c>
      <c r="BQ95">
        <f t="shared" si="69"/>
        <v>155.07435906488843</v>
      </c>
    </row>
    <row r="96" spans="1:69" x14ac:dyDescent="0.2">
      <c r="A96">
        <v>2021</v>
      </c>
      <c r="B96">
        <v>2</v>
      </c>
      <c r="C96" s="5">
        <v>45156</v>
      </c>
      <c r="D96" s="5">
        <v>45218</v>
      </c>
      <c r="E96" t="s">
        <v>52</v>
      </c>
      <c r="F96">
        <v>75</v>
      </c>
      <c r="P96">
        <v>28.8</v>
      </c>
      <c r="Q96">
        <v>6.2</v>
      </c>
      <c r="R96">
        <v>7.3</v>
      </c>
      <c r="S96">
        <f t="shared" si="37"/>
        <v>1027.5840000000001</v>
      </c>
      <c r="T96">
        <f t="shared" si="38"/>
        <v>221.21600000000001</v>
      </c>
      <c r="U96">
        <f t="shared" si="39"/>
        <v>260.464</v>
      </c>
      <c r="V96">
        <f t="shared" si="40"/>
        <v>1509.2640000000001</v>
      </c>
      <c r="W96">
        <f t="shared" si="64"/>
        <v>1151.921664</v>
      </c>
      <c r="X96">
        <f t="shared" si="61"/>
        <v>247.983136</v>
      </c>
      <c r="Y96">
        <f t="shared" si="62"/>
        <v>291.980144</v>
      </c>
      <c r="Z96">
        <f t="shared" si="63"/>
        <v>1691.8849440000001</v>
      </c>
      <c r="AA96">
        <f t="shared" si="46"/>
        <v>68.085106382978722</v>
      </c>
      <c r="AB96">
        <f t="shared" si="47"/>
        <v>14.657210401891252</v>
      </c>
      <c r="AC96">
        <f t="shared" si="48"/>
        <v>17.257683215130022</v>
      </c>
      <c r="AD96">
        <v>23.3</v>
      </c>
      <c r="AE96">
        <v>29.3</v>
      </c>
      <c r="AF96">
        <v>25.6</v>
      </c>
      <c r="AG96">
        <v>29.7</v>
      </c>
      <c r="AH96">
        <v>31.4</v>
      </c>
      <c r="AI96">
        <v>31.1</v>
      </c>
      <c r="AJ96">
        <v>37.299999999999997</v>
      </c>
      <c r="AK96">
        <v>49.7</v>
      </c>
      <c r="AL96">
        <v>36</v>
      </c>
      <c r="AM96">
        <v>64</v>
      </c>
      <c r="AN96">
        <v>61</v>
      </c>
      <c r="AO96">
        <v>61</v>
      </c>
      <c r="AP96">
        <v>0.68</v>
      </c>
      <c r="AQ96">
        <v>0.61</v>
      </c>
      <c r="AR96">
        <v>0.65</v>
      </c>
      <c r="AS96">
        <f t="shared" si="49"/>
        <v>24.576359338061465</v>
      </c>
      <c r="AT96">
        <f t="shared" si="50"/>
        <v>30.19078014184397</v>
      </c>
      <c r="AU96">
        <f t="shared" si="51"/>
        <v>38.893144208037825</v>
      </c>
      <c r="AV96">
        <f t="shared" si="52"/>
        <v>63.042553191489361</v>
      </c>
      <c r="AW96">
        <f t="shared" si="53"/>
        <v>0.66456264775413709</v>
      </c>
      <c r="AX96">
        <f t="shared" si="54"/>
        <v>65.381382269503547</v>
      </c>
      <c r="AY96">
        <f t="shared" si="55"/>
        <v>3.0853766761083894</v>
      </c>
      <c r="AZ96">
        <f t="shared" si="56"/>
        <v>39.253016548463357</v>
      </c>
      <c r="BA96">
        <f t="shared" si="57"/>
        <v>158.1382302596291</v>
      </c>
      <c r="BB96">
        <f t="shared" si="58"/>
        <v>156.37689295042856</v>
      </c>
    </row>
    <row r="97" spans="1:69" x14ac:dyDescent="0.2">
      <c r="A97">
        <v>2021</v>
      </c>
      <c r="B97">
        <v>3</v>
      </c>
      <c r="C97" s="5">
        <v>45156</v>
      </c>
      <c r="D97" s="5">
        <v>45218</v>
      </c>
      <c r="E97" t="s">
        <v>52</v>
      </c>
      <c r="F97">
        <v>75</v>
      </c>
      <c r="P97">
        <v>72.400000000000006</v>
      </c>
      <c r="Q97">
        <v>19.899999999999999</v>
      </c>
      <c r="R97">
        <v>5.4</v>
      </c>
      <c r="S97">
        <f t="shared" si="37"/>
        <v>2583.232</v>
      </c>
      <c r="T97">
        <f t="shared" si="38"/>
        <v>710.03199999999993</v>
      </c>
      <c r="U97">
        <f t="shared" si="39"/>
        <v>192.672</v>
      </c>
      <c r="V97">
        <f t="shared" si="40"/>
        <v>3485.9360000000001</v>
      </c>
      <c r="W97">
        <f t="shared" si="64"/>
        <v>2895.8030720000002</v>
      </c>
      <c r="X97">
        <f t="shared" si="61"/>
        <v>795.94587199999989</v>
      </c>
      <c r="Y97">
        <f t="shared" si="62"/>
        <v>215.98531199999999</v>
      </c>
      <c r="Z97">
        <f t="shared" si="63"/>
        <v>3907.7342560000002</v>
      </c>
      <c r="AA97">
        <f t="shared" si="46"/>
        <v>74.104401228249742</v>
      </c>
      <c r="AB97">
        <f t="shared" si="47"/>
        <v>20.368474923234388</v>
      </c>
      <c r="AC97">
        <f t="shared" si="48"/>
        <v>5.5271238485158642</v>
      </c>
      <c r="AD97">
        <v>25.2</v>
      </c>
      <c r="AE97">
        <v>27.4</v>
      </c>
      <c r="AF97">
        <v>24.6</v>
      </c>
      <c r="AG97">
        <v>29.1</v>
      </c>
      <c r="AH97">
        <v>32.9</v>
      </c>
      <c r="AI97">
        <v>32.799999999999997</v>
      </c>
      <c r="AJ97">
        <v>36.299999999999997</v>
      </c>
      <c r="AK97">
        <v>51.8</v>
      </c>
      <c r="AL97">
        <v>41.6</v>
      </c>
      <c r="AM97">
        <v>64</v>
      </c>
      <c r="AN97">
        <v>61</v>
      </c>
      <c r="AO97">
        <v>59</v>
      </c>
      <c r="AP97">
        <v>0.68</v>
      </c>
      <c r="AQ97">
        <v>0.59</v>
      </c>
      <c r="AR97">
        <v>0.61</v>
      </c>
      <c r="AS97">
        <f t="shared" si="49"/>
        <v>25.61494370522006</v>
      </c>
      <c r="AT97">
        <f t="shared" si="50"/>
        <v>30.078505629477991</v>
      </c>
      <c r="AU97">
        <f t="shared" si="51"/>
        <v>39.750051177072663</v>
      </c>
      <c r="AV97">
        <f t="shared" si="52"/>
        <v>63.112589559877172</v>
      </c>
      <c r="AW97">
        <f t="shared" si="53"/>
        <v>0.65779938587512787</v>
      </c>
      <c r="AX97">
        <f t="shared" si="54"/>
        <v>65.468844114636653</v>
      </c>
      <c r="AY97">
        <f t="shared" si="55"/>
        <v>3.0188640378207743</v>
      </c>
      <c r="AZ97">
        <f t="shared" si="56"/>
        <v>37.41750870010236</v>
      </c>
      <c r="BA97">
        <f t="shared" si="57"/>
        <v>154.90107882606182</v>
      </c>
      <c r="BB97">
        <f t="shared" si="58"/>
        <v>153.21049542276808</v>
      </c>
    </row>
    <row r="98" spans="1:69" x14ac:dyDescent="0.2">
      <c r="A98">
        <v>2021</v>
      </c>
      <c r="B98">
        <v>4</v>
      </c>
      <c r="C98" s="5">
        <v>45156</v>
      </c>
      <c r="D98" s="5">
        <v>45218</v>
      </c>
      <c r="E98" t="s">
        <v>52</v>
      </c>
      <c r="F98">
        <v>75</v>
      </c>
      <c r="P98">
        <v>132.6</v>
      </c>
      <c r="Q98">
        <v>4.0999999999999996</v>
      </c>
      <c r="R98">
        <v>0</v>
      </c>
      <c r="S98">
        <f t="shared" si="37"/>
        <v>4731.1679999999997</v>
      </c>
      <c r="T98">
        <f t="shared" si="38"/>
        <v>146.28799999999998</v>
      </c>
      <c r="U98">
        <f t="shared" si="39"/>
        <v>0</v>
      </c>
      <c r="V98">
        <f t="shared" si="40"/>
        <v>4877.4559999999992</v>
      </c>
      <c r="W98">
        <f t="shared" si="64"/>
        <v>5303.6393279999993</v>
      </c>
      <c r="X98">
        <f t="shared" si="61"/>
        <v>163.98884799999999</v>
      </c>
      <c r="Y98">
        <f t="shared" si="62"/>
        <v>0</v>
      </c>
      <c r="Z98">
        <f t="shared" si="63"/>
        <v>5467.6281759999993</v>
      </c>
      <c r="AA98">
        <f t="shared" si="46"/>
        <v>97.0007315288954</v>
      </c>
      <c r="AB98">
        <f t="shared" si="47"/>
        <v>2.9992684711046089</v>
      </c>
      <c r="AC98">
        <f t="shared" si="48"/>
        <v>0</v>
      </c>
      <c r="AD98">
        <v>21.2</v>
      </c>
      <c r="AE98">
        <v>26.6</v>
      </c>
      <c r="AF98">
        <v>21.6</v>
      </c>
      <c r="AG98">
        <v>30.7</v>
      </c>
      <c r="AH98">
        <v>30.7</v>
      </c>
      <c r="AI98">
        <v>32.5</v>
      </c>
      <c r="AJ98">
        <v>38.200000000000003</v>
      </c>
      <c r="AK98">
        <v>49.8</v>
      </c>
      <c r="AL98">
        <v>41.7</v>
      </c>
      <c r="AM98">
        <v>64</v>
      </c>
      <c r="AN98">
        <v>61</v>
      </c>
      <c r="AO98">
        <v>59</v>
      </c>
      <c r="AP98">
        <v>0.67</v>
      </c>
      <c r="AQ98">
        <v>0.6</v>
      </c>
      <c r="AR98">
        <v>0.61</v>
      </c>
      <c r="AS98">
        <f t="shared" si="49"/>
        <v>21.361960497439647</v>
      </c>
      <c r="AT98">
        <f t="shared" si="50"/>
        <v>30.700000000000006</v>
      </c>
      <c r="AU98">
        <f t="shared" si="51"/>
        <v>38.547915142648137</v>
      </c>
      <c r="AV98">
        <f t="shared" si="52"/>
        <v>63.910021945866866</v>
      </c>
      <c r="AW98">
        <f t="shared" si="53"/>
        <v>0.66790051207022694</v>
      </c>
      <c r="AX98">
        <f t="shared" si="54"/>
        <v>64.984700000000004</v>
      </c>
      <c r="AY98">
        <f t="shared" si="55"/>
        <v>3.1130088243666378</v>
      </c>
      <c r="AZ98">
        <f t="shared" si="56"/>
        <v>42.788478419897586</v>
      </c>
      <c r="BA98">
        <f t="shared" si="57"/>
        <v>161.74996933573092</v>
      </c>
      <c r="BB98">
        <f t="shared" si="58"/>
        <v>156.8201120533478</v>
      </c>
    </row>
    <row r="99" spans="1:69" x14ac:dyDescent="0.2">
      <c r="A99">
        <v>2021</v>
      </c>
      <c r="B99">
        <v>1</v>
      </c>
      <c r="C99" s="5">
        <v>45156</v>
      </c>
      <c r="D99" s="5">
        <v>45218</v>
      </c>
      <c r="E99" t="s">
        <v>52</v>
      </c>
      <c r="F99">
        <v>100</v>
      </c>
      <c r="P99">
        <v>73.900000000000006</v>
      </c>
      <c r="Q99">
        <v>0</v>
      </c>
      <c r="R99">
        <v>0</v>
      </c>
      <c r="S99">
        <f t="shared" si="37"/>
        <v>2636.7520000000004</v>
      </c>
      <c r="T99">
        <f t="shared" si="38"/>
        <v>0</v>
      </c>
      <c r="U99">
        <f t="shared" si="39"/>
        <v>0</v>
      </c>
      <c r="V99">
        <f t="shared" si="40"/>
        <v>2636.7520000000004</v>
      </c>
      <c r="W99">
        <f t="shared" si="64"/>
        <v>2955.7989920000005</v>
      </c>
      <c r="X99">
        <f t="shared" si="61"/>
        <v>0</v>
      </c>
      <c r="Y99">
        <f t="shared" si="62"/>
        <v>0</v>
      </c>
      <c r="Z99">
        <f t="shared" si="63"/>
        <v>2955.7989920000005</v>
      </c>
      <c r="AA99">
        <f t="shared" si="46"/>
        <v>100</v>
      </c>
      <c r="AB99">
        <f t="shared" si="47"/>
        <v>0</v>
      </c>
      <c r="AC99">
        <f t="shared" si="48"/>
        <v>0</v>
      </c>
      <c r="AD99">
        <v>21.1</v>
      </c>
      <c r="AE99">
        <v>28.5</v>
      </c>
      <c r="AF99">
        <v>26.6</v>
      </c>
      <c r="AG99">
        <v>29.6</v>
      </c>
      <c r="AH99">
        <v>31.3</v>
      </c>
      <c r="AI99">
        <v>32.799999999999997</v>
      </c>
      <c r="AJ99">
        <v>36.700000000000003</v>
      </c>
      <c r="AK99">
        <v>50.8</v>
      </c>
      <c r="AL99">
        <v>38.799999999999997</v>
      </c>
      <c r="AM99">
        <v>64</v>
      </c>
      <c r="AN99">
        <v>61</v>
      </c>
      <c r="AO99">
        <v>61</v>
      </c>
      <c r="AP99">
        <v>0.68</v>
      </c>
      <c r="AQ99">
        <v>0.6</v>
      </c>
      <c r="AR99">
        <v>0.63</v>
      </c>
      <c r="AS99">
        <f t="shared" si="49"/>
        <v>21.1</v>
      </c>
      <c r="AT99">
        <f t="shared" si="50"/>
        <v>29.6</v>
      </c>
      <c r="AU99">
        <f t="shared" si="51"/>
        <v>36.700000000000003</v>
      </c>
      <c r="AV99">
        <f t="shared" si="52"/>
        <v>64</v>
      </c>
      <c r="AW99">
        <f t="shared" si="53"/>
        <v>0.68</v>
      </c>
      <c r="AX99">
        <f t="shared" si="54"/>
        <v>65.8416</v>
      </c>
      <c r="AY99">
        <f t="shared" si="55"/>
        <v>3.2697547683923704</v>
      </c>
      <c r="AZ99">
        <f t="shared" si="56"/>
        <v>44.768999999999991</v>
      </c>
      <c r="BA99">
        <f t="shared" si="57"/>
        <v>170.13358144480628</v>
      </c>
      <c r="BB99">
        <f t="shared" si="58"/>
        <v>166.88828337874656</v>
      </c>
      <c r="BD99">
        <f>AVERAGE(V99:V102)</f>
        <v>3075.616</v>
      </c>
      <c r="BE99">
        <f>AVERAGE(AA99:AA102)</f>
        <v>100</v>
      </c>
      <c r="BF99">
        <f>AVERAGE(AB99:AB102)</f>
        <v>0</v>
      </c>
      <c r="BG99">
        <f>AVERAGE(AC99:AC102)</f>
        <v>0</v>
      </c>
      <c r="BH99">
        <f>AVERAGE(AS99:AS102)</f>
        <v>22.700000000000003</v>
      </c>
      <c r="BI99">
        <f>AVERAGE(AT99:AT102)</f>
        <v>29.775000000000002</v>
      </c>
      <c r="BJ99">
        <f>AVERAGE(AU99:AU102)</f>
        <v>37.125</v>
      </c>
      <c r="BK99">
        <f>AVERAGE(AV99:AV102)</f>
        <v>64</v>
      </c>
      <c r="BL99">
        <f>AVERAGE(AW99:AW102)</f>
        <v>0.67749999999999999</v>
      </c>
      <c r="BM99">
        <f t="shared" ref="BM99:BQ99" si="70">AVERAGE(AX99:AX102)</f>
        <v>65.705275</v>
      </c>
      <c r="BN99">
        <f t="shared" si="70"/>
        <v>3.2335148314618789</v>
      </c>
      <c r="BO99">
        <f t="shared" si="70"/>
        <v>42.773749999999993</v>
      </c>
      <c r="BP99">
        <f t="shared" si="70"/>
        <v>168.24792618988639</v>
      </c>
      <c r="BQ99">
        <f t="shared" si="70"/>
        <v>164.71789045189729</v>
      </c>
    </row>
    <row r="100" spans="1:69" x14ac:dyDescent="0.2">
      <c r="A100">
        <v>2021</v>
      </c>
      <c r="B100">
        <v>2</v>
      </c>
      <c r="C100" s="5">
        <v>45156</v>
      </c>
      <c r="D100" s="5">
        <v>45218</v>
      </c>
      <c r="E100" t="s">
        <v>52</v>
      </c>
      <c r="F100">
        <v>100</v>
      </c>
      <c r="P100">
        <v>65.5</v>
      </c>
      <c r="Q100">
        <v>0</v>
      </c>
      <c r="R100">
        <v>0</v>
      </c>
      <c r="S100">
        <f t="shared" si="37"/>
        <v>2337.04</v>
      </c>
      <c r="T100">
        <f t="shared" si="38"/>
        <v>0</v>
      </c>
      <c r="U100">
        <f t="shared" si="39"/>
        <v>0</v>
      </c>
      <c r="V100">
        <f t="shared" si="40"/>
        <v>2337.04</v>
      </c>
      <c r="W100">
        <f t="shared" si="64"/>
        <v>2619.8218400000001</v>
      </c>
      <c r="X100">
        <f t="shared" si="61"/>
        <v>0</v>
      </c>
      <c r="Y100">
        <f t="shared" si="62"/>
        <v>0</v>
      </c>
      <c r="Z100">
        <f t="shared" si="63"/>
        <v>2619.8218400000001</v>
      </c>
      <c r="AA100">
        <f t="shared" si="46"/>
        <v>100</v>
      </c>
      <c r="AB100">
        <f t="shared" si="47"/>
        <v>0</v>
      </c>
      <c r="AC100">
        <f t="shared" si="48"/>
        <v>0</v>
      </c>
      <c r="AD100">
        <v>23.3</v>
      </c>
      <c r="AE100">
        <v>29.3</v>
      </c>
      <c r="AF100">
        <v>25.6</v>
      </c>
      <c r="AG100">
        <v>29.7</v>
      </c>
      <c r="AH100">
        <v>31.4</v>
      </c>
      <c r="AI100">
        <v>31.1</v>
      </c>
      <c r="AJ100">
        <v>37.299999999999997</v>
      </c>
      <c r="AK100">
        <v>49.7</v>
      </c>
      <c r="AL100">
        <v>36</v>
      </c>
      <c r="AM100">
        <v>64</v>
      </c>
      <c r="AN100">
        <v>61</v>
      </c>
      <c r="AO100">
        <v>61</v>
      </c>
      <c r="AP100">
        <v>0.68</v>
      </c>
      <c r="AQ100">
        <v>0.61</v>
      </c>
      <c r="AR100">
        <v>0.65</v>
      </c>
      <c r="AS100">
        <f t="shared" si="49"/>
        <v>23.3</v>
      </c>
      <c r="AT100">
        <f t="shared" si="50"/>
        <v>29.7</v>
      </c>
      <c r="AU100">
        <f t="shared" si="51"/>
        <v>37.299999999999997</v>
      </c>
      <c r="AV100">
        <f t="shared" si="52"/>
        <v>64</v>
      </c>
      <c r="AW100">
        <f t="shared" si="53"/>
        <v>0.68</v>
      </c>
      <c r="AX100">
        <f t="shared" si="54"/>
        <v>65.7637</v>
      </c>
      <c r="AY100">
        <f t="shared" si="55"/>
        <v>3.2171581769437001</v>
      </c>
      <c r="AZ100">
        <f t="shared" si="56"/>
        <v>42.010999999999996</v>
      </c>
      <c r="BA100">
        <f t="shared" si="57"/>
        <v>167.39684823121692</v>
      </c>
      <c r="BB100">
        <f t="shared" si="58"/>
        <v>164.00947690005611</v>
      </c>
    </row>
    <row r="101" spans="1:69" x14ac:dyDescent="0.2">
      <c r="A101">
        <v>2021</v>
      </c>
      <c r="B101">
        <v>3</v>
      </c>
      <c r="C101" s="5">
        <v>45156</v>
      </c>
      <c r="D101" s="5">
        <v>45218</v>
      </c>
      <c r="E101" t="s">
        <v>52</v>
      </c>
      <c r="F101">
        <v>100</v>
      </c>
      <c r="P101">
        <v>82.5</v>
      </c>
      <c r="Q101">
        <v>0</v>
      </c>
      <c r="R101">
        <v>0</v>
      </c>
      <c r="S101">
        <f t="shared" si="37"/>
        <v>2943.6</v>
      </c>
      <c r="T101">
        <f t="shared" si="38"/>
        <v>0</v>
      </c>
      <c r="U101">
        <f t="shared" si="39"/>
        <v>0</v>
      </c>
      <c r="V101">
        <f t="shared" si="40"/>
        <v>2943.6</v>
      </c>
      <c r="W101">
        <f t="shared" si="64"/>
        <v>3299.7755999999999</v>
      </c>
      <c r="X101">
        <f t="shared" si="61"/>
        <v>0</v>
      </c>
      <c r="Y101">
        <f t="shared" si="62"/>
        <v>0</v>
      </c>
      <c r="Z101">
        <f t="shared" si="63"/>
        <v>3299.7755999999999</v>
      </c>
      <c r="AA101">
        <f t="shared" si="46"/>
        <v>100</v>
      </c>
      <c r="AB101">
        <f t="shared" si="47"/>
        <v>0</v>
      </c>
      <c r="AC101">
        <f t="shared" si="48"/>
        <v>0</v>
      </c>
      <c r="AD101">
        <v>25.2</v>
      </c>
      <c r="AE101">
        <v>27.4</v>
      </c>
      <c r="AF101">
        <v>24.6</v>
      </c>
      <c r="AG101">
        <v>29.1</v>
      </c>
      <c r="AH101">
        <v>32.9</v>
      </c>
      <c r="AI101">
        <v>32.799999999999997</v>
      </c>
      <c r="AJ101">
        <v>36.299999999999997</v>
      </c>
      <c r="AK101">
        <v>51.8</v>
      </c>
      <c r="AL101">
        <v>41.6</v>
      </c>
      <c r="AM101">
        <v>64</v>
      </c>
      <c r="AN101">
        <v>61</v>
      </c>
      <c r="AO101">
        <v>59</v>
      </c>
      <c r="AP101">
        <v>0.68</v>
      </c>
      <c r="AQ101">
        <v>0.59</v>
      </c>
      <c r="AR101">
        <v>0.61</v>
      </c>
      <c r="AS101">
        <f t="shared" si="49"/>
        <v>25.2</v>
      </c>
      <c r="AT101">
        <f t="shared" si="50"/>
        <v>29.1</v>
      </c>
      <c r="AU101">
        <f t="shared" si="51"/>
        <v>36.299999999999997</v>
      </c>
      <c r="AV101">
        <f t="shared" si="52"/>
        <v>64</v>
      </c>
      <c r="AW101">
        <f t="shared" si="53"/>
        <v>0.68</v>
      </c>
      <c r="AX101">
        <f t="shared" si="54"/>
        <v>66.231099999999998</v>
      </c>
      <c r="AY101">
        <f t="shared" si="55"/>
        <v>3.3057851239669422</v>
      </c>
      <c r="AZ101">
        <f t="shared" si="56"/>
        <v>41.040999999999997</v>
      </c>
      <c r="BA101">
        <f t="shared" si="57"/>
        <v>172.00833165356448</v>
      </c>
      <c r="BB101">
        <f t="shared" si="58"/>
        <v>169.72541482478056</v>
      </c>
    </row>
    <row r="102" spans="1:69" x14ac:dyDescent="0.2">
      <c r="A102">
        <v>2021</v>
      </c>
      <c r="B102">
        <v>4</v>
      </c>
      <c r="C102" s="5">
        <v>45156</v>
      </c>
      <c r="D102" s="5">
        <v>45218</v>
      </c>
      <c r="E102" t="s">
        <v>52</v>
      </c>
      <c r="F102">
        <v>100</v>
      </c>
      <c r="P102">
        <v>122.9</v>
      </c>
      <c r="Q102">
        <v>0</v>
      </c>
      <c r="R102">
        <v>0</v>
      </c>
      <c r="S102">
        <f t="shared" si="37"/>
        <v>4385.0720000000001</v>
      </c>
      <c r="T102">
        <f t="shared" si="38"/>
        <v>0</v>
      </c>
      <c r="U102">
        <f t="shared" si="39"/>
        <v>0</v>
      </c>
      <c r="V102">
        <f t="shared" si="40"/>
        <v>4385.0720000000001</v>
      </c>
      <c r="W102">
        <f t="shared" si="64"/>
        <v>4915.665712</v>
      </c>
      <c r="X102">
        <f t="shared" si="61"/>
        <v>0</v>
      </c>
      <c r="Y102">
        <f t="shared" si="62"/>
        <v>0</v>
      </c>
      <c r="Z102">
        <f t="shared" si="63"/>
        <v>4915.665712</v>
      </c>
      <c r="AA102">
        <f t="shared" si="46"/>
        <v>100</v>
      </c>
      <c r="AB102">
        <f t="shared" si="47"/>
        <v>0</v>
      </c>
      <c r="AC102">
        <f t="shared" si="48"/>
        <v>0</v>
      </c>
      <c r="AD102">
        <v>21.2</v>
      </c>
      <c r="AE102">
        <v>26.6</v>
      </c>
      <c r="AF102">
        <v>21.6</v>
      </c>
      <c r="AG102">
        <v>30.7</v>
      </c>
      <c r="AH102">
        <v>30.7</v>
      </c>
      <c r="AI102">
        <v>32.5</v>
      </c>
      <c r="AJ102">
        <v>38.200000000000003</v>
      </c>
      <c r="AK102">
        <v>49.8</v>
      </c>
      <c r="AL102">
        <v>41.7</v>
      </c>
      <c r="AM102">
        <v>64</v>
      </c>
      <c r="AN102">
        <v>61</v>
      </c>
      <c r="AO102">
        <v>59</v>
      </c>
      <c r="AP102">
        <v>0.67</v>
      </c>
      <c r="AQ102">
        <v>0.6</v>
      </c>
      <c r="AR102">
        <v>0.61</v>
      </c>
      <c r="AS102">
        <f t="shared" si="49"/>
        <v>21.2</v>
      </c>
      <c r="AT102">
        <f t="shared" si="50"/>
        <v>30.7</v>
      </c>
      <c r="AU102">
        <f t="shared" si="51"/>
        <v>38.200000000000003</v>
      </c>
      <c r="AV102">
        <f t="shared" si="52"/>
        <v>64</v>
      </c>
      <c r="AW102">
        <f t="shared" si="53"/>
        <v>0.67</v>
      </c>
      <c r="AX102">
        <f t="shared" si="54"/>
        <v>64.984700000000004</v>
      </c>
      <c r="AY102">
        <f t="shared" si="55"/>
        <v>3.1413612565445024</v>
      </c>
      <c r="AZ102">
        <f t="shared" si="56"/>
        <v>43.274000000000001</v>
      </c>
      <c r="BA102">
        <f t="shared" si="57"/>
        <v>163.45294342995786</v>
      </c>
      <c r="BB102">
        <f t="shared" si="58"/>
        <v>158.24838670400584</v>
      </c>
    </row>
    <row r="103" spans="1:69" x14ac:dyDescent="0.2">
      <c r="A103">
        <v>2021</v>
      </c>
      <c r="B103">
        <v>1</v>
      </c>
      <c r="C103" s="5">
        <v>45156</v>
      </c>
      <c r="D103" s="5">
        <v>45218</v>
      </c>
      <c r="E103" t="s">
        <v>53</v>
      </c>
      <c r="F103">
        <v>0</v>
      </c>
      <c r="P103">
        <v>0</v>
      </c>
      <c r="Q103">
        <v>21.8</v>
      </c>
      <c r="R103">
        <v>35.299999999999997</v>
      </c>
      <c r="S103">
        <f t="shared" si="37"/>
        <v>0</v>
      </c>
      <c r="T103">
        <f t="shared" si="38"/>
        <v>777.82400000000007</v>
      </c>
      <c r="U103">
        <f t="shared" si="39"/>
        <v>1259.5039999999999</v>
      </c>
      <c r="V103">
        <f t="shared" si="40"/>
        <v>2037.328</v>
      </c>
      <c r="W103">
        <f t="shared" si="64"/>
        <v>0</v>
      </c>
      <c r="X103">
        <f t="shared" si="61"/>
        <v>871.9407040000001</v>
      </c>
      <c r="Y103">
        <f t="shared" si="62"/>
        <v>1411.9039839999998</v>
      </c>
      <c r="Z103">
        <f t="shared" si="63"/>
        <v>2283.8446880000001</v>
      </c>
      <c r="AA103">
        <f t="shared" si="46"/>
        <v>0</v>
      </c>
      <c r="AB103">
        <f t="shared" si="47"/>
        <v>38.17863397548161</v>
      </c>
      <c r="AC103">
        <f t="shared" si="48"/>
        <v>61.82136602451839</v>
      </c>
      <c r="AD103">
        <v>25.3</v>
      </c>
      <c r="AE103">
        <v>28.5</v>
      </c>
      <c r="AF103">
        <v>26.6</v>
      </c>
      <c r="AG103">
        <v>18.100000000000001</v>
      </c>
      <c r="AH103">
        <v>31.3</v>
      </c>
      <c r="AI103">
        <v>32.799999999999997</v>
      </c>
      <c r="AJ103">
        <v>24.5</v>
      </c>
      <c r="AK103">
        <v>50.8</v>
      </c>
      <c r="AL103">
        <v>38.799999999999997</v>
      </c>
      <c r="AM103">
        <v>68</v>
      </c>
      <c r="AN103">
        <v>61</v>
      </c>
      <c r="AO103">
        <v>61</v>
      </c>
      <c r="AP103">
        <v>0.75</v>
      </c>
      <c r="AQ103">
        <v>0.6</v>
      </c>
      <c r="AR103">
        <v>0.63</v>
      </c>
      <c r="AS103">
        <f t="shared" si="49"/>
        <v>27.325394045534154</v>
      </c>
      <c r="AT103">
        <f t="shared" si="50"/>
        <v>32.227320490367774</v>
      </c>
      <c r="AU103">
        <f t="shared" si="51"/>
        <v>43.381436077057792</v>
      </c>
      <c r="AV103">
        <f t="shared" si="52"/>
        <v>61</v>
      </c>
      <c r="AW103">
        <f t="shared" si="53"/>
        <v>0.61854640980735554</v>
      </c>
      <c r="AX103">
        <f t="shared" si="54"/>
        <v>63.794917338003508</v>
      </c>
      <c r="AY103">
        <f t="shared" si="55"/>
        <v>2.7661601563130782</v>
      </c>
      <c r="AZ103">
        <f t="shared" si="56"/>
        <v>32.329870402802101</v>
      </c>
      <c r="BA103">
        <f t="shared" si="57"/>
        <v>137.18355246755917</v>
      </c>
      <c r="BB103">
        <f t="shared" si="58"/>
        <v>136.79609187261369</v>
      </c>
      <c r="BD103">
        <f>AVERAGE(V103:V106)</f>
        <v>2006.1080000000002</v>
      </c>
      <c r="BE103">
        <f>AVERAGE(AA103:AA106)</f>
        <v>0</v>
      </c>
      <c r="BF103">
        <f>AVERAGE(AB103:AB106)</f>
        <v>60.412089222454966</v>
      </c>
      <c r="BG103">
        <f>AVERAGE(AC103:AC106)</f>
        <v>39.587910777545034</v>
      </c>
      <c r="BH103">
        <f>AVERAGE(AS103:AS106)</f>
        <v>26.642092117427676</v>
      </c>
      <c r="BI103">
        <f>AVERAGE(AT103:AT106)</f>
        <v>32.019173542021093</v>
      </c>
      <c r="BJ103">
        <f>AVERAGE(AU103:AU106)</f>
        <v>46.282638247068029</v>
      </c>
      <c r="BK103">
        <f>AVERAGE(AV103:AV106)</f>
        <v>60.631755394232712</v>
      </c>
      <c r="BL103">
        <f>AVERAGE(AW103:AW106)</f>
        <v>0.60930235954132861</v>
      </c>
      <c r="BM103">
        <f t="shared" ref="BM103:BQ103" si="71">AVERAGE(AX103:AX106)</f>
        <v>63.957063810765575</v>
      </c>
      <c r="BN103">
        <f t="shared" si="71"/>
        <v>2.5987894434336378</v>
      </c>
      <c r="BO103">
        <f t="shared" si="71"/>
        <v>30.315054312799052</v>
      </c>
      <c r="BP103">
        <f t="shared" si="71"/>
        <v>128.11341656576505</v>
      </c>
      <c r="BQ103">
        <f t="shared" si="71"/>
        <v>128.8634959719937</v>
      </c>
    </row>
    <row r="104" spans="1:69" x14ac:dyDescent="0.2">
      <c r="A104">
        <v>2021</v>
      </c>
      <c r="B104">
        <v>2</v>
      </c>
      <c r="C104" s="5">
        <v>45156</v>
      </c>
      <c r="D104" s="5">
        <v>45218</v>
      </c>
      <c r="E104" t="s">
        <v>53</v>
      </c>
      <c r="F104">
        <v>0</v>
      </c>
      <c r="P104">
        <v>0</v>
      </c>
      <c r="Q104">
        <v>36.4</v>
      </c>
      <c r="R104">
        <v>10.8</v>
      </c>
      <c r="S104">
        <f t="shared" si="37"/>
        <v>0</v>
      </c>
      <c r="T104">
        <f t="shared" si="38"/>
        <v>1298.752</v>
      </c>
      <c r="U104">
        <f t="shared" si="39"/>
        <v>385.34399999999999</v>
      </c>
      <c r="V104">
        <f t="shared" si="40"/>
        <v>1684.096</v>
      </c>
      <c r="W104">
        <f t="shared" si="64"/>
        <v>0</v>
      </c>
      <c r="X104">
        <f t="shared" si="61"/>
        <v>1455.9009919999999</v>
      </c>
      <c r="Y104">
        <f t="shared" si="62"/>
        <v>431.97062399999999</v>
      </c>
      <c r="Z104">
        <f t="shared" si="63"/>
        <v>1887.8716159999999</v>
      </c>
      <c r="AA104">
        <f t="shared" si="46"/>
        <v>0</v>
      </c>
      <c r="AB104">
        <f t="shared" si="47"/>
        <v>77.118644067796609</v>
      </c>
      <c r="AC104">
        <f t="shared" si="48"/>
        <v>22.881355932203391</v>
      </c>
      <c r="AD104">
        <v>24.5</v>
      </c>
      <c r="AE104">
        <v>29.3</v>
      </c>
      <c r="AF104">
        <v>25.6</v>
      </c>
      <c r="AG104">
        <v>16.399999999999999</v>
      </c>
      <c r="AH104">
        <v>31.4</v>
      </c>
      <c r="AI104">
        <v>31.1</v>
      </c>
      <c r="AJ104">
        <v>22.3</v>
      </c>
      <c r="AK104">
        <v>49.7</v>
      </c>
      <c r="AL104">
        <v>36</v>
      </c>
      <c r="AM104">
        <v>69</v>
      </c>
      <c r="AN104">
        <v>61</v>
      </c>
      <c r="AO104">
        <v>61</v>
      </c>
      <c r="AP104">
        <v>0.76</v>
      </c>
      <c r="AQ104">
        <v>0.61</v>
      </c>
      <c r="AR104">
        <v>0.65</v>
      </c>
      <c r="AS104">
        <f t="shared" si="49"/>
        <v>28.453389830508478</v>
      </c>
      <c r="AT104">
        <f t="shared" si="50"/>
        <v>31.33135593220339</v>
      </c>
      <c r="AU104">
        <f t="shared" si="51"/>
        <v>46.56525423728813</v>
      </c>
      <c r="AV104">
        <f t="shared" si="52"/>
        <v>61</v>
      </c>
      <c r="AW104">
        <f t="shared" si="53"/>
        <v>0.61915254237288142</v>
      </c>
      <c r="AX104">
        <f t="shared" si="54"/>
        <v>64.492873728813564</v>
      </c>
      <c r="AY104">
        <f t="shared" si="55"/>
        <v>2.5770287731814299</v>
      </c>
      <c r="AZ104">
        <f t="shared" si="56"/>
        <v>28.240923728813556</v>
      </c>
      <c r="BA104">
        <f t="shared" si="57"/>
        <v>127.80386598704652</v>
      </c>
      <c r="BB104">
        <f t="shared" si="58"/>
        <v>128.83720253047233</v>
      </c>
    </row>
    <row r="105" spans="1:69" x14ac:dyDescent="0.2">
      <c r="A105">
        <v>2021</v>
      </c>
      <c r="B105">
        <v>3</v>
      </c>
      <c r="C105" s="5">
        <v>45156</v>
      </c>
      <c r="D105" s="5">
        <v>45218</v>
      </c>
      <c r="E105" t="s">
        <v>53</v>
      </c>
      <c r="F105">
        <v>0</v>
      </c>
      <c r="P105">
        <v>0</v>
      </c>
      <c r="Q105">
        <v>41</v>
      </c>
      <c r="R105">
        <v>11.2</v>
      </c>
      <c r="S105">
        <f t="shared" si="37"/>
        <v>0</v>
      </c>
      <c r="T105">
        <f t="shared" si="38"/>
        <v>1462.8799999999999</v>
      </c>
      <c r="U105">
        <f t="shared" si="39"/>
        <v>399.61599999999999</v>
      </c>
      <c r="V105">
        <f t="shared" si="40"/>
        <v>1862.4959999999999</v>
      </c>
      <c r="W105">
        <f t="shared" si="64"/>
        <v>0</v>
      </c>
      <c r="X105">
        <f t="shared" si="61"/>
        <v>1639.8884799999998</v>
      </c>
      <c r="Y105">
        <f t="shared" si="62"/>
        <v>447.96953600000001</v>
      </c>
      <c r="Z105">
        <f t="shared" si="63"/>
        <v>2087.8580159999997</v>
      </c>
      <c r="AA105">
        <f t="shared" si="46"/>
        <v>0</v>
      </c>
      <c r="AB105">
        <f t="shared" si="47"/>
        <v>78.544061302681996</v>
      </c>
      <c r="AC105">
        <f t="shared" si="48"/>
        <v>21.455938697318008</v>
      </c>
      <c r="AD105">
        <v>27.2</v>
      </c>
      <c r="AE105">
        <v>27.4</v>
      </c>
      <c r="AF105">
        <v>24.6</v>
      </c>
      <c r="AG105">
        <v>17.5</v>
      </c>
      <c r="AH105">
        <v>32.9</v>
      </c>
      <c r="AI105">
        <v>32.799999999999997</v>
      </c>
      <c r="AJ105">
        <v>24.3</v>
      </c>
      <c r="AK105">
        <v>51.8</v>
      </c>
      <c r="AL105">
        <v>41.6</v>
      </c>
      <c r="AM105">
        <v>68</v>
      </c>
      <c r="AN105">
        <v>61</v>
      </c>
      <c r="AO105">
        <v>59</v>
      </c>
      <c r="AP105">
        <v>0.75</v>
      </c>
      <c r="AQ105">
        <v>0.59</v>
      </c>
      <c r="AR105">
        <v>0.61</v>
      </c>
      <c r="AS105">
        <f t="shared" si="49"/>
        <v>26.799233716475094</v>
      </c>
      <c r="AT105">
        <f t="shared" si="50"/>
        <v>32.878544061302684</v>
      </c>
      <c r="AU105">
        <f t="shared" si="51"/>
        <v>49.611494252873563</v>
      </c>
      <c r="AV105">
        <f t="shared" si="52"/>
        <v>60.570881226053643</v>
      </c>
      <c r="AW105">
        <f t="shared" si="53"/>
        <v>0.59429118773946354</v>
      </c>
      <c r="AX105">
        <f t="shared" si="54"/>
        <v>63.287614176245214</v>
      </c>
      <c r="AY105">
        <f t="shared" si="55"/>
        <v>2.4187943098095546</v>
      </c>
      <c r="AZ105">
        <f t="shared" si="56"/>
        <v>27.062076628352486</v>
      </c>
      <c r="BA105">
        <f t="shared" si="57"/>
        <v>119.11260394286904</v>
      </c>
      <c r="BB105">
        <f t="shared" si="58"/>
        <v>118.6664504270732</v>
      </c>
    </row>
    <row r="106" spans="1:69" x14ac:dyDescent="0.2">
      <c r="A106">
        <v>2021</v>
      </c>
      <c r="B106">
        <v>4</v>
      </c>
      <c r="C106" s="5">
        <v>45156</v>
      </c>
      <c r="D106" s="5">
        <v>45218</v>
      </c>
      <c r="E106" t="s">
        <v>53</v>
      </c>
      <c r="F106">
        <v>0</v>
      </c>
      <c r="P106">
        <v>0</v>
      </c>
      <c r="Q106">
        <v>32.700000000000003</v>
      </c>
      <c r="R106">
        <v>35.700000000000003</v>
      </c>
      <c r="S106">
        <f t="shared" si="37"/>
        <v>0</v>
      </c>
      <c r="T106">
        <f t="shared" si="38"/>
        <v>1166.7360000000001</v>
      </c>
      <c r="U106">
        <f t="shared" si="39"/>
        <v>1273.7760000000001</v>
      </c>
      <c r="V106">
        <f t="shared" si="40"/>
        <v>2440.5120000000002</v>
      </c>
      <c r="W106">
        <f t="shared" si="64"/>
        <v>0</v>
      </c>
      <c r="X106">
        <f t="shared" si="61"/>
        <v>1307.9110560000001</v>
      </c>
      <c r="Y106">
        <f t="shared" si="62"/>
        <v>1427.9028960000001</v>
      </c>
      <c r="Z106">
        <f t="shared" si="63"/>
        <v>2735.813952</v>
      </c>
      <c r="AA106">
        <f t="shared" si="46"/>
        <v>0</v>
      </c>
      <c r="AB106">
        <f t="shared" si="47"/>
        <v>47.807017543859651</v>
      </c>
      <c r="AC106">
        <f t="shared" si="48"/>
        <v>52.192982456140349</v>
      </c>
      <c r="AD106">
        <v>27.2</v>
      </c>
      <c r="AE106">
        <v>26.6</v>
      </c>
      <c r="AF106">
        <v>21.6</v>
      </c>
      <c r="AG106">
        <v>16.8</v>
      </c>
      <c r="AH106">
        <v>30.7</v>
      </c>
      <c r="AI106">
        <v>32.5</v>
      </c>
      <c r="AJ106">
        <v>23.8</v>
      </c>
      <c r="AK106">
        <v>49.8</v>
      </c>
      <c r="AL106">
        <v>41.7</v>
      </c>
      <c r="AM106">
        <v>69</v>
      </c>
      <c r="AN106">
        <v>61</v>
      </c>
      <c r="AO106">
        <v>59</v>
      </c>
      <c r="AP106">
        <v>0.76</v>
      </c>
      <c r="AQ106">
        <v>0.6</v>
      </c>
      <c r="AR106">
        <v>0.61</v>
      </c>
      <c r="AS106">
        <f t="shared" si="49"/>
        <v>23.990350877192984</v>
      </c>
      <c r="AT106">
        <f t="shared" si="50"/>
        <v>31.639473684210525</v>
      </c>
      <c r="AU106">
        <f t="shared" si="51"/>
        <v>45.57236842105263</v>
      </c>
      <c r="AV106">
        <f t="shared" si="52"/>
        <v>59.956140350877192</v>
      </c>
      <c r="AW106">
        <f t="shared" si="53"/>
        <v>0.60521929824561405</v>
      </c>
      <c r="AX106">
        <f t="shared" si="54"/>
        <v>64.252850000000009</v>
      </c>
      <c r="AY106">
        <f t="shared" si="55"/>
        <v>2.6331745344304895</v>
      </c>
      <c r="AZ106">
        <f t="shared" si="56"/>
        <v>33.627346491228067</v>
      </c>
      <c r="BA106">
        <f t="shared" si="57"/>
        <v>128.3536438655855</v>
      </c>
      <c r="BB106">
        <f t="shared" si="58"/>
        <v>131.15423905781557</v>
      </c>
    </row>
    <row r="107" spans="1:69" x14ac:dyDescent="0.2">
      <c r="A107">
        <v>2021</v>
      </c>
      <c r="B107">
        <v>1</v>
      </c>
      <c r="C107" s="5">
        <v>45156</v>
      </c>
      <c r="D107" s="5">
        <v>45218</v>
      </c>
      <c r="E107" t="s">
        <v>53</v>
      </c>
      <c r="F107">
        <v>25</v>
      </c>
      <c r="P107">
        <v>12.3</v>
      </c>
      <c r="Q107">
        <v>19.399999999999999</v>
      </c>
      <c r="R107">
        <v>4.2</v>
      </c>
      <c r="S107">
        <f t="shared" si="37"/>
        <v>438.86400000000003</v>
      </c>
      <c r="T107">
        <f t="shared" si="38"/>
        <v>692.19199999999989</v>
      </c>
      <c r="U107">
        <f t="shared" si="39"/>
        <v>149.85599999999999</v>
      </c>
      <c r="V107">
        <f t="shared" si="40"/>
        <v>1280.912</v>
      </c>
      <c r="W107">
        <f t="shared" si="64"/>
        <v>491.96654400000006</v>
      </c>
      <c r="X107">
        <f t="shared" si="61"/>
        <v>775.94723199999987</v>
      </c>
      <c r="Y107">
        <f t="shared" si="62"/>
        <v>167.98857599999999</v>
      </c>
      <c r="Z107">
        <f t="shared" si="63"/>
        <v>1435.9023520000001</v>
      </c>
      <c r="AA107">
        <f t="shared" si="46"/>
        <v>34.261838440111418</v>
      </c>
      <c r="AB107">
        <f t="shared" si="47"/>
        <v>54.038997214484674</v>
      </c>
      <c r="AC107">
        <f t="shared" si="48"/>
        <v>11.699164345403899</v>
      </c>
      <c r="AD107">
        <v>25.3</v>
      </c>
      <c r="AE107">
        <v>28.5</v>
      </c>
      <c r="AF107">
        <v>26.6</v>
      </c>
      <c r="AG107">
        <v>18.100000000000001</v>
      </c>
      <c r="AH107">
        <v>31.3</v>
      </c>
      <c r="AI107">
        <v>32.799999999999997</v>
      </c>
      <c r="AJ107">
        <v>24.5</v>
      </c>
      <c r="AK107">
        <v>50.8</v>
      </c>
      <c r="AL107">
        <v>38.799999999999997</v>
      </c>
      <c r="AM107">
        <v>68</v>
      </c>
      <c r="AN107">
        <v>61</v>
      </c>
      <c r="AO107">
        <v>61</v>
      </c>
      <c r="AP107">
        <v>0.75</v>
      </c>
      <c r="AQ107">
        <v>0.6</v>
      </c>
      <c r="AR107">
        <v>0.63</v>
      </c>
      <c r="AS107">
        <f t="shared" si="49"/>
        <v>27.181337047353757</v>
      </c>
      <c r="AT107">
        <f t="shared" si="50"/>
        <v>26.952924791086346</v>
      </c>
      <c r="AU107">
        <f t="shared" si="51"/>
        <v>40.385236768802223</v>
      </c>
      <c r="AV107">
        <f t="shared" si="52"/>
        <v>63.398328690807794</v>
      </c>
      <c r="AW107">
        <f t="shared" si="53"/>
        <v>0.65490250696378827</v>
      </c>
      <c r="AX107">
        <f t="shared" si="54"/>
        <v>67.903671587743744</v>
      </c>
      <c r="AY107">
        <f t="shared" si="55"/>
        <v>2.9713828517826233</v>
      </c>
      <c r="AZ107">
        <f t="shared" si="56"/>
        <v>35.260392757660171</v>
      </c>
      <c r="BA107">
        <f t="shared" si="57"/>
        <v>153.15504610044275</v>
      </c>
      <c r="BB107">
        <f t="shared" si="58"/>
        <v>156.40915141775247</v>
      </c>
      <c r="BD107">
        <f>AVERAGE(V107:V110)</f>
        <v>2331.6880000000001</v>
      </c>
      <c r="BE107">
        <f>AVERAGE(AA107:AA110)</f>
        <v>54.409074770296471</v>
      </c>
      <c r="BF107">
        <f>AVERAGE(AB107:AB110)</f>
        <v>35.302482402696306</v>
      </c>
      <c r="BG107">
        <f>AVERAGE(AC107:AC110)</f>
        <v>10.288442827007232</v>
      </c>
      <c r="BH107">
        <f>AVERAGE(AS107:AS110)</f>
        <v>26.256632224890893</v>
      </c>
      <c r="BI107">
        <f>AVERAGE(AT107:AT110)</f>
        <v>23.785552435063337</v>
      </c>
      <c r="BJ107">
        <f>AVERAGE(AU107:AU110)</f>
        <v>34.873456729879358</v>
      </c>
      <c r="BK107">
        <f>AVERAGE(AV107:AV110)</f>
        <v>64.990339556122365</v>
      </c>
      <c r="BL107">
        <f>AVERAGE(AW107:AW110)</f>
        <v>0.68572899527869846</v>
      </c>
      <c r="BM107">
        <f t="shared" ref="BM107:BQ107" si="72">AVERAGE(AX107:AX110)</f>
        <v>70.371054653085665</v>
      </c>
      <c r="BN107">
        <f t="shared" si="72"/>
        <v>3.5514456194029234</v>
      </c>
      <c r="BO107">
        <f t="shared" si="72"/>
        <v>41.311053016321303</v>
      </c>
      <c r="BP107">
        <f t="shared" si="72"/>
        <v>188.66184018960547</v>
      </c>
      <c r="BQ107">
        <f t="shared" si="72"/>
        <v>195.12516689805975</v>
      </c>
    </row>
    <row r="108" spans="1:69" x14ac:dyDescent="0.2">
      <c r="A108">
        <v>2021</v>
      </c>
      <c r="B108">
        <v>2</v>
      </c>
      <c r="C108" s="5">
        <v>45156</v>
      </c>
      <c r="D108" s="5">
        <v>45218</v>
      </c>
      <c r="E108" t="s">
        <v>53</v>
      </c>
      <c r="F108">
        <v>25</v>
      </c>
      <c r="P108">
        <v>61.4</v>
      </c>
      <c r="Q108">
        <v>7.9</v>
      </c>
      <c r="R108">
        <v>0</v>
      </c>
      <c r="S108">
        <f t="shared" si="37"/>
        <v>2190.752</v>
      </c>
      <c r="T108">
        <f t="shared" si="38"/>
        <v>281.87200000000001</v>
      </c>
      <c r="U108">
        <f t="shared" si="39"/>
        <v>0</v>
      </c>
      <c r="V108">
        <f t="shared" si="40"/>
        <v>2472.6239999999998</v>
      </c>
      <c r="W108">
        <f t="shared" si="64"/>
        <v>2455.8329920000001</v>
      </c>
      <c r="X108">
        <f t="shared" si="61"/>
        <v>315.97851200000002</v>
      </c>
      <c r="Y108">
        <f t="shared" si="62"/>
        <v>0</v>
      </c>
      <c r="Z108">
        <f t="shared" si="63"/>
        <v>2771.8115039999998</v>
      </c>
      <c r="AA108">
        <f t="shared" si="46"/>
        <v>88.600288600288607</v>
      </c>
      <c r="AB108">
        <f t="shared" si="47"/>
        <v>11.399711399711402</v>
      </c>
      <c r="AC108">
        <f t="shared" si="48"/>
        <v>0</v>
      </c>
      <c r="AD108">
        <v>24.5</v>
      </c>
      <c r="AE108">
        <v>29.3</v>
      </c>
      <c r="AF108">
        <v>25.6</v>
      </c>
      <c r="AG108">
        <v>16.399999999999999</v>
      </c>
      <c r="AH108">
        <v>31.4</v>
      </c>
      <c r="AI108">
        <v>31.1</v>
      </c>
      <c r="AJ108">
        <v>22.3</v>
      </c>
      <c r="AK108">
        <v>49.7</v>
      </c>
      <c r="AL108">
        <v>36</v>
      </c>
      <c r="AM108">
        <v>69</v>
      </c>
      <c r="AN108">
        <v>61</v>
      </c>
      <c r="AO108">
        <v>61</v>
      </c>
      <c r="AP108">
        <v>0.76</v>
      </c>
      <c r="AQ108">
        <v>0.61</v>
      </c>
      <c r="AR108">
        <v>0.65</v>
      </c>
      <c r="AS108">
        <f t="shared" si="49"/>
        <v>25.047186147186146</v>
      </c>
      <c r="AT108">
        <f t="shared" si="50"/>
        <v>18.109956709956712</v>
      </c>
      <c r="AU108">
        <f t="shared" si="51"/>
        <v>25.423520923520925</v>
      </c>
      <c r="AV108">
        <f t="shared" si="52"/>
        <v>68.088023088023093</v>
      </c>
      <c r="AW108">
        <f t="shared" si="53"/>
        <v>0.74290043290043295</v>
      </c>
      <c r="AX108">
        <f t="shared" si="54"/>
        <v>74.792343722943727</v>
      </c>
      <c r="AY108">
        <f t="shared" si="55"/>
        <v>4.7200385957941933</v>
      </c>
      <c r="AZ108">
        <f t="shared" si="56"/>
        <v>51.308939393939397</v>
      </c>
      <c r="BA108">
        <f t="shared" si="57"/>
        <v>261.28300559902044</v>
      </c>
      <c r="BB108">
        <f t="shared" si="58"/>
        <v>273.66104576914722</v>
      </c>
    </row>
    <row r="109" spans="1:69" x14ac:dyDescent="0.2">
      <c r="A109">
        <v>2021</v>
      </c>
      <c r="B109">
        <v>3</v>
      </c>
      <c r="C109" s="5">
        <v>45156</v>
      </c>
      <c r="D109" s="5">
        <v>45218</v>
      </c>
      <c r="E109" t="s">
        <v>53</v>
      </c>
      <c r="F109">
        <v>25</v>
      </c>
      <c r="P109">
        <v>42.1</v>
      </c>
      <c r="Q109">
        <v>34.9</v>
      </c>
      <c r="R109">
        <v>4.3</v>
      </c>
      <c r="S109">
        <f t="shared" si="37"/>
        <v>1502.1279999999999</v>
      </c>
      <c r="T109">
        <f t="shared" si="38"/>
        <v>1245.232</v>
      </c>
      <c r="U109">
        <f t="shared" si="39"/>
        <v>153.42400000000001</v>
      </c>
      <c r="V109">
        <f t="shared" si="40"/>
        <v>2900.7839999999997</v>
      </c>
      <c r="W109">
        <f t="shared" si="64"/>
        <v>1683.8854879999999</v>
      </c>
      <c r="X109">
        <f t="shared" si="61"/>
        <v>1395.905072</v>
      </c>
      <c r="Y109">
        <f t="shared" si="62"/>
        <v>171.988304</v>
      </c>
      <c r="Z109">
        <f t="shared" si="63"/>
        <v>3251.7788639999994</v>
      </c>
      <c r="AA109">
        <f t="shared" si="46"/>
        <v>51.783517835178358</v>
      </c>
      <c r="AB109">
        <f t="shared" si="47"/>
        <v>42.927429274292741</v>
      </c>
      <c r="AC109">
        <f t="shared" si="48"/>
        <v>5.2890528905289056</v>
      </c>
      <c r="AD109">
        <v>27.2</v>
      </c>
      <c r="AE109">
        <v>27.4</v>
      </c>
      <c r="AF109">
        <v>24.6</v>
      </c>
      <c r="AG109">
        <v>17.5</v>
      </c>
      <c r="AH109">
        <v>32.9</v>
      </c>
      <c r="AI109">
        <v>32.799999999999997</v>
      </c>
      <c r="AJ109">
        <v>24.3</v>
      </c>
      <c r="AK109">
        <v>51.8</v>
      </c>
      <c r="AL109">
        <v>41.6</v>
      </c>
      <c r="AM109">
        <v>68</v>
      </c>
      <c r="AN109">
        <v>61</v>
      </c>
      <c r="AO109">
        <v>59</v>
      </c>
      <c r="AP109">
        <v>0.75</v>
      </c>
      <c r="AQ109">
        <v>0.59</v>
      </c>
      <c r="AR109">
        <v>0.61</v>
      </c>
      <c r="AS109">
        <f t="shared" si="49"/>
        <v>27.148339483394839</v>
      </c>
      <c r="AT109">
        <f t="shared" si="50"/>
        <v>24.920049200492006</v>
      </c>
      <c r="AU109">
        <f t="shared" si="51"/>
        <v>37.020049200492011</v>
      </c>
      <c r="AV109">
        <f t="shared" si="52"/>
        <v>64.519065190651915</v>
      </c>
      <c r="AW109">
        <f t="shared" si="53"/>
        <v>0.67391143911439122</v>
      </c>
      <c r="AX109">
        <f t="shared" si="54"/>
        <v>69.487281672816735</v>
      </c>
      <c r="AY109">
        <f t="shared" si="55"/>
        <v>3.24148677788373</v>
      </c>
      <c r="AZ109">
        <f t="shared" si="56"/>
        <v>38.423014760147595</v>
      </c>
      <c r="BA109">
        <f t="shared" si="57"/>
        <v>170.03064775359076</v>
      </c>
      <c r="BB109">
        <f t="shared" si="58"/>
        <v>174.60628277016889</v>
      </c>
    </row>
    <row r="110" spans="1:69" x14ac:dyDescent="0.2">
      <c r="A110">
        <v>2021</v>
      </c>
      <c r="B110">
        <v>4</v>
      </c>
      <c r="C110" s="5">
        <v>45156</v>
      </c>
      <c r="D110" s="5">
        <v>45218</v>
      </c>
      <c r="E110" t="s">
        <v>53</v>
      </c>
      <c r="F110">
        <v>25</v>
      </c>
      <c r="P110">
        <v>32.200000000000003</v>
      </c>
      <c r="Q110">
        <v>24.6</v>
      </c>
      <c r="R110">
        <v>18.100000000000001</v>
      </c>
      <c r="S110">
        <f t="shared" si="37"/>
        <v>1148.8960000000002</v>
      </c>
      <c r="T110">
        <f t="shared" si="38"/>
        <v>877.72800000000007</v>
      </c>
      <c r="U110">
        <f t="shared" si="39"/>
        <v>645.80799999999999</v>
      </c>
      <c r="V110">
        <f t="shared" si="40"/>
        <v>2672.4320000000002</v>
      </c>
      <c r="W110">
        <f t="shared" si="64"/>
        <v>1287.9124160000001</v>
      </c>
      <c r="X110">
        <f t="shared" si="61"/>
        <v>983.93308800000011</v>
      </c>
      <c r="Y110">
        <f t="shared" si="62"/>
        <v>723.95076800000004</v>
      </c>
      <c r="Z110">
        <f t="shared" si="63"/>
        <v>2995.796272</v>
      </c>
      <c r="AA110">
        <f t="shared" si="46"/>
        <v>42.990654205607484</v>
      </c>
      <c r="AB110">
        <f t="shared" si="47"/>
        <v>32.843791722296395</v>
      </c>
      <c r="AC110">
        <f t="shared" si="48"/>
        <v>24.165554072096125</v>
      </c>
      <c r="AD110">
        <v>27.2</v>
      </c>
      <c r="AE110">
        <v>26.6</v>
      </c>
      <c r="AF110">
        <v>21.6</v>
      </c>
      <c r="AG110">
        <v>16.8</v>
      </c>
      <c r="AH110">
        <v>30.7</v>
      </c>
      <c r="AI110">
        <v>32.5</v>
      </c>
      <c r="AJ110">
        <v>23.8</v>
      </c>
      <c r="AK110">
        <v>49.8</v>
      </c>
      <c r="AL110">
        <v>41.7</v>
      </c>
      <c r="AM110">
        <v>69</v>
      </c>
      <c r="AN110">
        <v>61</v>
      </c>
      <c r="AO110">
        <v>59</v>
      </c>
      <c r="AP110">
        <v>0.76</v>
      </c>
      <c r="AQ110">
        <v>0.6</v>
      </c>
      <c r="AR110">
        <v>0.61</v>
      </c>
      <c r="AS110">
        <f t="shared" si="49"/>
        <v>25.649666221628838</v>
      </c>
      <c r="AT110">
        <f t="shared" si="50"/>
        <v>25.159279038718289</v>
      </c>
      <c r="AU110">
        <f t="shared" si="51"/>
        <v>36.665020026702273</v>
      </c>
      <c r="AV110">
        <f t="shared" si="52"/>
        <v>63.955941255006678</v>
      </c>
      <c r="AW110">
        <f t="shared" si="53"/>
        <v>0.67120160213618163</v>
      </c>
      <c r="AX110">
        <f t="shared" si="54"/>
        <v>69.300921628838466</v>
      </c>
      <c r="AY110">
        <f t="shared" si="55"/>
        <v>3.272874252151146</v>
      </c>
      <c r="AZ110">
        <f t="shared" si="56"/>
        <v>40.251865153538049</v>
      </c>
      <c r="BA110">
        <f t="shared" si="57"/>
        <v>170.17866130536797</v>
      </c>
      <c r="BB110">
        <f t="shared" si="58"/>
        <v>175.82418763517043</v>
      </c>
    </row>
    <row r="111" spans="1:69" x14ac:dyDescent="0.2">
      <c r="A111">
        <v>2021</v>
      </c>
      <c r="B111">
        <v>1</v>
      </c>
      <c r="C111" s="5">
        <v>45156</v>
      </c>
      <c r="D111" s="5">
        <v>45218</v>
      </c>
      <c r="E111" t="s">
        <v>53</v>
      </c>
      <c r="F111">
        <v>50</v>
      </c>
      <c r="P111">
        <v>40</v>
      </c>
      <c r="Q111">
        <v>24.7</v>
      </c>
      <c r="R111">
        <v>6.5</v>
      </c>
      <c r="S111">
        <f t="shared" si="37"/>
        <v>1427.2</v>
      </c>
      <c r="T111">
        <f t="shared" si="38"/>
        <v>881.29599999999994</v>
      </c>
      <c r="U111">
        <f t="shared" si="39"/>
        <v>231.92</v>
      </c>
      <c r="V111">
        <f t="shared" si="40"/>
        <v>2540.4160000000002</v>
      </c>
      <c r="W111">
        <f t="shared" si="64"/>
        <v>1599.8912</v>
      </c>
      <c r="X111">
        <f t="shared" si="61"/>
        <v>987.93281599999989</v>
      </c>
      <c r="Y111">
        <f t="shared" si="62"/>
        <v>259.98231999999996</v>
      </c>
      <c r="Z111">
        <f t="shared" si="63"/>
        <v>2847.8063360000001</v>
      </c>
      <c r="AA111">
        <f t="shared" si="46"/>
        <v>56.179775280898866</v>
      </c>
      <c r="AB111">
        <f t="shared" si="47"/>
        <v>34.691011235955052</v>
      </c>
      <c r="AC111">
        <f t="shared" si="48"/>
        <v>9.1292134831460654</v>
      </c>
      <c r="AD111">
        <v>25.3</v>
      </c>
      <c r="AE111">
        <v>28.5</v>
      </c>
      <c r="AF111">
        <v>26.6</v>
      </c>
      <c r="AG111">
        <v>18.100000000000001</v>
      </c>
      <c r="AH111">
        <v>31.3</v>
      </c>
      <c r="AI111">
        <v>32.799999999999997</v>
      </c>
      <c r="AJ111">
        <v>24.5</v>
      </c>
      <c r="AK111">
        <v>50.8</v>
      </c>
      <c r="AL111">
        <v>38.799999999999997</v>
      </c>
      <c r="AM111">
        <v>68</v>
      </c>
      <c r="AN111">
        <v>61</v>
      </c>
      <c r="AO111">
        <v>61</v>
      </c>
      <c r="AP111">
        <v>0.75</v>
      </c>
      <c r="AQ111">
        <v>0.6</v>
      </c>
      <c r="AR111">
        <v>0.63</v>
      </c>
      <c r="AS111">
        <f t="shared" si="49"/>
        <v>26.528792134831459</v>
      </c>
      <c r="AT111">
        <f t="shared" si="50"/>
        <v>24.021207865168538</v>
      </c>
      <c r="AU111">
        <f t="shared" si="51"/>
        <v>34.929213483146057</v>
      </c>
      <c r="AV111">
        <f t="shared" si="52"/>
        <v>64.932584269662911</v>
      </c>
      <c r="AW111">
        <f t="shared" si="53"/>
        <v>0.68700842696629194</v>
      </c>
      <c r="AX111">
        <f t="shared" si="54"/>
        <v>70.187479073033714</v>
      </c>
      <c r="AY111">
        <f t="shared" si="55"/>
        <v>3.4355196706018605</v>
      </c>
      <c r="AZ111">
        <f t="shared" si="56"/>
        <v>40.987039325842701</v>
      </c>
      <c r="BA111">
        <f t="shared" si="57"/>
        <v>181.36355326946332</v>
      </c>
      <c r="BB111">
        <f t="shared" si="58"/>
        <v>186.92284107392541</v>
      </c>
      <c r="BD111">
        <f>AVERAGE(V111:V114)</f>
        <v>2868.672</v>
      </c>
      <c r="BE111">
        <f>AVERAGE(AA111:AA114)</f>
        <v>59.278977581962792</v>
      </c>
      <c r="BF111">
        <f>AVERAGE(AB111:AB114)</f>
        <v>23.39699171600412</v>
      </c>
      <c r="BG111">
        <f>AVERAGE(AC111:AC114)</f>
        <v>17.324030702033081</v>
      </c>
      <c r="BH111">
        <f>AVERAGE(AS111:AS114)</f>
        <v>26.137808342979802</v>
      </c>
      <c r="BI111">
        <f>AVERAGE(AT111:AT114)</f>
        <v>23.156639666036305</v>
      </c>
      <c r="BJ111">
        <f>AVERAGE(AU111:AU114)</f>
        <v>32.762267856106838</v>
      </c>
      <c r="BK111">
        <f>AVERAGE(AV111:AV114)</f>
        <v>65.281449139829192</v>
      </c>
      <c r="BL111">
        <f>AVERAGE(AW111:AW114)</f>
        <v>0.6959429035219068</v>
      </c>
      <c r="BM111">
        <f t="shared" ref="BM111:BQ111" si="73">AVERAGE(AX111:AX114)</f>
        <v>70.860977700157719</v>
      </c>
      <c r="BN111">
        <f t="shared" si="73"/>
        <v>3.7015857995713901</v>
      </c>
      <c r="BO111">
        <f t="shared" si="73"/>
        <v>43.393282550840837</v>
      </c>
      <c r="BP111">
        <f t="shared" si="73"/>
        <v>196.77013841299416</v>
      </c>
      <c r="BQ111">
        <f t="shared" si="73"/>
        <v>203.74380257743471</v>
      </c>
    </row>
    <row r="112" spans="1:69" x14ac:dyDescent="0.2">
      <c r="A112">
        <v>2021</v>
      </c>
      <c r="B112">
        <v>2</v>
      </c>
      <c r="C112" s="5">
        <v>45156</v>
      </c>
      <c r="D112" s="5">
        <v>45218</v>
      </c>
      <c r="E112" t="s">
        <v>53</v>
      </c>
      <c r="F112">
        <v>50</v>
      </c>
      <c r="P112">
        <v>57.8</v>
      </c>
      <c r="Q112">
        <v>9.1</v>
      </c>
      <c r="R112">
        <v>16.100000000000001</v>
      </c>
      <c r="S112">
        <f t="shared" si="37"/>
        <v>2062.3040000000001</v>
      </c>
      <c r="T112">
        <f t="shared" si="38"/>
        <v>324.68799999999999</v>
      </c>
      <c r="U112">
        <f t="shared" si="39"/>
        <v>574.44800000000009</v>
      </c>
      <c r="V112">
        <f t="shared" si="40"/>
        <v>2961.4400000000005</v>
      </c>
      <c r="W112">
        <f t="shared" si="64"/>
        <v>2311.8427839999999</v>
      </c>
      <c r="X112">
        <f t="shared" si="61"/>
        <v>363.97524799999997</v>
      </c>
      <c r="Y112">
        <f t="shared" si="62"/>
        <v>643.95620800000006</v>
      </c>
      <c r="Z112">
        <f t="shared" si="63"/>
        <v>3319.7742400000006</v>
      </c>
      <c r="AA112">
        <f t="shared" si="46"/>
        <v>69.638554216867462</v>
      </c>
      <c r="AB112">
        <f t="shared" si="47"/>
        <v>10.963855421686745</v>
      </c>
      <c r="AC112">
        <f t="shared" si="48"/>
        <v>19.397590361445783</v>
      </c>
      <c r="AD112">
        <v>24.5</v>
      </c>
      <c r="AE112">
        <v>29.3</v>
      </c>
      <c r="AF112">
        <v>25.6</v>
      </c>
      <c r="AG112">
        <v>16.399999999999999</v>
      </c>
      <c r="AH112">
        <v>31.4</v>
      </c>
      <c r="AI112">
        <v>31.1</v>
      </c>
      <c r="AJ112">
        <v>22.3</v>
      </c>
      <c r="AK112">
        <v>49.7</v>
      </c>
      <c r="AL112">
        <v>36</v>
      </c>
      <c r="AM112">
        <v>69</v>
      </c>
      <c r="AN112">
        <v>61</v>
      </c>
      <c r="AO112">
        <v>61</v>
      </c>
      <c r="AP112">
        <v>0.76</v>
      </c>
      <c r="AQ112">
        <v>0.61</v>
      </c>
      <c r="AR112">
        <v>0.65</v>
      </c>
      <c r="AS112">
        <f t="shared" si="49"/>
        <v>25.239638554216864</v>
      </c>
      <c r="AT112">
        <f t="shared" si="50"/>
        <v>20.896024096385538</v>
      </c>
      <c r="AU112">
        <f t="shared" si="51"/>
        <v>27.961566265060242</v>
      </c>
      <c r="AV112">
        <f t="shared" si="52"/>
        <v>66.57108433734939</v>
      </c>
      <c r="AW112">
        <f t="shared" si="53"/>
        <v>0.72221686746987945</v>
      </c>
      <c r="AX112">
        <f t="shared" si="54"/>
        <v>72.621997228915674</v>
      </c>
      <c r="AY112">
        <f t="shared" si="55"/>
        <v>4.2916050861552648</v>
      </c>
      <c r="AZ112">
        <f t="shared" si="56"/>
        <v>48.756104819277112</v>
      </c>
      <c r="BA112">
        <f t="shared" si="57"/>
        <v>232.2738244984063</v>
      </c>
      <c r="BB112">
        <f t="shared" si="58"/>
        <v>241.60072300338609</v>
      </c>
    </row>
    <row r="113" spans="1:69" x14ac:dyDescent="0.2">
      <c r="A113">
        <v>2021</v>
      </c>
      <c r="B113">
        <v>3</v>
      </c>
      <c r="C113" s="5">
        <v>45156</v>
      </c>
      <c r="D113" s="5">
        <v>45218</v>
      </c>
      <c r="E113" t="s">
        <v>53</v>
      </c>
      <c r="F113">
        <v>50</v>
      </c>
      <c r="P113">
        <v>41.5</v>
      </c>
      <c r="Q113">
        <v>26.2</v>
      </c>
      <c r="R113">
        <v>21.3</v>
      </c>
      <c r="S113">
        <f t="shared" si="37"/>
        <v>1480.72</v>
      </c>
      <c r="T113">
        <f t="shared" si="38"/>
        <v>934.81599999999992</v>
      </c>
      <c r="U113">
        <f t="shared" si="39"/>
        <v>759.98400000000004</v>
      </c>
      <c r="V113">
        <f t="shared" si="40"/>
        <v>3175.52</v>
      </c>
      <c r="W113">
        <f t="shared" si="64"/>
        <v>1659.8871200000001</v>
      </c>
      <c r="X113">
        <f t="shared" si="61"/>
        <v>1047.9287359999998</v>
      </c>
      <c r="Y113">
        <f t="shared" si="62"/>
        <v>851.94206400000007</v>
      </c>
      <c r="Z113">
        <f t="shared" si="63"/>
        <v>3559.75792</v>
      </c>
      <c r="AA113">
        <f t="shared" si="46"/>
        <v>46.629213483146067</v>
      </c>
      <c r="AB113">
        <f t="shared" si="47"/>
        <v>29.438202247191008</v>
      </c>
      <c r="AC113">
        <f t="shared" si="48"/>
        <v>23.932584269662925</v>
      </c>
      <c r="AD113">
        <v>27.2</v>
      </c>
      <c r="AE113">
        <v>27.4</v>
      </c>
      <c r="AF113">
        <v>24.6</v>
      </c>
      <c r="AG113">
        <v>17.5</v>
      </c>
      <c r="AH113">
        <v>32.9</v>
      </c>
      <c r="AI113">
        <v>32.799999999999997</v>
      </c>
      <c r="AJ113">
        <v>24.3</v>
      </c>
      <c r="AK113">
        <v>51.8</v>
      </c>
      <c r="AL113">
        <v>41.6</v>
      </c>
      <c r="AM113">
        <v>68</v>
      </c>
      <c r="AN113">
        <v>61</v>
      </c>
      <c r="AO113">
        <v>59</v>
      </c>
      <c r="AP113">
        <v>0.75</v>
      </c>
      <c r="AQ113">
        <v>0.59</v>
      </c>
      <c r="AR113">
        <v>0.61</v>
      </c>
      <c r="AS113">
        <f t="shared" si="49"/>
        <v>26.636629213483143</v>
      </c>
      <c r="AT113">
        <f t="shared" si="50"/>
        <v>25.695168539325842</v>
      </c>
      <c r="AU113">
        <f t="shared" si="51"/>
        <v>36.53584269662921</v>
      </c>
      <c r="AV113">
        <f t="shared" si="52"/>
        <v>63.785393258426964</v>
      </c>
      <c r="AW113">
        <f t="shared" si="53"/>
        <v>0.66939325842696629</v>
      </c>
      <c r="AX113">
        <f t="shared" si="54"/>
        <v>68.883463707865175</v>
      </c>
      <c r="AY113">
        <f t="shared" si="55"/>
        <v>3.2844459342680272</v>
      </c>
      <c r="AZ113">
        <f t="shared" si="56"/>
        <v>39.385037078651692</v>
      </c>
      <c r="BA113">
        <f t="shared" si="57"/>
        <v>170.32493947425016</v>
      </c>
      <c r="BB113">
        <f t="shared" si="58"/>
        <v>175.38295528185813</v>
      </c>
    </row>
    <row r="114" spans="1:69" x14ac:dyDescent="0.2">
      <c r="A114">
        <v>2021</v>
      </c>
      <c r="B114">
        <v>4</v>
      </c>
      <c r="C114" s="5">
        <v>45156</v>
      </c>
      <c r="D114" s="5">
        <v>45218</v>
      </c>
      <c r="E114" t="s">
        <v>53</v>
      </c>
      <c r="F114">
        <v>50</v>
      </c>
      <c r="P114">
        <v>50.7</v>
      </c>
      <c r="Q114">
        <v>14.5</v>
      </c>
      <c r="R114">
        <v>13.2</v>
      </c>
      <c r="S114">
        <f t="shared" si="37"/>
        <v>1808.9760000000001</v>
      </c>
      <c r="T114">
        <f t="shared" si="38"/>
        <v>517.36</v>
      </c>
      <c r="U114">
        <f t="shared" si="39"/>
        <v>470.976</v>
      </c>
      <c r="V114">
        <f t="shared" si="40"/>
        <v>2797.3120000000004</v>
      </c>
      <c r="W114">
        <f t="shared" si="64"/>
        <v>2027.8620960000001</v>
      </c>
      <c r="X114">
        <f t="shared" si="61"/>
        <v>579.96055999999999</v>
      </c>
      <c r="Y114">
        <f t="shared" si="62"/>
        <v>527.96409600000004</v>
      </c>
      <c r="Z114">
        <f t="shared" si="63"/>
        <v>3135.7867520000004</v>
      </c>
      <c r="AA114">
        <f t="shared" si="46"/>
        <v>64.668367346938766</v>
      </c>
      <c r="AB114">
        <f t="shared" si="47"/>
        <v>18.494897959183671</v>
      </c>
      <c r="AC114">
        <f t="shared" si="48"/>
        <v>16.836734693877549</v>
      </c>
      <c r="AD114">
        <v>27.2</v>
      </c>
      <c r="AE114">
        <v>26.6</v>
      </c>
      <c r="AF114">
        <v>21.6</v>
      </c>
      <c r="AG114">
        <v>16.8</v>
      </c>
      <c r="AH114">
        <v>30.7</v>
      </c>
      <c r="AI114">
        <v>32.5</v>
      </c>
      <c r="AJ114">
        <v>23.8</v>
      </c>
      <c r="AK114">
        <v>49.8</v>
      </c>
      <c r="AL114">
        <v>41.7</v>
      </c>
      <c r="AM114">
        <v>69</v>
      </c>
      <c r="AN114">
        <v>61</v>
      </c>
      <c r="AO114">
        <v>59</v>
      </c>
      <c r="AP114">
        <v>0.76</v>
      </c>
      <c r="AQ114">
        <v>0.6</v>
      </c>
      <c r="AR114">
        <v>0.61</v>
      </c>
      <c r="AS114">
        <f t="shared" si="49"/>
        <v>26.146173469387751</v>
      </c>
      <c r="AT114">
        <f t="shared" si="50"/>
        <v>22.014158163265304</v>
      </c>
      <c r="AU114">
        <f t="shared" si="51"/>
        <v>31.62244897959183</v>
      </c>
      <c r="AV114">
        <f t="shared" si="52"/>
        <v>65.836734693877546</v>
      </c>
      <c r="AW114">
        <f t="shared" si="53"/>
        <v>0.70515306122448962</v>
      </c>
      <c r="AX114">
        <f t="shared" si="54"/>
        <v>71.750970790816325</v>
      </c>
      <c r="AY114">
        <f t="shared" si="55"/>
        <v>3.7947725072604075</v>
      </c>
      <c r="AZ114">
        <f t="shared" si="56"/>
        <v>44.444948979591842</v>
      </c>
      <c r="BA114">
        <f t="shared" si="57"/>
        <v>203.11823640985688</v>
      </c>
      <c r="BB114">
        <f t="shared" si="58"/>
        <v>211.06869095056925</v>
      </c>
    </row>
    <row r="115" spans="1:69" x14ac:dyDescent="0.2">
      <c r="A115">
        <v>2021</v>
      </c>
      <c r="B115">
        <v>1</v>
      </c>
      <c r="C115" s="5">
        <v>45156</v>
      </c>
      <c r="D115" s="5">
        <v>45218</v>
      </c>
      <c r="E115" t="s">
        <v>53</v>
      </c>
      <c r="F115">
        <v>75</v>
      </c>
      <c r="P115">
        <v>50.8</v>
      </c>
      <c r="Q115">
        <v>6.6</v>
      </c>
      <c r="R115">
        <v>3.3</v>
      </c>
      <c r="S115">
        <f t="shared" si="37"/>
        <v>1812.5439999999999</v>
      </c>
      <c r="T115">
        <f t="shared" si="38"/>
        <v>235.488</v>
      </c>
      <c r="U115">
        <f t="shared" si="39"/>
        <v>117.744</v>
      </c>
      <c r="V115">
        <f t="shared" si="40"/>
        <v>2165.7759999999998</v>
      </c>
      <c r="W115">
        <f t="shared" si="64"/>
        <v>2031.8618239999998</v>
      </c>
      <c r="X115">
        <f t="shared" si="61"/>
        <v>263.98204800000002</v>
      </c>
      <c r="Y115">
        <f t="shared" si="62"/>
        <v>131.99102400000001</v>
      </c>
      <c r="Z115">
        <f t="shared" si="63"/>
        <v>2427.8348959999998</v>
      </c>
      <c r="AA115">
        <f t="shared" si="46"/>
        <v>83.690280065897866</v>
      </c>
      <c r="AB115">
        <f t="shared" si="47"/>
        <v>10.873146622734762</v>
      </c>
      <c r="AC115">
        <f t="shared" si="48"/>
        <v>5.4365733113673809</v>
      </c>
      <c r="AD115">
        <v>25.3</v>
      </c>
      <c r="AE115">
        <v>28.5</v>
      </c>
      <c r="AF115">
        <v>26.6</v>
      </c>
      <c r="AG115">
        <v>18.100000000000001</v>
      </c>
      <c r="AH115">
        <v>31.3</v>
      </c>
      <c r="AI115">
        <v>32.799999999999997</v>
      </c>
      <c r="AJ115">
        <v>24.5</v>
      </c>
      <c r="AK115">
        <v>50.8</v>
      </c>
      <c r="AL115">
        <v>38.799999999999997</v>
      </c>
      <c r="AM115">
        <v>68</v>
      </c>
      <c r="AN115">
        <v>61</v>
      </c>
      <c r="AO115">
        <v>61</v>
      </c>
      <c r="AP115">
        <v>0.75</v>
      </c>
      <c r="AQ115">
        <v>0.6</v>
      </c>
      <c r="AR115">
        <v>0.63</v>
      </c>
      <c r="AS115">
        <f t="shared" si="49"/>
        <v>25.718616144975286</v>
      </c>
      <c r="AT115">
        <f t="shared" si="50"/>
        <v>20.334431630971999</v>
      </c>
      <c r="AU115">
        <f t="shared" si="51"/>
        <v>28.137067545304781</v>
      </c>
      <c r="AV115">
        <f t="shared" si="52"/>
        <v>66.858319604612859</v>
      </c>
      <c r="AW115">
        <f t="shared" si="53"/>
        <v>0.72716639209225709</v>
      </c>
      <c r="AX115">
        <f t="shared" si="54"/>
        <v>73.059477759472813</v>
      </c>
      <c r="AY115">
        <f t="shared" si="55"/>
        <v>4.2648367605040045</v>
      </c>
      <c r="AZ115">
        <f t="shared" si="56"/>
        <v>48.11391103789127</v>
      </c>
      <c r="BA115">
        <f t="shared" si="57"/>
        <v>231.82099121567359</v>
      </c>
      <c r="BB115">
        <f t="shared" si="58"/>
        <v>241.54011352854604</v>
      </c>
      <c r="BD115">
        <f>AVERAGE(V115:V118)</f>
        <v>2806.232</v>
      </c>
      <c r="BE115">
        <f>AVERAGE(AA115:AA118)</f>
        <v>84.065771581888072</v>
      </c>
      <c r="BF115">
        <f>AVERAGE(AB115:AB118)</f>
        <v>10.085291928533328</v>
      </c>
      <c r="BG115">
        <f>AVERAGE(AC115:AC118)</f>
        <v>5.8489364895786</v>
      </c>
      <c r="BH115">
        <f>AVERAGE(AS115:AS118)</f>
        <v>26.111296560412917</v>
      </c>
      <c r="BI115">
        <f>AVERAGE(AT115:AT118)</f>
        <v>19.535437904072868</v>
      </c>
      <c r="BJ115">
        <f>AVERAGE(AU115:AU118)</f>
        <v>27.365288105597287</v>
      </c>
      <c r="BK115">
        <f>AVERAGE(AV115:AV118)</f>
        <v>67.272400948592804</v>
      </c>
      <c r="BL115">
        <f>AVERAGE(AW115:AW118)</f>
        <v>0.73160408161573498</v>
      </c>
      <c r="BM115">
        <f t="shared" ref="BM115:BQ115" si="74">AVERAGE(AX115:AX118)</f>
        <v>73.68189387272723</v>
      </c>
      <c r="BN115">
        <f t="shared" si="74"/>
        <v>4.4286920890235937</v>
      </c>
      <c r="BO115">
        <f t="shared" si="74"/>
        <v>48.438985501381609</v>
      </c>
      <c r="BP115">
        <f t="shared" si="74"/>
        <v>242.60429935197027</v>
      </c>
      <c r="BQ115">
        <f t="shared" si="74"/>
        <v>253.43151554415533</v>
      </c>
    </row>
    <row r="116" spans="1:69" x14ac:dyDescent="0.2">
      <c r="A116">
        <v>2021</v>
      </c>
      <c r="B116">
        <v>2</v>
      </c>
      <c r="C116" s="5">
        <v>45156</v>
      </c>
      <c r="D116" s="5">
        <v>45218</v>
      </c>
      <c r="E116" t="s">
        <v>53</v>
      </c>
      <c r="F116">
        <v>75</v>
      </c>
      <c r="P116">
        <v>67.8</v>
      </c>
      <c r="Q116">
        <v>2.6</v>
      </c>
      <c r="R116">
        <v>2.9</v>
      </c>
      <c r="S116">
        <f t="shared" si="37"/>
        <v>2419.1039999999998</v>
      </c>
      <c r="T116">
        <f t="shared" si="38"/>
        <v>92.768000000000001</v>
      </c>
      <c r="U116">
        <f t="shared" si="39"/>
        <v>103.47199999999999</v>
      </c>
      <c r="V116">
        <f t="shared" si="40"/>
        <v>2615.3440000000001</v>
      </c>
      <c r="W116">
        <f t="shared" si="64"/>
        <v>2711.8155839999999</v>
      </c>
      <c r="X116">
        <f t="shared" si="61"/>
        <v>103.99292800000001</v>
      </c>
      <c r="Y116">
        <f t="shared" si="62"/>
        <v>115.99211199999999</v>
      </c>
      <c r="Z116">
        <f t="shared" si="63"/>
        <v>2931.800624</v>
      </c>
      <c r="AA116">
        <f t="shared" si="46"/>
        <v>92.49658935879944</v>
      </c>
      <c r="AB116">
        <f t="shared" si="47"/>
        <v>3.547066848567531</v>
      </c>
      <c r="AC116">
        <f t="shared" si="48"/>
        <v>3.9563437926330143</v>
      </c>
      <c r="AD116">
        <v>24.5</v>
      </c>
      <c r="AE116">
        <v>29.3</v>
      </c>
      <c r="AF116">
        <v>25.6</v>
      </c>
      <c r="AG116">
        <v>16.399999999999999</v>
      </c>
      <c r="AH116">
        <v>31.4</v>
      </c>
      <c r="AI116">
        <v>31.1</v>
      </c>
      <c r="AJ116">
        <v>22.3</v>
      </c>
      <c r="AK116">
        <v>49.7</v>
      </c>
      <c r="AL116">
        <v>36</v>
      </c>
      <c r="AM116">
        <v>69</v>
      </c>
      <c r="AN116">
        <v>61</v>
      </c>
      <c r="AO116">
        <v>61</v>
      </c>
      <c r="AP116">
        <v>0.76</v>
      </c>
      <c r="AQ116">
        <v>0.61</v>
      </c>
      <c r="AR116">
        <v>0.65</v>
      </c>
      <c r="AS116">
        <f t="shared" si="49"/>
        <v>24.713778990450201</v>
      </c>
      <c r="AT116">
        <f t="shared" si="50"/>
        <v>17.513642564802179</v>
      </c>
      <c r="AU116">
        <f t="shared" si="51"/>
        <v>23.813915416098222</v>
      </c>
      <c r="AV116">
        <f t="shared" si="52"/>
        <v>68.399727148703946</v>
      </c>
      <c r="AW116">
        <f t="shared" si="53"/>
        <v>0.75032742155525223</v>
      </c>
      <c r="AX116">
        <f t="shared" si="54"/>
        <v>75.256872442019102</v>
      </c>
      <c r="AY116">
        <f t="shared" si="55"/>
        <v>5.0390705561538995</v>
      </c>
      <c r="AZ116">
        <f t="shared" si="56"/>
        <v>53.139279672578454</v>
      </c>
      <c r="BA116">
        <f t="shared" si="57"/>
        <v>280.22036676747524</v>
      </c>
      <c r="BB116">
        <f t="shared" si="58"/>
        <v>293.97262796186686</v>
      </c>
    </row>
    <row r="117" spans="1:69" x14ac:dyDescent="0.2">
      <c r="A117">
        <v>2021</v>
      </c>
      <c r="B117">
        <v>3</v>
      </c>
      <c r="C117" s="5">
        <v>45156</v>
      </c>
      <c r="D117" s="5">
        <v>45218</v>
      </c>
      <c r="E117" t="s">
        <v>53</v>
      </c>
      <c r="F117">
        <v>75</v>
      </c>
      <c r="P117">
        <v>49.1</v>
      </c>
      <c r="Q117">
        <v>11.7</v>
      </c>
      <c r="R117">
        <v>9.9</v>
      </c>
      <c r="S117">
        <f t="shared" si="37"/>
        <v>1751.8880000000001</v>
      </c>
      <c r="T117">
        <f t="shared" si="38"/>
        <v>417.45599999999996</v>
      </c>
      <c r="U117">
        <f t="shared" si="39"/>
        <v>353.23200000000003</v>
      </c>
      <c r="V117">
        <f t="shared" si="40"/>
        <v>2522.576</v>
      </c>
      <c r="W117">
        <f t="shared" si="64"/>
        <v>1963.8664480000002</v>
      </c>
      <c r="X117">
        <f t="shared" si="61"/>
        <v>467.96817599999997</v>
      </c>
      <c r="Y117">
        <f t="shared" si="62"/>
        <v>395.973072</v>
      </c>
      <c r="Z117">
        <f t="shared" si="63"/>
        <v>2827.8076959999999</v>
      </c>
      <c r="AA117">
        <f t="shared" si="46"/>
        <v>69.448373408769442</v>
      </c>
      <c r="AB117">
        <f t="shared" si="47"/>
        <v>16.548797736916548</v>
      </c>
      <c r="AC117">
        <f t="shared" si="48"/>
        <v>14.002828854314004</v>
      </c>
      <c r="AD117">
        <v>27.2</v>
      </c>
      <c r="AE117">
        <v>27.4</v>
      </c>
      <c r="AF117">
        <v>24.6</v>
      </c>
      <c r="AG117">
        <v>17.5</v>
      </c>
      <c r="AH117">
        <v>32.9</v>
      </c>
      <c r="AI117">
        <v>32.799999999999997</v>
      </c>
      <c r="AJ117">
        <v>24.3</v>
      </c>
      <c r="AK117">
        <v>51.8</v>
      </c>
      <c r="AL117">
        <v>41.6</v>
      </c>
      <c r="AM117">
        <v>68</v>
      </c>
      <c r="AN117">
        <v>61</v>
      </c>
      <c r="AO117">
        <v>59</v>
      </c>
      <c r="AP117">
        <v>0.75</v>
      </c>
      <c r="AQ117">
        <v>0.59</v>
      </c>
      <c r="AR117">
        <v>0.61</v>
      </c>
      <c r="AS117">
        <f t="shared" si="49"/>
        <v>26.869024045261668</v>
      </c>
      <c r="AT117">
        <f t="shared" si="50"/>
        <v>22.190947666195189</v>
      </c>
      <c r="AU117">
        <f t="shared" si="51"/>
        <v>31.273408769448373</v>
      </c>
      <c r="AV117">
        <f t="shared" si="52"/>
        <v>65.581329561527568</v>
      </c>
      <c r="AW117">
        <f t="shared" si="53"/>
        <v>0.70391796322489386</v>
      </c>
      <c r="AX117">
        <f t="shared" si="54"/>
        <v>71.613251768033948</v>
      </c>
      <c r="AY117">
        <f t="shared" si="55"/>
        <v>3.837125683504973</v>
      </c>
      <c r="AZ117">
        <f t="shared" si="56"/>
        <v>44.04670579915134</v>
      </c>
      <c r="BA117">
        <f t="shared" si="57"/>
        <v>204.58845855198484</v>
      </c>
      <c r="BB117">
        <f t="shared" si="58"/>
        <v>213.01476561118682</v>
      </c>
    </row>
    <row r="118" spans="1:69" x14ac:dyDescent="0.2">
      <c r="A118">
        <v>2021</v>
      </c>
      <c r="B118">
        <v>4</v>
      </c>
      <c r="C118" s="5">
        <v>45156</v>
      </c>
      <c r="D118" s="5">
        <v>45218</v>
      </c>
      <c r="E118" t="s">
        <v>53</v>
      </c>
      <c r="F118">
        <v>75</v>
      </c>
      <c r="P118">
        <v>99.6</v>
      </c>
      <c r="Q118">
        <v>10.3</v>
      </c>
      <c r="R118">
        <v>0</v>
      </c>
      <c r="S118">
        <f t="shared" si="37"/>
        <v>3553.7279999999996</v>
      </c>
      <c r="T118">
        <f t="shared" si="38"/>
        <v>367.50400000000002</v>
      </c>
      <c r="U118">
        <f t="shared" si="39"/>
        <v>0</v>
      </c>
      <c r="V118">
        <f t="shared" si="40"/>
        <v>3921.2319999999995</v>
      </c>
      <c r="W118">
        <f t="shared" si="64"/>
        <v>3983.7290879999996</v>
      </c>
      <c r="X118">
        <f t="shared" si="61"/>
        <v>411.97198400000002</v>
      </c>
      <c r="Y118">
        <f t="shared" si="62"/>
        <v>0</v>
      </c>
      <c r="Z118">
        <f t="shared" si="63"/>
        <v>4395.7010719999998</v>
      </c>
      <c r="AA118">
        <f t="shared" si="46"/>
        <v>90.627843494085539</v>
      </c>
      <c r="AB118">
        <f t="shared" si="47"/>
        <v>9.3721565059144698</v>
      </c>
      <c r="AC118">
        <f t="shared" si="48"/>
        <v>0</v>
      </c>
      <c r="AD118">
        <v>27.2</v>
      </c>
      <c r="AE118">
        <v>26.6</v>
      </c>
      <c r="AF118">
        <v>21.6</v>
      </c>
      <c r="AG118">
        <v>16.8</v>
      </c>
      <c r="AH118">
        <v>30.7</v>
      </c>
      <c r="AI118">
        <v>32.5</v>
      </c>
      <c r="AJ118">
        <v>23.8</v>
      </c>
      <c r="AK118">
        <v>49.8</v>
      </c>
      <c r="AL118">
        <v>41.7</v>
      </c>
      <c r="AM118">
        <v>69</v>
      </c>
      <c r="AN118">
        <v>61</v>
      </c>
      <c r="AO118">
        <v>59</v>
      </c>
      <c r="AP118">
        <v>0.76</v>
      </c>
      <c r="AQ118">
        <v>0.6</v>
      </c>
      <c r="AR118">
        <v>0.61</v>
      </c>
      <c r="AS118">
        <f t="shared" si="49"/>
        <v>27.143767060964514</v>
      </c>
      <c r="AT118">
        <f t="shared" si="50"/>
        <v>18.102729754322112</v>
      </c>
      <c r="AU118">
        <f t="shared" si="51"/>
        <v>26.236760691537764</v>
      </c>
      <c r="AV118">
        <f t="shared" si="52"/>
        <v>68.250227479526842</v>
      </c>
      <c r="AW118">
        <f t="shared" si="53"/>
        <v>0.74500454959053686</v>
      </c>
      <c r="AX118">
        <f t="shared" si="54"/>
        <v>74.797973521383085</v>
      </c>
      <c r="AY118">
        <f t="shared" si="55"/>
        <v>4.5737353559314977</v>
      </c>
      <c r="AZ118">
        <f t="shared" si="56"/>
        <v>48.456045495905364</v>
      </c>
      <c r="BA118">
        <f t="shared" si="57"/>
        <v>253.78738087274746</v>
      </c>
      <c r="BB118">
        <f t="shared" si="58"/>
        <v>265.19855507502155</v>
      </c>
    </row>
    <row r="119" spans="1:69" x14ac:dyDescent="0.2">
      <c r="A119">
        <v>2021</v>
      </c>
      <c r="B119">
        <v>1</v>
      </c>
      <c r="C119" s="5">
        <v>45156</v>
      </c>
      <c r="D119" s="5">
        <v>45218</v>
      </c>
      <c r="E119" t="s">
        <v>53</v>
      </c>
      <c r="F119">
        <v>100</v>
      </c>
      <c r="P119">
        <v>63.2</v>
      </c>
      <c r="Q119">
        <v>0</v>
      </c>
      <c r="R119">
        <v>0</v>
      </c>
      <c r="S119">
        <f t="shared" si="37"/>
        <v>2254.9760000000001</v>
      </c>
      <c r="T119">
        <f t="shared" si="38"/>
        <v>0</v>
      </c>
      <c r="U119">
        <f t="shared" si="39"/>
        <v>0</v>
      </c>
      <c r="V119">
        <f t="shared" si="40"/>
        <v>2254.9760000000001</v>
      </c>
      <c r="W119">
        <f t="shared" si="64"/>
        <v>2527.8280960000002</v>
      </c>
      <c r="X119">
        <f t="shared" si="61"/>
        <v>0</v>
      </c>
      <c r="Y119">
        <f t="shared" si="62"/>
        <v>0</v>
      </c>
      <c r="Z119">
        <f t="shared" si="63"/>
        <v>2527.8280960000002</v>
      </c>
      <c r="AA119">
        <f t="shared" si="46"/>
        <v>100</v>
      </c>
      <c r="AB119">
        <f t="shared" si="47"/>
        <v>0</v>
      </c>
      <c r="AC119">
        <f t="shared" si="48"/>
        <v>0</v>
      </c>
      <c r="AD119">
        <v>25.3</v>
      </c>
      <c r="AE119">
        <v>28.5</v>
      </c>
      <c r="AF119">
        <v>26.6</v>
      </c>
      <c r="AG119">
        <v>18.100000000000001</v>
      </c>
      <c r="AH119">
        <v>31.3</v>
      </c>
      <c r="AI119">
        <v>32.799999999999997</v>
      </c>
      <c r="AJ119">
        <v>24.5</v>
      </c>
      <c r="AK119">
        <v>50.8</v>
      </c>
      <c r="AL119">
        <v>38.799999999999997</v>
      </c>
      <c r="AM119">
        <v>68</v>
      </c>
      <c r="AN119">
        <v>61</v>
      </c>
      <c r="AO119">
        <v>61</v>
      </c>
      <c r="AP119">
        <v>0.75</v>
      </c>
      <c r="AQ119">
        <v>0.6</v>
      </c>
      <c r="AR119">
        <v>0.63</v>
      </c>
      <c r="AS119">
        <f t="shared" si="49"/>
        <v>25.3</v>
      </c>
      <c r="AT119">
        <f t="shared" si="50"/>
        <v>18.100000000000001</v>
      </c>
      <c r="AU119">
        <f t="shared" si="51"/>
        <v>24.5</v>
      </c>
      <c r="AV119">
        <f t="shared" si="52"/>
        <v>68</v>
      </c>
      <c r="AW119">
        <f t="shared" si="53"/>
        <v>0.75</v>
      </c>
      <c r="AX119">
        <f t="shared" si="54"/>
        <v>74.8001</v>
      </c>
      <c r="AY119">
        <f t="shared" si="55"/>
        <v>4.8979591836734695</v>
      </c>
      <c r="AZ119">
        <f t="shared" si="56"/>
        <v>51.914999999999999</v>
      </c>
      <c r="BA119">
        <f t="shared" si="57"/>
        <v>270.7814833250373</v>
      </c>
      <c r="BB119">
        <f t="shared" si="58"/>
        <v>284.0060749881348</v>
      </c>
      <c r="BD119">
        <f>AVERAGE(V119:V122)</f>
        <v>2649.2400000000002</v>
      </c>
      <c r="BE119">
        <f>AVERAGE(AA119:AA122)</f>
        <v>100</v>
      </c>
      <c r="BF119">
        <f>AVERAGE(AB119:AB122)</f>
        <v>0</v>
      </c>
      <c r="BG119">
        <f>AVERAGE(AC119:AC122)</f>
        <v>0</v>
      </c>
      <c r="BH119">
        <f>AVERAGE(AS119:AS122)</f>
        <v>26.05</v>
      </c>
      <c r="BI119">
        <f>AVERAGE(AT119:AT122)</f>
        <v>17.2</v>
      </c>
      <c r="BJ119">
        <f>AVERAGE(AU119:AU122)</f>
        <v>23.724999999999998</v>
      </c>
      <c r="BK119">
        <f>AVERAGE(AV119:AV122)</f>
        <v>68.5</v>
      </c>
      <c r="BL119">
        <f>AVERAGE(AW119:AW122)</f>
        <v>0.75499999999999989</v>
      </c>
      <c r="BM119">
        <f t="shared" ref="BM119:BQ119" si="75">AVERAGE(AX119:AX122)</f>
        <v>75.501200000000011</v>
      </c>
      <c r="BN119">
        <f t="shared" si="75"/>
        <v>5.0648533786542353</v>
      </c>
      <c r="BO119">
        <f t="shared" si="75"/>
        <v>51.885749999999994</v>
      </c>
      <c r="BP119">
        <f t="shared" si="75"/>
        <v>282.12668734145467</v>
      </c>
      <c r="BQ119">
        <f t="shared" si="75"/>
        <v>296.50128554843428</v>
      </c>
    </row>
    <row r="120" spans="1:69" x14ac:dyDescent="0.2">
      <c r="A120">
        <v>2021</v>
      </c>
      <c r="B120">
        <v>2</v>
      </c>
      <c r="C120" s="5">
        <v>45156</v>
      </c>
      <c r="D120" s="5">
        <v>45218</v>
      </c>
      <c r="E120" t="s">
        <v>53</v>
      </c>
      <c r="F120">
        <v>100</v>
      </c>
      <c r="P120">
        <v>89.1</v>
      </c>
      <c r="Q120">
        <v>0</v>
      </c>
      <c r="R120">
        <v>0</v>
      </c>
      <c r="S120">
        <f t="shared" si="37"/>
        <v>3179.0879999999997</v>
      </c>
      <c r="T120">
        <f t="shared" si="38"/>
        <v>0</v>
      </c>
      <c r="U120">
        <f t="shared" si="39"/>
        <v>0</v>
      </c>
      <c r="V120">
        <f t="shared" si="40"/>
        <v>3179.0879999999997</v>
      </c>
      <c r="W120">
        <f t="shared" si="64"/>
        <v>3563.7576479999998</v>
      </c>
      <c r="X120">
        <f t="shared" si="61"/>
        <v>0</v>
      </c>
      <c r="Y120">
        <f t="shared" si="62"/>
        <v>0</v>
      </c>
      <c r="Z120">
        <f t="shared" si="63"/>
        <v>3563.7576479999998</v>
      </c>
      <c r="AA120">
        <f t="shared" si="46"/>
        <v>100</v>
      </c>
      <c r="AB120">
        <f t="shared" si="47"/>
        <v>0</v>
      </c>
      <c r="AC120">
        <f t="shared" si="48"/>
        <v>0</v>
      </c>
      <c r="AD120">
        <v>24.5</v>
      </c>
      <c r="AE120">
        <v>29.3</v>
      </c>
      <c r="AF120">
        <v>25.6</v>
      </c>
      <c r="AG120">
        <v>16.399999999999999</v>
      </c>
      <c r="AH120">
        <v>31.4</v>
      </c>
      <c r="AI120">
        <v>31.1</v>
      </c>
      <c r="AJ120">
        <v>22.3</v>
      </c>
      <c r="AK120">
        <v>49.7</v>
      </c>
      <c r="AL120">
        <v>36</v>
      </c>
      <c r="AM120">
        <v>69</v>
      </c>
      <c r="AN120">
        <v>61</v>
      </c>
      <c r="AO120">
        <v>61</v>
      </c>
      <c r="AP120">
        <v>0.76</v>
      </c>
      <c r="AQ120">
        <v>0.61</v>
      </c>
      <c r="AR120">
        <v>0.65</v>
      </c>
      <c r="AS120">
        <f t="shared" si="49"/>
        <v>24.5</v>
      </c>
      <c r="AT120">
        <f t="shared" si="50"/>
        <v>16.399999999999999</v>
      </c>
      <c r="AU120">
        <f t="shared" si="51"/>
        <v>22.3</v>
      </c>
      <c r="AV120">
        <f t="shared" si="52"/>
        <v>69</v>
      </c>
      <c r="AW120">
        <f t="shared" si="53"/>
        <v>0.76</v>
      </c>
      <c r="AX120">
        <f t="shared" si="54"/>
        <v>76.124400000000009</v>
      </c>
      <c r="AY120">
        <f t="shared" si="55"/>
        <v>5.3811659192825108</v>
      </c>
      <c r="AZ120">
        <f t="shared" si="56"/>
        <v>54.760999999999996</v>
      </c>
      <c r="BA120">
        <f t="shared" si="57"/>
        <v>301.87028327682378</v>
      </c>
      <c r="BB120">
        <f t="shared" si="58"/>
        <v>317.54885806653459</v>
      </c>
    </row>
    <row r="121" spans="1:69" x14ac:dyDescent="0.2">
      <c r="A121">
        <v>2021</v>
      </c>
      <c r="B121">
        <v>3</v>
      </c>
      <c r="C121" s="5">
        <v>45156</v>
      </c>
      <c r="D121" s="5">
        <v>45218</v>
      </c>
      <c r="E121" t="s">
        <v>53</v>
      </c>
      <c r="F121">
        <v>100</v>
      </c>
      <c r="P121">
        <v>75.900000000000006</v>
      </c>
      <c r="Q121">
        <v>0</v>
      </c>
      <c r="R121">
        <v>0</v>
      </c>
      <c r="S121">
        <f t="shared" si="37"/>
        <v>2708.1120000000001</v>
      </c>
      <c r="T121">
        <f t="shared" si="38"/>
        <v>0</v>
      </c>
      <c r="U121">
        <f t="shared" si="39"/>
        <v>0</v>
      </c>
      <c r="V121">
        <f t="shared" si="40"/>
        <v>2708.1120000000001</v>
      </c>
      <c r="W121">
        <f t="shared" si="64"/>
        <v>3035.7935520000001</v>
      </c>
      <c r="X121">
        <f t="shared" si="61"/>
        <v>0</v>
      </c>
      <c r="Y121">
        <f t="shared" si="62"/>
        <v>0</v>
      </c>
      <c r="Z121">
        <f t="shared" si="63"/>
        <v>3035.7935520000001</v>
      </c>
      <c r="AA121">
        <f t="shared" si="46"/>
        <v>100</v>
      </c>
      <c r="AB121">
        <f t="shared" si="47"/>
        <v>0</v>
      </c>
      <c r="AC121">
        <f t="shared" si="48"/>
        <v>0</v>
      </c>
      <c r="AD121">
        <v>27.2</v>
      </c>
      <c r="AE121">
        <v>27.4</v>
      </c>
      <c r="AF121">
        <v>24.6</v>
      </c>
      <c r="AG121">
        <v>17.5</v>
      </c>
      <c r="AH121">
        <v>32.9</v>
      </c>
      <c r="AI121">
        <v>32.799999999999997</v>
      </c>
      <c r="AJ121">
        <v>24.3</v>
      </c>
      <c r="AK121">
        <v>51.8</v>
      </c>
      <c r="AL121">
        <v>41.6</v>
      </c>
      <c r="AM121">
        <v>68</v>
      </c>
      <c r="AN121">
        <v>61</v>
      </c>
      <c r="AO121">
        <v>59</v>
      </c>
      <c r="AP121">
        <v>0.75</v>
      </c>
      <c r="AQ121">
        <v>0.59</v>
      </c>
      <c r="AR121">
        <v>0.61</v>
      </c>
      <c r="AS121">
        <f t="shared" si="49"/>
        <v>27.2</v>
      </c>
      <c r="AT121">
        <f t="shared" si="50"/>
        <v>17.5</v>
      </c>
      <c r="AU121">
        <f t="shared" si="51"/>
        <v>24.3</v>
      </c>
      <c r="AV121">
        <f t="shared" si="52"/>
        <v>68</v>
      </c>
      <c r="AW121">
        <f t="shared" si="53"/>
        <v>0.75</v>
      </c>
      <c r="AX121">
        <f t="shared" si="54"/>
        <v>75.267500000000013</v>
      </c>
      <c r="AY121">
        <f t="shared" si="55"/>
        <v>4.9382716049382713</v>
      </c>
      <c r="AZ121">
        <f t="shared" si="56"/>
        <v>50.201000000000001</v>
      </c>
      <c r="BA121">
        <f t="shared" si="57"/>
        <v>273.01013750878246</v>
      </c>
      <c r="BB121">
        <f t="shared" si="58"/>
        <v>288.13283567805536</v>
      </c>
    </row>
    <row r="122" spans="1:69" x14ac:dyDescent="0.2">
      <c r="A122">
        <v>2021</v>
      </c>
      <c r="B122">
        <v>4</v>
      </c>
      <c r="C122" s="5">
        <v>45156</v>
      </c>
      <c r="D122" s="5">
        <v>45218</v>
      </c>
      <c r="E122" t="s">
        <v>53</v>
      </c>
      <c r="F122">
        <v>100</v>
      </c>
      <c r="P122">
        <v>68.8</v>
      </c>
      <c r="Q122">
        <v>0</v>
      </c>
      <c r="R122">
        <v>0</v>
      </c>
      <c r="S122">
        <f t="shared" si="37"/>
        <v>2454.7840000000001</v>
      </c>
      <c r="T122">
        <f t="shared" si="38"/>
        <v>0</v>
      </c>
      <c r="U122">
        <f t="shared" si="39"/>
        <v>0</v>
      </c>
      <c r="V122">
        <f t="shared" si="40"/>
        <v>2454.7840000000001</v>
      </c>
      <c r="W122">
        <f t="shared" si="64"/>
        <v>2751.812864</v>
      </c>
      <c r="X122">
        <f t="shared" si="61"/>
        <v>0</v>
      </c>
      <c r="Y122">
        <f t="shared" si="62"/>
        <v>0</v>
      </c>
      <c r="Z122">
        <f t="shared" si="63"/>
        <v>2751.812864</v>
      </c>
      <c r="AA122">
        <f t="shared" si="46"/>
        <v>100</v>
      </c>
      <c r="AB122">
        <f t="shared" si="47"/>
        <v>0</v>
      </c>
      <c r="AC122">
        <f t="shared" si="48"/>
        <v>0</v>
      </c>
      <c r="AD122">
        <v>27.2</v>
      </c>
      <c r="AE122">
        <v>26.6</v>
      </c>
      <c r="AF122">
        <v>21.6</v>
      </c>
      <c r="AG122">
        <v>16.8</v>
      </c>
      <c r="AH122">
        <v>30.7</v>
      </c>
      <c r="AI122">
        <v>32.5</v>
      </c>
      <c r="AJ122">
        <v>23.8</v>
      </c>
      <c r="AK122">
        <v>49.8</v>
      </c>
      <c r="AL122">
        <v>41.7</v>
      </c>
      <c r="AM122">
        <v>69</v>
      </c>
      <c r="AN122">
        <v>61</v>
      </c>
      <c r="AO122">
        <v>59</v>
      </c>
      <c r="AP122">
        <v>0.76</v>
      </c>
      <c r="AQ122">
        <v>0.6</v>
      </c>
      <c r="AR122">
        <v>0.61</v>
      </c>
      <c r="AS122">
        <f t="shared" si="49"/>
        <v>27.2</v>
      </c>
      <c r="AT122">
        <f t="shared" si="50"/>
        <v>16.8</v>
      </c>
      <c r="AU122">
        <f t="shared" si="51"/>
        <v>23.8</v>
      </c>
      <c r="AV122">
        <f t="shared" si="52"/>
        <v>69</v>
      </c>
      <c r="AW122">
        <f t="shared" si="53"/>
        <v>0.76</v>
      </c>
      <c r="AX122">
        <f t="shared" si="54"/>
        <v>75.81280000000001</v>
      </c>
      <c r="AY122">
        <f t="shared" si="55"/>
        <v>5.0420168067226889</v>
      </c>
      <c r="AZ122">
        <f t="shared" si="56"/>
        <v>50.665999999999997</v>
      </c>
      <c r="BA122">
        <f t="shared" si="57"/>
        <v>282.84484525517524</v>
      </c>
      <c r="BB122">
        <f t="shared" si="58"/>
        <v>296.31737346101232</v>
      </c>
    </row>
    <row r="123" spans="1:69" x14ac:dyDescent="0.2">
      <c r="A123">
        <v>2022</v>
      </c>
      <c r="B123">
        <v>1</v>
      </c>
      <c r="C123" s="5">
        <v>45157</v>
      </c>
      <c r="D123" s="5">
        <v>45213</v>
      </c>
      <c r="E123" t="s">
        <v>48</v>
      </c>
      <c r="F123">
        <v>0</v>
      </c>
      <c r="G123">
        <v>522.4</v>
      </c>
      <c r="H123">
        <v>41.6</v>
      </c>
      <c r="I123">
        <v>0</v>
      </c>
      <c r="J123">
        <v>8.4906714333594007</v>
      </c>
      <c r="K123">
        <v>11.201163757273482</v>
      </c>
      <c r="L123">
        <v>8.3657006274275467</v>
      </c>
      <c r="M123">
        <v>9.2996390693819198</v>
      </c>
      <c r="N123">
        <v>12.043239260253902</v>
      </c>
      <c r="O123">
        <v>8.1347654062778503</v>
      </c>
      <c r="P123" s="2">
        <v>0</v>
      </c>
      <c r="Q123" s="2">
        <v>48.58131449845115</v>
      </c>
      <c r="R123" s="2">
        <v>5.0099875322656233</v>
      </c>
      <c r="S123">
        <f t="shared" si="37"/>
        <v>0</v>
      </c>
      <c r="T123">
        <f t="shared" si="38"/>
        <v>1733.381301304737</v>
      </c>
      <c r="U123">
        <f t="shared" si="39"/>
        <v>178.75635515123744</v>
      </c>
      <c r="V123">
        <f t="shared" si="40"/>
        <v>1912.1376564559744</v>
      </c>
      <c r="W123">
        <f t="shared" si="64"/>
        <v>0</v>
      </c>
      <c r="X123">
        <f t="shared" si="61"/>
        <v>1943.1204387626101</v>
      </c>
      <c r="Y123">
        <f t="shared" si="62"/>
        <v>200.38587412453717</v>
      </c>
      <c r="Z123">
        <f t="shared" si="63"/>
        <v>2143.506312887147</v>
      </c>
      <c r="AA123">
        <f t="shared" si="46"/>
        <v>0</v>
      </c>
      <c r="AB123">
        <f t="shared" si="47"/>
        <v>90.651491300968829</v>
      </c>
      <c r="AC123">
        <f t="shared" si="48"/>
        <v>9.3485086990311661</v>
      </c>
      <c r="AD123">
        <v>14.2</v>
      </c>
      <c r="AE123">
        <v>28</v>
      </c>
      <c r="AF123">
        <v>18.100000000000001</v>
      </c>
      <c r="AG123">
        <v>15.7</v>
      </c>
      <c r="AH123">
        <v>33.700000000000003</v>
      </c>
      <c r="AI123">
        <v>38.4</v>
      </c>
      <c r="AJ123">
        <v>19.5</v>
      </c>
      <c r="AK123">
        <v>47.1</v>
      </c>
      <c r="AL123">
        <v>44.7</v>
      </c>
      <c r="AM123">
        <v>70</v>
      </c>
      <c r="AN123">
        <v>62</v>
      </c>
      <c r="AO123">
        <v>58</v>
      </c>
      <c r="AP123">
        <v>0.78</v>
      </c>
      <c r="AQ123">
        <v>0.62</v>
      </c>
      <c r="AR123">
        <v>0.59</v>
      </c>
      <c r="AS123">
        <f t="shared" si="49"/>
        <v>27.074497638795911</v>
      </c>
      <c r="AT123">
        <f t="shared" si="50"/>
        <v>34.139379908854465</v>
      </c>
      <c r="AU123">
        <f t="shared" si="51"/>
        <v>46.875635791223253</v>
      </c>
      <c r="AV123">
        <f t="shared" si="52"/>
        <v>61.626059652038755</v>
      </c>
      <c r="AW123">
        <f t="shared" si="53"/>
        <v>0.61719544739029064</v>
      </c>
      <c r="AX123">
        <f t="shared" si="54"/>
        <v>62.305423051002379</v>
      </c>
      <c r="AY123">
        <f t="shared" si="55"/>
        <v>2.5599652777929505</v>
      </c>
      <c r="AZ123">
        <f t="shared" si="56"/>
        <v>29.331161075366452</v>
      </c>
      <c r="BA123">
        <f t="shared" si="57"/>
        <v>128.26062838733034</v>
      </c>
      <c r="BB123">
        <f t="shared" si="58"/>
        <v>123.64319351067178</v>
      </c>
      <c r="BD123">
        <f>AVERAGE(V123:V126)</f>
        <v>2207.2117718721893</v>
      </c>
      <c r="BE123">
        <f>AVERAGE(AA123:AA126)</f>
        <v>0</v>
      </c>
      <c r="BF123">
        <f>AVERAGE(AB123:AB126)</f>
        <v>87.176132749464728</v>
      </c>
      <c r="BG123">
        <f>AVERAGE(AC123:AC126)</f>
        <v>12.823867250535264</v>
      </c>
      <c r="BH123">
        <f>AVERAGE(AS123:AS126)</f>
        <v>20.375319661470101</v>
      </c>
      <c r="BI123">
        <f>AVERAGE(AT123:AT126)</f>
        <v>34.818631263849873</v>
      </c>
      <c r="BJ123">
        <f>AVERAGE(AU123:AU126)</f>
        <v>48.352170118556103</v>
      </c>
      <c r="BK123">
        <f>AVERAGE(AV123:AV126)</f>
        <v>60.696780111494142</v>
      </c>
      <c r="BL123">
        <f>AVERAGE(AW123:AW126)</f>
        <v>0.60457196528811963</v>
      </c>
      <c r="BM123">
        <f t="shared" ref="BM123:BQ123" si="76">AVERAGE(AX123:AX126)</f>
        <v>61.776286245460952</v>
      </c>
      <c r="BN123">
        <f t="shared" si="76"/>
        <v>2.4831078098747001</v>
      </c>
      <c r="BO123">
        <f t="shared" si="76"/>
        <v>34.657162128272724</v>
      </c>
      <c r="BP123">
        <f t="shared" si="76"/>
        <v>122.56117013839804</v>
      </c>
      <c r="BQ123">
        <f t="shared" si="76"/>
        <v>118.92900701912508</v>
      </c>
    </row>
    <row r="124" spans="1:69" x14ac:dyDescent="0.2">
      <c r="A124">
        <v>2022</v>
      </c>
      <c r="B124">
        <v>2</v>
      </c>
      <c r="C124" s="5">
        <v>45157</v>
      </c>
      <c r="D124" s="5">
        <v>45213</v>
      </c>
      <c r="E124" t="s">
        <v>48</v>
      </c>
      <c r="F124">
        <v>0</v>
      </c>
      <c r="G124">
        <v>628.29999999999995</v>
      </c>
      <c r="H124">
        <v>59.5</v>
      </c>
      <c r="I124">
        <v>0</v>
      </c>
      <c r="J124">
        <v>9.3260869565217384</v>
      </c>
      <c r="K124">
        <v>12.285115303983229</v>
      </c>
      <c r="L124">
        <v>7.1623838162930555</v>
      </c>
      <c r="M124">
        <v>9.2996390693819198</v>
      </c>
      <c r="N124">
        <v>12.043239260253902</v>
      </c>
      <c r="O124">
        <v>8.1347654062778503</v>
      </c>
      <c r="P124" s="2">
        <v>0</v>
      </c>
      <c r="Q124" s="2">
        <v>58.429632272926604</v>
      </c>
      <c r="R124" s="2">
        <v>7.1657273598510711</v>
      </c>
      <c r="S124">
        <f t="shared" si="37"/>
        <v>0</v>
      </c>
      <c r="T124">
        <f t="shared" si="38"/>
        <v>2084.7692794980212</v>
      </c>
      <c r="U124">
        <f t="shared" si="39"/>
        <v>255.67315219948622</v>
      </c>
      <c r="V124">
        <f t="shared" si="40"/>
        <v>2340.4424316975073</v>
      </c>
      <c r="W124">
        <f t="shared" si="64"/>
        <v>0</v>
      </c>
      <c r="X124">
        <f t="shared" si="61"/>
        <v>2337.0263623172818</v>
      </c>
      <c r="Y124">
        <f t="shared" si="62"/>
        <v>286.60960361562405</v>
      </c>
      <c r="Z124">
        <f t="shared" si="63"/>
        <v>2623.6359659329059</v>
      </c>
      <c r="AA124">
        <f t="shared" si="46"/>
        <v>0</v>
      </c>
      <c r="AB124">
        <f t="shared" si="47"/>
        <v>89.075862378121045</v>
      </c>
      <c r="AC124">
        <f t="shared" si="48"/>
        <v>10.924137621878961</v>
      </c>
      <c r="AD124">
        <v>18.100000000000001</v>
      </c>
      <c r="AE124">
        <v>18.7</v>
      </c>
      <c r="AF124">
        <v>20.2</v>
      </c>
      <c r="AG124">
        <v>16</v>
      </c>
      <c r="AH124">
        <v>34.700000000000003</v>
      </c>
      <c r="AI124">
        <v>35</v>
      </c>
      <c r="AJ124">
        <v>20.100000000000001</v>
      </c>
      <c r="AK124">
        <v>50.3</v>
      </c>
      <c r="AL124">
        <v>41.6</v>
      </c>
      <c r="AM124">
        <v>69</v>
      </c>
      <c r="AN124">
        <v>61</v>
      </c>
      <c r="AO124">
        <v>59</v>
      </c>
      <c r="AP124">
        <v>0.77</v>
      </c>
      <c r="AQ124">
        <v>0.6</v>
      </c>
      <c r="AR124">
        <v>0.61</v>
      </c>
      <c r="AS124">
        <f t="shared" si="49"/>
        <v>18.863862064328185</v>
      </c>
      <c r="AT124">
        <f t="shared" si="50"/>
        <v>34.732772412865643</v>
      </c>
      <c r="AU124">
        <f t="shared" si="51"/>
        <v>49.349600026896532</v>
      </c>
      <c r="AV124">
        <f t="shared" si="52"/>
        <v>60.781517247562434</v>
      </c>
      <c r="AW124">
        <f t="shared" si="53"/>
        <v>0.60109241376218792</v>
      </c>
      <c r="AX124">
        <f t="shared" si="54"/>
        <v>61.843170290377671</v>
      </c>
      <c r="AY124">
        <f t="shared" si="55"/>
        <v>2.4316306501896179</v>
      </c>
      <c r="AZ124">
        <f t="shared" si="56"/>
        <v>35.241009910658036</v>
      </c>
      <c r="BA124">
        <f t="shared" si="57"/>
        <v>120.16113845870058</v>
      </c>
      <c r="BB124">
        <f t="shared" si="58"/>
        <v>116.57344835889791</v>
      </c>
    </row>
    <row r="125" spans="1:69" x14ac:dyDescent="0.2">
      <c r="A125">
        <v>2022</v>
      </c>
      <c r="B125">
        <v>3</v>
      </c>
      <c r="C125" s="5">
        <v>45157</v>
      </c>
      <c r="D125" s="5">
        <v>45213</v>
      </c>
      <c r="E125" t="s">
        <v>48</v>
      </c>
      <c r="F125">
        <v>0</v>
      </c>
      <c r="G125">
        <v>538.1</v>
      </c>
      <c r="H125">
        <v>51.4</v>
      </c>
      <c r="I125">
        <v>0</v>
      </c>
      <c r="J125">
        <v>9.0597639893414552</v>
      </c>
      <c r="K125">
        <v>11.172129740861505</v>
      </c>
      <c r="L125">
        <v>7.9123826553419763</v>
      </c>
      <c r="M125">
        <v>9.2996390693819198</v>
      </c>
      <c r="N125">
        <v>12.043239260253902</v>
      </c>
      <c r="O125">
        <v>8.1347654062778503</v>
      </c>
      <c r="P125" s="2">
        <v>0</v>
      </c>
      <c r="Q125" s="2">
        <v>50.041357832344112</v>
      </c>
      <c r="R125" s="2">
        <v>6.1902249797705053</v>
      </c>
      <c r="S125">
        <f t="shared" si="37"/>
        <v>0</v>
      </c>
      <c r="T125">
        <f t="shared" si="38"/>
        <v>1785.4756474580379</v>
      </c>
      <c r="U125">
        <f t="shared" si="39"/>
        <v>220.86722727821163</v>
      </c>
      <c r="V125">
        <f t="shared" si="40"/>
        <v>2006.3428747362495</v>
      </c>
      <c r="W125">
        <f t="shared" si="64"/>
        <v>0</v>
      </c>
      <c r="X125">
        <f t="shared" si="61"/>
        <v>2001.5182008004604</v>
      </c>
      <c r="Y125">
        <f t="shared" si="62"/>
        <v>247.59216177887524</v>
      </c>
      <c r="Z125">
        <f t="shared" si="63"/>
        <v>2249.1103625793357</v>
      </c>
      <c r="AA125">
        <f t="shared" si="46"/>
        <v>0</v>
      </c>
      <c r="AB125">
        <f t="shared" si="47"/>
        <v>88.991551241846111</v>
      </c>
      <c r="AC125">
        <f t="shared" si="48"/>
        <v>11.008448758153886</v>
      </c>
      <c r="AD125">
        <v>16.899999999999999</v>
      </c>
      <c r="AE125">
        <v>19.5</v>
      </c>
      <c r="AF125">
        <v>21.7</v>
      </c>
      <c r="AG125">
        <v>15.9</v>
      </c>
      <c r="AH125">
        <v>34.4</v>
      </c>
      <c r="AI125">
        <v>36.6</v>
      </c>
      <c r="AJ125">
        <v>19.899999999999999</v>
      </c>
      <c r="AK125">
        <v>48.4</v>
      </c>
      <c r="AL125">
        <v>41.9</v>
      </c>
      <c r="AM125">
        <v>69</v>
      </c>
      <c r="AN125">
        <v>61</v>
      </c>
      <c r="AO125">
        <v>59</v>
      </c>
      <c r="AP125">
        <v>0.77</v>
      </c>
      <c r="AQ125">
        <v>0.61</v>
      </c>
      <c r="AR125">
        <v>0.61</v>
      </c>
      <c r="AS125">
        <f t="shared" si="49"/>
        <v>19.742185872679386</v>
      </c>
      <c r="AT125">
        <f t="shared" si="50"/>
        <v>34.642185872679384</v>
      </c>
      <c r="AU125">
        <f t="shared" si="51"/>
        <v>47.684450830719996</v>
      </c>
      <c r="AV125">
        <f t="shared" si="52"/>
        <v>60.779831024836916</v>
      </c>
      <c r="AW125">
        <f t="shared" si="53"/>
        <v>0.61</v>
      </c>
      <c r="AX125">
        <f t="shared" si="54"/>
        <v>61.91373720518277</v>
      </c>
      <c r="AY125">
        <f t="shared" si="55"/>
        <v>2.5165436092784317</v>
      </c>
      <c r="AZ125">
        <f t="shared" si="56"/>
        <v>35.911274854751014</v>
      </c>
      <c r="BA125">
        <f t="shared" si="57"/>
        <v>124.353736047623</v>
      </c>
      <c r="BB125">
        <f t="shared" si="58"/>
        <v>120.7818757288736</v>
      </c>
    </row>
    <row r="126" spans="1:69" x14ac:dyDescent="0.2">
      <c r="A126">
        <v>2022</v>
      </c>
      <c r="B126">
        <v>4</v>
      </c>
      <c r="C126" s="5">
        <v>45157</v>
      </c>
      <c r="D126" s="5">
        <v>45213</v>
      </c>
      <c r="E126" t="s">
        <v>48</v>
      </c>
      <c r="F126">
        <v>0</v>
      </c>
      <c r="G126">
        <v>619.5</v>
      </c>
      <c r="H126">
        <v>119.7</v>
      </c>
      <c r="I126">
        <v>0</v>
      </c>
      <c r="J126">
        <v>10.322033898305085</v>
      </c>
      <c r="K126">
        <v>13.514548238897394</v>
      </c>
      <c r="L126">
        <v>9.0985945260488208</v>
      </c>
      <c r="M126">
        <v>9.2996390693819198</v>
      </c>
      <c r="N126">
        <v>12.043239260253902</v>
      </c>
      <c r="O126">
        <v>8.1347654062778503</v>
      </c>
      <c r="P126" s="2">
        <v>0</v>
      </c>
      <c r="Q126" s="2">
        <v>57.611264034820998</v>
      </c>
      <c r="R126" s="2">
        <v>14.41575739452392</v>
      </c>
      <c r="S126">
        <f t="shared" si="37"/>
        <v>0</v>
      </c>
      <c r="T126">
        <f t="shared" si="38"/>
        <v>2055.569900762413</v>
      </c>
      <c r="U126">
        <f t="shared" si="39"/>
        <v>514.35422383661353</v>
      </c>
      <c r="V126">
        <f t="shared" si="40"/>
        <v>2569.9241245990265</v>
      </c>
      <c r="W126">
        <f t="shared" si="64"/>
        <v>0</v>
      </c>
      <c r="X126">
        <f t="shared" si="61"/>
        <v>2304.2938587546651</v>
      </c>
      <c r="Y126">
        <f t="shared" si="62"/>
        <v>576.59108492084374</v>
      </c>
      <c r="Z126">
        <f t="shared" si="63"/>
        <v>2880.8849436755086</v>
      </c>
      <c r="AA126">
        <f t="shared" si="46"/>
        <v>0</v>
      </c>
      <c r="AB126">
        <f t="shared" si="47"/>
        <v>79.985626076922955</v>
      </c>
      <c r="AC126">
        <f t="shared" si="48"/>
        <v>20.014373923077041</v>
      </c>
      <c r="AD126">
        <v>13.1</v>
      </c>
      <c r="AE126">
        <v>14.8</v>
      </c>
      <c r="AF126">
        <v>19.899999999999999</v>
      </c>
      <c r="AG126">
        <v>15.1</v>
      </c>
      <c r="AH126">
        <v>35.5</v>
      </c>
      <c r="AI126">
        <v>36.799999999999997</v>
      </c>
      <c r="AJ126">
        <v>19</v>
      </c>
      <c r="AK126">
        <v>50.9</v>
      </c>
      <c r="AL126">
        <v>43.9</v>
      </c>
      <c r="AM126">
        <v>70</v>
      </c>
      <c r="AN126">
        <v>60</v>
      </c>
      <c r="AO126">
        <v>58</v>
      </c>
      <c r="AP126">
        <v>0.78</v>
      </c>
      <c r="AQ126">
        <v>0.59</v>
      </c>
      <c r="AR126">
        <v>0.59</v>
      </c>
      <c r="AS126">
        <f t="shared" si="49"/>
        <v>15.820733070076928</v>
      </c>
      <c r="AT126">
        <f t="shared" si="50"/>
        <v>35.760186860999994</v>
      </c>
      <c r="AU126">
        <f t="shared" si="51"/>
        <v>49.498993825384602</v>
      </c>
      <c r="AV126">
        <f t="shared" si="52"/>
        <v>59.599712521538464</v>
      </c>
      <c r="AW126">
        <f t="shared" si="53"/>
        <v>0.59</v>
      </c>
      <c r="AX126">
        <f t="shared" si="54"/>
        <v>61.042814435281009</v>
      </c>
      <c r="AY126">
        <f t="shared" si="55"/>
        <v>2.4242917022378001</v>
      </c>
      <c r="AZ126">
        <f t="shared" si="56"/>
        <v>38.145202672315392</v>
      </c>
      <c r="BA126">
        <f t="shared" si="57"/>
        <v>117.46917765993823</v>
      </c>
      <c r="BB126">
        <f t="shared" si="58"/>
        <v>114.71751047805701</v>
      </c>
    </row>
    <row r="127" spans="1:69" x14ac:dyDescent="0.2">
      <c r="A127">
        <v>2022</v>
      </c>
      <c r="B127">
        <v>1</v>
      </c>
      <c r="C127" s="5">
        <v>45157</v>
      </c>
      <c r="D127" s="5">
        <v>45213</v>
      </c>
      <c r="E127" t="s">
        <v>48</v>
      </c>
      <c r="F127">
        <v>25</v>
      </c>
      <c r="G127">
        <v>447.4</v>
      </c>
      <c r="H127">
        <v>50.1</v>
      </c>
      <c r="I127">
        <v>573</v>
      </c>
      <c r="M127">
        <v>9.2996390693819198</v>
      </c>
      <c r="N127">
        <v>12.043239260253902</v>
      </c>
      <c r="O127">
        <v>8.1347654062778503</v>
      </c>
      <c r="P127" s="2">
        <v>46.612205777972086</v>
      </c>
      <c r="Q127" s="2">
        <v>41.606585196414706</v>
      </c>
      <c r="R127" s="2">
        <v>6.0336628693872045</v>
      </c>
      <c r="S127">
        <f t="shared" si="37"/>
        <v>1663.1235021580439</v>
      </c>
      <c r="T127">
        <f t="shared" si="38"/>
        <v>1484.5229598080766</v>
      </c>
      <c r="U127">
        <f t="shared" si="39"/>
        <v>215.28109117973545</v>
      </c>
      <c r="V127">
        <f t="shared" si="40"/>
        <v>3362.9275531458561</v>
      </c>
      <c r="W127">
        <f t="shared" si="64"/>
        <v>1864.3614459191672</v>
      </c>
      <c r="X127">
        <f t="shared" si="61"/>
        <v>1664.1502379448539</v>
      </c>
      <c r="Y127">
        <f t="shared" si="62"/>
        <v>241.33010321248344</v>
      </c>
      <c r="Z127">
        <f t="shared" si="63"/>
        <v>3769.8417870765047</v>
      </c>
      <c r="AA127">
        <f t="shared" si="46"/>
        <v>49.454633674825146</v>
      </c>
      <c r="AB127">
        <f t="shared" si="47"/>
        <v>44.143768676175533</v>
      </c>
      <c r="AC127">
        <f t="shared" si="48"/>
        <v>6.4015976489993189</v>
      </c>
      <c r="AD127">
        <v>14.2</v>
      </c>
      <c r="AE127">
        <v>28</v>
      </c>
      <c r="AF127">
        <v>18.100000000000001</v>
      </c>
      <c r="AG127">
        <v>15.7</v>
      </c>
      <c r="AH127">
        <v>33.700000000000003</v>
      </c>
      <c r="AI127">
        <v>38.4</v>
      </c>
      <c r="AJ127">
        <v>19.5</v>
      </c>
      <c r="AK127">
        <v>47.1</v>
      </c>
      <c r="AL127">
        <v>44.7</v>
      </c>
      <c r="AM127">
        <v>70</v>
      </c>
      <c r="AN127">
        <v>62</v>
      </c>
      <c r="AO127">
        <v>58</v>
      </c>
      <c r="AP127">
        <v>0.78</v>
      </c>
      <c r="AQ127">
        <v>0.62</v>
      </c>
      <c r="AR127">
        <v>0.59</v>
      </c>
      <c r="AS127">
        <f t="shared" si="49"/>
        <v>20.541502385623197</v>
      </c>
      <c r="AT127">
        <f t="shared" si="50"/>
        <v>25.099041028034438</v>
      </c>
      <c r="AU127">
        <f t="shared" si="51"/>
        <v>33.296882762172274</v>
      </c>
      <c r="AV127">
        <f t="shared" si="52"/>
        <v>65.70030678802604</v>
      </c>
      <c r="AW127">
        <f t="shared" si="53"/>
        <v>0.69720693458502048</v>
      </c>
      <c r="AX127">
        <f t="shared" si="54"/>
        <v>69.347847039161181</v>
      </c>
      <c r="AY127">
        <f t="shared" si="55"/>
        <v>3.6039409712049348</v>
      </c>
      <c r="AZ127">
        <f t="shared" si="56"/>
        <v>48.492396645556582</v>
      </c>
      <c r="BA127">
        <f t="shared" si="57"/>
        <v>192.50408736105751</v>
      </c>
      <c r="BB127">
        <f t="shared" si="58"/>
        <v>193.74073427076419</v>
      </c>
      <c r="BD127">
        <f>AVERAGE(V127:V130)</f>
        <v>2615.3817879276903</v>
      </c>
      <c r="BE127">
        <f>AVERAGE(AA127:AA130)</f>
        <v>32.912475416949228</v>
      </c>
      <c r="BF127">
        <f>AVERAGE(AB127:AB130)</f>
        <v>57.286522847777718</v>
      </c>
      <c r="BG127">
        <f>AVERAGE(AC127:AC130)</f>
        <v>9.8010017352730578</v>
      </c>
      <c r="BH127">
        <f>AVERAGE(AS127:AS130)</f>
        <v>18.235324048155665</v>
      </c>
      <c r="BI127">
        <f>AVERAGE(AT127:AT130)</f>
        <v>28.505976443216028</v>
      </c>
      <c r="BJ127">
        <f>AVERAGE(AU127:AU130)</f>
        <v>38.814829052232156</v>
      </c>
      <c r="BK127">
        <f>AVERAGE(AV127:AV130)</f>
        <v>63.623528589871142</v>
      </c>
      <c r="BL127">
        <f>AVERAGE(AW127:AW130)</f>
        <v>0.66117367042931419</v>
      </c>
      <c r="BM127">
        <f t="shared" ref="BM127:BQ127" si="77">AVERAGE(AX127:AX130)</f>
        <v>66.693844350734722</v>
      </c>
      <c r="BN127">
        <f t="shared" si="77"/>
        <v>3.1301374642494633</v>
      </c>
      <c r="BO127">
        <f t="shared" si="77"/>
        <v>45.666884933268435</v>
      </c>
      <c r="BP127">
        <f t="shared" si="77"/>
        <v>162.32269421483238</v>
      </c>
      <c r="BQ127">
        <f t="shared" si="77"/>
        <v>162.40224014222218</v>
      </c>
    </row>
    <row r="128" spans="1:69" x14ac:dyDescent="0.2">
      <c r="A128">
        <v>2022</v>
      </c>
      <c r="B128">
        <v>2</v>
      </c>
      <c r="C128" s="5">
        <v>45157</v>
      </c>
      <c r="D128" s="5">
        <v>45213</v>
      </c>
      <c r="E128" t="s">
        <v>48</v>
      </c>
      <c r="F128">
        <v>25</v>
      </c>
      <c r="G128">
        <v>430.8</v>
      </c>
      <c r="H128">
        <v>64.2</v>
      </c>
      <c r="I128">
        <v>102.4</v>
      </c>
      <c r="M128">
        <v>9.2996390693819198</v>
      </c>
      <c r="N128">
        <v>12.043239260253902</v>
      </c>
      <c r="O128">
        <v>8.1347654062778503</v>
      </c>
      <c r="P128" s="2">
        <v>8.3299997760285187</v>
      </c>
      <c r="Q128" s="2">
        <v>40.062845110897314</v>
      </c>
      <c r="R128" s="2">
        <v>7.7317596050830044</v>
      </c>
      <c r="S128">
        <f t="shared" si="37"/>
        <v>297.21439200869753</v>
      </c>
      <c r="T128">
        <f t="shared" si="38"/>
        <v>1429.4423135568161</v>
      </c>
      <c r="U128">
        <f t="shared" si="39"/>
        <v>275.86918270936161</v>
      </c>
      <c r="V128">
        <f t="shared" si="40"/>
        <v>2002.5258882748753</v>
      </c>
      <c r="W128">
        <f t="shared" si="64"/>
        <v>333.17733344174991</v>
      </c>
      <c r="X128">
        <f t="shared" si="61"/>
        <v>1602.4048334971908</v>
      </c>
      <c r="Y128">
        <f t="shared" si="62"/>
        <v>309.24935381719439</v>
      </c>
      <c r="Z128">
        <f t="shared" si="63"/>
        <v>2244.8315207561354</v>
      </c>
      <c r="AA128">
        <f t="shared" si="46"/>
        <v>14.841975015101557</v>
      </c>
      <c r="AB128">
        <f t="shared" si="47"/>
        <v>71.381964244579336</v>
      </c>
      <c r="AC128">
        <f t="shared" si="48"/>
        <v>13.77606074031911</v>
      </c>
      <c r="AD128">
        <v>18.100000000000001</v>
      </c>
      <c r="AE128">
        <v>18.7</v>
      </c>
      <c r="AF128">
        <v>20.2</v>
      </c>
      <c r="AG128">
        <v>16</v>
      </c>
      <c r="AH128">
        <v>34.700000000000003</v>
      </c>
      <c r="AI128">
        <v>35</v>
      </c>
      <c r="AJ128">
        <v>20.100000000000001</v>
      </c>
      <c r="AK128">
        <v>50.3</v>
      </c>
      <c r="AL128">
        <v>41.6</v>
      </c>
      <c r="AM128">
        <v>69</v>
      </c>
      <c r="AN128">
        <v>61</v>
      </c>
      <c r="AO128">
        <v>59</v>
      </c>
      <c r="AP128">
        <v>0.77</v>
      </c>
      <c r="AQ128">
        <v>0.6</v>
      </c>
      <c r="AR128">
        <v>0.61</v>
      </c>
      <c r="AS128">
        <f t="shared" si="49"/>
        <v>18.817589061014178</v>
      </c>
      <c r="AT128">
        <f t="shared" si="50"/>
        <v>31.965878854396969</v>
      </c>
      <c r="AU128">
        <f t="shared" si="51"/>
        <v>44.619206261031572</v>
      </c>
      <c r="AV128">
        <f t="shared" si="52"/>
        <v>61.91183678640175</v>
      </c>
      <c r="AW128">
        <f t="shared" si="53"/>
        <v>0.62660896359970453</v>
      </c>
      <c r="AX128">
        <f t="shared" si="54"/>
        <v>63.998580372424769</v>
      </c>
      <c r="AY128">
        <f t="shared" si="55"/>
        <v>2.689424802807455</v>
      </c>
      <c r="AZ128">
        <f t="shared" si="56"/>
        <v>39.686549116226459</v>
      </c>
      <c r="BA128">
        <f t="shared" si="57"/>
        <v>135.37173125261452</v>
      </c>
      <c r="BB128">
        <f t="shared" si="58"/>
        <v>133.42586775043841</v>
      </c>
    </row>
    <row r="129" spans="1:69" x14ac:dyDescent="0.2">
      <c r="A129">
        <v>2022</v>
      </c>
      <c r="B129">
        <v>3</v>
      </c>
      <c r="C129" s="5">
        <v>45157</v>
      </c>
      <c r="D129" s="5">
        <v>45213</v>
      </c>
      <c r="E129" t="s">
        <v>48</v>
      </c>
      <c r="F129">
        <v>25</v>
      </c>
      <c r="G129">
        <v>509.6</v>
      </c>
      <c r="H129">
        <v>69</v>
      </c>
      <c r="I129">
        <v>212</v>
      </c>
      <c r="M129">
        <v>9.2996390693819198</v>
      </c>
      <c r="N129">
        <v>12.043239260253902</v>
      </c>
      <c r="O129">
        <v>8.1347654062778503</v>
      </c>
      <c r="P129" s="2">
        <v>17.245702661309043</v>
      </c>
      <c r="Q129" s="2">
        <v>47.390960697570264</v>
      </c>
      <c r="R129" s="2">
        <v>8.3098350895751931</v>
      </c>
      <c r="S129">
        <f t="shared" si="37"/>
        <v>615.32667095550664</v>
      </c>
      <c r="T129">
        <f t="shared" si="38"/>
        <v>1690.9094776893071</v>
      </c>
      <c r="U129">
        <f t="shared" si="39"/>
        <v>296.49491599604289</v>
      </c>
      <c r="V129">
        <f t="shared" si="40"/>
        <v>2602.7310646408564</v>
      </c>
      <c r="W129">
        <f t="shared" si="64"/>
        <v>689.7811981411229</v>
      </c>
      <c r="X129">
        <f t="shared" si="61"/>
        <v>1895.5095244897132</v>
      </c>
      <c r="Y129">
        <f t="shared" si="62"/>
        <v>332.37080083156405</v>
      </c>
      <c r="Z129">
        <f t="shared" si="63"/>
        <v>2917.6615234624001</v>
      </c>
      <c r="AA129">
        <f t="shared" si="46"/>
        <v>23.641577084738636</v>
      </c>
      <c r="AB129">
        <f t="shared" si="47"/>
        <v>64.966738233580472</v>
      </c>
      <c r="AC129">
        <f t="shared" si="48"/>
        <v>11.391684681680909</v>
      </c>
      <c r="AD129">
        <v>16.899999999999999</v>
      </c>
      <c r="AE129">
        <v>19.5</v>
      </c>
      <c r="AF129">
        <v>21.7</v>
      </c>
      <c r="AG129">
        <v>15.9</v>
      </c>
      <c r="AH129">
        <v>34.4</v>
      </c>
      <c r="AI129">
        <v>36.6</v>
      </c>
      <c r="AJ129">
        <v>19.899999999999999</v>
      </c>
      <c r="AK129">
        <v>48.4</v>
      </c>
      <c r="AL129">
        <v>41.9</v>
      </c>
      <c r="AM129">
        <v>69</v>
      </c>
      <c r="AN129">
        <v>61</v>
      </c>
      <c r="AO129">
        <v>59</v>
      </c>
      <c r="AP129">
        <v>0.77</v>
      </c>
      <c r="AQ129">
        <v>0.61</v>
      </c>
      <c r="AR129">
        <v>0.61</v>
      </c>
      <c r="AS129">
        <f t="shared" si="49"/>
        <v>19.135936058793781</v>
      </c>
      <c r="AT129">
        <f t="shared" si="50"/>
        <v>30.276925302320336</v>
      </c>
      <c r="AU129">
        <f t="shared" si="51"/>
        <v>40.921691026540238</v>
      </c>
      <c r="AV129">
        <f t="shared" si="52"/>
        <v>62.663492473145482</v>
      </c>
      <c r="AW129">
        <f t="shared" si="53"/>
        <v>0.64782652333558188</v>
      </c>
      <c r="AX129">
        <f t="shared" si="54"/>
        <v>65.314275189492463</v>
      </c>
      <c r="AY129">
        <f t="shared" si="55"/>
        <v>2.9324301364323535</v>
      </c>
      <c r="AZ129">
        <f t="shared" si="56"/>
        <v>42.806891286523793</v>
      </c>
      <c r="BA129">
        <f t="shared" si="57"/>
        <v>149.39537705882421</v>
      </c>
      <c r="BB129">
        <f t="shared" si="58"/>
        <v>148.47251853093306</v>
      </c>
    </row>
    <row r="130" spans="1:69" x14ac:dyDescent="0.2">
      <c r="A130">
        <v>2022</v>
      </c>
      <c r="B130">
        <v>4</v>
      </c>
      <c r="C130" s="5">
        <v>45157</v>
      </c>
      <c r="D130" s="5">
        <v>45213</v>
      </c>
      <c r="E130" t="s">
        <v>48</v>
      </c>
      <c r="F130">
        <v>25</v>
      </c>
      <c r="G130">
        <v>365.6</v>
      </c>
      <c r="H130">
        <v>44.3</v>
      </c>
      <c r="I130">
        <v>375.5</v>
      </c>
      <c r="M130">
        <v>9.2996390693819198</v>
      </c>
      <c r="N130">
        <v>12.043239260253902</v>
      </c>
      <c r="O130">
        <v>8.1347654062778503</v>
      </c>
      <c r="P130" s="2">
        <v>30.546044100573326</v>
      </c>
      <c r="Q130" s="2">
        <v>33.999480437660303</v>
      </c>
      <c r="R130" s="2">
        <v>5.3351549922924777</v>
      </c>
      <c r="S130">
        <f t="shared" si="37"/>
        <v>1089.8828535084563</v>
      </c>
      <c r="T130">
        <f t="shared" si="38"/>
        <v>1213.1014620157196</v>
      </c>
      <c r="U130">
        <f t="shared" si="39"/>
        <v>190.3583301249956</v>
      </c>
      <c r="V130">
        <f t="shared" si="40"/>
        <v>2493.3426456491716</v>
      </c>
      <c r="W130">
        <f t="shared" si="64"/>
        <v>1221.7586787829794</v>
      </c>
      <c r="X130">
        <f t="shared" si="61"/>
        <v>1359.8867389196216</v>
      </c>
      <c r="Y130">
        <f t="shared" si="62"/>
        <v>213.39168807012007</v>
      </c>
      <c r="Z130">
        <f t="shared" si="63"/>
        <v>2795.0371057727211</v>
      </c>
      <c r="AA130">
        <f t="shared" si="46"/>
        <v>43.711715893131576</v>
      </c>
      <c r="AB130">
        <f t="shared" si="47"/>
        <v>48.653620236775524</v>
      </c>
      <c r="AC130">
        <f t="shared" si="48"/>
        <v>7.6346638700928953</v>
      </c>
      <c r="AD130">
        <v>13.1</v>
      </c>
      <c r="AE130">
        <v>14.8</v>
      </c>
      <c r="AF130">
        <v>19.899999999999999</v>
      </c>
      <c r="AG130">
        <v>15.1</v>
      </c>
      <c r="AH130">
        <v>35.5</v>
      </c>
      <c r="AI130">
        <v>36.799999999999997</v>
      </c>
      <c r="AJ130">
        <v>19</v>
      </c>
      <c r="AK130">
        <v>50.9</v>
      </c>
      <c r="AL130">
        <v>43.9</v>
      </c>
      <c r="AM130">
        <v>70</v>
      </c>
      <c r="AN130">
        <v>60</v>
      </c>
      <c r="AO130">
        <v>58</v>
      </c>
      <c r="AP130">
        <v>0.78</v>
      </c>
      <c r="AQ130">
        <v>0.59</v>
      </c>
      <c r="AR130">
        <v>0.59</v>
      </c>
      <c r="AS130">
        <f t="shared" si="49"/>
        <v>14.446268687191502</v>
      </c>
      <c r="AT130">
        <f t="shared" si="50"/>
        <v>26.68206058811236</v>
      </c>
      <c r="AU130">
        <f t="shared" si="51"/>
        <v>36.421536159184527</v>
      </c>
      <c r="AV130">
        <f t="shared" si="52"/>
        <v>64.218478311911298</v>
      </c>
      <c r="AW130">
        <f t="shared" si="53"/>
        <v>0.67305226019694997</v>
      </c>
      <c r="AX130">
        <f t="shared" si="54"/>
        <v>68.114674801860474</v>
      </c>
      <c r="AY130">
        <f t="shared" si="55"/>
        <v>3.2947539465531093</v>
      </c>
      <c r="AZ130">
        <f t="shared" si="56"/>
        <v>51.68170268476689</v>
      </c>
      <c r="BA130">
        <f t="shared" si="57"/>
        <v>172.01958118683336</v>
      </c>
      <c r="BB130">
        <f t="shared" si="58"/>
        <v>173.96984001675304</v>
      </c>
    </row>
    <row r="131" spans="1:69" x14ac:dyDescent="0.2">
      <c r="A131">
        <v>2022</v>
      </c>
      <c r="B131">
        <v>1</v>
      </c>
      <c r="C131" s="5">
        <v>45157</v>
      </c>
      <c r="D131" s="5">
        <v>45213</v>
      </c>
      <c r="E131" t="s">
        <v>48</v>
      </c>
      <c r="F131">
        <v>50</v>
      </c>
      <c r="G131">
        <v>375.7</v>
      </c>
      <c r="H131">
        <v>35.700000000000003</v>
      </c>
      <c r="I131">
        <v>494.8</v>
      </c>
      <c r="M131">
        <v>9.2996390693819198</v>
      </c>
      <c r="N131">
        <v>12.043239260253902</v>
      </c>
      <c r="O131">
        <v>8.1347654062778503</v>
      </c>
      <c r="P131" s="2">
        <v>40.250819230262806</v>
      </c>
      <c r="Q131" s="2">
        <v>34.938743983667877</v>
      </c>
      <c r="R131" s="2">
        <v>4.2994364159106429</v>
      </c>
      <c r="S131">
        <f t="shared" ref="S131:S194" si="78">P131*8.92*4</f>
        <v>1436.1492301357769</v>
      </c>
      <c r="T131">
        <f t="shared" ref="T131:T194" si="79">Q131*8.92*4</f>
        <v>1246.6143853372698</v>
      </c>
      <c r="U131">
        <f t="shared" ref="U131:U194" si="80">R131*8.92*4</f>
        <v>153.40389131969172</v>
      </c>
      <c r="V131">
        <f t="shared" ref="V131:V194" si="81">SUM(S131:U131)</f>
        <v>2836.1675067927385</v>
      </c>
      <c r="W131">
        <f t="shared" si="64"/>
        <v>1609.9232869822058</v>
      </c>
      <c r="X131">
        <f t="shared" si="61"/>
        <v>1397.4547259630795</v>
      </c>
      <c r="Y131">
        <f t="shared" si="62"/>
        <v>171.96576216937441</v>
      </c>
      <c r="Z131">
        <f t="shared" si="63"/>
        <v>3179.3437751146598</v>
      </c>
      <c r="AA131">
        <f t="shared" si="46"/>
        <v>50.636967904615645</v>
      </c>
      <c r="AB131">
        <f t="shared" si="47"/>
        <v>43.954187555973931</v>
      </c>
      <c r="AC131">
        <f t="shared" si="48"/>
        <v>5.4088445394104214</v>
      </c>
      <c r="AD131">
        <v>14.2</v>
      </c>
      <c r="AE131">
        <v>28</v>
      </c>
      <c r="AF131">
        <v>18.100000000000001</v>
      </c>
      <c r="AG131">
        <v>15.7</v>
      </c>
      <c r="AH131">
        <v>33.700000000000003</v>
      </c>
      <c r="AI131">
        <v>38.4</v>
      </c>
      <c r="AJ131">
        <v>19.5</v>
      </c>
      <c r="AK131">
        <v>47.1</v>
      </c>
      <c r="AL131">
        <v>44.7</v>
      </c>
      <c r="AM131">
        <v>70</v>
      </c>
      <c r="AN131">
        <v>62</v>
      </c>
      <c r="AO131">
        <v>58</v>
      </c>
      <c r="AP131">
        <v>0.78</v>
      </c>
      <c r="AQ131">
        <v>0.62</v>
      </c>
      <c r="AR131">
        <v>0.59</v>
      </c>
      <c r="AS131">
        <f t="shared" si="49"/>
        <v>20.476622819761406</v>
      </c>
      <c r="AT131">
        <f t="shared" si="50"/>
        <v>24.839561470521474</v>
      </c>
      <c r="AU131">
        <f t="shared" si="51"/>
        <v>32.994384589380232</v>
      </c>
      <c r="AV131">
        <f t="shared" si="52"/>
        <v>65.834603650792829</v>
      </c>
      <c r="AW131">
        <f t="shared" si="53"/>
        <v>0.69939649528556203</v>
      </c>
      <c r="AX131">
        <f t="shared" si="54"/>
        <v>69.549981614463775</v>
      </c>
      <c r="AY131">
        <f t="shared" si="55"/>
        <v>3.6369825197050019</v>
      </c>
      <c r="AZ131">
        <f t="shared" si="56"/>
        <v>48.838599512114982</v>
      </c>
      <c r="BA131">
        <f t="shared" si="57"/>
        <v>194.66609973141516</v>
      </c>
      <c r="BB131">
        <f t="shared" si="58"/>
        <v>196.08687393613101</v>
      </c>
      <c r="BD131">
        <f>AVERAGE(V131:V134)</f>
        <v>2773.2618710348902</v>
      </c>
      <c r="BE131">
        <f>AVERAGE(AA131:AA134)</f>
        <v>51.123870798249591</v>
      </c>
      <c r="BF131">
        <f>AVERAGE(AB131:AB134)</f>
        <v>42.055556950457898</v>
      </c>
      <c r="BG131">
        <f>AVERAGE(AC131:AC134)</f>
        <v>6.820572251292508</v>
      </c>
      <c r="BH131">
        <f>AVERAGE(AS131:AS134)</f>
        <v>17.87692686250891</v>
      </c>
      <c r="BI131">
        <f>AVERAGE(AT131:AT134)</f>
        <v>25.024205276247656</v>
      </c>
      <c r="BJ131">
        <f>AVERAGE(AU131:AU134)</f>
        <v>33.658811055747492</v>
      </c>
      <c r="BK131">
        <f>AVERAGE(AV131:AV134)</f>
        <v>65.201181652139383</v>
      </c>
      <c r="BL131">
        <f>AVERAGE(AW131:AW134)</f>
        <v>0.69157251258006003</v>
      </c>
      <c r="BM131">
        <f t="shared" ref="BM131:BQ131" si="82">AVERAGE(AX131:AX134)</f>
        <v>69.406144089803078</v>
      </c>
      <c r="BN131">
        <f t="shared" si="82"/>
        <v>3.595559857639445</v>
      </c>
      <c r="BO131">
        <f t="shared" si="82"/>
        <v>50.82037885564592</v>
      </c>
      <c r="BP131">
        <f t="shared" si="82"/>
        <v>190.81660270851063</v>
      </c>
      <c r="BQ131">
        <f t="shared" si="82"/>
        <v>193.81996408865302</v>
      </c>
    </row>
    <row r="132" spans="1:69" x14ac:dyDescent="0.2">
      <c r="A132">
        <v>2022</v>
      </c>
      <c r="B132">
        <v>2</v>
      </c>
      <c r="C132" s="5">
        <v>45157</v>
      </c>
      <c r="D132" s="5">
        <v>45213</v>
      </c>
      <c r="E132" t="s">
        <v>48</v>
      </c>
      <c r="F132">
        <v>50</v>
      </c>
      <c r="G132">
        <v>369.2</v>
      </c>
      <c r="H132">
        <v>32.5</v>
      </c>
      <c r="I132">
        <v>262.10000000000002</v>
      </c>
      <c r="M132">
        <v>9.2996390693819198</v>
      </c>
      <c r="N132">
        <v>12.043239260253902</v>
      </c>
      <c r="O132">
        <v>8.1347654062778503</v>
      </c>
      <c r="P132" s="2">
        <v>21.321220129854247</v>
      </c>
      <c r="Q132" s="2">
        <v>34.334267444158044</v>
      </c>
      <c r="R132" s="2">
        <v>3.9140527595825181</v>
      </c>
      <c r="S132">
        <f t="shared" si="78"/>
        <v>760.74113423319955</v>
      </c>
      <c r="T132">
        <f t="shared" si="79"/>
        <v>1225.0466624075591</v>
      </c>
      <c r="U132">
        <f t="shared" si="80"/>
        <v>139.65340246190425</v>
      </c>
      <c r="V132">
        <f t="shared" si="81"/>
        <v>2125.4411991026627</v>
      </c>
      <c r="W132">
        <f t="shared" si="64"/>
        <v>852.79081147541672</v>
      </c>
      <c r="X132">
        <f t="shared" si="61"/>
        <v>1373.2773085588738</v>
      </c>
      <c r="Y132">
        <f t="shared" si="62"/>
        <v>156.55146415979468</v>
      </c>
      <c r="Z132">
        <f t="shared" si="63"/>
        <v>2382.6195841940848</v>
      </c>
      <c r="AA132">
        <f t="shared" ref="AA132:AA195" si="83">S132/V132*100</f>
        <v>35.792151509737174</v>
      </c>
      <c r="AB132">
        <f t="shared" ref="AB132:AB195" si="84">T132/V132*100</f>
        <v>57.637287868738028</v>
      </c>
      <c r="AC132">
        <f t="shared" ref="AC132:AC195" si="85">U132/V132*100</f>
        <v>6.570560621524808</v>
      </c>
      <c r="AD132">
        <v>18.100000000000001</v>
      </c>
      <c r="AE132">
        <v>18.7</v>
      </c>
      <c r="AF132">
        <v>20.2</v>
      </c>
      <c r="AG132">
        <v>16</v>
      </c>
      <c r="AH132">
        <v>34.700000000000003</v>
      </c>
      <c r="AI132">
        <v>35</v>
      </c>
      <c r="AJ132">
        <v>20.100000000000001</v>
      </c>
      <c r="AK132">
        <v>50.3</v>
      </c>
      <c r="AL132">
        <v>41.6</v>
      </c>
      <c r="AM132">
        <v>69</v>
      </c>
      <c r="AN132">
        <v>61</v>
      </c>
      <c r="AO132">
        <v>59</v>
      </c>
      <c r="AP132">
        <v>0.77</v>
      </c>
      <c r="AQ132">
        <v>0.6</v>
      </c>
      <c r="AR132">
        <v>0.61</v>
      </c>
      <c r="AS132">
        <f t="shared" ref="AS132:AS195" si="86">((AD132*AA132/100)+(AE132*AB132/100)+(AF132*AC132/100))</f>
        <v>18.58380550026445</v>
      </c>
      <c r="AT132">
        <f t="shared" ref="AT132:AT195" si="87">((AG132*AA132/100)+(AH132*AB132/100)+(AI132*AC132/100))</f>
        <v>28.026579349543727</v>
      </c>
      <c r="AU132">
        <f t="shared" ref="AU132:AU195" si="88">((AJ132*AA132/100)+(AK132*AB132/100)+(AL132*AC132/100))</f>
        <v>38.919131469986716</v>
      </c>
      <c r="AV132">
        <f t="shared" ref="AV132:AV195" si="89">((AM132*AA132/100)+(AN132*AB132/100)+(AO132*AC132/100))</f>
        <v>63.731960908348483</v>
      </c>
      <c r="AW132">
        <f t="shared" ref="AW132:AW195" si="90">(AP132*AA132/100)+(AQ132*AB132/100)+(AR132*AC132/100)</f>
        <v>0.66150371362870564</v>
      </c>
      <c r="AX132">
        <f t="shared" ref="AX132:AX195" si="91">88.9-(0.779*AT132)</f>
        <v>67.067294686705438</v>
      </c>
      <c r="AY132">
        <f t="shared" ref="AY132:AY195" si="92">120/AU132</f>
        <v>3.0833164941653557</v>
      </c>
      <c r="AZ132">
        <f t="shared" ref="AZ132:AZ195" si="93">100-((AU132*0.93)+AS132)</f>
        <v>45.221402232647904</v>
      </c>
      <c r="BA132">
        <f t="shared" ref="BA132:BA195" si="94">AY132*AV132/1.23</f>
        <v>159.76081810911589</v>
      </c>
      <c r="BB132">
        <f t="shared" ref="BB132:BB195" si="95">AY132*AX132/1.29</f>
        <v>160.3020898655561</v>
      </c>
    </row>
    <row r="133" spans="1:69" x14ac:dyDescent="0.2">
      <c r="A133">
        <v>2022</v>
      </c>
      <c r="B133">
        <v>3</v>
      </c>
      <c r="C133" s="5">
        <v>45157</v>
      </c>
      <c r="D133" s="5">
        <v>45213</v>
      </c>
      <c r="E133" t="s">
        <v>48</v>
      </c>
      <c r="F133">
        <v>50</v>
      </c>
      <c r="G133">
        <v>314.2</v>
      </c>
      <c r="H133">
        <v>13.9</v>
      </c>
      <c r="I133">
        <v>650</v>
      </c>
      <c r="M133">
        <v>9.2996390693819198</v>
      </c>
      <c r="N133">
        <v>12.043239260253902</v>
      </c>
      <c r="O133">
        <v>8.1347654062778503</v>
      </c>
      <c r="P133" s="2">
        <v>52.875975140806034</v>
      </c>
      <c r="Q133" s="2">
        <v>29.21946595599799</v>
      </c>
      <c r="R133" s="2">
        <v>1.6740102571752926</v>
      </c>
      <c r="S133">
        <f t="shared" si="78"/>
        <v>1886.6147930239592</v>
      </c>
      <c r="T133">
        <f t="shared" si="79"/>
        <v>1042.5505453100084</v>
      </c>
      <c r="U133">
        <f t="shared" si="80"/>
        <v>59.72868597601444</v>
      </c>
      <c r="V133">
        <f t="shared" si="81"/>
        <v>2988.8940243099819</v>
      </c>
      <c r="W133">
        <f t="shared" si="64"/>
        <v>2114.8951829798584</v>
      </c>
      <c r="X133">
        <f t="shared" si="61"/>
        <v>1168.6991612925194</v>
      </c>
      <c r="Y133">
        <f t="shared" si="62"/>
        <v>66.955856979112184</v>
      </c>
      <c r="Z133">
        <f t="shared" si="63"/>
        <v>3350.5502012514899</v>
      </c>
      <c r="AA133">
        <f t="shared" si="83"/>
        <v>63.120832578180966</v>
      </c>
      <c r="AB133">
        <f t="shared" si="84"/>
        <v>34.880813331971254</v>
      </c>
      <c r="AC133">
        <f t="shared" si="85"/>
        <v>1.9983540898477807</v>
      </c>
      <c r="AD133">
        <v>16.899999999999999</v>
      </c>
      <c r="AE133">
        <v>19.5</v>
      </c>
      <c r="AF133">
        <v>21.7</v>
      </c>
      <c r="AG133">
        <v>15.9</v>
      </c>
      <c r="AH133">
        <v>34.4</v>
      </c>
      <c r="AI133">
        <v>36.6</v>
      </c>
      <c r="AJ133">
        <v>19.899999999999999</v>
      </c>
      <c r="AK133">
        <v>48.4</v>
      </c>
      <c r="AL133">
        <v>41.9</v>
      </c>
      <c r="AM133">
        <v>69</v>
      </c>
      <c r="AN133">
        <v>61</v>
      </c>
      <c r="AO133">
        <v>59</v>
      </c>
      <c r="AP133">
        <v>0.77</v>
      </c>
      <c r="AQ133">
        <v>0.61</v>
      </c>
      <c r="AR133">
        <v>0.61</v>
      </c>
      <c r="AS133">
        <f t="shared" si="86"/>
        <v>17.902822142943943</v>
      </c>
      <c r="AT133">
        <f t="shared" si="87"/>
        <v>22.766609763013175</v>
      </c>
      <c r="AU133">
        <f t="shared" si="88"/>
        <v>30.280669699378318</v>
      </c>
      <c r="AV133">
        <f t="shared" si="89"/>
        <v>66.009699524457517</v>
      </c>
      <c r="AW133">
        <f t="shared" si="90"/>
        <v>0.71099333212508953</v>
      </c>
      <c r="AX133">
        <f t="shared" si="91"/>
        <v>71.164810994612736</v>
      </c>
      <c r="AY133">
        <f t="shared" si="92"/>
        <v>3.9629242414827992</v>
      </c>
      <c r="AZ133">
        <f t="shared" si="93"/>
        <v>53.936155036634219</v>
      </c>
      <c r="BA133">
        <f t="shared" si="94"/>
        <v>212.67596619387663</v>
      </c>
      <c r="BB133">
        <f t="shared" si="95"/>
        <v>218.62074002410267</v>
      </c>
    </row>
    <row r="134" spans="1:69" x14ac:dyDescent="0.2">
      <c r="A134">
        <v>2022</v>
      </c>
      <c r="B134">
        <v>4</v>
      </c>
      <c r="C134" s="5">
        <v>45157</v>
      </c>
      <c r="D134" s="5">
        <v>45213</v>
      </c>
      <c r="E134" t="s">
        <v>48</v>
      </c>
      <c r="F134">
        <v>50</v>
      </c>
      <c r="G134">
        <v>300.7</v>
      </c>
      <c r="H134">
        <v>97.3</v>
      </c>
      <c r="I134">
        <v>594.9</v>
      </c>
      <c r="M134">
        <v>9.2996390693819198</v>
      </c>
      <c r="N134">
        <v>12.043239260253902</v>
      </c>
      <c r="O134">
        <v>8.1347654062778503</v>
      </c>
      <c r="P134" s="2">
        <v>48.393719401946925</v>
      </c>
      <c r="Q134" s="2">
        <v>27.964014681631433</v>
      </c>
      <c r="R134" s="2">
        <v>11.718071800227046</v>
      </c>
      <c r="S134">
        <f t="shared" si="78"/>
        <v>1726.6879082614662</v>
      </c>
      <c r="T134">
        <f t="shared" si="79"/>
        <v>997.75604384060955</v>
      </c>
      <c r="U134">
        <f t="shared" si="80"/>
        <v>418.10080183210101</v>
      </c>
      <c r="V134">
        <f t="shared" si="81"/>
        <v>3142.5447539341767</v>
      </c>
      <c r="W134">
        <f t="shared" si="64"/>
        <v>1935.6171451611035</v>
      </c>
      <c r="X134">
        <f t="shared" si="61"/>
        <v>1118.4845251453232</v>
      </c>
      <c r="Y134">
        <f t="shared" si="62"/>
        <v>468.69099885378523</v>
      </c>
      <c r="Z134">
        <f t="shared" si="63"/>
        <v>3522.792669160212</v>
      </c>
      <c r="AA134">
        <f t="shared" si="83"/>
        <v>54.945531200464593</v>
      </c>
      <c r="AB134">
        <f t="shared" si="84"/>
        <v>31.749939045148391</v>
      </c>
      <c r="AC134">
        <f t="shared" si="85"/>
        <v>13.304529754387023</v>
      </c>
      <c r="AD134">
        <v>13.1</v>
      </c>
      <c r="AE134">
        <v>14.8</v>
      </c>
      <c r="AF134">
        <v>19.899999999999999</v>
      </c>
      <c r="AG134">
        <v>15.1</v>
      </c>
      <c r="AH134">
        <v>35.5</v>
      </c>
      <c r="AI134">
        <v>36.799999999999997</v>
      </c>
      <c r="AJ134">
        <v>19</v>
      </c>
      <c r="AK134">
        <v>50.9</v>
      </c>
      <c r="AL134">
        <v>43.9</v>
      </c>
      <c r="AM134">
        <v>70</v>
      </c>
      <c r="AN134">
        <v>60</v>
      </c>
      <c r="AO134">
        <v>58</v>
      </c>
      <c r="AP134">
        <v>0.78</v>
      </c>
      <c r="AQ134">
        <v>0.59</v>
      </c>
      <c r="AR134">
        <v>0.59</v>
      </c>
      <c r="AS134">
        <f t="shared" si="86"/>
        <v>14.544456987065841</v>
      </c>
      <c r="AT134">
        <f t="shared" si="87"/>
        <v>24.464070521912255</v>
      </c>
      <c r="AU134">
        <f t="shared" si="88"/>
        <v>32.441058464244705</v>
      </c>
      <c r="AV134">
        <f t="shared" si="89"/>
        <v>65.228462524958729</v>
      </c>
      <c r="AW134">
        <f t="shared" si="90"/>
        <v>0.69439650928088281</v>
      </c>
      <c r="AX134">
        <f t="shared" si="91"/>
        <v>69.842489063430349</v>
      </c>
      <c r="AY134">
        <f t="shared" si="92"/>
        <v>3.6990161752046227</v>
      </c>
      <c r="AZ134">
        <f t="shared" si="93"/>
        <v>55.285358641186583</v>
      </c>
      <c r="BA134">
        <f t="shared" si="94"/>
        <v>196.16352679963487</v>
      </c>
      <c r="BB134">
        <f t="shared" si="95"/>
        <v>200.27015252882236</v>
      </c>
    </row>
    <row r="135" spans="1:69" x14ac:dyDescent="0.2">
      <c r="A135">
        <v>2022</v>
      </c>
      <c r="B135">
        <v>1</v>
      </c>
      <c r="C135" s="5">
        <v>45157</v>
      </c>
      <c r="D135" s="5">
        <v>45213</v>
      </c>
      <c r="E135" t="s">
        <v>48</v>
      </c>
      <c r="F135">
        <v>75</v>
      </c>
      <c r="G135">
        <v>152.4</v>
      </c>
      <c r="H135">
        <v>18.600000000000001</v>
      </c>
      <c r="I135">
        <v>1135.5999999999999</v>
      </c>
      <c r="M135">
        <v>9.2996390693819198</v>
      </c>
      <c r="N135">
        <v>12.043239260253902</v>
      </c>
      <c r="O135">
        <v>8.1347654062778503</v>
      </c>
      <c r="P135" s="2">
        <v>92.378395953691253</v>
      </c>
      <c r="Q135" s="2">
        <v>14.172649941738046</v>
      </c>
      <c r="R135" s="2">
        <v>2.2400425024072259</v>
      </c>
      <c r="S135">
        <f t="shared" si="78"/>
        <v>3296.061167627704</v>
      </c>
      <c r="T135">
        <f t="shared" si="79"/>
        <v>505.68014992121346</v>
      </c>
      <c r="U135">
        <f t="shared" si="80"/>
        <v>79.924716485889817</v>
      </c>
      <c r="V135">
        <f t="shared" si="81"/>
        <v>3881.6660340348071</v>
      </c>
      <c r="W135">
        <f t="shared" si="64"/>
        <v>3694.8845689106561</v>
      </c>
      <c r="X135">
        <f t="shared" si="61"/>
        <v>566.86744806168031</v>
      </c>
      <c r="Y135">
        <f t="shared" si="62"/>
        <v>89.595607180682478</v>
      </c>
      <c r="Z135">
        <f t="shared" si="63"/>
        <v>4351.3476241530188</v>
      </c>
      <c r="AA135">
        <f t="shared" si="83"/>
        <v>84.913569037818675</v>
      </c>
      <c r="AB135">
        <f t="shared" si="84"/>
        <v>13.027399716703163</v>
      </c>
      <c r="AC135">
        <f t="shared" si="85"/>
        <v>2.0590312454781659</v>
      </c>
      <c r="AD135">
        <v>14.2</v>
      </c>
      <c r="AE135">
        <v>28</v>
      </c>
      <c r="AF135">
        <v>18.100000000000001</v>
      </c>
      <c r="AG135">
        <v>15.7</v>
      </c>
      <c r="AH135">
        <v>33.700000000000003</v>
      </c>
      <c r="AI135">
        <v>38.4</v>
      </c>
      <c r="AJ135">
        <v>19.5</v>
      </c>
      <c r="AK135">
        <v>47.1</v>
      </c>
      <c r="AL135">
        <v>44.7</v>
      </c>
      <c r="AM135">
        <v>70</v>
      </c>
      <c r="AN135">
        <v>62</v>
      </c>
      <c r="AO135">
        <v>58</v>
      </c>
      <c r="AP135">
        <v>0.78</v>
      </c>
      <c r="AQ135">
        <v>0.62</v>
      </c>
      <c r="AR135">
        <v>0.59</v>
      </c>
      <c r="AS135">
        <f t="shared" si="86"/>
        <v>16.078083379478684</v>
      </c>
      <c r="AT135">
        <f t="shared" si="87"/>
        <v>18.512332041730112</v>
      </c>
      <c r="AU135">
        <f t="shared" si="88"/>
        <v>23.614438195670569</v>
      </c>
      <c r="AV135">
        <f t="shared" si="89"/>
        <v>68.710724273206381</v>
      </c>
      <c r="AW135">
        <f t="shared" si="90"/>
        <v>0.75524400108686651</v>
      </c>
      <c r="AX135">
        <f t="shared" si="91"/>
        <v>74.478893339492245</v>
      </c>
      <c r="AY135">
        <f t="shared" si="92"/>
        <v>5.0816368784924384</v>
      </c>
      <c r="AZ135">
        <f t="shared" si="93"/>
        <v>61.960489098547683</v>
      </c>
      <c r="BA135">
        <f t="shared" si="94"/>
        <v>283.87231741028546</v>
      </c>
      <c r="BB135">
        <f t="shared" si="95"/>
        <v>293.39123338237874</v>
      </c>
      <c r="BD135">
        <f>AVERAGE(V135:V138)</f>
        <v>3840.7223594527559</v>
      </c>
      <c r="BE135">
        <f>AVERAGE(AA135:AA138)</f>
        <v>76.855291532644117</v>
      </c>
      <c r="BF135">
        <f>AVERAGE(AB135:AB138)</f>
        <v>19.68340497318745</v>
      </c>
      <c r="BG135">
        <f>AVERAGE(AC135:AC138)</f>
        <v>3.4613034941684382</v>
      </c>
      <c r="BH135">
        <f>AVERAGE(AS135:AS138)</f>
        <v>16.54575059445132</v>
      </c>
      <c r="BI135">
        <f>AVERAGE(AT135:AT138)</f>
        <v>20.077816424752356</v>
      </c>
      <c r="BJ135">
        <f>AVERAGE(AU135:AU138)</f>
        <v>26.116550540744971</v>
      </c>
      <c r="BK135">
        <f>AVERAGE(AV135:AV138)</f>
        <v>67.516761428828744</v>
      </c>
      <c r="BL135">
        <f>AVERAGE(AW135:AW138)</f>
        <v>0.73675740038773463</v>
      </c>
      <c r="BM135">
        <f t="shared" ref="BM135:BQ135" si="96">AVERAGE(AX135:AX138)</f>
        <v>73.259381005117916</v>
      </c>
      <c r="BN135">
        <f t="shared" si="96"/>
        <v>4.7531536679374211</v>
      </c>
      <c r="BO135">
        <f t="shared" si="96"/>
        <v>59.165857402655845</v>
      </c>
      <c r="BP135">
        <f t="shared" si="96"/>
        <v>262.09115534723122</v>
      </c>
      <c r="BQ135">
        <f t="shared" si="96"/>
        <v>271.69652784210746</v>
      </c>
    </row>
    <row r="136" spans="1:69" x14ac:dyDescent="0.2">
      <c r="A136">
        <v>2022</v>
      </c>
      <c r="B136">
        <v>2</v>
      </c>
      <c r="C136" s="5">
        <v>45157</v>
      </c>
      <c r="D136" s="5">
        <v>45213</v>
      </c>
      <c r="E136" t="s">
        <v>48</v>
      </c>
      <c r="F136">
        <v>75</v>
      </c>
      <c r="G136">
        <v>128.6</v>
      </c>
      <c r="H136">
        <v>1</v>
      </c>
      <c r="I136">
        <f>507.4+682.9</f>
        <v>1190.3</v>
      </c>
      <c r="M136">
        <v>9.2996390693819198</v>
      </c>
      <c r="N136">
        <v>12.043239260253902</v>
      </c>
      <c r="O136">
        <v>8.1347654062778503</v>
      </c>
      <c r="P136" s="2">
        <v>96.828112630925247</v>
      </c>
      <c r="Q136" s="2">
        <v>11.95933584322515</v>
      </c>
      <c r="R136" s="2">
        <v>0.12043239260253902</v>
      </c>
      <c r="S136">
        <f t="shared" si="78"/>
        <v>3454.8270586714129</v>
      </c>
      <c r="T136">
        <f t="shared" si="79"/>
        <v>426.70910288627334</v>
      </c>
      <c r="U136">
        <f t="shared" si="80"/>
        <v>4.2970277680585918</v>
      </c>
      <c r="V136">
        <f t="shared" si="81"/>
        <v>3885.833189325745</v>
      </c>
      <c r="W136">
        <f t="shared" si="64"/>
        <v>3872.861132770654</v>
      </c>
      <c r="X136">
        <f t="shared" si="61"/>
        <v>478.34090433551239</v>
      </c>
      <c r="Y136">
        <f t="shared" si="62"/>
        <v>4.8169681279936816</v>
      </c>
      <c r="Z136">
        <f t="shared" si="63"/>
        <v>4356.0190052341604</v>
      </c>
      <c r="AA136">
        <f t="shared" si="83"/>
        <v>88.908269870196904</v>
      </c>
      <c r="AB136">
        <f t="shared" si="84"/>
        <v>10.981148240187693</v>
      </c>
      <c r="AC136">
        <f t="shared" si="85"/>
        <v>0.11058188961539535</v>
      </c>
      <c r="AD136">
        <v>18.100000000000001</v>
      </c>
      <c r="AE136">
        <v>18.7</v>
      </c>
      <c r="AF136">
        <v>20.2</v>
      </c>
      <c r="AG136">
        <v>16</v>
      </c>
      <c r="AH136">
        <v>34.700000000000003</v>
      </c>
      <c r="AI136">
        <v>35</v>
      </c>
      <c r="AJ136">
        <v>20.100000000000001</v>
      </c>
      <c r="AK136">
        <v>50.3</v>
      </c>
      <c r="AL136">
        <v>41.6</v>
      </c>
      <c r="AM136">
        <v>69</v>
      </c>
      <c r="AN136">
        <v>61</v>
      </c>
      <c r="AO136">
        <v>59</v>
      </c>
      <c r="AP136">
        <v>0.77</v>
      </c>
      <c r="AQ136">
        <v>0.6</v>
      </c>
      <c r="AR136">
        <v>0.61</v>
      </c>
      <c r="AS136">
        <f t="shared" si="86"/>
        <v>18.168209109123051</v>
      </c>
      <c r="AT136">
        <f t="shared" si="87"/>
        <v>18.074485279942024</v>
      </c>
      <c r="AU136">
        <f t="shared" si="88"/>
        <v>23.44008187480399</v>
      </c>
      <c r="AV136">
        <f t="shared" si="89"/>
        <v>68.110449951823441</v>
      </c>
      <c r="AW136">
        <f t="shared" si="90"/>
        <v>0.75115511696829629</v>
      </c>
      <c r="AX136">
        <f t="shared" si="91"/>
        <v>74.81997596692517</v>
      </c>
      <c r="AY136">
        <f t="shared" si="92"/>
        <v>5.1194360429683208</v>
      </c>
      <c r="AZ136">
        <f t="shared" si="93"/>
        <v>60.032514747309236</v>
      </c>
      <c r="BA136">
        <f t="shared" si="94"/>
        <v>283.48544096435353</v>
      </c>
      <c r="BB136">
        <f t="shared" si="95"/>
        <v>296.92719511558158</v>
      </c>
    </row>
    <row r="137" spans="1:69" x14ac:dyDescent="0.2">
      <c r="A137">
        <v>2022</v>
      </c>
      <c r="B137">
        <v>3</v>
      </c>
      <c r="C137" s="5">
        <v>45157</v>
      </c>
      <c r="D137" s="5">
        <v>45213</v>
      </c>
      <c r="E137" t="s">
        <v>48</v>
      </c>
      <c r="F137">
        <v>75</v>
      </c>
      <c r="G137">
        <v>449.4</v>
      </c>
      <c r="H137">
        <v>75.900000000000006</v>
      </c>
      <c r="I137">
        <v>492.5</v>
      </c>
      <c r="M137">
        <v>9.2996390693819198</v>
      </c>
      <c r="N137">
        <v>12.043239260253902</v>
      </c>
      <c r="O137">
        <v>8.1347654062778503</v>
      </c>
      <c r="P137" s="2">
        <v>40.063719625918409</v>
      </c>
      <c r="Q137" s="2">
        <v>41.792577977802345</v>
      </c>
      <c r="R137" s="2">
        <v>9.1408185985327126</v>
      </c>
      <c r="S137">
        <f t="shared" si="78"/>
        <v>1429.4735162527688</v>
      </c>
      <c r="T137">
        <f t="shared" si="79"/>
        <v>1491.1591822479877</v>
      </c>
      <c r="U137">
        <f t="shared" si="80"/>
        <v>326.14440759564718</v>
      </c>
      <c r="V137">
        <f t="shared" si="81"/>
        <v>3246.7771060964033</v>
      </c>
      <c r="W137">
        <f t="shared" si="64"/>
        <v>1602.4398117193539</v>
      </c>
      <c r="X137">
        <f t="shared" si="61"/>
        <v>1671.5894432999942</v>
      </c>
      <c r="Y137">
        <f t="shared" si="62"/>
        <v>365.60788091472051</v>
      </c>
      <c r="Z137">
        <f t="shared" si="63"/>
        <v>3639.6371359340678</v>
      </c>
      <c r="AA137">
        <f t="shared" si="83"/>
        <v>44.027460756966569</v>
      </c>
      <c r="AB137">
        <f t="shared" si="84"/>
        <v>45.927365307833121</v>
      </c>
      <c r="AC137">
        <f t="shared" si="85"/>
        <v>10.045173935200321</v>
      </c>
      <c r="AD137">
        <v>16.899999999999999</v>
      </c>
      <c r="AE137">
        <v>19.5</v>
      </c>
      <c r="AF137">
        <v>21.7</v>
      </c>
      <c r="AG137">
        <v>15.9</v>
      </c>
      <c r="AH137">
        <v>34.4</v>
      </c>
      <c r="AI137">
        <v>36.6</v>
      </c>
      <c r="AJ137">
        <v>19.899999999999999</v>
      </c>
      <c r="AK137">
        <v>48.4</v>
      </c>
      <c r="AL137">
        <v>41.9</v>
      </c>
      <c r="AM137">
        <v>69</v>
      </c>
      <c r="AN137">
        <v>61</v>
      </c>
      <c r="AO137">
        <v>59</v>
      </c>
      <c r="AP137">
        <v>0.77</v>
      </c>
      <c r="AQ137">
        <v>0.61</v>
      </c>
      <c r="AR137">
        <v>0.61</v>
      </c>
      <c r="AS137">
        <f t="shared" si="86"/>
        <v>18.576279846893279</v>
      </c>
      <c r="AT137">
        <f t="shared" si="87"/>
        <v>26.475913586535597</v>
      </c>
      <c r="AU137">
        <f t="shared" si="88"/>
        <v>35.199237378476511</v>
      </c>
      <c r="AV137">
        <f t="shared" si="89"/>
        <v>64.321293381853323</v>
      </c>
      <c r="AW137">
        <f t="shared" si="90"/>
        <v>0.6804439372111466</v>
      </c>
      <c r="AX137">
        <f t="shared" si="91"/>
        <v>68.275263316088768</v>
      </c>
      <c r="AY137">
        <f t="shared" si="92"/>
        <v>3.4091647699554173</v>
      </c>
      <c r="AZ137">
        <f t="shared" si="93"/>
        <v>48.688429391123563</v>
      </c>
      <c r="BA137">
        <f t="shared" si="94"/>
        <v>178.27795719949665</v>
      </c>
      <c r="BB137">
        <f t="shared" si="95"/>
        <v>180.43536616793745</v>
      </c>
    </row>
    <row r="138" spans="1:69" x14ac:dyDescent="0.2">
      <c r="A138">
        <v>2022</v>
      </c>
      <c r="B138">
        <v>4</v>
      </c>
      <c r="C138" s="5">
        <v>45157</v>
      </c>
      <c r="D138" s="5">
        <v>45213</v>
      </c>
      <c r="E138" t="s">
        <v>48</v>
      </c>
      <c r="F138">
        <v>75</v>
      </c>
      <c r="G138">
        <v>115.3</v>
      </c>
      <c r="H138">
        <v>16.5</v>
      </c>
      <c r="I138">
        <v>1342</v>
      </c>
      <c r="M138">
        <v>9.2996390693819198</v>
      </c>
      <c r="N138">
        <v>12.043239260253902</v>
      </c>
      <c r="O138">
        <v>8.1347654062778503</v>
      </c>
      <c r="P138" s="2">
        <v>109.16855175224875</v>
      </c>
      <c r="Q138" s="2">
        <v>10.722483846997354</v>
      </c>
      <c r="R138" s="2">
        <v>1.987134477941894</v>
      </c>
      <c r="S138">
        <f t="shared" si="78"/>
        <v>3895.133926520235</v>
      </c>
      <c r="T138">
        <f t="shared" si="79"/>
        <v>382.5782236608656</v>
      </c>
      <c r="U138">
        <f t="shared" si="80"/>
        <v>70.900958172966781</v>
      </c>
      <c r="V138">
        <f t="shared" si="81"/>
        <v>4348.6131083540677</v>
      </c>
      <c r="W138">
        <f t="shared" si="64"/>
        <v>4366.4451316291834</v>
      </c>
      <c r="X138">
        <f t="shared" si="61"/>
        <v>428.87018872383032</v>
      </c>
      <c r="Y138">
        <f t="shared" si="62"/>
        <v>79.479974111895757</v>
      </c>
      <c r="Z138">
        <f t="shared" si="63"/>
        <v>4874.7952944649096</v>
      </c>
      <c r="AA138">
        <f t="shared" si="83"/>
        <v>89.571866465594297</v>
      </c>
      <c r="AB138">
        <f t="shared" si="84"/>
        <v>8.7977066280258232</v>
      </c>
      <c r="AC138">
        <f t="shared" si="85"/>
        <v>1.6304269063798713</v>
      </c>
      <c r="AD138">
        <v>13.1</v>
      </c>
      <c r="AE138">
        <v>14.8</v>
      </c>
      <c r="AF138">
        <v>19.899999999999999</v>
      </c>
      <c r="AG138">
        <v>15.1</v>
      </c>
      <c r="AH138">
        <v>35.5</v>
      </c>
      <c r="AI138">
        <v>36.799999999999997</v>
      </c>
      <c r="AJ138">
        <v>19</v>
      </c>
      <c r="AK138">
        <v>50.9</v>
      </c>
      <c r="AL138">
        <v>43.9</v>
      </c>
      <c r="AM138">
        <v>70</v>
      </c>
      <c r="AN138">
        <v>60</v>
      </c>
      <c r="AO138">
        <v>58</v>
      </c>
      <c r="AP138">
        <v>0.78</v>
      </c>
      <c r="AQ138">
        <v>0.59</v>
      </c>
      <c r="AR138">
        <v>0.59</v>
      </c>
      <c r="AS138">
        <f t="shared" si="86"/>
        <v>13.36043004231027</v>
      </c>
      <c r="AT138">
        <f t="shared" si="87"/>
        <v>17.248534790801699</v>
      </c>
      <c r="AU138">
        <f t="shared" si="88"/>
        <v>22.212444714028823</v>
      </c>
      <c r="AV138">
        <f t="shared" si="89"/>
        <v>68.924578108431831</v>
      </c>
      <c r="AW138">
        <f t="shared" si="90"/>
        <v>0.76018654628462912</v>
      </c>
      <c r="AX138">
        <f t="shared" si="91"/>
        <v>75.463391397965481</v>
      </c>
      <c r="AY138">
        <f t="shared" si="92"/>
        <v>5.4023769803335071</v>
      </c>
      <c r="AZ138">
        <f t="shared" si="93"/>
        <v>65.981996373642914</v>
      </c>
      <c r="BA138">
        <f t="shared" si="94"/>
        <v>302.72890581478936</v>
      </c>
      <c r="BB138">
        <f t="shared" si="95"/>
        <v>316.032316702532</v>
      </c>
    </row>
    <row r="139" spans="1:69" x14ac:dyDescent="0.2">
      <c r="A139">
        <v>2022</v>
      </c>
      <c r="B139">
        <v>1</v>
      </c>
      <c r="C139" s="5">
        <v>45157</v>
      </c>
      <c r="D139" s="5">
        <v>45213</v>
      </c>
      <c r="E139" t="s">
        <v>48</v>
      </c>
      <c r="F139">
        <v>100</v>
      </c>
      <c r="G139">
        <v>0</v>
      </c>
      <c r="H139">
        <v>0</v>
      </c>
      <c r="I139">
        <v>961.2</v>
      </c>
      <c r="M139">
        <v>9.2996390693819198</v>
      </c>
      <c r="N139">
        <v>12.043239260253902</v>
      </c>
      <c r="O139">
        <v>8.1347654062778503</v>
      </c>
      <c r="P139" s="2">
        <v>78.191365085142692</v>
      </c>
      <c r="Q139" s="2">
        <v>0</v>
      </c>
      <c r="R139" s="2">
        <v>0</v>
      </c>
      <c r="S139">
        <f t="shared" si="78"/>
        <v>2789.867906237891</v>
      </c>
      <c r="T139">
        <f t="shared" si="79"/>
        <v>0</v>
      </c>
      <c r="U139">
        <f t="shared" si="80"/>
        <v>0</v>
      </c>
      <c r="V139">
        <f t="shared" si="81"/>
        <v>2789.867906237891</v>
      </c>
      <c r="W139">
        <f t="shared" si="64"/>
        <v>3127.4419228926758</v>
      </c>
      <c r="X139">
        <f t="shared" si="61"/>
        <v>0</v>
      </c>
      <c r="Y139">
        <f t="shared" si="62"/>
        <v>0</v>
      </c>
      <c r="Z139">
        <f t="shared" si="63"/>
        <v>3127.4419228926758</v>
      </c>
      <c r="AA139">
        <f t="shared" si="83"/>
        <v>100</v>
      </c>
      <c r="AB139">
        <f t="shared" si="84"/>
        <v>0</v>
      </c>
      <c r="AC139">
        <f t="shared" si="85"/>
        <v>0</v>
      </c>
      <c r="AD139">
        <v>14.2</v>
      </c>
      <c r="AE139">
        <v>28</v>
      </c>
      <c r="AF139">
        <v>18.100000000000001</v>
      </c>
      <c r="AG139">
        <v>15.7</v>
      </c>
      <c r="AH139">
        <v>33.700000000000003</v>
      </c>
      <c r="AI139">
        <v>38.4</v>
      </c>
      <c r="AJ139">
        <v>19.5</v>
      </c>
      <c r="AK139">
        <v>47.1</v>
      </c>
      <c r="AL139">
        <v>44.7</v>
      </c>
      <c r="AM139">
        <v>70</v>
      </c>
      <c r="AN139">
        <v>62</v>
      </c>
      <c r="AO139">
        <v>58</v>
      </c>
      <c r="AP139">
        <v>0.78</v>
      </c>
      <c r="AQ139">
        <v>0.62</v>
      </c>
      <c r="AR139">
        <v>0.59</v>
      </c>
      <c r="AS139">
        <f t="shared" si="86"/>
        <v>14.2</v>
      </c>
      <c r="AT139">
        <f t="shared" si="87"/>
        <v>15.7</v>
      </c>
      <c r="AU139">
        <f t="shared" si="88"/>
        <v>19.5</v>
      </c>
      <c r="AV139">
        <f t="shared" si="89"/>
        <v>70</v>
      </c>
      <c r="AW139">
        <f t="shared" si="90"/>
        <v>0.78</v>
      </c>
      <c r="AX139">
        <f t="shared" si="91"/>
        <v>76.669700000000006</v>
      </c>
      <c r="AY139">
        <f t="shared" si="92"/>
        <v>6.1538461538461542</v>
      </c>
      <c r="AZ139">
        <f t="shared" si="93"/>
        <v>67.664999999999992</v>
      </c>
      <c r="BA139">
        <f t="shared" si="94"/>
        <v>350.21888680425269</v>
      </c>
      <c r="BB139">
        <f t="shared" si="95"/>
        <v>365.74692903995236</v>
      </c>
      <c r="BD139">
        <f>AVERAGE(V139:V142)</f>
        <v>3311.6620207238639</v>
      </c>
      <c r="BE139">
        <f>AVERAGE(AA139:AA142)</f>
        <v>100</v>
      </c>
      <c r="BF139">
        <f>AVERAGE(AB139:AB142)</f>
        <v>0</v>
      </c>
      <c r="BG139">
        <f>AVERAGE(AC139:AC142)</f>
        <v>0</v>
      </c>
      <c r="BH139">
        <f>AVERAGE(AS139:AS142)</f>
        <v>15.574999999999999</v>
      </c>
      <c r="BI139">
        <f>AVERAGE(AT139:AT142)</f>
        <v>15.675000000000001</v>
      </c>
      <c r="BJ139">
        <f>AVERAGE(AU139:AU142)</f>
        <v>19.625</v>
      </c>
      <c r="BK139">
        <f>AVERAGE(AV139:AV142)</f>
        <v>69.5</v>
      </c>
      <c r="BL139">
        <f>AVERAGE(AW139:AW142)</f>
        <v>0.77500000000000013</v>
      </c>
      <c r="BM139">
        <f t="shared" ref="BM139:BQ139" si="97">AVERAGE(AX139:AX142)</f>
        <v>76.689175000000006</v>
      </c>
      <c r="BN139">
        <f t="shared" si="97"/>
        <v>6.117483908757638</v>
      </c>
      <c r="BO139">
        <f t="shared" si="97"/>
        <v>66.173749999999984</v>
      </c>
      <c r="BP139">
        <f t="shared" si="97"/>
        <v>345.71040537492649</v>
      </c>
      <c r="BQ139">
        <f t="shared" si="97"/>
        <v>363.70540751726122</v>
      </c>
    </row>
    <row r="140" spans="1:69" x14ac:dyDescent="0.2">
      <c r="A140">
        <v>2022</v>
      </c>
      <c r="B140">
        <v>2</v>
      </c>
      <c r="C140" s="5">
        <v>45157</v>
      </c>
      <c r="D140" s="5">
        <v>45213</v>
      </c>
      <c r="E140" t="s">
        <v>48</v>
      </c>
      <c r="F140">
        <v>100</v>
      </c>
      <c r="G140">
        <v>0</v>
      </c>
      <c r="H140">
        <v>0</v>
      </c>
      <c r="I140">
        <v>1320.7</v>
      </c>
      <c r="M140">
        <v>9.2996390693819198</v>
      </c>
      <c r="N140">
        <v>12.043239260253902</v>
      </c>
      <c r="O140">
        <v>8.1347654062778503</v>
      </c>
      <c r="P140" s="2">
        <v>107.43584672071158</v>
      </c>
      <c r="Q140" s="2">
        <v>0</v>
      </c>
      <c r="R140" s="2">
        <v>0</v>
      </c>
      <c r="S140">
        <f t="shared" si="78"/>
        <v>3833.3110109949894</v>
      </c>
      <c r="T140">
        <f t="shared" si="79"/>
        <v>0</v>
      </c>
      <c r="U140">
        <f t="shared" si="80"/>
        <v>0</v>
      </c>
      <c r="V140">
        <f t="shared" si="81"/>
        <v>3833.3110109949894</v>
      </c>
      <c r="W140">
        <f t="shared" si="64"/>
        <v>4297.1416433253835</v>
      </c>
      <c r="X140">
        <f t="shared" ref="X140:X203" si="98">T140*1.121</f>
        <v>0</v>
      </c>
      <c r="Y140">
        <f t="shared" ref="Y140:Y203" si="99">U140*1.121</f>
        <v>0</v>
      </c>
      <c r="Z140">
        <f t="shared" ref="Z140:Z203" si="100">V140*1.121</f>
        <v>4297.1416433253835</v>
      </c>
      <c r="AA140">
        <f t="shared" si="83"/>
        <v>100</v>
      </c>
      <c r="AB140">
        <f t="shared" si="84"/>
        <v>0</v>
      </c>
      <c r="AC140">
        <f t="shared" si="85"/>
        <v>0</v>
      </c>
      <c r="AD140">
        <v>18.100000000000001</v>
      </c>
      <c r="AE140">
        <v>18.7</v>
      </c>
      <c r="AF140">
        <v>20.2</v>
      </c>
      <c r="AG140">
        <v>16</v>
      </c>
      <c r="AH140">
        <v>34.700000000000003</v>
      </c>
      <c r="AI140">
        <v>35</v>
      </c>
      <c r="AJ140">
        <v>20.100000000000001</v>
      </c>
      <c r="AK140">
        <v>50.3</v>
      </c>
      <c r="AL140">
        <v>41.6</v>
      </c>
      <c r="AM140">
        <v>69</v>
      </c>
      <c r="AN140">
        <v>61</v>
      </c>
      <c r="AO140">
        <v>59</v>
      </c>
      <c r="AP140">
        <v>0.77</v>
      </c>
      <c r="AQ140">
        <v>0.6</v>
      </c>
      <c r="AR140">
        <v>0.61</v>
      </c>
      <c r="AS140">
        <f t="shared" si="86"/>
        <v>18.100000000000001</v>
      </c>
      <c r="AT140">
        <f t="shared" si="87"/>
        <v>16</v>
      </c>
      <c r="AU140">
        <f t="shared" si="88"/>
        <v>20.100000000000001</v>
      </c>
      <c r="AV140">
        <f t="shared" si="89"/>
        <v>69</v>
      </c>
      <c r="AW140">
        <f t="shared" si="90"/>
        <v>0.77</v>
      </c>
      <c r="AX140">
        <f t="shared" si="91"/>
        <v>76.436000000000007</v>
      </c>
      <c r="AY140">
        <f t="shared" si="92"/>
        <v>5.9701492537313428</v>
      </c>
      <c r="AZ140">
        <f t="shared" si="93"/>
        <v>63.206999999999994</v>
      </c>
      <c r="BA140">
        <f t="shared" si="94"/>
        <v>334.91081179468512</v>
      </c>
      <c r="BB140">
        <f t="shared" si="95"/>
        <v>353.74754136295269</v>
      </c>
    </row>
    <row r="141" spans="1:69" x14ac:dyDescent="0.2">
      <c r="A141">
        <v>2022</v>
      </c>
      <c r="B141">
        <v>3</v>
      </c>
      <c r="C141" s="5">
        <v>45157</v>
      </c>
      <c r="D141" s="5">
        <v>45213</v>
      </c>
      <c r="E141" t="s">
        <v>48</v>
      </c>
      <c r="F141">
        <v>100</v>
      </c>
      <c r="G141">
        <v>0</v>
      </c>
      <c r="H141">
        <v>0</v>
      </c>
      <c r="I141">
        <f>541.7+777.8</f>
        <v>1319.5</v>
      </c>
      <c r="M141">
        <v>9.2996390693819198</v>
      </c>
      <c r="N141">
        <v>12.043239260253902</v>
      </c>
      <c r="O141">
        <v>8.1347654062778503</v>
      </c>
      <c r="P141" s="2">
        <v>107.33822953583623</v>
      </c>
      <c r="Q141" s="2">
        <v>0</v>
      </c>
      <c r="R141" s="2">
        <v>0</v>
      </c>
      <c r="S141">
        <f t="shared" si="78"/>
        <v>3829.8280298386367</v>
      </c>
      <c r="T141">
        <f t="shared" si="79"/>
        <v>0</v>
      </c>
      <c r="U141">
        <f t="shared" si="80"/>
        <v>0</v>
      </c>
      <c r="V141">
        <f t="shared" si="81"/>
        <v>3829.8280298386367</v>
      </c>
      <c r="W141">
        <f t="shared" ref="W141:W204" si="101">S141*1.121</f>
        <v>4293.2372214491115</v>
      </c>
      <c r="X141">
        <f t="shared" si="98"/>
        <v>0</v>
      </c>
      <c r="Y141">
        <f t="shared" si="99"/>
        <v>0</v>
      </c>
      <c r="Z141">
        <f t="shared" si="100"/>
        <v>4293.2372214491115</v>
      </c>
      <c r="AA141">
        <f t="shared" si="83"/>
        <v>100</v>
      </c>
      <c r="AB141">
        <f t="shared" si="84"/>
        <v>0</v>
      </c>
      <c r="AC141">
        <f t="shared" si="85"/>
        <v>0</v>
      </c>
      <c r="AD141">
        <v>16.899999999999999</v>
      </c>
      <c r="AE141">
        <v>19.5</v>
      </c>
      <c r="AF141">
        <v>21.7</v>
      </c>
      <c r="AG141">
        <v>15.9</v>
      </c>
      <c r="AH141">
        <v>34.4</v>
      </c>
      <c r="AI141">
        <v>36.6</v>
      </c>
      <c r="AJ141">
        <v>19.899999999999999</v>
      </c>
      <c r="AK141">
        <v>48.4</v>
      </c>
      <c r="AL141">
        <v>41.9</v>
      </c>
      <c r="AM141">
        <v>69</v>
      </c>
      <c r="AN141">
        <v>61</v>
      </c>
      <c r="AO141">
        <v>59</v>
      </c>
      <c r="AP141">
        <v>0.77</v>
      </c>
      <c r="AQ141">
        <v>0.61</v>
      </c>
      <c r="AR141">
        <v>0.61</v>
      </c>
      <c r="AS141">
        <f t="shared" si="86"/>
        <v>16.899999999999999</v>
      </c>
      <c r="AT141">
        <f t="shared" si="87"/>
        <v>15.9</v>
      </c>
      <c r="AU141">
        <f t="shared" si="88"/>
        <v>19.899999999999999</v>
      </c>
      <c r="AV141">
        <f t="shared" si="89"/>
        <v>69</v>
      </c>
      <c r="AW141">
        <f t="shared" si="90"/>
        <v>0.77</v>
      </c>
      <c r="AX141">
        <f t="shared" si="91"/>
        <v>76.513900000000007</v>
      </c>
      <c r="AY141">
        <f t="shared" si="92"/>
        <v>6.0301507537688446</v>
      </c>
      <c r="AZ141">
        <f t="shared" si="93"/>
        <v>64.593000000000004</v>
      </c>
      <c r="BA141">
        <f t="shared" si="94"/>
        <v>338.27674960166689</v>
      </c>
      <c r="BB141">
        <f t="shared" si="95"/>
        <v>357.66693934790237</v>
      </c>
    </row>
    <row r="142" spans="1:69" x14ac:dyDescent="0.2">
      <c r="A142">
        <v>2022</v>
      </c>
      <c r="B142">
        <v>4</v>
      </c>
      <c r="C142" s="5">
        <v>45157</v>
      </c>
      <c r="D142" s="5">
        <v>45213</v>
      </c>
      <c r="E142" t="s">
        <v>48</v>
      </c>
      <c r="F142">
        <v>100</v>
      </c>
      <c r="G142">
        <v>0</v>
      </c>
      <c r="H142">
        <v>0</v>
      </c>
      <c r="I142">
        <v>962.5</v>
      </c>
      <c r="M142">
        <v>9.2996390693819198</v>
      </c>
      <c r="N142">
        <v>12.043239260253902</v>
      </c>
      <c r="O142">
        <v>8.1347654062778503</v>
      </c>
      <c r="P142" s="2">
        <v>78.297117035424307</v>
      </c>
      <c r="Q142" s="2">
        <v>0</v>
      </c>
      <c r="R142" s="2">
        <v>0</v>
      </c>
      <c r="S142">
        <f t="shared" si="78"/>
        <v>2793.6411358239393</v>
      </c>
      <c r="T142">
        <f t="shared" si="79"/>
        <v>0</v>
      </c>
      <c r="U142">
        <f t="shared" si="80"/>
        <v>0</v>
      </c>
      <c r="V142">
        <f t="shared" si="81"/>
        <v>2793.6411358239393</v>
      </c>
      <c r="W142">
        <f t="shared" si="101"/>
        <v>3131.6717132586359</v>
      </c>
      <c r="X142">
        <f t="shared" si="98"/>
        <v>0</v>
      </c>
      <c r="Y142">
        <f t="shared" si="99"/>
        <v>0</v>
      </c>
      <c r="Z142">
        <f t="shared" si="100"/>
        <v>3131.6717132586359</v>
      </c>
      <c r="AA142">
        <f t="shared" si="83"/>
        <v>100</v>
      </c>
      <c r="AB142">
        <f t="shared" si="84"/>
        <v>0</v>
      </c>
      <c r="AC142">
        <f t="shared" si="85"/>
        <v>0</v>
      </c>
      <c r="AD142">
        <v>13.1</v>
      </c>
      <c r="AE142">
        <v>14.8</v>
      </c>
      <c r="AF142">
        <v>19.899999999999999</v>
      </c>
      <c r="AG142">
        <v>15.1</v>
      </c>
      <c r="AH142">
        <v>35.5</v>
      </c>
      <c r="AI142">
        <v>36.799999999999997</v>
      </c>
      <c r="AJ142">
        <v>19</v>
      </c>
      <c r="AK142">
        <v>50.9</v>
      </c>
      <c r="AL142">
        <v>43.9</v>
      </c>
      <c r="AM142">
        <v>70</v>
      </c>
      <c r="AN142">
        <v>60</v>
      </c>
      <c r="AO142">
        <v>58</v>
      </c>
      <c r="AP142">
        <v>0.78</v>
      </c>
      <c r="AQ142">
        <v>0.59</v>
      </c>
      <c r="AR142">
        <v>0.59</v>
      </c>
      <c r="AS142">
        <f t="shared" si="86"/>
        <v>13.1</v>
      </c>
      <c r="AT142">
        <f t="shared" si="87"/>
        <v>15.1</v>
      </c>
      <c r="AU142">
        <f t="shared" si="88"/>
        <v>19</v>
      </c>
      <c r="AV142">
        <f t="shared" si="89"/>
        <v>70</v>
      </c>
      <c r="AW142">
        <f t="shared" si="90"/>
        <v>0.78</v>
      </c>
      <c r="AX142">
        <f t="shared" si="91"/>
        <v>77.137100000000004</v>
      </c>
      <c r="AY142">
        <f t="shared" si="92"/>
        <v>6.3157894736842106</v>
      </c>
      <c r="AZ142">
        <f t="shared" si="93"/>
        <v>69.22999999999999</v>
      </c>
      <c r="BA142">
        <f t="shared" si="94"/>
        <v>359.43517329910139</v>
      </c>
      <c r="BB142">
        <f t="shared" si="95"/>
        <v>377.66022031823746</v>
      </c>
    </row>
    <row r="143" spans="1:69" x14ac:dyDescent="0.2">
      <c r="A143">
        <v>2022</v>
      </c>
      <c r="B143">
        <v>1</v>
      </c>
      <c r="C143" s="5">
        <v>45157</v>
      </c>
      <c r="D143" s="5">
        <v>45213</v>
      </c>
      <c r="E143" t="s">
        <v>49</v>
      </c>
      <c r="F143">
        <v>0</v>
      </c>
      <c r="G143">
        <v>466.7</v>
      </c>
      <c r="H143">
        <v>82.2</v>
      </c>
      <c r="I143">
        <v>0</v>
      </c>
      <c r="L143">
        <v>8.4599718000939994</v>
      </c>
      <c r="M143">
        <v>9.2996390693819198</v>
      </c>
      <c r="N143">
        <v>12.043239260253902</v>
      </c>
      <c r="O143">
        <v>8.8432682810375063</v>
      </c>
      <c r="P143" s="2">
        <v>0</v>
      </c>
      <c r="Q143" s="2">
        <v>43.401415536805416</v>
      </c>
      <c r="R143" s="2">
        <v>9.8995426719287085</v>
      </c>
      <c r="S143">
        <f t="shared" si="78"/>
        <v>0</v>
      </c>
      <c r="T143">
        <f t="shared" si="79"/>
        <v>1548.5625063532173</v>
      </c>
      <c r="U143">
        <f t="shared" si="80"/>
        <v>353.21568253441632</v>
      </c>
      <c r="V143">
        <f t="shared" si="81"/>
        <v>1901.7781888876336</v>
      </c>
      <c r="W143">
        <f t="shared" si="101"/>
        <v>0</v>
      </c>
      <c r="X143">
        <f t="shared" si="98"/>
        <v>1735.9385696219565</v>
      </c>
      <c r="Y143">
        <f t="shared" si="99"/>
        <v>395.95478012108072</v>
      </c>
      <c r="Z143">
        <f t="shared" si="100"/>
        <v>2131.8933497430371</v>
      </c>
      <c r="AA143">
        <f t="shared" si="83"/>
        <v>0</v>
      </c>
      <c r="AB143">
        <f t="shared" si="84"/>
        <v>81.427083105784533</v>
      </c>
      <c r="AC143">
        <f t="shared" si="85"/>
        <v>18.572916894215471</v>
      </c>
      <c r="AD143">
        <v>17.3</v>
      </c>
      <c r="AE143">
        <v>28</v>
      </c>
      <c r="AF143">
        <v>18.100000000000001</v>
      </c>
      <c r="AG143">
        <v>17</v>
      </c>
      <c r="AH143">
        <v>33.700000000000003</v>
      </c>
      <c r="AI143">
        <v>38.4</v>
      </c>
      <c r="AJ143">
        <v>22.1</v>
      </c>
      <c r="AK143">
        <v>47.1</v>
      </c>
      <c r="AL143">
        <v>44.7</v>
      </c>
      <c r="AM143">
        <v>68</v>
      </c>
      <c r="AN143">
        <v>62</v>
      </c>
      <c r="AO143">
        <v>58</v>
      </c>
      <c r="AP143">
        <v>0.76</v>
      </c>
      <c r="AQ143">
        <v>0.62</v>
      </c>
      <c r="AR143">
        <v>0.59</v>
      </c>
      <c r="AS143">
        <f t="shared" si="86"/>
        <v>26.161281227472671</v>
      </c>
      <c r="AT143">
        <f t="shared" si="87"/>
        <v>34.572927094028131</v>
      </c>
      <c r="AU143">
        <f t="shared" si="88"/>
        <v>46.65424999453883</v>
      </c>
      <c r="AV143">
        <f t="shared" si="89"/>
        <v>61.257083324231381</v>
      </c>
      <c r="AW143">
        <f t="shared" si="90"/>
        <v>0.61442812493173538</v>
      </c>
      <c r="AX143">
        <f t="shared" si="91"/>
        <v>61.967689793752086</v>
      </c>
      <c r="AY143">
        <f t="shared" si="92"/>
        <v>2.5721129374932992</v>
      </c>
      <c r="AZ143">
        <f t="shared" si="93"/>
        <v>30.450266277606218</v>
      </c>
      <c r="BA143">
        <f t="shared" si="94"/>
        <v>128.0976719767159</v>
      </c>
      <c r="BB143">
        <f t="shared" si="95"/>
        <v>123.55650901169086</v>
      </c>
      <c r="BD143">
        <f>AVERAGE(V143:V146)</f>
        <v>2509.4463787155819</v>
      </c>
      <c r="BE143">
        <f>AVERAGE(AA143:AA146)</f>
        <v>0</v>
      </c>
      <c r="BF143">
        <f>AVERAGE(AB143:AB146)</f>
        <v>81.039936985646207</v>
      </c>
      <c r="BG143">
        <f>AVERAGE(AC143:AC146)</f>
        <v>18.960063014353793</v>
      </c>
      <c r="BH143">
        <f>AVERAGE(AS143:AS146)</f>
        <v>20.190270963180801</v>
      </c>
      <c r="BI143">
        <f>AVERAGE(AT143:AT146)</f>
        <v>34.965118327346765</v>
      </c>
      <c r="BJ143">
        <f>AVERAGE(AU143:AU146)</f>
        <v>47.9903910739881</v>
      </c>
      <c r="BK143">
        <f>AVERAGE(AV143:AV146)</f>
        <v>60.527934155241859</v>
      </c>
      <c r="BL143">
        <f>AVERAGE(AW143:AW146)</f>
        <v>0.60415827017119816</v>
      </c>
      <c r="BM143">
        <f t="shared" ref="BM143:BQ143" si="102">AVERAGE(AX143:AX146)</f>
        <v>61.662172822996865</v>
      </c>
      <c r="BN143">
        <f t="shared" si="102"/>
        <v>2.5019766901600464</v>
      </c>
      <c r="BO143">
        <f t="shared" si="102"/>
        <v>35.178665338010262</v>
      </c>
      <c r="BP143">
        <f t="shared" si="102"/>
        <v>123.14816438974825</v>
      </c>
      <c r="BQ143">
        <f t="shared" si="102"/>
        <v>119.6093346361899</v>
      </c>
    </row>
    <row r="144" spans="1:69" x14ac:dyDescent="0.2">
      <c r="A144">
        <v>2022</v>
      </c>
      <c r="B144">
        <v>2</v>
      </c>
      <c r="C144" s="5">
        <v>45157</v>
      </c>
      <c r="D144" s="5">
        <v>45213</v>
      </c>
      <c r="E144" t="s">
        <v>49</v>
      </c>
      <c r="F144">
        <v>0</v>
      </c>
      <c r="G144">
        <v>655.6</v>
      </c>
      <c r="H144">
        <v>143.19999999999999</v>
      </c>
      <c r="I144">
        <v>0</v>
      </c>
      <c r="L144">
        <v>8.769847158332098</v>
      </c>
      <c r="M144">
        <v>9.2996390693819198</v>
      </c>
      <c r="N144">
        <v>12.043239260253902</v>
      </c>
      <c r="O144">
        <v>8.8432682810375063</v>
      </c>
      <c r="P144" s="2">
        <v>0</v>
      </c>
      <c r="Q144" s="2">
        <v>60.968433738867873</v>
      </c>
      <c r="R144" s="2">
        <v>17.245918620683586</v>
      </c>
      <c r="S144">
        <f t="shared" si="78"/>
        <v>0</v>
      </c>
      <c r="T144">
        <f t="shared" si="79"/>
        <v>2175.3537158028057</v>
      </c>
      <c r="U144">
        <f t="shared" si="80"/>
        <v>615.33437638599037</v>
      </c>
      <c r="V144">
        <f t="shared" si="81"/>
        <v>2790.688092188796</v>
      </c>
      <c r="W144">
        <f t="shared" si="101"/>
        <v>0</v>
      </c>
      <c r="X144">
        <f t="shared" si="98"/>
        <v>2438.5715154149452</v>
      </c>
      <c r="Y144">
        <f t="shared" si="99"/>
        <v>689.7898359286952</v>
      </c>
      <c r="Z144">
        <f t="shared" si="100"/>
        <v>3128.3613513436403</v>
      </c>
      <c r="AA144">
        <f t="shared" si="83"/>
        <v>0</v>
      </c>
      <c r="AB144">
        <f t="shared" si="84"/>
        <v>77.950442469428012</v>
      </c>
      <c r="AC144">
        <f t="shared" si="85"/>
        <v>22.049557530571988</v>
      </c>
      <c r="AD144">
        <v>14.4</v>
      </c>
      <c r="AE144">
        <v>18.7</v>
      </c>
      <c r="AF144">
        <v>20.2</v>
      </c>
      <c r="AG144">
        <v>15.7</v>
      </c>
      <c r="AH144">
        <v>34.700000000000003</v>
      </c>
      <c r="AI144">
        <v>35</v>
      </c>
      <c r="AJ144">
        <v>20.6</v>
      </c>
      <c r="AK144">
        <v>50.3</v>
      </c>
      <c r="AL144">
        <v>41.6</v>
      </c>
      <c r="AM144">
        <v>69</v>
      </c>
      <c r="AN144">
        <v>61</v>
      </c>
      <c r="AO144">
        <v>59</v>
      </c>
      <c r="AP144">
        <v>0.77</v>
      </c>
      <c r="AQ144">
        <v>0.6</v>
      </c>
      <c r="AR144">
        <v>0.61</v>
      </c>
      <c r="AS144">
        <f t="shared" si="86"/>
        <v>19.030743362958578</v>
      </c>
      <c r="AT144">
        <f t="shared" si="87"/>
        <v>34.766148672591719</v>
      </c>
      <c r="AU144">
        <f t="shared" si="88"/>
        <v>48.381688494840233</v>
      </c>
      <c r="AV144">
        <f t="shared" si="89"/>
        <v>60.559008849388562</v>
      </c>
      <c r="AW144">
        <f t="shared" si="90"/>
        <v>0.60220495575305721</v>
      </c>
      <c r="AX144">
        <f t="shared" si="91"/>
        <v>61.817170184051051</v>
      </c>
      <c r="AY144">
        <f t="shared" si="92"/>
        <v>2.4802772233300137</v>
      </c>
      <c r="AZ144">
        <f t="shared" si="93"/>
        <v>35.974286336840009</v>
      </c>
      <c r="BA144">
        <f t="shared" si="94"/>
        <v>122.11636611103998</v>
      </c>
      <c r="BB144">
        <f t="shared" si="95"/>
        <v>118.8555962931915</v>
      </c>
    </row>
    <row r="145" spans="1:69" x14ac:dyDescent="0.2">
      <c r="A145">
        <v>2022</v>
      </c>
      <c r="B145">
        <v>3</v>
      </c>
      <c r="C145" s="5">
        <v>45157</v>
      </c>
      <c r="D145" s="5">
        <v>45213</v>
      </c>
      <c r="E145" t="s">
        <v>49</v>
      </c>
      <c r="F145">
        <v>0</v>
      </c>
      <c r="G145">
        <v>795.3</v>
      </c>
      <c r="H145">
        <v>136.4</v>
      </c>
      <c r="I145">
        <v>0</v>
      </c>
      <c r="L145">
        <v>8.7109302755687068</v>
      </c>
      <c r="M145">
        <v>9.2996390693819198</v>
      </c>
      <c r="N145">
        <v>12.043239260253902</v>
      </c>
      <c r="O145">
        <v>8.8432682810375063</v>
      </c>
      <c r="P145" s="2">
        <v>0</v>
      </c>
      <c r="Q145" s="2">
        <v>73.9600295187944</v>
      </c>
      <c r="R145" s="2">
        <v>16.426978350986325</v>
      </c>
      <c r="S145">
        <f t="shared" si="78"/>
        <v>0</v>
      </c>
      <c r="T145">
        <f t="shared" si="79"/>
        <v>2638.8938532305842</v>
      </c>
      <c r="U145">
        <f t="shared" si="80"/>
        <v>586.114587563192</v>
      </c>
      <c r="V145">
        <f t="shared" si="81"/>
        <v>3225.0084407937761</v>
      </c>
      <c r="W145">
        <f t="shared" si="101"/>
        <v>0</v>
      </c>
      <c r="X145">
        <f t="shared" si="98"/>
        <v>2958.2000094714849</v>
      </c>
      <c r="Y145">
        <f t="shared" si="99"/>
        <v>657.03445265833818</v>
      </c>
      <c r="Z145">
        <f t="shared" si="100"/>
        <v>3615.234462129823</v>
      </c>
      <c r="AA145">
        <f t="shared" si="83"/>
        <v>0</v>
      </c>
      <c r="AB145">
        <f t="shared" si="84"/>
        <v>81.825951828549933</v>
      </c>
      <c r="AC145">
        <f t="shared" si="85"/>
        <v>18.174048171450082</v>
      </c>
      <c r="AD145">
        <v>15.3</v>
      </c>
      <c r="AE145">
        <v>19.5</v>
      </c>
      <c r="AF145">
        <v>21.7</v>
      </c>
      <c r="AG145">
        <v>15.2</v>
      </c>
      <c r="AH145">
        <v>34.4</v>
      </c>
      <c r="AI145">
        <v>36.6</v>
      </c>
      <c r="AJ145">
        <v>19.600000000000001</v>
      </c>
      <c r="AK145">
        <v>48.4</v>
      </c>
      <c r="AL145">
        <v>41.9</v>
      </c>
      <c r="AM145">
        <v>70</v>
      </c>
      <c r="AN145">
        <v>61</v>
      </c>
      <c r="AO145">
        <v>59</v>
      </c>
      <c r="AP145">
        <v>0.77</v>
      </c>
      <c r="AQ145">
        <v>0.61</v>
      </c>
      <c r="AR145">
        <v>0.61</v>
      </c>
      <c r="AS145">
        <f t="shared" si="86"/>
        <v>19.899829059771903</v>
      </c>
      <c r="AT145">
        <f t="shared" si="87"/>
        <v>34.799829059771902</v>
      </c>
      <c r="AU145">
        <f t="shared" si="88"/>
        <v>47.218686868855748</v>
      </c>
      <c r="AV145">
        <f t="shared" si="89"/>
        <v>60.636519036571016</v>
      </c>
      <c r="AW145">
        <f t="shared" si="90"/>
        <v>0.6100000000000001</v>
      </c>
      <c r="AX145">
        <f t="shared" si="91"/>
        <v>61.790933162437696</v>
      </c>
      <c r="AY145">
        <f t="shared" si="92"/>
        <v>2.5413667333292356</v>
      </c>
      <c r="AZ145">
        <f t="shared" si="93"/>
        <v>36.186792152192247</v>
      </c>
      <c r="BA145">
        <f t="shared" si="94"/>
        <v>125.28425390603779</v>
      </c>
      <c r="BB145">
        <f t="shared" si="95"/>
        <v>121.73133485301506</v>
      </c>
    </row>
    <row r="146" spans="1:69" x14ac:dyDescent="0.2">
      <c r="A146">
        <v>2022</v>
      </c>
      <c r="B146">
        <v>4</v>
      </c>
      <c r="C146" s="5">
        <v>45157</v>
      </c>
      <c r="D146" s="5">
        <v>45213</v>
      </c>
      <c r="E146" t="s">
        <v>49</v>
      </c>
      <c r="F146">
        <v>0</v>
      </c>
      <c r="G146">
        <v>530.1</v>
      </c>
      <c r="H146">
        <v>84.1</v>
      </c>
      <c r="I146">
        <v>0</v>
      </c>
      <c r="L146">
        <v>9.4323238901552173</v>
      </c>
      <c r="M146">
        <v>9.2996390693819198</v>
      </c>
      <c r="N146">
        <v>12.043239260253902</v>
      </c>
      <c r="O146">
        <v>8.8432682810375063</v>
      </c>
      <c r="P146" s="2">
        <v>0</v>
      </c>
      <c r="Q146" s="2">
        <v>49.29738670679356</v>
      </c>
      <c r="R146" s="2">
        <v>10.12836421787353</v>
      </c>
      <c r="S146">
        <f t="shared" si="78"/>
        <v>0</v>
      </c>
      <c r="T146">
        <f t="shared" si="79"/>
        <v>1758.9307576983942</v>
      </c>
      <c r="U146">
        <f t="shared" si="80"/>
        <v>361.38003529372753</v>
      </c>
      <c r="V146">
        <f t="shared" si="81"/>
        <v>2120.3107929921216</v>
      </c>
      <c r="W146">
        <f t="shared" si="101"/>
        <v>0</v>
      </c>
      <c r="X146">
        <f t="shared" si="98"/>
        <v>1971.7613793798998</v>
      </c>
      <c r="Y146">
        <f t="shared" si="99"/>
        <v>405.10701956426857</v>
      </c>
      <c r="Z146">
        <f t="shared" si="100"/>
        <v>2376.8683989441683</v>
      </c>
      <c r="AA146">
        <f t="shared" si="83"/>
        <v>0</v>
      </c>
      <c r="AB146">
        <f t="shared" si="84"/>
        <v>82.956270538822366</v>
      </c>
      <c r="AC146">
        <f t="shared" si="85"/>
        <v>17.043729461177641</v>
      </c>
      <c r="AD146">
        <v>13.3</v>
      </c>
      <c r="AE146">
        <v>14.8</v>
      </c>
      <c r="AF146">
        <v>19.899999999999999</v>
      </c>
      <c r="AG146">
        <v>15.9</v>
      </c>
      <c r="AH146">
        <v>35.5</v>
      </c>
      <c r="AI146">
        <v>36.799999999999997</v>
      </c>
      <c r="AJ146">
        <v>20.6</v>
      </c>
      <c r="AK146">
        <v>50.9</v>
      </c>
      <c r="AL146">
        <v>43.9</v>
      </c>
      <c r="AM146">
        <v>69</v>
      </c>
      <c r="AN146">
        <v>60</v>
      </c>
      <c r="AO146">
        <v>58</v>
      </c>
      <c r="AP146">
        <v>0.77</v>
      </c>
      <c r="AQ146">
        <v>0.59</v>
      </c>
      <c r="AR146">
        <v>0.59</v>
      </c>
      <c r="AS146">
        <f t="shared" si="86"/>
        <v>15.669230202520062</v>
      </c>
      <c r="AT146">
        <f t="shared" si="87"/>
        <v>35.721568482995309</v>
      </c>
      <c r="AU146">
        <f t="shared" si="88"/>
        <v>49.706938937717574</v>
      </c>
      <c r="AV146">
        <f t="shared" si="89"/>
        <v>59.659125410776454</v>
      </c>
      <c r="AW146">
        <f t="shared" si="90"/>
        <v>0.59</v>
      </c>
      <c r="AX146">
        <f t="shared" si="91"/>
        <v>61.072898151746656</v>
      </c>
      <c r="AY146">
        <f t="shared" si="92"/>
        <v>2.4141498664876369</v>
      </c>
      <c r="AZ146">
        <f t="shared" si="93"/>
        <v>38.103316585402595</v>
      </c>
      <c r="BA146">
        <f t="shared" si="94"/>
        <v>117.09436556519931</v>
      </c>
      <c r="BB146">
        <f t="shared" si="95"/>
        <v>114.29389838686218</v>
      </c>
    </row>
    <row r="147" spans="1:69" x14ac:dyDescent="0.2">
      <c r="A147">
        <v>2022</v>
      </c>
      <c r="B147">
        <v>1</v>
      </c>
      <c r="C147" s="5">
        <v>45157</v>
      </c>
      <c r="D147" s="5">
        <v>45213</v>
      </c>
      <c r="E147" t="s">
        <v>49</v>
      </c>
      <c r="F147">
        <v>25</v>
      </c>
      <c r="G147">
        <v>616</v>
      </c>
      <c r="H147">
        <v>68.900000000000006</v>
      </c>
      <c r="I147">
        <v>236.8</v>
      </c>
      <c r="M147">
        <v>9.2996390693819198</v>
      </c>
      <c r="N147">
        <v>12.043239260253902</v>
      </c>
      <c r="O147">
        <v>8.8432682810375063</v>
      </c>
      <c r="P147" s="2">
        <v>20.940859289496817</v>
      </c>
      <c r="Q147" s="2">
        <v>57.285776667392632</v>
      </c>
      <c r="R147" s="2">
        <v>8.2977918503149386</v>
      </c>
      <c r="S147">
        <f t="shared" si="78"/>
        <v>747.16985944924647</v>
      </c>
      <c r="T147">
        <f t="shared" si="79"/>
        <v>2043.956511492569</v>
      </c>
      <c r="U147">
        <f t="shared" si="80"/>
        <v>296.06521321923702</v>
      </c>
      <c r="V147">
        <f t="shared" si="81"/>
        <v>3087.1915841610526</v>
      </c>
      <c r="W147">
        <f t="shared" si="101"/>
        <v>837.57741244260535</v>
      </c>
      <c r="X147">
        <f t="shared" si="98"/>
        <v>2291.2752493831699</v>
      </c>
      <c r="Y147">
        <f t="shared" si="99"/>
        <v>331.88910401876473</v>
      </c>
      <c r="Z147">
        <f t="shared" si="100"/>
        <v>3460.7417658445397</v>
      </c>
      <c r="AA147">
        <f t="shared" si="83"/>
        <v>24.202251110123139</v>
      </c>
      <c r="AB147">
        <f t="shared" si="84"/>
        <v>66.207634212893083</v>
      </c>
      <c r="AC147">
        <f t="shared" si="85"/>
        <v>9.5901146769837755</v>
      </c>
      <c r="AD147">
        <v>17.3</v>
      </c>
      <c r="AE147">
        <v>28</v>
      </c>
      <c r="AF147">
        <v>18.100000000000001</v>
      </c>
      <c r="AG147">
        <v>17</v>
      </c>
      <c r="AH147">
        <v>33.700000000000003</v>
      </c>
      <c r="AI147">
        <v>38.4</v>
      </c>
      <c r="AJ147">
        <v>22.1</v>
      </c>
      <c r="AK147">
        <v>47.1</v>
      </c>
      <c r="AL147">
        <v>44.7</v>
      </c>
      <c r="AM147">
        <v>68</v>
      </c>
      <c r="AN147">
        <v>62</v>
      </c>
      <c r="AO147">
        <v>58</v>
      </c>
      <c r="AP147">
        <v>0.76</v>
      </c>
      <c r="AQ147">
        <v>0.62</v>
      </c>
      <c r="AR147">
        <v>0.59</v>
      </c>
      <c r="AS147">
        <f t="shared" si="86"/>
        <v>24.460937778195429</v>
      </c>
      <c r="AT147">
        <f t="shared" si="87"/>
        <v>30.108959454427673</v>
      </c>
      <c r="AU147">
        <f t="shared" si="88"/>
        <v>40.8192744702216</v>
      </c>
      <c r="AV147">
        <f t="shared" si="89"/>
        <v>63.068530479528036</v>
      </c>
      <c r="AW147">
        <f t="shared" si="90"/>
        <v>0.65100611715107737</v>
      </c>
      <c r="AX147">
        <f t="shared" si="91"/>
        <v>65.445120585000851</v>
      </c>
      <c r="AY147">
        <f t="shared" si="92"/>
        <v>2.9397876752449918</v>
      </c>
      <c r="AZ147">
        <f t="shared" si="93"/>
        <v>37.577136964498479</v>
      </c>
      <c r="BA147">
        <f t="shared" si="94"/>
        <v>150.73828341425173</v>
      </c>
      <c r="BB147">
        <f t="shared" si="95"/>
        <v>149.14322395403707</v>
      </c>
      <c r="BD147">
        <f>AVERAGE(V147:V150)</f>
        <v>3303.5799037718812</v>
      </c>
      <c r="BE147">
        <f>AVERAGE(AA147:AA150)</f>
        <v>48.970756208930872</v>
      </c>
      <c r="BF147">
        <f>AVERAGE(AB147:AB150)</f>
        <v>45.58201100356213</v>
      </c>
      <c r="BG147">
        <f>AVERAGE(AC147:AC150)</f>
        <v>5.4472327875070015</v>
      </c>
      <c r="BH147">
        <f>AVERAGE(AS147:AS150)</f>
        <v>18.008687421286393</v>
      </c>
      <c r="BI147">
        <f>AVERAGE(AT147:AT150)</f>
        <v>25.470022849814026</v>
      </c>
      <c r="BJ147">
        <f>AVERAGE(AU147:AU150)</f>
        <v>34.688692500552051</v>
      </c>
      <c r="BK147">
        <f>AVERAGE(AV147:AV150)</f>
        <v>64.893859484186024</v>
      </c>
      <c r="BL147">
        <f>AVERAGE(AW147:AW150)</f>
        <v>0.68569458152763074</v>
      </c>
      <c r="BM147">
        <f t="shared" ref="BM147:BQ147" si="103">AVERAGE(AX147:AX150)</f>
        <v>69.058852199994874</v>
      </c>
      <c r="BN147">
        <f t="shared" si="103"/>
        <v>3.5066343770621984</v>
      </c>
      <c r="BO147">
        <f t="shared" si="103"/>
        <v>49.730828553200197</v>
      </c>
      <c r="BP147">
        <f t="shared" si="103"/>
        <v>185.43415381743861</v>
      </c>
      <c r="BQ147">
        <f t="shared" si="103"/>
        <v>188.48264653050524</v>
      </c>
    </row>
    <row r="148" spans="1:69" x14ac:dyDescent="0.2">
      <c r="A148">
        <v>2022</v>
      </c>
      <c r="B148">
        <v>2</v>
      </c>
      <c r="C148" s="5">
        <v>45157</v>
      </c>
      <c r="D148" s="5">
        <v>45213</v>
      </c>
      <c r="E148" t="s">
        <v>49</v>
      </c>
      <c r="F148">
        <v>25</v>
      </c>
      <c r="G148">
        <v>322.3</v>
      </c>
      <c r="H148">
        <v>1.1000000000000001</v>
      </c>
      <c r="I148">
        <v>795.8</v>
      </c>
      <c r="M148">
        <v>9.2996390693819198</v>
      </c>
      <c r="N148">
        <v>12.043239260253902</v>
      </c>
      <c r="O148">
        <v>8.8432682810375063</v>
      </c>
      <c r="P148" s="2">
        <v>70.374728980496471</v>
      </c>
      <c r="Q148" s="2">
        <v>29.972736720617927</v>
      </c>
      <c r="R148" s="2">
        <v>0.13247563186279293</v>
      </c>
      <c r="S148">
        <f t="shared" si="78"/>
        <v>2510.970330024114</v>
      </c>
      <c r="T148">
        <f t="shared" si="79"/>
        <v>1069.4272461916476</v>
      </c>
      <c r="U148">
        <f t="shared" si="80"/>
        <v>4.7267305448644521</v>
      </c>
      <c r="V148">
        <f t="shared" si="81"/>
        <v>3585.124306760626</v>
      </c>
      <c r="W148">
        <f t="shared" si="101"/>
        <v>2814.7977399570318</v>
      </c>
      <c r="X148">
        <f t="shared" si="98"/>
        <v>1198.827942980837</v>
      </c>
      <c r="Y148">
        <f t="shared" si="99"/>
        <v>5.2986649407930511</v>
      </c>
      <c r="Z148">
        <f t="shared" si="100"/>
        <v>4018.9243478786616</v>
      </c>
      <c r="AA148">
        <f t="shared" si="83"/>
        <v>70.038584862708035</v>
      </c>
      <c r="AB148">
        <f t="shared" si="84"/>
        <v>29.829572273825534</v>
      </c>
      <c r="AC148">
        <f t="shared" si="85"/>
        <v>0.13184286346643684</v>
      </c>
      <c r="AD148">
        <v>14.4</v>
      </c>
      <c r="AE148">
        <v>18.7</v>
      </c>
      <c r="AF148">
        <v>20.2</v>
      </c>
      <c r="AG148">
        <v>15.7</v>
      </c>
      <c r="AH148">
        <v>34.700000000000003</v>
      </c>
      <c r="AI148">
        <v>35</v>
      </c>
      <c r="AJ148">
        <v>20.6</v>
      </c>
      <c r="AK148">
        <v>50.3</v>
      </c>
      <c r="AL148">
        <v>41.6</v>
      </c>
      <c r="AM148">
        <v>69</v>
      </c>
      <c r="AN148">
        <v>61</v>
      </c>
      <c r="AO148">
        <v>59</v>
      </c>
      <c r="AP148">
        <v>0.77</v>
      </c>
      <c r="AQ148">
        <v>0.6</v>
      </c>
      <c r="AR148">
        <v>0.61</v>
      </c>
      <c r="AS148">
        <f t="shared" si="86"/>
        <v>15.690318493855552</v>
      </c>
      <c r="AT148">
        <f t="shared" si="87"/>
        <v>21.393064404675872</v>
      </c>
      <c r="AU148">
        <f t="shared" si="88"/>
        <v>29.48706996665414</v>
      </c>
      <c r="AV148">
        <f t="shared" si="89"/>
        <v>66.60044993174732</v>
      </c>
      <c r="AW148">
        <f t="shared" si="90"/>
        <v>0.71907877855295033</v>
      </c>
      <c r="AX148">
        <f t="shared" si="91"/>
        <v>72.234802828757495</v>
      </c>
      <c r="AY148">
        <f t="shared" si="92"/>
        <v>4.0695803325221416</v>
      </c>
      <c r="AZ148">
        <f t="shared" si="93"/>
        <v>56.8867064371561</v>
      </c>
      <c r="BA148">
        <f t="shared" si="94"/>
        <v>220.35437494257275</v>
      </c>
      <c r="BB148">
        <f t="shared" si="95"/>
        <v>227.88010303529165</v>
      </c>
    </row>
    <row r="149" spans="1:69" x14ac:dyDescent="0.2">
      <c r="A149">
        <v>2022</v>
      </c>
      <c r="B149">
        <v>3</v>
      </c>
      <c r="C149" s="5">
        <v>45157</v>
      </c>
      <c r="D149" s="5">
        <v>45213</v>
      </c>
      <c r="E149" t="s">
        <v>49</v>
      </c>
      <c r="F149">
        <v>25</v>
      </c>
      <c r="G149">
        <v>412.7</v>
      </c>
      <c r="H149">
        <v>30.1</v>
      </c>
      <c r="I149">
        <v>500.6</v>
      </c>
      <c r="M149">
        <v>9.2996390693819198</v>
      </c>
      <c r="N149">
        <v>12.043239260253902</v>
      </c>
      <c r="O149">
        <v>8.8432682810375063</v>
      </c>
      <c r="P149" s="2">
        <v>44.269401014873758</v>
      </c>
      <c r="Q149" s="2">
        <v>38.379610439339181</v>
      </c>
      <c r="R149" s="2">
        <v>3.6250150173364246</v>
      </c>
      <c r="S149">
        <f t="shared" si="78"/>
        <v>1579.5322282106956</v>
      </c>
      <c r="T149">
        <f t="shared" si="79"/>
        <v>1369.384500475622</v>
      </c>
      <c r="U149">
        <f t="shared" si="80"/>
        <v>129.34053581856364</v>
      </c>
      <c r="V149">
        <f t="shared" si="81"/>
        <v>3078.2572645048813</v>
      </c>
      <c r="W149">
        <f t="shared" si="101"/>
        <v>1770.6556278241899</v>
      </c>
      <c r="X149">
        <f t="shared" si="98"/>
        <v>1535.0800250331722</v>
      </c>
      <c r="Y149">
        <f t="shared" si="99"/>
        <v>144.99074065260984</v>
      </c>
      <c r="Z149">
        <f t="shared" si="100"/>
        <v>3450.7263935099718</v>
      </c>
      <c r="AA149">
        <f t="shared" si="83"/>
        <v>51.312547733555135</v>
      </c>
      <c r="AB149">
        <f t="shared" si="84"/>
        <v>44.485706775254826</v>
      </c>
      <c r="AC149">
        <f t="shared" si="85"/>
        <v>4.2017454911900378</v>
      </c>
      <c r="AD149">
        <v>15.3</v>
      </c>
      <c r="AE149">
        <v>19.5</v>
      </c>
      <c r="AF149">
        <v>21.7</v>
      </c>
      <c r="AG149">
        <v>15.2</v>
      </c>
      <c r="AH149">
        <v>34.4</v>
      </c>
      <c r="AI149">
        <v>36.6</v>
      </c>
      <c r="AJ149">
        <v>19.600000000000001</v>
      </c>
      <c r="AK149">
        <v>48.4</v>
      </c>
      <c r="AL149">
        <v>41.9</v>
      </c>
      <c r="AM149">
        <v>70</v>
      </c>
      <c r="AN149">
        <v>61</v>
      </c>
      <c r="AO149">
        <v>59</v>
      </c>
      <c r="AP149">
        <v>0.77</v>
      </c>
      <c r="AQ149">
        <v>0.61</v>
      </c>
      <c r="AR149">
        <v>0.61</v>
      </c>
      <c r="AS149">
        <f t="shared" si="86"/>
        <v>17.437311395996865</v>
      </c>
      <c r="AT149">
        <f t="shared" si="87"/>
        <v>24.640429235963595</v>
      </c>
      <c r="AU149">
        <f t="shared" si="88"/>
        <v>33.348872795808767</v>
      </c>
      <c r="AV149">
        <f t="shared" si="89"/>
        <v>65.534094386196159</v>
      </c>
      <c r="AW149">
        <f t="shared" si="90"/>
        <v>0.6921000763736882</v>
      </c>
      <c r="AX149">
        <f t="shared" si="91"/>
        <v>69.705105625184359</v>
      </c>
      <c r="AY149">
        <f t="shared" si="92"/>
        <v>3.5983225200667475</v>
      </c>
      <c r="AZ149">
        <f t="shared" si="93"/>
        <v>51.548236903900985</v>
      </c>
      <c r="BA149">
        <f t="shared" si="94"/>
        <v>191.71772980652801</v>
      </c>
      <c r="BB149">
        <f t="shared" si="95"/>
        <v>194.43523359281565</v>
      </c>
    </row>
    <row r="150" spans="1:69" x14ac:dyDescent="0.2">
      <c r="A150">
        <v>2022</v>
      </c>
      <c r="B150">
        <v>4</v>
      </c>
      <c r="C150" s="5">
        <v>45157</v>
      </c>
      <c r="D150" s="5">
        <v>45213</v>
      </c>
      <c r="E150" t="s">
        <v>49</v>
      </c>
      <c r="F150">
        <v>25</v>
      </c>
      <c r="G150">
        <v>436.4</v>
      </c>
      <c r="H150">
        <v>63.4</v>
      </c>
      <c r="I150">
        <v>552.5</v>
      </c>
      <c r="M150">
        <v>9.2996390693819198</v>
      </c>
      <c r="N150">
        <v>12.043239260253902</v>
      </c>
      <c r="O150">
        <v>8.8432682810375063</v>
      </c>
      <c r="P150" s="2">
        <v>48.859057252732221</v>
      </c>
      <c r="Q150" s="2">
        <v>40.583624898782695</v>
      </c>
      <c r="R150" s="2">
        <v>7.6354136910009736</v>
      </c>
      <c r="S150">
        <f t="shared" si="78"/>
        <v>1743.2911627774856</v>
      </c>
      <c r="T150">
        <f t="shared" si="79"/>
        <v>1448.0237363885665</v>
      </c>
      <c r="U150">
        <f t="shared" si="80"/>
        <v>272.43156049491472</v>
      </c>
      <c r="V150">
        <f t="shared" si="81"/>
        <v>3463.7464596609666</v>
      </c>
      <c r="W150">
        <f t="shared" si="101"/>
        <v>1954.2293934735615</v>
      </c>
      <c r="X150">
        <f t="shared" si="98"/>
        <v>1623.234608491583</v>
      </c>
      <c r="Y150">
        <f t="shared" si="99"/>
        <v>305.39577931479943</v>
      </c>
      <c r="Z150">
        <f t="shared" si="100"/>
        <v>3882.8597812799435</v>
      </c>
      <c r="AA150">
        <f t="shared" si="83"/>
        <v>50.329641129337169</v>
      </c>
      <c r="AB150">
        <f t="shared" si="84"/>
        <v>41.80513075227509</v>
      </c>
      <c r="AC150">
        <f t="shared" si="85"/>
        <v>7.8652281183877539</v>
      </c>
      <c r="AD150">
        <v>13.3</v>
      </c>
      <c r="AE150">
        <v>14.8</v>
      </c>
      <c r="AF150">
        <v>19.899999999999999</v>
      </c>
      <c r="AG150">
        <v>15.9</v>
      </c>
      <c r="AH150">
        <v>35.5</v>
      </c>
      <c r="AI150">
        <v>36.799999999999997</v>
      </c>
      <c r="AJ150">
        <v>20.6</v>
      </c>
      <c r="AK150">
        <v>50.9</v>
      </c>
      <c r="AL150">
        <v>43.9</v>
      </c>
      <c r="AM150">
        <v>69</v>
      </c>
      <c r="AN150">
        <v>60</v>
      </c>
      <c r="AO150">
        <v>58</v>
      </c>
      <c r="AP150">
        <v>0.77</v>
      </c>
      <c r="AQ150">
        <v>0.59</v>
      </c>
      <c r="AR150">
        <v>0.59</v>
      </c>
      <c r="AS150">
        <f t="shared" si="86"/>
        <v>14.446182017097723</v>
      </c>
      <c r="AT150">
        <f t="shared" si="87"/>
        <v>25.737638304188962</v>
      </c>
      <c r="AU150">
        <f t="shared" si="88"/>
        <v>35.099552769523697</v>
      </c>
      <c r="AV150">
        <f t="shared" si="89"/>
        <v>64.372363139272593</v>
      </c>
      <c r="AW150">
        <f t="shared" si="90"/>
        <v>0.68059335403280696</v>
      </c>
      <c r="AX150">
        <f t="shared" si="91"/>
        <v>68.850379761036805</v>
      </c>
      <c r="AY150">
        <f t="shared" si="92"/>
        <v>3.4188469804149131</v>
      </c>
      <c r="AZ150">
        <f t="shared" si="93"/>
        <v>52.911233907245233</v>
      </c>
      <c r="BA150">
        <f t="shared" si="94"/>
        <v>178.92622710640191</v>
      </c>
      <c r="BB150">
        <f t="shared" si="95"/>
        <v>182.47202553987654</v>
      </c>
    </row>
    <row r="151" spans="1:69" x14ac:dyDescent="0.2">
      <c r="A151">
        <v>2022</v>
      </c>
      <c r="B151">
        <v>1</v>
      </c>
      <c r="C151" s="5">
        <v>45157</v>
      </c>
      <c r="D151" s="5">
        <v>45213</v>
      </c>
      <c r="E151" t="s">
        <v>49</v>
      </c>
      <c r="F151">
        <v>50</v>
      </c>
      <c r="G151">
        <v>314.10000000000002</v>
      </c>
      <c r="H151">
        <v>16.3</v>
      </c>
      <c r="I151">
        <v>437.3</v>
      </c>
      <c r="M151">
        <v>9.2996390693819198</v>
      </c>
      <c r="N151">
        <v>12.043239260253902</v>
      </c>
      <c r="O151">
        <v>8.8432682810375063</v>
      </c>
      <c r="P151" s="2">
        <v>38.671612192977015</v>
      </c>
      <c r="Q151" s="2">
        <v>29.210166316928611</v>
      </c>
      <c r="R151" s="2">
        <v>1.9630479994213861</v>
      </c>
      <c r="S151">
        <f t="shared" si="78"/>
        <v>1379.8031230454199</v>
      </c>
      <c r="T151">
        <f t="shared" si="79"/>
        <v>1042.2187341880128</v>
      </c>
      <c r="U151">
        <f t="shared" si="80"/>
        <v>70.041552619355059</v>
      </c>
      <c r="V151">
        <f t="shared" si="81"/>
        <v>2492.0634098527876</v>
      </c>
      <c r="W151">
        <f t="shared" si="101"/>
        <v>1546.7593009339157</v>
      </c>
      <c r="X151">
        <f t="shared" si="98"/>
        <v>1168.3272010247624</v>
      </c>
      <c r="Y151">
        <f t="shared" si="99"/>
        <v>78.516580486297016</v>
      </c>
      <c r="Z151">
        <f t="shared" si="100"/>
        <v>2793.6030824449749</v>
      </c>
      <c r="AA151">
        <f t="shared" si="83"/>
        <v>55.367897846825983</v>
      </c>
      <c r="AB151">
        <f t="shared" si="84"/>
        <v>41.821517464901881</v>
      </c>
      <c r="AC151">
        <f t="shared" si="85"/>
        <v>2.810584688272141</v>
      </c>
      <c r="AD151">
        <v>17.3</v>
      </c>
      <c r="AE151">
        <v>28</v>
      </c>
      <c r="AF151">
        <v>18.100000000000001</v>
      </c>
      <c r="AG151">
        <v>17</v>
      </c>
      <c r="AH151">
        <v>33.700000000000003</v>
      </c>
      <c r="AI151">
        <v>38.4</v>
      </c>
      <c r="AJ151">
        <v>22.1</v>
      </c>
      <c r="AK151">
        <v>47.1</v>
      </c>
      <c r="AL151">
        <v>44.7</v>
      </c>
      <c r="AM151">
        <v>68</v>
      </c>
      <c r="AN151">
        <v>62</v>
      </c>
      <c r="AO151">
        <v>58</v>
      </c>
      <c r="AP151">
        <v>0.76</v>
      </c>
      <c r="AQ151">
        <v>0.62</v>
      </c>
      <c r="AR151">
        <v>0.59</v>
      </c>
      <c r="AS151">
        <f t="shared" si="86"/>
        <v>21.79738704625068</v>
      </c>
      <c r="AT151">
        <f t="shared" si="87"/>
        <v>24.585658539928854</v>
      </c>
      <c r="AU151">
        <f t="shared" si="88"/>
        <v>33.190571505774976</v>
      </c>
      <c r="AV151">
        <f t="shared" si="89"/>
        <v>65.209650483278665</v>
      </c>
      <c r="AW151">
        <f t="shared" si="90"/>
        <v>0.69667188157907467</v>
      </c>
      <c r="AX151">
        <f t="shared" si="91"/>
        <v>69.747771997395432</v>
      </c>
      <c r="AY151">
        <f t="shared" si="92"/>
        <v>3.6154845956515289</v>
      </c>
      <c r="AZ151">
        <f t="shared" si="93"/>
        <v>47.335381453378588</v>
      </c>
      <c r="BA151">
        <f t="shared" si="94"/>
        <v>191.67844456106852</v>
      </c>
      <c r="BB151">
        <f t="shared" si="95"/>
        <v>195.48216685085134</v>
      </c>
      <c r="BD151">
        <f>AVERAGE(V151:V154)</f>
        <v>3268.0281313270089</v>
      </c>
      <c r="BE151">
        <f>AVERAGE(AA151:AA154)</f>
        <v>64.072614760676373</v>
      </c>
      <c r="BF151">
        <f>AVERAGE(AB151:AB154)</f>
        <v>29.841510144631954</v>
      </c>
      <c r="BG151">
        <f>AVERAGE(AC151:AC154)</f>
        <v>6.0858750946916835</v>
      </c>
      <c r="BH151">
        <f>AVERAGE(AS151:AS154)</f>
        <v>17.293762329776563</v>
      </c>
      <c r="BI151">
        <f>AVERAGE(AT151:AT154)</f>
        <v>22.691800497668716</v>
      </c>
      <c r="BJ151">
        <f>AVERAGE(AU151:AU154)</f>
        <v>30.406453326617189</v>
      </c>
      <c r="BK151">
        <f>AVERAGE(AV151:AV154)</f>
        <v>66.041639827691398</v>
      </c>
      <c r="BL151">
        <f>AVERAGE(AW151:AW154)</f>
        <v>0.71022790336128139</v>
      </c>
      <c r="BM151">
        <f t="shared" ref="BM151:BQ151" si="104">AVERAGE(AX151:AX154)</f>
        <v>71.223087412316062</v>
      </c>
      <c r="BN151">
        <f t="shared" si="104"/>
        <v>3.978047943434639</v>
      </c>
      <c r="BO151">
        <f t="shared" si="104"/>
        <v>54.428236076469453</v>
      </c>
      <c r="BP151">
        <f t="shared" si="104"/>
        <v>213.768117862021</v>
      </c>
      <c r="BQ151">
        <f t="shared" si="104"/>
        <v>220.01823958876602</v>
      </c>
    </row>
    <row r="152" spans="1:69" x14ac:dyDescent="0.2">
      <c r="A152">
        <v>2022</v>
      </c>
      <c r="B152">
        <v>2</v>
      </c>
      <c r="C152" s="5">
        <v>45157</v>
      </c>
      <c r="D152" s="5">
        <v>45213</v>
      </c>
      <c r="E152" t="s">
        <v>49</v>
      </c>
      <c r="F152">
        <v>50</v>
      </c>
      <c r="G152">
        <v>276.10000000000002</v>
      </c>
      <c r="H152">
        <v>16.7</v>
      </c>
      <c r="I152">
        <v>715</v>
      </c>
      <c r="M152">
        <v>9.2996390693819198</v>
      </c>
      <c r="N152">
        <v>12.043239260253902</v>
      </c>
      <c r="O152">
        <v>8.8432682810375063</v>
      </c>
      <c r="P152" s="2">
        <v>63.229368209418169</v>
      </c>
      <c r="Q152" s="2">
        <v>25.676303470563486</v>
      </c>
      <c r="R152" s="2">
        <v>2.0112209564624015</v>
      </c>
      <c r="S152">
        <f t="shared" si="78"/>
        <v>2256.0238577120404</v>
      </c>
      <c r="T152">
        <f t="shared" si="79"/>
        <v>916.13050782970515</v>
      </c>
      <c r="U152">
        <f t="shared" si="80"/>
        <v>71.76036372657849</v>
      </c>
      <c r="V152">
        <f t="shared" si="81"/>
        <v>3243.9147292683238</v>
      </c>
      <c r="W152">
        <f t="shared" si="101"/>
        <v>2529.002744495197</v>
      </c>
      <c r="X152">
        <f t="shared" si="98"/>
        <v>1026.9822992770994</v>
      </c>
      <c r="Y152">
        <f t="shared" si="99"/>
        <v>80.443367737494484</v>
      </c>
      <c r="Z152">
        <f t="shared" si="100"/>
        <v>3636.4284115097907</v>
      </c>
      <c r="AA152">
        <f t="shared" si="83"/>
        <v>69.546336633234944</v>
      </c>
      <c r="AB152">
        <f t="shared" si="84"/>
        <v>28.24151015943448</v>
      </c>
      <c r="AC152">
        <f t="shared" si="85"/>
        <v>2.212153207330585</v>
      </c>
      <c r="AD152">
        <v>14.4</v>
      </c>
      <c r="AE152">
        <v>18.7</v>
      </c>
      <c r="AF152">
        <v>20.2</v>
      </c>
      <c r="AG152">
        <v>15.7</v>
      </c>
      <c r="AH152">
        <v>34.700000000000003</v>
      </c>
      <c r="AI152">
        <v>35</v>
      </c>
      <c r="AJ152">
        <v>20.6</v>
      </c>
      <c r="AK152">
        <v>50.3</v>
      </c>
      <c r="AL152">
        <v>41.6</v>
      </c>
      <c r="AM152">
        <v>69</v>
      </c>
      <c r="AN152">
        <v>61</v>
      </c>
      <c r="AO152">
        <v>59</v>
      </c>
      <c r="AP152">
        <v>0.77</v>
      </c>
      <c r="AQ152">
        <v>0.6</v>
      </c>
      <c r="AR152">
        <v>0.61</v>
      </c>
      <c r="AS152">
        <f t="shared" si="86"/>
        <v>15.742689822880859</v>
      </c>
      <c r="AT152">
        <f t="shared" si="87"/>
        <v>21.492832499307358</v>
      </c>
      <c r="AU152">
        <f t="shared" si="88"/>
        <v>29.452280690891463</v>
      </c>
      <c r="AV152">
        <f t="shared" si="89"/>
        <v>66.519463866512183</v>
      </c>
      <c r="AW152">
        <f t="shared" si="90"/>
        <v>0.71844998759723255</v>
      </c>
      <c r="AX152">
        <f t="shared" si="91"/>
        <v>72.157083483039571</v>
      </c>
      <c r="AY152">
        <f t="shared" si="92"/>
        <v>4.0743873542231892</v>
      </c>
      <c r="AZ152">
        <f t="shared" si="93"/>
        <v>56.866689134590075</v>
      </c>
      <c r="BA152">
        <f t="shared" si="94"/>
        <v>220.34639218489727</v>
      </c>
      <c r="BB152">
        <f t="shared" si="95"/>
        <v>227.90380500846771</v>
      </c>
    </row>
    <row r="153" spans="1:69" x14ac:dyDescent="0.2">
      <c r="A153">
        <v>2022</v>
      </c>
      <c r="B153">
        <v>3</v>
      </c>
      <c r="C153" s="5">
        <v>45157</v>
      </c>
      <c r="D153" s="5">
        <v>45213</v>
      </c>
      <c r="E153" t="s">
        <v>49</v>
      </c>
      <c r="F153">
        <v>50</v>
      </c>
      <c r="G153">
        <v>413.2</v>
      </c>
      <c r="H153">
        <v>67.900000000000006</v>
      </c>
      <c r="I153">
        <v>604.79999999999995</v>
      </c>
      <c r="M153">
        <v>9.2996390693819198</v>
      </c>
      <c r="N153">
        <v>12.043239260253902</v>
      </c>
      <c r="O153">
        <v>8.8432682810375063</v>
      </c>
      <c r="P153" s="2">
        <v>53.48408656371484</v>
      </c>
      <c r="Q153" s="2">
        <v>38.426108634686095</v>
      </c>
      <c r="R153" s="2">
        <v>8.1773594577124005</v>
      </c>
      <c r="S153">
        <f t="shared" si="78"/>
        <v>1908.3122085933455</v>
      </c>
      <c r="T153">
        <f t="shared" si="79"/>
        <v>1371.0435560855999</v>
      </c>
      <c r="U153">
        <f t="shared" si="80"/>
        <v>291.76818545117845</v>
      </c>
      <c r="V153">
        <f t="shared" si="81"/>
        <v>3571.1239501301238</v>
      </c>
      <c r="W153">
        <f t="shared" si="101"/>
        <v>2139.2179858331401</v>
      </c>
      <c r="X153">
        <f t="shared" si="98"/>
        <v>1536.9398263719575</v>
      </c>
      <c r="Y153">
        <f t="shared" si="99"/>
        <v>327.07213589077105</v>
      </c>
      <c r="Z153">
        <f t="shared" si="100"/>
        <v>4003.2299480958686</v>
      </c>
      <c r="AA153">
        <f t="shared" si="83"/>
        <v>53.437299719708996</v>
      </c>
      <c r="AB153">
        <f t="shared" si="84"/>
        <v>38.39249421839984</v>
      </c>
      <c r="AC153">
        <f t="shared" si="85"/>
        <v>8.1702060618911609</v>
      </c>
      <c r="AD153">
        <v>15.3</v>
      </c>
      <c r="AE153">
        <v>19.5</v>
      </c>
      <c r="AF153">
        <v>21.7</v>
      </c>
      <c r="AG153">
        <v>15.2</v>
      </c>
      <c r="AH153">
        <v>34.4</v>
      </c>
      <c r="AI153">
        <v>36.6</v>
      </c>
      <c r="AJ153">
        <v>19.600000000000001</v>
      </c>
      <c r="AK153">
        <v>48.4</v>
      </c>
      <c r="AL153">
        <v>41.9</v>
      </c>
      <c r="AM153">
        <v>70</v>
      </c>
      <c r="AN153">
        <v>61</v>
      </c>
      <c r="AO153">
        <v>59</v>
      </c>
      <c r="AP153">
        <v>0.77</v>
      </c>
      <c r="AQ153">
        <v>0.61</v>
      </c>
      <c r="AR153">
        <v>0.61</v>
      </c>
      <c r="AS153">
        <f t="shared" si="86"/>
        <v>17.435377945133826</v>
      </c>
      <c r="AT153">
        <f t="shared" si="87"/>
        <v>24.319782987177476</v>
      </c>
      <c r="AU153">
        <f t="shared" si="88"/>
        <v>32.478994286700882</v>
      </c>
      <c r="AV153">
        <f t="shared" si="89"/>
        <v>65.645952853535988</v>
      </c>
      <c r="AW153">
        <f t="shared" si="90"/>
        <v>0.69549967955153436</v>
      </c>
      <c r="AX153">
        <f t="shared" si="91"/>
        <v>69.954889052988747</v>
      </c>
      <c r="AY153">
        <f t="shared" si="92"/>
        <v>3.6946956836387077</v>
      </c>
      <c r="AZ153">
        <f t="shared" si="93"/>
        <v>52.359157368234349</v>
      </c>
      <c r="BA153">
        <f t="shared" si="94"/>
        <v>197.18847045228415</v>
      </c>
      <c r="BB153">
        <f t="shared" si="95"/>
        <v>200.35816018100945</v>
      </c>
    </row>
    <row r="154" spans="1:69" x14ac:dyDescent="0.2">
      <c r="A154">
        <v>2022</v>
      </c>
      <c r="B154">
        <v>4</v>
      </c>
      <c r="C154" s="5">
        <v>45157</v>
      </c>
      <c r="D154" s="5">
        <v>45213</v>
      </c>
      <c r="E154" t="s">
        <v>49</v>
      </c>
      <c r="F154">
        <v>50</v>
      </c>
      <c r="G154">
        <v>123.8</v>
      </c>
      <c r="H154">
        <v>97.7</v>
      </c>
      <c r="I154">
        <v>930</v>
      </c>
      <c r="M154">
        <v>9.2996390693819198</v>
      </c>
      <c r="N154">
        <v>12.043239260253902</v>
      </c>
      <c r="O154">
        <v>8.8432682810375063</v>
      </c>
      <c r="P154" s="2">
        <v>82.242395013648803</v>
      </c>
      <c r="Q154" s="2">
        <v>11.512953167894816</v>
      </c>
      <c r="R154" s="2">
        <v>11.766244757268062</v>
      </c>
      <c r="S154">
        <f t="shared" si="78"/>
        <v>2934.4086540869894</v>
      </c>
      <c r="T154">
        <f t="shared" si="79"/>
        <v>410.78216903048701</v>
      </c>
      <c r="U154">
        <f t="shared" si="80"/>
        <v>419.81961293932443</v>
      </c>
      <c r="V154">
        <f t="shared" si="81"/>
        <v>3765.0104360568012</v>
      </c>
      <c r="W154">
        <f t="shared" si="101"/>
        <v>3289.4721012315149</v>
      </c>
      <c r="X154">
        <f t="shared" si="98"/>
        <v>460.48681148317593</v>
      </c>
      <c r="Y154">
        <f t="shared" si="99"/>
        <v>470.61778610498266</v>
      </c>
      <c r="Z154">
        <f t="shared" si="100"/>
        <v>4220.5766988196738</v>
      </c>
      <c r="AA154">
        <f t="shared" si="83"/>
        <v>77.938924842935535</v>
      </c>
      <c r="AB154">
        <f t="shared" si="84"/>
        <v>10.910518735791619</v>
      </c>
      <c r="AC154">
        <f t="shared" si="85"/>
        <v>11.150556421272846</v>
      </c>
      <c r="AD154">
        <v>13.3</v>
      </c>
      <c r="AE154">
        <v>14.8</v>
      </c>
      <c r="AF154">
        <v>19.899999999999999</v>
      </c>
      <c r="AG154">
        <v>15.9</v>
      </c>
      <c r="AH154">
        <v>35.5</v>
      </c>
      <c r="AI154">
        <v>36.799999999999997</v>
      </c>
      <c r="AJ154">
        <v>20.6</v>
      </c>
      <c r="AK154">
        <v>50.9</v>
      </c>
      <c r="AL154">
        <v>43.9</v>
      </c>
      <c r="AM154">
        <v>69</v>
      </c>
      <c r="AN154">
        <v>60</v>
      </c>
      <c r="AO154">
        <v>58</v>
      </c>
      <c r="AP154">
        <v>0.77</v>
      </c>
      <c r="AQ154">
        <v>0.59</v>
      </c>
      <c r="AR154">
        <v>0.59</v>
      </c>
      <c r="AS154">
        <f t="shared" si="86"/>
        <v>14.199594504840883</v>
      </c>
      <c r="AT154">
        <f t="shared" si="87"/>
        <v>20.368927964261182</v>
      </c>
      <c r="AU154">
        <f t="shared" si="88"/>
        <v>26.503966823101436</v>
      </c>
      <c r="AV154">
        <f t="shared" si="89"/>
        <v>66.791492107438742</v>
      </c>
      <c r="AW154">
        <f t="shared" si="90"/>
        <v>0.73029006471728397</v>
      </c>
      <c r="AX154">
        <f t="shared" si="91"/>
        <v>73.032605115840539</v>
      </c>
      <c r="AY154">
        <f t="shared" si="92"/>
        <v>4.5276241402251296</v>
      </c>
      <c r="AZ154">
        <f t="shared" si="93"/>
        <v>61.151716349674778</v>
      </c>
      <c r="BA154">
        <f t="shared" si="94"/>
        <v>245.85916424983404</v>
      </c>
      <c r="BB154">
        <f t="shared" si="95"/>
        <v>256.32882631473558</v>
      </c>
    </row>
    <row r="155" spans="1:69" x14ac:dyDescent="0.2">
      <c r="A155">
        <v>2022</v>
      </c>
      <c r="B155">
        <v>1</v>
      </c>
      <c r="C155" s="5">
        <v>45157</v>
      </c>
      <c r="D155" s="5">
        <v>45213</v>
      </c>
      <c r="E155" t="s">
        <v>49</v>
      </c>
      <c r="F155">
        <v>75</v>
      </c>
      <c r="G155">
        <v>147.5</v>
      </c>
      <c r="H155">
        <v>35.799999999999997</v>
      </c>
      <c r="I155">
        <v>699.4</v>
      </c>
      <c r="M155">
        <v>9.2996390693819198</v>
      </c>
      <c r="N155">
        <v>12.043239260253902</v>
      </c>
      <c r="O155">
        <v>8.8432682810375063</v>
      </c>
      <c r="P155" s="2">
        <v>61.849818357576311</v>
      </c>
      <c r="Q155" s="2">
        <v>13.716967627338331</v>
      </c>
      <c r="R155" s="2">
        <v>4.3114796551708965</v>
      </c>
      <c r="S155">
        <f t="shared" si="78"/>
        <v>2206.8015189983225</v>
      </c>
      <c r="T155">
        <f t="shared" si="79"/>
        <v>489.42140494343164</v>
      </c>
      <c r="U155">
        <f t="shared" si="80"/>
        <v>153.83359409649759</v>
      </c>
      <c r="V155">
        <f t="shared" si="81"/>
        <v>2850.0565180382519</v>
      </c>
      <c r="W155">
        <f t="shared" si="101"/>
        <v>2473.8245027971197</v>
      </c>
      <c r="X155">
        <f t="shared" si="98"/>
        <v>548.6413949415869</v>
      </c>
      <c r="Y155">
        <f t="shared" si="99"/>
        <v>172.4474589821738</v>
      </c>
      <c r="Z155">
        <f t="shared" si="100"/>
        <v>3194.9133567208805</v>
      </c>
      <c r="AA155">
        <f t="shared" si="83"/>
        <v>77.430096737776495</v>
      </c>
      <c r="AB155">
        <f t="shared" si="84"/>
        <v>17.172340332405398</v>
      </c>
      <c r="AC155">
        <f t="shared" si="85"/>
        <v>5.3975629298181147</v>
      </c>
      <c r="AD155">
        <v>17.3</v>
      </c>
      <c r="AE155">
        <v>28</v>
      </c>
      <c r="AF155">
        <v>18.100000000000001</v>
      </c>
      <c r="AG155">
        <v>17</v>
      </c>
      <c r="AH155">
        <v>33.700000000000003</v>
      </c>
      <c r="AI155">
        <v>38.4</v>
      </c>
      <c r="AJ155">
        <v>22.1</v>
      </c>
      <c r="AK155">
        <v>47.1</v>
      </c>
      <c r="AL155">
        <v>44.7</v>
      </c>
      <c r="AM155">
        <v>68</v>
      </c>
      <c r="AN155">
        <v>62</v>
      </c>
      <c r="AO155">
        <v>58</v>
      </c>
      <c r="AP155">
        <v>0.76</v>
      </c>
      <c r="AQ155">
        <v>0.62</v>
      </c>
      <c r="AR155">
        <v>0.59</v>
      </c>
      <c r="AS155">
        <f t="shared" si="86"/>
        <v>19.180620919005925</v>
      </c>
      <c r="AT155">
        <f t="shared" si="87"/>
        <v>21.02285930249278</v>
      </c>
      <c r="AU155">
        <f t="shared" si="88"/>
        <v>27.612934305240248</v>
      </c>
      <c r="AV155">
        <f t="shared" si="89"/>
        <v>66.42990328707387</v>
      </c>
      <c r="AW155">
        <f t="shared" si="90"/>
        <v>0.72678286655394153</v>
      </c>
      <c r="AX155">
        <f t="shared" si="91"/>
        <v>72.523192603358126</v>
      </c>
      <c r="AY155">
        <f t="shared" si="92"/>
        <v>4.345789501162395</v>
      </c>
      <c r="AZ155">
        <f t="shared" si="93"/>
        <v>55.139350177120647</v>
      </c>
      <c r="BA155">
        <f t="shared" si="94"/>
        <v>234.70762298227555</v>
      </c>
      <c r="BB155">
        <f t="shared" si="95"/>
        <v>244.31823953988527</v>
      </c>
      <c r="BD155">
        <f>AVERAGE(V155:V158)</f>
        <v>3573.4749214110079</v>
      </c>
      <c r="BE155">
        <f>AVERAGE(AA155:AA158)</f>
        <v>83.036711587998298</v>
      </c>
      <c r="BF155">
        <f>AVERAGE(AB155:AB158)</f>
        <v>13.187418761457113</v>
      </c>
      <c r="BG155">
        <f>AVERAGE(AC155:AC158)</f>
        <v>3.7758696505445926</v>
      </c>
      <c r="BH155">
        <f>AVERAGE(AS155:AS158)</f>
        <v>15.990671754117978</v>
      </c>
      <c r="BI155">
        <f>AVERAGE(AT155:AT158)</f>
        <v>19.174244423201742</v>
      </c>
      <c r="BJ155">
        <f>AVERAGE(AU155:AU158)</f>
        <v>25.290283200059008</v>
      </c>
      <c r="BK155">
        <f>AVERAGE(AV155:AV158)</f>
        <v>67.576117147105165</v>
      </c>
      <c r="BL155">
        <f>AVERAGE(AW155:AW158)</f>
        <v>0.73986614311999432</v>
      </c>
      <c r="BM155">
        <f t="shared" ref="BM155:BQ155" si="105">AVERAGE(AX155:AX158)</f>
        <v>73.963263594325852</v>
      </c>
      <c r="BN155">
        <f t="shared" si="105"/>
        <v>4.7643630344937895</v>
      </c>
      <c r="BO155">
        <f t="shared" si="105"/>
        <v>60.489364869827142</v>
      </c>
      <c r="BP155">
        <f t="shared" si="105"/>
        <v>261.96406849831425</v>
      </c>
      <c r="BQ155">
        <f t="shared" si="105"/>
        <v>273.3903937616567</v>
      </c>
    </row>
    <row r="156" spans="1:69" x14ac:dyDescent="0.2">
      <c r="A156">
        <v>2022</v>
      </c>
      <c r="B156">
        <v>2</v>
      </c>
      <c r="C156" s="5">
        <v>45157</v>
      </c>
      <c r="D156" s="5">
        <v>45213</v>
      </c>
      <c r="E156" t="s">
        <v>49</v>
      </c>
      <c r="F156">
        <v>75</v>
      </c>
      <c r="G156">
        <v>144.9</v>
      </c>
      <c r="H156">
        <v>14.2</v>
      </c>
      <c r="I156">
        <v>1019.3</v>
      </c>
      <c r="M156">
        <v>9.2996390693819198</v>
      </c>
      <c r="N156">
        <v>12.043239260253902</v>
      </c>
      <c r="O156">
        <v>8.8432682810375063</v>
      </c>
      <c r="P156" s="2">
        <v>90.139433588615304</v>
      </c>
      <c r="Q156" s="2">
        <v>13.475177011534402</v>
      </c>
      <c r="R156" s="2">
        <v>1.710139974956054</v>
      </c>
      <c r="S156">
        <f t="shared" si="78"/>
        <v>3216.1749904417939</v>
      </c>
      <c r="T156">
        <f t="shared" si="79"/>
        <v>480.79431577154747</v>
      </c>
      <c r="U156">
        <f t="shared" si="80"/>
        <v>61.017794306432002</v>
      </c>
      <c r="V156">
        <f t="shared" si="81"/>
        <v>3757.9871005197733</v>
      </c>
      <c r="W156">
        <f t="shared" si="101"/>
        <v>3605.3321642852511</v>
      </c>
      <c r="X156">
        <f t="shared" si="98"/>
        <v>538.97042797990468</v>
      </c>
      <c r="Y156">
        <f t="shared" si="99"/>
        <v>68.400947417510281</v>
      </c>
      <c r="Z156">
        <f t="shared" si="100"/>
        <v>4212.7035396826659</v>
      </c>
      <c r="AA156">
        <f t="shared" si="83"/>
        <v>85.582385048553235</v>
      </c>
      <c r="AB156">
        <f t="shared" si="84"/>
        <v>12.79393204157215</v>
      </c>
      <c r="AC156">
        <f t="shared" si="85"/>
        <v>1.6236829098746117</v>
      </c>
      <c r="AD156">
        <v>14.4</v>
      </c>
      <c r="AE156">
        <v>18.7</v>
      </c>
      <c r="AF156">
        <v>20.2</v>
      </c>
      <c r="AG156">
        <v>15.7</v>
      </c>
      <c r="AH156">
        <v>34.700000000000003</v>
      </c>
      <c r="AI156">
        <v>35</v>
      </c>
      <c r="AJ156">
        <v>20.6</v>
      </c>
      <c r="AK156">
        <v>50.3</v>
      </c>
      <c r="AL156">
        <v>41.6</v>
      </c>
      <c r="AM156">
        <v>69</v>
      </c>
      <c r="AN156">
        <v>61</v>
      </c>
      <c r="AO156">
        <v>59</v>
      </c>
      <c r="AP156">
        <v>0.77</v>
      </c>
      <c r="AQ156">
        <v>0.6</v>
      </c>
      <c r="AR156">
        <v>0.61</v>
      </c>
      <c r="AS156">
        <f t="shared" si="86"/>
        <v>15.044312686560328</v>
      </c>
      <c r="AT156">
        <f t="shared" si="87"/>
        <v>18.444217889504507</v>
      </c>
      <c r="AU156">
        <f t="shared" si="88"/>
        <v>24.740771227420598</v>
      </c>
      <c r="AV156">
        <f t="shared" si="89"/>
        <v>67.814117145686765</v>
      </c>
      <c r="AW156">
        <f t="shared" si="90"/>
        <v>0.74565242287352795</v>
      </c>
      <c r="AX156">
        <f t="shared" si="91"/>
        <v>74.531954264075992</v>
      </c>
      <c r="AY156">
        <f t="shared" si="92"/>
        <v>4.8502934244427296</v>
      </c>
      <c r="AZ156">
        <f t="shared" si="93"/>
        <v>61.946770071938516</v>
      </c>
      <c r="BA156">
        <f t="shared" si="94"/>
        <v>267.41330607814103</v>
      </c>
      <c r="BB156">
        <f t="shared" si="95"/>
        <v>280.23399044799538</v>
      </c>
    </row>
    <row r="157" spans="1:69" x14ac:dyDescent="0.2">
      <c r="A157">
        <v>2022</v>
      </c>
      <c r="B157">
        <v>3</v>
      </c>
      <c r="C157" s="5">
        <v>45157</v>
      </c>
      <c r="D157" s="5">
        <v>45213</v>
      </c>
      <c r="E157" t="s">
        <v>49</v>
      </c>
      <c r="F157">
        <v>75</v>
      </c>
      <c r="G157">
        <v>120.6</v>
      </c>
      <c r="H157">
        <v>28</v>
      </c>
      <c r="I157">
        <v>1110.0999999999999</v>
      </c>
      <c r="M157">
        <v>9.2996390693819198</v>
      </c>
      <c r="N157">
        <v>12.043239260253902</v>
      </c>
      <c r="O157">
        <v>8.8432682810375063</v>
      </c>
      <c r="P157" s="2">
        <v>98.169121187797359</v>
      </c>
      <c r="Q157" s="2">
        <v>11.215364717674595</v>
      </c>
      <c r="R157" s="2">
        <v>3.3721069928710925</v>
      </c>
      <c r="S157">
        <f t="shared" si="78"/>
        <v>3502.6742439806098</v>
      </c>
      <c r="T157">
        <f t="shared" si="79"/>
        <v>400.16421312662953</v>
      </c>
      <c r="U157">
        <f t="shared" si="80"/>
        <v>120.31677750564057</v>
      </c>
      <c r="V157">
        <f t="shared" si="81"/>
        <v>4023.1552346128797</v>
      </c>
      <c r="W157">
        <f t="shared" si="101"/>
        <v>3926.4978275022636</v>
      </c>
      <c r="X157">
        <f t="shared" si="98"/>
        <v>448.58408291495169</v>
      </c>
      <c r="Y157">
        <f t="shared" si="99"/>
        <v>134.87510758382308</v>
      </c>
      <c r="Z157">
        <f t="shared" si="100"/>
        <v>4509.9570180010378</v>
      </c>
      <c r="AA157">
        <f t="shared" si="83"/>
        <v>87.062865828433488</v>
      </c>
      <c r="AB157">
        <f t="shared" si="84"/>
        <v>9.9465267878268833</v>
      </c>
      <c r="AC157">
        <f t="shared" si="85"/>
        <v>2.990607383739639</v>
      </c>
      <c r="AD157">
        <v>15.3</v>
      </c>
      <c r="AE157">
        <v>19.5</v>
      </c>
      <c r="AF157">
        <v>21.7</v>
      </c>
      <c r="AG157">
        <v>15.2</v>
      </c>
      <c r="AH157">
        <v>34.4</v>
      </c>
      <c r="AI157">
        <v>36.6</v>
      </c>
      <c r="AJ157">
        <v>19.600000000000001</v>
      </c>
      <c r="AK157">
        <v>48.4</v>
      </c>
      <c r="AL157">
        <v>41.9</v>
      </c>
      <c r="AM157">
        <v>70</v>
      </c>
      <c r="AN157">
        <v>61</v>
      </c>
      <c r="AO157">
        <v>59</v>
      </c>
      <c r="AP157">
        <v>0.77</v>
      </c>
      <c r="AQ157">
        <v>0.61</v>
      </c>
      <c r="AR157">
        <v>0.61</v>
      </c>
      <c r="AS157">
        <f t="shared" si="86"/>
        <v>15.909152997648068</v>
      </c>
      <c r="AT157">
        <f t="shared" si="87"/>
        <v>17.749723123383045</v>
      </c>
      <c r="AU157">
        <f t="shared" si="88"/>
        <v>23.131505161468084</v>
      </c>
      <c r="AV157">
        <f t="shared" si="89"/>
        <v>68.775845776884225</v>
      </c>
      <c r="AW157">
        <f t="shared" si="90"/>
        <v>0.7493005853254936</v>
      </c>
      <c r="AX157">
        <f t="shared" si="91"/>
        <v>75.072965686884615</v>
      </c>
      <c r="AY157">
        <f t="shared" si="92"/>
        <v>5.1877298585780389</v>
      </c>
      <c r="AZ157">
        <f t="shared" si="93"/>
        <v>62.578547202186613</v>
      </c>
      <c r="BA157">
        <f t="shared" si="94"/>
        <v>290.07358429731755</v>
      </c>
      <c r="BB157">
        <f t="shared" si="95"/>
        <v>301.90563229911311</v>
      </c>
    </row>
    <row r="158" spans="1:69" x14ac:dyDescent="0.2">
      <c r="A158">
        <v>2022</v>
      </c>
      <c r="B158">
        <v>4</v>
      </c>
      <c r="C158" s="5">
        <v>45157</v>
      </c>
      <c r="D158" s="5">
        <v>45213</v>
      </c>
      <c r="E158" t="s">
        <v>49</v>
      </c>
      <c r="F158">
        <v>75</v>
      </c>
      <c r="G158">
        <v>141.69999999999999</v>
      </c>
      <c r="H158">
        <v>43.4</v>
      </c>
      <c r="I158">
        <v>952.7</v>
      </c>
      <c r="M158">
        <v>9.2996390693819198</v>
      </c>
      <c r="N158">
        <v>12.043239260253902</v>
      </c>
      <c r="O158">
        <v>8.8432682810375063</v>
      </c>
      <c r="P158" s="2">
        <v>84.24981691344432</v>
      </c>
      <c r="Q158" s="2">
        <v>13.177588561314177</v>
      </c>
      <c r="R158" s="2">
        <v>5.2267658389501932</v>
      </c>
      <c r="S158">
        <f t="shared" si="78"/>
        <v>3006.0334674716933</v>
      </c>
      <c r="T158">
        <f t="shared" si="79"/>
        <v>470.17635986768983</v>
      </c>
      <c r="U158">
        <f t="shared" si="80"/>
        <v>186.4910051337429</v>
      </c>
      <c r="V158">
        <f t="shared" si="81"/>
        <v>3662.700832473126</v>
      </c>
      <c r="W158">
        <f t="shared" si="101"/>
        <v>3369.763517035768</v>
      </c>
      <c r="X158">
        <f t="shared" si="98"/>
        <v>527.06769941168034</v>
      </c>
      <c r="Y158">
        <f t="shared" si="99"/>
        <v>209.05641675492581</v>
      </c>
      <c r="Z158">
        <f t="shared" si="100"/>
        <v>4105.8876332023738</v>
      </c>
      <c r="AA158">
        <f t="shared" si="83"/>
        <v>82.071498737229973</v>
      </c>
      <c r="AB158">
        <f t="shared" si="84"/>
        <v>12.836875884024025</v>
      </c>
      <c r="AC158">
        <f t="shared" si="85"/>
        <v>5.0916253787460057</v>
      </c>
      <c r="AD158">
        <v>13.3</v>
      </c>
      <c r="AE158">
        <v>14.8</v>
      </c>
      <c r="AF158">
        <v>19.899999999999999</v>
      </c>
      <c r="AG158">
        <v>15.9</v>
      </c>
      <c r="AH158">
        <v>35.5</v>
      </c>
      <c r="AI158">
        <v>36.799999999999997</v>
      </c>
      <c r="AJ158">
        <v>20.6</v>
      </c>
      <c r="AK158">
        <v>50.9</v>
      </c>
      <c r="AL158">
        <v>43.9</v>
      </c>
      <c r="AM158">
        <v>69</v>
      </c>
      <c r="AN158">
        <v>60</v>
      </c>
      <c r="AO158">
        <v>58</v>
      </c>
      <c r="AP158">
        <v>0.77</v>
      </c>
      <c r="AQ158">
        <v>0.59</v>
      </c>
      <c r="AR158">
        <v>0.59</v>
      </c>
      <c r="AS158">
        <f t="shared" si="86"/>
        <v>13.828600413257599</v>
      </c>
      <c r="AT158">
        <f t="shared" si="87"/>
        <v>19.480177377426624</v>
      </c>
      <c r="AU158">
        <f t="shared" si="88"/>
        <v>25.675922106107102</v>
      </c>
      <c r="AV158">
        <f t="shared" si="89"/>
        <v>67.284602378775773</v>
      </c>
      <c r="AW158">
        <f t="shared" si="90"/>
        <v>0.73772869772701399</v>
      </c>
      <c r="AX158">
        <f t="shared" si="91"/>
        <v>73.724941822984661</v>
      </c>
      <c r="AY158">
        <f t="shared" si="92"/>
        <v>4.6736393537919954</v>
      </c>
      <c r="AZ158">
        <f t="shared" si="93"/>
        <v>62.292792028062799</v>
      </c>
      <c r="BA158">
        <f t="shared" si="94"/>
        <v>255.66176063552271</v>
      </c>
      <c r="BB158">
        <f t="shared" si="95"/>
        <v>267.10371275963297</v>
      </c>
    </row>
    <row r="159" spans="1:69" x14ac:dyDescent="0.2">
      <c r="A159">
        <v>2022</v>
      </c>
      <c r="B159">
        <v>1</v>
      </c>
      <c r="C159" s="5">
        <v>45157</v>
      </c>
      <c r="D159" s="5">
        <v>45213</v>
      </c>
      <c r="E159" t="s">
        <v>49</v>
      </c>
      <c r="F159">
        <v>100</v>
      </c>
      <c r="G159">
        <v>0</v>
      </c>
      <c r="H159">
        <v>0</v>
      </c>
      <c r="I159">
        <v>1185.5999999999999</v>
      </c>
      <c r="M159">
        <v>9.2996390693819198</v>
      </c>
      <c r="N159">
        <v>12.043239260253902</v>
      </c>
      <c r="O159">
        <v>8.8432682810375063</v>
      </c>
      <c r="P159" s="2">
        <v>104.84578873998068</v>
      </c>
      <c r="Q159" s="2">
        <v>0</v>
      </c>
      <c r="R159" s="2">
        <v>0</v>
      </c>
      <c r="S159">
        <f t="shared" si="78"/>
        <v>3740.8977422425105</v>
      </c>
      <c r="T159">
        <f t="shared" si="79"/>
        <v>0</v>
      </c>
      <c r="U159">
        <f t="shared" si="80"/>
        <v>0</v>
      </c>
      <c r="V159">
        <f t="shared" si="81"/>
        <v>3740.8977422425105</v>
      </c>
      <c r="W159">
        <f t="shared" si="101"/>
        <v>4193.5463690538545</v>
      </c>
      <c r="X159">
        <f t="shared" si="98"/>
        <v>0</v>
      </c>
      <c r="Y159">
        <f t="shared" si="99"/>
        <v>0</v>
      </c>
      <c r="Z159">
        <f t="shared" si="100"/>
        <v>4193.5463690538545</v>
      </c>
      <c r="AA159">
        <f t="shared" si="83"/>
        <v>100</v>
      </c>
      <c r="AB159">
        <f t="shared" si="84"/>
        <v>0</v>
      </c>
      <c r="AC159">
        <f t="shared" si="85"/>
        <v>0</v>
      </c>
      <c r="AD159">
        <v>17.3</v>
      </c>
      <c r="AE159">
        <v>28</v>
      </c>
      <c r="AF159">
        <v>18.100000000000001</v>
      </c>
      <c r="AG159">
        <v>17</v>
      </c>
      <c r="AH159">
        <v>33.700000000000003</v>
      </c>
      <c r="AI159">
        <v>38.4</v>
      </c>
      <c r="AJ159">
        <v>22.1</v>
      </c>
      <c r="AK159">
        <v>47.1</v>
      </c>
      <c r="AL159">
        <v>44.7</v>
      </c>
      <c r="AM159">
        <v>68</v>
      </c>
      <c r="AN159">
        <v>62</v>
      </c>
      <c r="AO159">
        <v>58</v>
      </c>
      <c r="AP159">
        <v>0.76</v>
      </c>
      <c r="AQ159">
        <v>0.62</v>
      </c>
      <c r="AR159">
        <v>0.59</v>
      </c>
      <c r="AS159">
        <f t="shared" si="86"/>
        <v>17.3</v>
      </c>
      <c r="AT159">
        <f t="shared" si="87"/>
        <v>17</v>
      </c>
      <c r="AU159">
        <f t="shared" si="88"/>
        <v>22.1</v>
      </c>
      <c r="AV159">
        <f t="shared" si="89"/>
        <v>68</v>
      </c>
      <c r="AW159">
        <f t="shared" si="90"/>
        <v>0.76</v>
      </c>
      <c r="AX159">
        <f t="shared" si="91"/>
        <v>75.657000000000011</v>
      </c>
      <c r="AY159">
        <f t="shared" si="92"/>
        <v>5.4298642533936645</v>
      </c>
      <c r="AZ159">
        <f t="shared" si="93"/>
        <v>62.146999999999998</v>
      </c>
      <c r="BA159">
        <f t="shared" si="94"/>
        <v>300.18761726078793</v>
      </c>
      <c r="BB159">
        <f t="shared" si="95"/>
        <v>318.45522466589495</v>
      </c>
      <c r="BD159">
        <f>AVERAGE(V159:V162)</f>
        <v>3923.9038733576126</v>
      </c>
      <c r="BE159">
        <f>AVERAGE(AA159:AA162)</f>
        <v>100</v>
      </c>
      <c r="BF159">
        <f>AVERAGE(AB159:AB162)</f>
        <v>0</v>
      </c>
      <c r="BG159">
        <f>AVERAGE(AC159:AC162)</f>
        <v>0</v>
      </c>
      <c r="BH159">
        <f>AVERAGE(AS159:AS162)</f>
        <v>15.074999999999999</v>
      </c>
      <c r="BI159">
        <f>AVERAGE(AT159:AT162)</f>
        <v>15.950000000000001</v>
      </c>
      <c r="BJ159">
        <f>AVERAGE(AU159:AU162)</f>
        <v>20.725000000000001</v>
      </c>
      <c r="BK159">
        <f>AVERAGE(AV159:AV162)</f>
        <v>69</v>
      </c>
      <c r="BL159">
        <f>AVERAGE(AW159:AW162)</f>
        <v>0.76749999999999996</v>
      </c>
      <c r="BM159">
        <f t="shared" ref="BM159:BQ159" si="106">AVERAGE(AX159:AX162)</f>
        <v>76.474950000000007</v>
      </c>
      <c r="BN159">
        <f t="shared" si="106"/>
        <v>5.8006996674696758</v>
      </c>
      <c r="BO159">
        <f t="shared" si="106"/>
        <v>65.650749999999988</v>
      </c>
      <c r="BP159">
        <f t="shared" si="106"/>
        <v>325.54587255037166</v>
      </c>
      <c r="BQ159">
        <f t="shared" si="106"/>
        <v>343.97866486678384</v>
      </c>
    </row>
    <row r="160" spans="1:69" x14ac:dyDescent="0.2">
      <c r="A160">
        <v>2022</v>
      </c>
      <c r="B160">
        <v>2</v>
      </c>
      <c r="C160" s="5">
        <v>45157</v>
      </c>
      <c r="D160" s="5">
        <v>45213</v>
      </c>
      <c r="E160" t="s">
        <v>49</v>
      </c>
      <c r="F160">
        <v>100</v>
      </c>
      <c r="G160">
        <v>0</v>
      </c>
      <c r="H160">
        <v>0</v>
      </c>
      <c r="I160">
        <v>910.7</v>
      </c>
      <c r="M160">
        <v>9.2996390693819198</v>
      </c>
      <c r="N160">
        <v>12.043239260253902</v>
      </c>
      <c r="O160">
        <v>8.8432682810375063</v>
      </c>
      <c r="P160" s="2">
        <v>80.535644235408569</v>
      </c>
      <c r="Q160" s="2">
        <v>0</v>
      </c>
      <c r="R160" s="2">
        <v>0</v>
      </c>
      <c r="S160">
        <f t="shared" si="78"/>
        <v>2873.5117863193777</v>
      </c>
      <c r="T160">
        <f t="shared" si="79"/>
        <v>0</v>
      </c>
      <c r="U160">
        <f t="shared" si="80"/>
        <v>0</v>
      </c>
      <c r="V160">
        <f t="shared" si="81"/>
        <v>2873.5117863193777</v>
      </c>
      <c r="W160">
        <f t="shared" si="101"/>
        <v>3221.2067124640225</v>
      </c>
      <c r="X160">
        <f t="shared" si="98"/>
        <v>0</v>
      </c>
      <c r="Y160">
        <f t="shared" si="99"/>
        <v>0</v>
      </c>
      <c r="Z160">
        <f t="shared" si="100"/>
        <v>3221.2067124640225</v>
      </c>
      <c r="AA160">
        <f t="shared" si="83"/>
        <v>100</v>
      </c>
      <c r="AB160">
        <f t="shared" si="84"/>
        <v>0</v>
      </c>
      <c r="AC160">
        <f t="shared" si="85"/>
        <v>0</v>
      </c>
      <c r="AD160">
        <v>14.4</v>
      </c>
      <c r="AE160">
        <v>18.7</v>
      </c>
      <c r="AF160">
        <v>20.2</v>
      </c>
      <c r="AG160">
        <v>15.7</v>
      </c>
      <c r="AH160">
        <v>34.700000000000003</v>
      </c>
      <c r="AI160">
        <v>35</v>
      </c>
      <c r="AJ160">
        <v>20.6</v>
      </c>
      <c r="AK160">
        <v>50.3</v>
      </c>
      <c r="AL160">
        <v>41.6</v>
      </c>
      <c r="AM160">
        <v>69</v>
      </c>
      <c r="AN160">
        <v>61</v>
      </c>
      <c r="AO160">
        <v>59</v>
      </c>
      <c r="AP160">
        <v>0.77</v>
      </c>
      <c r="AQ160">
        <v>0.6</v>
      </c>
      <c r="AR160">
        <v>0.61</v>
      </c>
      <c r="AS160">
        <f t="shared" si="86"/>
        <v>14.4</v>
      </c>
      <c r="AT160">
        <f t="shared" si="87"/>
        <v>15.7</v>
      </c>
      <c r="AU160">
        <f t="shared" si="88"/>
        <v>20.6</v>
      </c>
      <c r="AV160">
        <f t="shared" si="89"/>
        <v>69</v>
      </c>
      <c r="AW160">
        <f t="shared" si="90"/>
        <v>0.77</v>
      </c>
      <c r="AX160">
        <f t="shared" si="91"/>
        <v>76.669700000000006</v>
      </c>
      <c r="AY160">
        <f t="shared" si="92"/>
        <v>5.8252427184466011</v>
      </c>
      <c r="AZ160">
        <f t="shared" si="93"/>
        <v>66.442000000000007</v>
      </c>
      <c r="BA160">
        <f t="shared" si="94"/>
        <v>326.78190859578496</v>
      </c>
      <c r="BB160">
        <f t="shared" si="95"/>
        <v>346.21675321743055</v>
      </c>
    </row>
    <row r="161" spans="1:69" x14ac:dyDescent="0.2">
      <c r="A161">
        <v>2022</v>
      </c>
      <c r="B161">
        <v>3</v>
      </c>
      <c r="C161" s="5">
        <v>45157</v>
      </c>
      <c r="D161" s="5">
        <v>45213</v>
      </c>
      <c r="E161" t="s">
        <v>49</v>
      </c>
      <c r="F161">
        <v>100</v>
      </c>
      <c r="G161">
        <v>0</v>
      </c>
      <c r="H161">
        <v>0</v>
      </c>
      <c r="I161">
        <v>1125.5</v>
      </c>
      <c r="M161">
        <v>9.2996390693819198</v>
      </c>
      <c r="N161">
        <v>12.043239260253902</v>
      </c>
      <c r="O161">
        <v>8.8432682810375063</v>
      </c>
      <c r="P161" s="2">
        <v>99.530984503077121</v>
      </c>
      <c r="Q161" s="2">
        <v>0</v>
      </c>
      <c r="R161" s="2">
        <v>0</v>
      </c>
      <c r="S161">
        <f t="shared" si="78"/>
        <v>3551.2655270697915</v>
      </c>
      <c r="T161">
        <f t="shared" si="79"/>
        <v>0</v>
      </c>
      <c r="U161">
        <f t="shared" si="80"/>
        <v>0</v>
      </c>
      <c r="V161">
        <f t="shared" si="81"/>
        <v>3551.2655270697915</v>
      </c>
      <c r="W161">
        <f t="shared" si="101"/>
        <v>3980.9686558452363</v>
      </c>
      <c r="X161">
        <f t="shared" si="98"/>
        <v>0</v>
      </c>
      <c r="Y161">
        <f t="shared" si="99"/>
        <v>0</v>
      </c>
      <c r="Z161">
        <f t="shared" si="100"/>
        <v>3980.9686558452363</v>
      </c>
      <c r="AA161">
        <f t="shared" si="83"/>
        <v>100</v>
      </c>
      <c r="AB161">
        <f t="shared" si="84"/>
        <v>0</v>
      </c>
      <c r="AC161">
        <f t="shared" si="85"/>
        <v>0</v>
      </c>
      <c r="AD161">
        <v>15.3</v>
      </c>
      <c r="AE161">
        <v>19.5</v>
      </c>
      <c r="AF161">
        <v>21.7</v>
      </c>
      <c r="AG161">
        <v>15.2</v>
      </c>
      <c r="AH161">
        <v>34.4</v>
      </c>
      <c r="AI161">
        <v>36.6</v>
      </c>
      <c r="AJ161">
        <v>19.600000000000001</v>
      </c>
      <c r="AK161">
        <v>48.4</v>
      </c>
      <c r="AL161">
        <v>41.9</v>
      </c>
      <c r="AM161">
        <v>70</v>
      </c>
      <c r="AN161">
        <v>61</v>
      </c>
      <c r="AO161">
        <v>59</v>
      </c>
      <c r="AP161">
        <v>0.77</v>
      </c>
      <c r="AQ161">
        <v>0.61</v>
      </c>
      <c r="AR161">
        <v>0.61</v>
      </c>
      <c r="AS161">
        <f t="shared" si="86"/>
        <v>15.3</v>
      </c>
      <c r="AT161">
        <f t="shared" si="87"/>
        <v>15.2</v>
      </c>
      <c r="AU161">
        <f t="shared" si="88"/>
        <v>19.600000000000001</v>
      </c>
      <c r="AV161">
        <f t="shared" si="89"/>
        <v>70</v>
      </c>
      <c r="AW161">
        <f t="shared" si="90"/>
        <v>0.77</v>
      </c>
      <c r="AX161">
        <f t="shared" si="91"/>
        <v>77.059200000000004</v>
      </c>
      <c r="AY161">
        <f t="shared" si="92"/>
        <v>6.1224489795918364</v>
      </c>
      <c r="AZ161">
        <f t="shared" si="93"/>
        <v>66.471999999999994</v>
      </c>
      <c r="BA161">
        <f t="shared" si="94"/>
        <v>348.43205574912889</v>
      </c>
      <c r="BB161">
        <f t="shared" si="95"/>
        <v>365.72947318462269</v>
      </c>
    </row>
    <row r="162" spans="1:69" x14ac:dyDescent="0.2">
      <c r="A162">
        <v>2022</v>
      </c>
      <c r="B162">
        <v>4</v>
      </c>
      <c r="C162" s="5">
        <v>45157</v>
      </c>
      <c r="D162" s="5">
        <v>45213</v>
      </c>
      <c r="E162" t="s">
        <v>49</v>
      </c>
      <c r="F162">
        <v>100</v>
      </c>
      <c r="G162">
        <v>0</v>
      </c>
      <c r="H162">
        <v>0</v>
      </c>
      <c r="I162">
        <v>1752.6</v>
      </c>
      <c r="M162">
        <v>9.2996390693819198</v>
      </c>
      <c r="N162">
        <v>12.043239260253902</v>
      </c>
      <c r="O162">
        <v>8.8432682810375063</v>
      </c>
      <c r="P162" s="2">
        <v>154.98711989346333</v>
      </c>
      <c r="Q162" s="2">
        <v>0</v>
      </c>
      <c r="R162" s="2">
        <v>0</v>
      </c>
      <c r="S162">
        <f t="shared" si="78"/>
        <v>5529.9404377987712</v>
      </c>
      <c r="T162">
        <f t="shared" si="79"/>
        <v>0</v>
      </c>
      <c r="U162">
        <f t="shared" si="80"/>
        <v>0</v>
      </c>
      <c r="V162">
        <f t="shared" si="81"/>
        <v>5529.9404377987712</v>
      </c>
      <c r="W162">
        <f t="shared" si="101"/>
        <v>6199.0632307724227</v>
      </c>
      <c r="X162">
        <f t="shared" si="98"/>
        <v>0</v>
      </c>
      <c r="Y162">
        <f t="shared" si="99"/>
        <v>0</v>
      </c>
      <c r="Z162">
        <f t="shared" si="100"/>
        <v>6199.0632307724227</v>
      </c>
      <c r="AA162">
        <f t="shared" si="83"/>
        <v>100</v>
      </c>
      <c r="AB162">
        <f t="shared" si="84"/>
        <v>0</v>
      </c>
      <c r="AC162">
        <f t="shared" si="85"/>
        <v>0</v>
      </c>
      <c r="AD162">
        <v>13.3</v>
      </c>
      <c r="AE162">
        <v>14.8</v>
      </c>
      <c r="AF162">
        <v>19.899999999999999</v>
      </c>
      <c r="AG162">
        <v>15.9</v>
      </c>
      <c r="AH162">
        <v>35.5</v>
      </c>
      <c r="AI162">
        <v>36.799999999999997</v>
      </c>
      <c r="AJ162">
        <v>20.6</v>
      </c>
      <c r="AK162">
        <v>50.9</v>
      </c>
      <c r="AL162">
        <v>43.9</v>
      </c>
      <c r="AM162">
        <v>69</v>
      </c>
      <c r="AN162">
        <v>60</v>
      </c>
      <c r="AO162">
        <v>58</v>
      </c>
      <c r="AP162">
        <v>0.77</v>
      </c>
      <c r="AQ162">
        <v>0.59</v>
      </c>
      <c r="AR162">
        <v>0.59</v>
      </c>
      <c r="AS162">
        <f t="shared" si="86"/>
        <v>13.3</v>
      </c>
      <c r="AT162">
        <f t="shared" si="87"/>
        <v>15.9</v>
      </c>
      <c r="AU162">
        <f t="shared" si="88"/>
        <v>20.6</v>
      </c>
      <c r="AV162">
        <f t="shared" si="89"/>
        <v>69</v>
      </c>
      <c r="AW162">
        <f t="shared" si="90"/>
        <v>0.77</v>
      </c>
      <c r="AX162">
        <f t="shared" si="91"/>
        <v>76.513900000000007</v>
      </c>
      <c r="AY162">
        <f t="shared" si="92"/>
        <v>5.8252427184466011</v>
      </c>
      <c r="AZ162">
        <f t="shared" si="93"/>
        <v>67.542000000000002</v>
      </c>
      <c r="BA162">
        <f t="shared" si="94"/>
        <v>326.78190859578496</v>
      </c>
      <c r="BB162">
        <f t="shared" si="95"/>
        <v>345.51320839918714</v>
      </c>
    </row>
    <row r="163" spans="1:69" x14ac:dyDescent="0.2">
      <c r="A163">
        <v>2022</v>
      </c>
      <c r="B163">
        <v>1</v>
      </c>
      <c r="C163" s="5">
        <v>45157</v>
      </c>
      <c r="D163" s="5">
        <v>45213</v>
      </c>
      <c r="E163" t="s">
        <v>50</v>
      </c>
      <c r="F163">
        <v>0</v>
      </c>
      <c r="G163">
        <v>553.5</v>
      </c>
      <c r="H163">
        <v>132.69999999999999</v>
      </c>
      <c r="I163">
        <v>0</v>
      </c>
      <c r="L163">
        <v>9.2498505678421985</v>
      </c>
      <c r="M163">
        <v>9.2996390693819198</v>
      </c>
      <c r="N163">
        <v>12.043239260253902</v>
      </c>
      <c r="O163">
        <v>9.4627911440338384</v>
      </c>
      <c r="P163" s="2">
        <v>0</v>
      </c>
      <c r="Q163" s="2">
        <v>51.473502249028925</v>
      </c>
      <c r="R163" s="2">
        <v>15.981378498356925</v>
      </c>
      <c r="S163">
        <f t="shared" si="78"/>
        <v>0</v>
      </c>
      <c r="T163">
        <f t="shared" si="79"/>
        <v>1836.5745602453521</v>
      </c>
      <c r="U163">
        <f t="shared" si="80"/>
        <v>570.21558482137505</v>
      </c>
      <c r="V163">
        <f t="shared" si="81"/>
        <v>2406.7901450667273</v>
      </c>
      <c r="W163">
        <f t="shared" si="101"/>
        <v>0</v>
      </c>
      <c r="X163">
        <f t="shared" si="98"/>
        <v>2058.8000820350398</v>
      </c>
      <c r="Y163">
        <f t="shared" si="99"/>
        <v>639.21167058476146</v>
      </c>
      <c r="Z163">
        <f t="shared" si="100"/>
        <v>2698.0117526198014</v>
      </c>
      <c r="AA163">
        <f t="shared" si="83"/>
        <v>0</v>
      </c>
      <c r="AB163">
        <f t="shared" si="84"/>
        <v>76.308047214246585</v>
      </c>
      <c r="AC163">
        <f t="shared" si="85"/>
        <v>23.691952785753411</v>
      </c>
      <c r="AD163">
        <v>23.3</v>
      </c>
      <c r="AE163">
        <v>28</v>
      </c>
      <c r="AF163">
        <v>18.100000000000001</v>
      </c>
      <c r="AG163">
        <v>16.399999999999999</v>
      </c>
      <c r="AH163">
        <v>33.700000000000003</v>
      </c>
      <c r="AI163">
        <v>38.4</v>
      </c>
      <c r="AJ163">
        <v>21.4</v>
      </c>
      <c r="AK163">
        <v>47.1</v>
      </c>
      <c r="AL163">
        <v>44.7</v>
      </c>
      <c r="AM163">
        <v>69</v>
      </c>
      <c r="AN163">
        <v>62</v>
      </c>
      <c r="AO163">
        <v>58</v>
      </c>
      <c r="AP163">
        <v>0.77</v>
      </c>
      <c r="AQ163">
        <v>0.62</v>
      </c>
      <c r="AR163">
        <v>0.59</v>
      </c>
      <c r="AS163">
        <f t="shared" si="86"/>
        <v>25.654496674210414</v>
      </c>
      <c r="AT163">
        <f t="shared" si="87"/>
        <v>34.813521780930415</v>
      </c>
      <c r="AU163">
        <f t="shared" si="88"/>
        <v>46.531393133141918</v>
      </c>
      <c r="AV163">
        <f t="shared" si="89"/>
        <v>61.052321888569864</v>
      </c>
      <c r="AW163">
        <f t="shared" si="90"/>
        <v>0.61289241416427398</v>
      </c>
      <c r="AX163">
        <f t="shared" si="91"/>
        <v>61.780266532655212</v>
      </c>
      <c r="AY163">
        <f t="shared" si="92"/>
        <v>2.5789040886147503</v>
      </c>
      <c r="AZ163">
        <f t="shared" si="93"/>
        <v>31.071307711967592</v>
      </c>
      <c r="BA163">
        <f t="shared" si="94"/>
        <v>128.00657116898913</v>
      </c>
      <c r="BB163">
        <f t="shared" si="95"/>
        <v>123.50804802850662</v>
      </c>
      <c r="BD163">
        <f>AVERAGE(V163:V166)</f>
        <v>2669.0152617185058</v>
      </c>
      <c r="BE163">
        <f>AVERAGE(AA163:AA166)</f>
        <v>0</v>
      </c>
      <c r="BF163">
        <f>AVERAGE(AB163:AB166)</f>
        <v>75.442365397126991</v>
      </c>
      <c r="BG163">
        <f>AVERAGE(AC163:AC166)</f>
        <v>24.557634602873005</v>
      </c>
      <c r="BH163">
        <f>AVERAGE(AS163:AS166)</f>
        <v>20.212612343016993</v>
      </c>
      <c r="BI163">
        <f>AVERAGE(AT163:AT166)</f>
        <v>35.127472846320259</v>
      </c>
      <c r="BJ163">
        <f>AVERAGE(AU163:AU166)</f>
        <v>47.695992495615052</v>
      </c>
      <c r="BK163">
        <f>AVERAGE(AV163:AV166)</f>
        <v>60.39038754401377</v>
      </c>
      <c r="BL163">
        <f>AVERAGE(AW163:AW166)</f>
        <v>0.60366104998961212</v>
      </c>
      <c r="BM163">
        <f t="shared" ref="BM163:BQ163" si="107">AVERAGE(AX163:AX166)</f>
        <v>61.535698652716519</v>
      </c>
      <c r="BN163">
        <f t="shared" si="107"/>
        <v>2.5179165128288572</v>
      </c>
      <c r="BO163">
        <f t="shared" si="107"/>
        <v>35.430114636061006</v>
      </c>
      <c r="BP163">
        <f t="shared" si="107"/>
        <v>123.64281442340433</v>
      </c>
      <c r="BQ163">
        <f t="shared" si="107"/>
        <v>120.1177397973197</v>
      </c>
    </row>
    <row r="164" spans="1:69" x14ac:dyDescent="0.2">
      <c r="A164">
        <v>2022</v>
      </c>
      <c r="B164">
        <v>2</v>
      </c>
      <c r="C164" s="5">
        <v>45157</v>
      </c>
      <c r="D164" s="5">
        <v>45213</v>
      </c>
      <c r="E164" t="s">
        <v>50</v>
      </c>
      <c r="F164">
        <v>0</v>
      </c>
      <c r="G164">
        <v>750</v>
      </c>
      <c r="H164">
        <v>123</v>
      </c>
      <c r="I164">
        <v>0</v>
      </c>
      <c r="L164">
        <v>9.000437445319335</v>
      </c>
      <c r="M164">
        <v>9.2996390693819198</v>
      </c>
      <c r="N164">
        <v>12.043239260253902</v>
      </c>
      <c r="O164">
        <v>9.4627911440338384</v>
      </c>
      <c r="P164" s="2">
        <v>0</v>
      </c>
      <c r="Q164" s="2">
        <v>69.747293020364395</v>
      </c>
      <c r="R164" s="2">
        <v>14.813184290112298</v>
      </c>
      <c r="S164">
        <f t="shared" si="78"/>
        <v>0</v>
      </c>
      <c r="T164">
        <f t="shared" si="79"/>
        <v>2488.5834149666016</v>
      </c>
      <c r="U164">
        <f t="shared" si="80"/>
        <v>528.53441547120678</v>
      </c>
      <c r="V164">
        <f t="shared" si="81"/>
        <v>3017.1178304378082</v>
      </c>
      <c r="W164">
        <f t="shared" si="101"/>
        <v>0</v>
      </c>
      <c r="X164">
        <f t="shared" si="98"/>
        <v>2789.7020081775604</v>
      </c>
      <c r="Y164">
        <f t="shared" si="99"/>
        <v>592.48707974322281</v>
      </c>
      <c r="Z164">
        <f t="shared" si="100"/>
        <v>3382.1890879207831</v>
      </c>
      <c r="AA164">
        <f t="shared" si="83"/>
        <v>0</v>
      </c>
      <c r="AB164">
        <f t="shared" si="84"/>
        <v>82.48214205825326</v>
      </c>
      <c r="AC164">
        <f t="shared" si="85"/>
        <v>17.517857941746747</v>
      </c>
      <c r="AD164">
        <v>21.4</v>
      </c>
      <c r="AE164">
        <v>18.7</v>
      </c>
      <c r="AF164">
        <v>20.2</v>
      </c>
      <c r="AG164">
        <v>16.5</v>
      </c>
      <c r="AH164">
        <v>34.700000000000003</v>
      </c>
      <c r="AI164">
        <v>35</v>
      </c>
      <c r="AJ164">
        <v>21.4</v>
      </c>
      <c r="AK164">
        <v>50.3</v>
      </c>
      <c r="AL164">
        <v>41.6</v>
      </c>
      <c r="AM164">
        <v>69</v>
      </c>
      <c r="AN164">
        <v>61</v>
      </c>
      <c r="AO164">
        <v>59</v>
      </c>
      <c r="AP164">
        <v>0.77</v>
      </c>
      <c r="AQ164">
        <v>0.6</v>
      </c>
      <c r="AR164">
        <v>0.61</v>
      </c>
      <c r="AS164">
        <f t="shared" si="86"/>
        <v>18.962767869126203</v>
      </c>
      <c r="AT164">
        <f t="shared" si="87"/>
        <v>34.752553573825246</v>
      </c>
      <c r="AU164">
        <f t="shared" si="88"/>
        <v>48.775946359068037</v>
      </c>
      <c r="AV164">
        <f t="shared" si="89"/>
        <v>60.649642841165068</v>
      </c>
      <c r="AW164">
        <f t="shared" si="90"/>
        <v>0.60175178579417476</v>
      </c>
      <c r="AX164">
        <f t="shared" si="91"/>
        <v>61.827760765990135</v>
      </c>
      <c r="AY164">
        <f t="shared" si="92"/>
        <v>2.4602290464363397</v>
      </c>
      <c r="AZ164">
        <f t="shared" si="93"/>
        <v>35.67560201694053</v>
      </c>
      <c r="BA164">
        <f t="shared" si="94"/>
        <v>121.31057965351553</v>
      </c>
      <c r="BB164">
        <f t="shared" si="95"/>
        <v>117.91507977721398</v>
      </c>
    </row>
    <row r="165" spans="1:69" x14ac:dyDescent="0.2">
      <c r="A165">
        <v>2022</v>
      </c>
      <c r="B165">
        <v>3</v>
      </c>
      <c r="C165" s="5">
        <v>45157</v>
      </c>
      <c r="D165" s="5">
        <v>45213</v>
      </c>
      <c r="E165" t="s">
        <v>50</v>
      </c>
      <c r="F165">
        <v>0</v>
      </c>
      <c r="G165">
        <v>747</v>
      </c>
      <c r="H165">
        <v>292.10000000000002</v>
      </c>
      <c r="I165">
        <v>0</v>
      </c>
      <c r="L165">
        <v>9.22874671340929</v>
      </c>
      <c r="M165">
        <v>9.2996390693819198</v>
      </c>
      <c r="N165">
        <v>12.043239260253902</v>
      </c>
      <c r="O165">
        <v>9.4627911440338384</v>
      </c>
      <c r="P165" s="2">
        <v>0</v>
      </c>
      <c r="Q165" s="2">
        <v>69.468303848282943</v>
      </c>
      <c r="R165" s="2">
        <v>35.178301879201648</v>
      </c>
      <c r="S165">
        <f t="shared" si="78"/>
        <v>0</v>
      </c>
      <c r="T165">
        <f t="shared" si="79"/>
        <v>2478.6290813067353</v>
      </c>
      <c r="U165">
        <f t="shared" si="80"/>
        <v>1255.1618110499148</v>
      </c>
      <c r="V165">
        <f t="shared" si="81"/>
        <v>3733.7908923566501</v>
      </c>
      <c r="W165">
        <f t="shared" si="101"/>
        <v>0</v>
      </c>
      <c r="X165">
        <f t="shared" si="98"/>
        <v>2778.5432001448503</v>
      </c>
      <c r="Y165">
        <f t="shared" si="99"/>
        <v>1407.0363901869546</v>
      </c>
      <c r="Z165">
        <f t="shared" si="100"/>
        <v>4185.5795903318049</v>
      </c>
      <c r="AA165">
        <f t="shared" si="83"/>
        <v>0</v>
      </c>
      <c r="AB165">
        <f t="shared" si="84"/>
        <v>66.383714374060816</v>
      </c>
      <c r="AC165">
        <f t="shared" si="85"/>
        <v>33.616285625939177</v>
      </c>
      <c r="AD165">
        <v>17</v>
      </c>
      <c r="AE165">
        <v>19.5</v>
      </c>
      <c r="AF165">
        <v>21.7</v>
      </c>
      <c r="AG165">
        <v>20.3</v>
      </c>
      <c r="AH165">
        <v>34.4</v>
      </c>
      <c r="AI165">
        <v>36.6</v>
      </c>
      <c r="AJ165">
        <v>25.8</v>
      </c>
      <c r="AK165">
        <v>48.4</v>
      </c>
      <c r="AL165">
        <v>41.9</v>
      </c>
      <c r="AM165">
        <v>67</v>
      </c>
      <c r="AN165">
        <v>61</v>
      </c>
      <c r="AO165">
        <v>59</v>
      </c>
      <c r="AP165">
        <v>0.74</v>
      </c>
      <c r="AQ165">
        <v>0.61</v>
      </c>
      <c r="AR165">
        <v>0.61</v>
      </c>
      <c r="AS165">
        <f t="shared" si="86"/>
        <v>20.239558283770663</v>
      </c>
      <c r="AT165">
        <f t="shared" si="87"/>
        <v>35.139558283770661</v>
      </c>
      <c r="AU165">
        <f t="shared" si="88"/>
        <v>46.21494143431395</v>
      </c>
      <c r="AV165">
        <f t="shared" si="89"/>
        <v>60.327674287481209</v>
      </c>
      <c r="AW165">
        <f t="shared" si="90"/>
        <v>0.60999999999999988</v>
      </c>
      <c r="AX165">
        <f t="shared" si="91"/>
        <v>61.526284096942661</v>
      </c>
      <c r="AY165">
        <f t="shared" si="92"/>
        <v>2.5965628490638242</v>
      </c>
      <c r="AZ165">
        <f t="shared" si="93"/>
        <v>36.780546182317359</v>
      </c>
      <c r="BA165">
        <f t="shared" si="94"/>
        <v>127.35333156528181</v>
      </c>
      <c r="BB165">
        <f t="shared" si="95"/>
        <v>123.84252986594393</v>
      </c>
    </row>
    <row r="166" spans="1:69" x14ac:dyDescent="0.2">
      <c r="A166">
        <v>2022</v>
      </c>
      <c r="B166">
        <v>4</v>
      </c>
      <c r="C166" s="5">
        <v>45157</v>
      </c>
      <c r="D166" s="5">
        <v>45213</v>
      </c>
      <c r="E166" t="s">
        <v>50</v>
      </c>
      <c r="F166">
        <v>0</v>
      </c>
      <c r="G166">
        <v>350.5</v>
      </c>
      <c r="H166">
        <v>82.7</v>
      </c>
      <c r="I166">
        <v>0</v>
      </c>
      <c r="L166">
        <v>10.37212984956453</v>
      </c>
      <c r="M166">
        <v>9.2996390693819198</v>
      </c>
      <c r="N166">
        <v>12.043239260253902</v>
      </c>
      <c r="O166">
        <v>9.4627911440338384</v>
      </c>
      <c r="P166" s="2">
        <v>0</v>
      </c>
      <c r="Q166" s="2">
        <v>32.59523493818363</v>
      </c>
      <c r="R166" s="2">
        <v>9.9597588682299776</v>
      </c>
      <c r="S166">
        <f t="shared" si="78"/>
        <v>0</v>
      </c>
      <c r="T166">
        <f t="shared" si="79"/>
        <v>1162.9979825943919</v>
      </c>
      <c r="U166">
        <f t="shared" si="80"/>
        <v>355.3641964184456</v>
      </c>
      <c r="V166">
        <f t="shared" si="81"/>
        <v>1518.3621790128375</v>
      </c>
      <c r="W166">
        <f t="shared" si="101"/>
        <v>0</v>
      </c>
      <c r="X166">
        <f t="shared" si="98"/>
        <v>1303.7207384883134</v>
      </c>
      <c r="Y166">
        <f t="shared" si="99"/>
        <v>398.36326418507753</v>
      </c>
      <c r="Z166">
        <f t="shared" si="100"/>
        <v>1702.0840026733908</v>
      </c>
      <c r="AA166">
        <f t="shared" si="83"/>
        <v>0</v>
      </c>
      <c r="AB166">
        <f t="shared" si="84"/>
        <v>76.59555794194732</v>
      </c>
      <c r="AC166">
        <f t="shared" si="85"/>
        <v>23.404442058052677</v>
      </c>
      <c r="AD166">
        <v>14.2</v>
      </c>
      <c r="AE166">
        <v>14.8</v>
      </c>
      <c r="AF166">
        <v>19.899999999999999</v>
      </c>
      <c r="AG166">
        <v>20.7</v>
      </c>
      <c r="AH166">
        <v>35.5</v>
      </c>
      <c r="AI166">
        <v>36.799999999999997</v>
      </c>
      <c r="AJ166">
        <v>26.1</v>
      </c>
      <c r="AK166">
        <v>50.9</v>
      </c>
      <c r="AL166">
        <v>43.9</v>
      </c>
      <c r="AM166">
        <v>67</v>
      </c>
      <c r="AN166">
        <v>60</v>
      </c>
      <c r="AO166">
        <v>58</v>
      </c>
      <c r="AP166">
        <v>0.73</v>
      </c>
      <c r="AQ166">
        <v>0.59</v>
      </c>
      <c r="AR166">
        <v>0.59</v>
      </c>
      <c r="AS166">
        <f t="shared" si="86"/>
        <v>15.993626544960685</v>
      </c>
      <c r="AT166">
        <f t="shared" si="87"/>
        <v>35.804257746754686</v>
      </c>
      <c r="AU166">
        <f t="shared" si="88"/>
        <v>49.261689055936309</v>
      </c>
      <c r="AV166">
        <f t="shared" si="89"/>
        <v>59.531911158838945</v>
      </c>
      <c r="AW166">
        <f t="shared" si="90"/>
        <v>0.59</v>
      </c>
      <c r="AX166">
        <f t="shared" si="91"/>
        <v>61.008483215278105</v>
      </c>
      <c r="AY166">
        <f t="shared" si="92"/>
        <v>2.4359700672005142</v>
      </c>
      <c r="AZ166">
        <f t="shared" si="93"/>
        <v>38.193002633018544</v>
      </c>
      <c r="BA166">
        <f t="shared" si="94"/>
        <v>117.90077530583086</v>
      </c>
      <c r="BB166">
        <f t="shared" si="95"/>
        <v>115.20530151761429</v>
      </c>
    </row>
    <row r="167" spans="1:69" x14ac:dyDescent="0.2">
      <c r="A167">
        <v>2022</v>
      </c>
      <c r="B167">
        <v>1</v>
      </c>
      <c r="C167" s="5">
        <v>45157</v>
      </c>
      <c r="D167" s="5">
        <v>45213</v>
      </c>
      <c r="E167" t="s">
        <v>50</v>
      </c>
      <c r="F167">
        <v>25</v>
      </c>
      <c r="G167">
        <v>593.5</v>
      </c>
      <c r="H167">
        <v>30.5</v>
      </c>
      <c r="I167">
        <v>65.2</v>
      </c>
      <c r="M167">
        <v>9.2996390693819198</v>
      </c>
      <c r="N167">
        <v>12.043239260253902</v>
      </c>
      <c r="O167">
        <v>9.4627911440338384</v>
      </c>
      <c r="P167" s="2">
        <v>6.169739825910062</v>
      </c>
      <c r="Q167" s="2">
        <v>55.19335787678169</v>
      </c>
      <c r="R167" s="2">
        <v>3.67318797437744</v>
      </c>
      <c r="S167">
        <f t="shared" si="78"/>
        <v>220.13631698847101</v>
      </c>
      <c r="T167">
        <f t="shared" si="79"/>
        <v>1969.2990090435708</v>
      </c>
      <c r="U167">
        <f t="shared" si="80"/>
        <v>131.05934692578705</v>
      </c>
      <c r="V167">
        <f t="shared" si="81"/>
        <v>2320.4946729578287</v>
      </c>
      <c r="W167">
        <f t="shared" si="101"/>
        <v>246.77281134407599</v>
      </c>
      <c r="X167">
        <f t="shared" si="98"/>
        <v>2207.5841891378427</v>
      </c>
      <c r="Y167">
        <f t="shared" si="99"/>
        <v>146.9175279038073</v>
      </c>
      <c r="Z167">
        <f t="shared" si="100"/>
        <v>2601.2745283857262</v>
      </c>
      <c r="AA167">
        <f t="shared" si="83"/>
        <v>9.4866116071653508</v>
      </c>
      <c r="AB167">
        <f t="shared" si="84"/>
        <v>84.865482864194433</v>
      </c>
      <c r="AC167">
        <f t="shared" si="85"/>
        <v>5.647905528640222</v>
      </c>
      <c r="AD167">
        <v>23.3</v>
      </c>
      <c r="AE167">
        <v>28</v>
      </c>
      <c r="AF167">
        <v>18.100000000000001</v>
      </c>
      <c r="AG167">
        <v>16.399999999999999</v>
      </c>
      <c r="AH167">
        <v>33.700000000000003</v>
      </c>
      <c r="AI167">
        <v>38.4</v>
      </c>
      <c r="AJ167">
        <v>21.4</v>
      </c>
      <c r="AK167">
        <v>47.1</v>
      </c>
      <c r="AL167">
        <v>44.7</v>
      </c>
      <c r="AM167">
        <v>69</v>
      </c>
      <c r="AN167">
        <v>62</v>
      </c>
      <c r="AO167">
        <v>58</v>
      </c>
      <c r="AP167">
        <v>0.77</v>
      </c>
      <c r="AQ167">
        <v>0.62</v>
      </c>
      <c r="AR167">
        <v>0.59</v>
      </c>
      <c r="AS167">
        <f t="shared" si="86"/>
        <v>26.994986607127849</v>
      </c>
      <c r="AT167">
        <f t="shared" si="87"/>
        <v>32.324267751806488</v>
      </c>
      <c r="AU167">
        <f t="shared" si="88"/>
        <v>44.52639108427114</v>
      </c>
      <c r="AV167">
        <f t="shared" si="89"/>
        <v>62.438146591355981</v>
      </c>
      <c r="AW167">
        <f t="shared" si="90"/>
        <v>0.63253554575215598</v>
      </c>
      <c r="AX167">
        <f t="shared" si="91"/>
        <v>63.719395421342753</v>
      </c>
      <c r="AY167">
        <f t="shared" si="92"/>
        <v>2.6950309036473823</v>
      </c>
      <c r="AZ167">
        <f t="shared" si="93"/>
        <v>31.595469684499989</v>
      </c>
      <c r="BA167">
        <f t="shared" si="94"/>
        <v>136.80710132534131</v>
      </c>
      <c r="BB167">
        <f t="shared" si="95"/>
        <v>133.1207285443769</v>
      </c>
      <c r="BD167">
        <f>AVERAGE(V167:V170)</f>
        <v>2265.9690525935744</v>
      </c>
      <c r="BE167">
        <f>AVERAGE(AA167:AA170)</f>
        <v>14.357947254005213</v>
      </c>
      <c r="BF167">
        <f>AVERAGE(AB167:AB170)</f>
        <v>75.012051621606247</v>
      </c>
      <c r="BG167">
        <f>AVERAGE(AC167:AC170)</f>
        <v>10.630001124388547</v>
      </c>
      <c r="BH167">
        <f>AVERAGE(AS167:AS170)</f>
        <v>20.210144297499742</v>
      </c>
      <c r="BI167">
        <f>AVERAGE(AT167:AT170)</f>
        <v>32.486695104318265</v>
      </c>
      <c r="BJ167">
        <f>AVERAGE(AU167:AU170)</f>
        <v>44.861367831748424</v>
      </c>
      <c r="BK167">
        <f>AVERAGE(AV167:AV170)</f>
        <v>61.733046299481408</v>
      </c>
      <c r="BL167">
        <f>AVERAGE(AW167:AW170)</f>
        <v>0.6255818054240444</v>
      </c>
      <c r="BM167">
        <f t="shared" ref="BM167:BQ167" si="108">AVERAGE(AX167:AX170)</f>
        <v>63.592864513736082</v>
      </c>
      <c r="BN167">
        <f t="shared" si="108"/>
        <v>2.6773175753979692</v>
      </c>
      <c r="BO167">
        <f t="shared" si="108"/>
        <v>38.068783618974223</v>
      </c>
      <c r="BP167">
        <f t="shared" si="108"/>
        <v>134.41583930751824</v>
      </c>
      <c r="BQ167">
        <f t="shared" si="108"/>
        <v>132.02950168391357</v>
      </c>
    </row>
    <row r="168" spans="1:69" x14ac:dyDescent="0.2">
      <c r="A168">
        <v>2022</v>
      </c>
      <c r="B168">
        <v>2</v>
      </c>
      <c r="C168" s="5">
        <v>45157</v>
      </c>
      <c r="D168" s="5">
        <v>45213</v>
      </c>
      <c r="E168" t="s">
        <v>50</v>
      </c>
      <c r="F168">
        <v>25</v>
      </c>
      <c r="G168">
        <v>353.6</v>
      </c>
      <c r="H168">
        <v>62.7</v>
      </c>
      <c r="I168">
        <v>54.4</v>
      </c>
      <c r="M168">
        <v>9.2996390693819198</v>
      </c>
      <c r="N168">
        <v>12.043239260253902</v>
      </c>
      <c r="O168">
        <v>9.4627911440338384</v>
      </c>
      <c r="P168" s="2">
        <v>5.1477583823544082</v>
      </c>
      <c r="Q168" s="2">
        <v>32.883523749334472</v>
      </c>
      <c r="R168" s="2">
        <v>7.5511110161791963</v>
      </c>
      <c r="S168">
        <f t="shared" si="78"/>
        <v>183.67201908240528</v>
      </c>
      <c r="T168">
        <f t="shared" si="79"/>
        <v>1173.284127376254</v>
      </c>
      <c r="U168">
        <f t="shared" si="80"/>
        <v>269.4236410572737</v>
      </c>
      <c r="V168">
        <f t="shared" si="81"/>
        <v>1626.379787515933</v>
      </c>
      <c r="W168">
        <f t="shared" si="101"/>
        <v>205.89633339137632</v>
      </c>
      <c r="X168">
        <f t="shared" si="98"/>
        <v>1315.2515067887807</v>
      </c>
      <c r="Y168">
        <f t="shared" si="99"/>
        <v>302.02390162520379</v>
      </c>
      <c r="Z168">
        <f t="shared" si="100"/>
        <v>1823.1717418053609</v>
      </c>
      <c r="AA168">
        <f t="shared" si="83"/>
        <v>11.293304337170749</v>
      </c>
      <c r="AB168">
        <f t="shared" si="84"/>
        <v>72.140845353733823</v>
      </c>
      <c r="AC168">
        <f t="shared" si="85"/>
        <v>16.565850309095424</v>
      </c>
      <c r="AD168">
        <v>21.4</v>
      </c>
      <c r="AE168">
        <v>18.7</v>
      </c>
      <c r="AF168">
        <v>20.2</v>
      </c>
      <c r="AG168">
        <v>16.5</v>
      </c>
      <c r="AH168">
        <v>34.700000000000003</v>
      </c>
      <c r="AI168">
        <v>35</v>
      </c>
      <c r="AJ168">
        <v>21.4</v>
      </c>
      <c r="AK168">
        <v>50.3</v>
      </c>
      <c r="AL168">
        <v>41.6</v>
      </c>
      <c r="AM168">
        <v>69</v>
      </c>
      <c r="AN168">
        <v>61</v>
      </c>
      <c r="AO168">
        <v>59</v>
      </c>
      <c r="AP168">
        <v>0.77</v>
      </c>
      <c r="AQ168">
        <v>0.6</v>
      </c>
      <c r="AR168">
        <v>0.61</v>
      </c>
      <c r="AS168">
        <f t="shared" si="86"/>
        <v>19.253406971740041</v>
      </c>
      <c r="AT168">
        <f t="shared" si="87"/>
        <v>32.694316161562213</v>
      </c>
      <c r="AU168">
        <f t="shared" si="88"/>
        <v>45.595006069666354</v>
      </c>
      <c r="AV168">
        <f t="shared" si="89"/>
        <v>61.572147340791744</v>
      </c>
      <c r="AW168">
        <f t="shared" si="90"/>
        <v>0.62085520240409975</v>
      </c>
      <c r="AX168">
        <f t="shared" si="91"/>
        <v>63.431127710143045</v>
      </c>
      <c r="AY168">
        <f t="shared" si="92"/>
        <v>2.6318671789767372</v>
      </c>
      <c r="AZ168">
        <f t="shared" si="93"/>
        <v>38.343237383470246</v>
      </c>
      <c r="BA168">
        <f t="shared" si="94"/>
        <v>131.74773473605657</v>
      </c>
      <c r="BB168">
        <f t="shared" si="95"/>
        <v>129.41263809752505</v>
      </c>
    </row>
    <row r="169" spans="1:69" x14ac:dyDescent="0.2">
      <c r="A169">
        <v>2022</v>
      </c>
      <c r="B169">
        <v>3</v>
      </c>
      <c r="C169" s="5">
        <v>45157</v>
      </c>
      <c r="D169" s="5">
        <v>45213</v>
      </c>
      <c r="E169" t="s">
        <v>50</v>
      </c>
      <c r="F169">
        <v>25</v>
      </c>
      <c r="G169">
        <v>584.29999999999995</v>
      </c>
      <c r="H169">
        <v>15.2</v>
      </c>
      <c r="I169">
        <v>185</v>
      </c>
      <c r="M169">
        <v>9.2996390693819198</v>
      </c>
      <c r="N169">
        <v>12.043239260253902</v>
      </c>
      <c r="O169">
        <v>9.4627911440338384</v>
      </c>
      <c r="P169" s="2">
        <v>17.506163616462601</v>
      </c>
      <c r="Q169" s="2">
        <v>54.337791082398553</v>
      </c>
      <c r="R169" s="2">
        <v>1.830572367558593</v>
      </c>
      <c r="S169">
        <f t="shared" si="78"/>
        <v>624.61991783538565</v>
      </c>
      <c r="T169">
        <f t="shared" si="79"/>
        <v>1938.7723858199804</v>
      </c>
      <c r="U169">
        <f t="shared" si="80"/>
        <v>65.314822074490593</v>
      </c>
      <c r="V169">
        <f t="shared" si="81"/>
        <v>2628.7071257298567</v>
      </c>
      <c r="W169">
        <f t="shared" si="101"/>
        <v>700.19892789346727</v>
      </c>
      <c r="X169">
        <f t="shared" si="98"/>
        <v>2173.3638445041979</v>
      </c>
      <c r="Y169">
        <f t="shared" si="99"/>
        <v>73.217915545503956</v>
      </c>
      <c r="Z169">
        <f t="shared" si="100"/>
        <v>2946.7806879431691</v>
      </c>
      <c r="AA169">
        <f t="shared" si="83"/>
        <v>23.761487604366</v>
      </c>
      <c r="AB169">
        <f t="shared" si="84"/>
        <v>73.753837650578248</v>
      </c>
      <c r="AC169">
        <f t="shared" si="85"/>
        <v>2.4846747450557478</v>
      </c>
      <c r="AD169">
        <v>17</v>
      </c>
      <c r="AE169">
        <v>19.5</v>
      </c>
      <c r="AF169">
        <v>21.7</v>
      </c>
      <c r="AG169">
        <v>20.3</v>
      </c>
      <c r="AH169">
        <v>34.4</v>
      </c>
      <c r="AI169">
        <v>36.6</v>
      </c>
      <c r="AJ169">
        <v>25.8</v>
      </c>
      <c r="AK169">
        <v>48.4</v>
      </c>
      <c r="AL169">
        <v>41.9</v>
      </c>
      <c r="AM169">
        <v>67</v>
      </c>
      <c r="AN169">
        <v>61</v>
      </c>
      <c r="AO169">
        <v>59</v>
      </c>
      <c r="AP169">
        <v>0.74</v>
      </c>
      <c r="AQ169">
        <v>0.61</v>
      </c>
      <c r="AR169">
        <v>0.61</v>
      </c>
      <c r="AS169">
        <f t="shared" si="86"/>
        <v>18.960625654282076</v>
      </c>
      <c r="AT169">
        <f t="shared" si="87"/>
        <v>31.104293092175624</v>
      </c>
      <c r="AU169">
        <f t="shared" si="88"/>
        <v>42.868399942984652</v>
      </c>
      <c r="AV169">
        <f t="shared" si="89"/>
        <v>62.375995761360841</v>
      </c>
      <c r="AW169">
        <f t="shared" si="90"/>
        <v>0.64088993388567572</v>
      </c>
      <c r="AX169">
        <f t="shared" si="91"/>
        <v>64.669755681195198</v>
      </c>
      <c r="AY169">
        <f t="shared" si="92"/>
        <v>2.7992647301882285</v>
      </c>
      <c r="AZ169">
        <f t="shared" si="93"/>
        <v>41.171762398742196</v>
      </c>
      <c r="BA169">
        <f t="shared" si="94"/>
        <v>141.95684954890069</v>
      </c>
      <c r="BB169">
        <f t="shared" si="95"/>
        <v>140.33160169632521</v>
      </c>
    </row>
    <row r="170" spans="1:69" x14ac:dyDescent="0.2">
      <c r="A170">
        <v>2022</v>
      </c>
      <c r="B170">
        <v>4</v>
      </c>
      <c r="C170" s="5">
        <v>45157</v>
      </c>
      <c r="D170" s="5">
        <v>45213</v>
      </c>
      <c r="E170" t="s">
        <v>50</v>
      </c>
      <c r="F170">
        <v>25</v>
      </c>
      <c r="G170">
        <v>519.6</v>
      </c>
      <c r="H170">
        <v>103.2</v>
      </c>
      <c r="I170">
        <v>95</v>
      </c>
      <c r="M170">
        <v>9.2996390693819198</v>
      </c>
      <c r="N170">
        <v>12.043239260253902</v>
      </c>
      <c r="O170">
        <v>9.4627911440338384</v>
      </c>
      <c r="P170" s="2">
        <v>8.9896515868321458</v>
      </c>
      <c r="Q170" s="2">
        <v>48.320924604508456</v>
      </c>
      <c r="R170" s="2">
        <v>12.428622916582025</v>
      </c>
      <c r="S170">
        <f t="shared" si="78"/>
        <v>320.75076861817098</v>
      </c>
      <c r="T170">
        <f t="shared" si="79"/>
        <v>1724.0905898888616</v>
      </c>
      <c r="U170">
        <f t="shared" si="80"/>
        <v>443.45326566364668</v>
      </c>
      <c r="V170">
        <f t="shared" si="81"/>
        <v>2488.2946241706791</v>
      </c>
      <c r="W170">
        <f t="shared" si="101"/>
        <v>359.56161162096964</v>
      </c>
      <c r="X170">
        <f t="shared" si="98"/>
        <v>1932.7055512654138</v>
      </c>
      <c r="Y170">
        <f t="shared" si="99"/>
        <v>497.1111108089479</v>
      </c>
      <c r="Z170">
        <f t="shared" si="100"/>
        <v>2789.3782736953312</v>
      </c>
      <c r="AA170">
        <f t="shared" si="83"/>
        <v>12.890385467318751</v>
      </c>
      <c r="AB170">
        <f t="shared" si="84"/>
        <v>69.288040617918455</v>
      </c>
      <c r="AC170">
        <f t="shared" si="85"/>
        <v>17.821573914762794</v>
      </c>
      <c r="AD170">
        <v>14.2</v>
      </c>
      <c r="AE170">
        <v>14.8</v>
      </c>
      <c r="AF170">
        <v>19.899999999999999</v>
      </c>
      <c r="AG170">
        <v>20.7</v>
      </c>
      <c r="AH170">
        <v>35.5</v>
      </c>
      <c r="AI170">
        <v>36.799999999999997</v>
      </c>
      <c r="AJ170">
        <v>26.1</v>
      </c>
      <c r="AK170">
        <v>50.9</v>
      </c>
      <c r="AL170">
        <v>43.9</v>
      </c>
      <c r="AM170">
        <v>67</v>
      </c>
      <c r="AN170">
        <v>60</v>
      </c>
      <c r="AO170">
        <v>58</v>
      </c>
      <c r="AP170">
        <v>0.73</v>
      </c>
      <c r="AQ170">
        <v>0.59</v>
      </c>
      <c r="AR170">
        <v>0.59</v>
      </c>
      <c r="AS170">
        <f t="shared" si="86"/>
        <v>15.63155795684899</v>
      </c>
      <c r="AT170">
        <f t="shared" si="87"/>
        <v>33.823903411728736</v>
      </c>
      <c r="AU170">
        <f t="shared" si="88"/>
        <v>46.455674230071558</v>
      </c>
      <c r="AV170">
        <f t="shared" si="89"/>
        <v>60.545895504417068</v>
      </c>
      <c r="AW170">
        <f t="shared" si="90"/>
        <v>0.60804653965424615</v>
      </c>
      <c r="AX170">
        <f t="shared" si="91"/>
        <v>62.551179242263316</v>
      </c>
      <c r="AY170">
        <f t="shared" si="92"/>
        <v>2.5831074887795284</v>
      </c>
      <c r="AZ170">
        <f t="shared" si="93"/>
        <v>41.164665009184461</v>
      </c>
      <c r="BA170">
        <f t="shared" si="94"/>
        <v>127.15167161977442</v>
      </c>
      <c r="BB170">
        <f t="shared" si="95"/>
        <v>125.2530383974271</v>
      </c>
    </row>
    <row r="171" spans="1:69" x14ac:dyDescent="0.2">
      <c r="A171">
        <v>2022</v>
      </c>
      <c r="B171">
        <v>1</v>
      </c>
      <c r="C171" s="5">
        <v>45157</v>
      </c>
      <c r="D171" s="5">
        <v>45213</v>
      </c>
      <c r="E171" t="s">
        <v>50</v>
      </c>
      <c r="F171">
        <v>50</v>
      </c>
      <c r="G171">
        <v>341.2</v>
      </c>
      <c r="H171">
        <v>82.5</v>
      </c>
      <c r="I171">
        <v>74.5</v>
      </c>
      <c r="M171">
        <v>9.2996390693819198</v>
      </c>
      <c r="N171">
        <v>12.043239260253902</v>
      </c>
      <c r="O171">
        <v>9.4627911440338384</v>
      </c>
      <c r="P171" s="2">
        <v>7.0497794023052096</v>
      </c>
      <c r="Q171" s="2">
        <v>31.730368504731111</v>
      </c>
      <c r="R171" s="2">
        <v>9.9356723897094685</v>
      </c>
      <c r="S171">
        <f t="shared" si="78"/>
        <v>251.53612907424989</v>
      </c>
      <c r="T171">
        <f t="shared" si="79"/>
        <v>1132.139548248806</v>
      </c>
      <c r="U171">
        <f t="shared" si="80"/>
        <v>354.50479086483381</v>
      </c>
      <c r="V171">
        <f t="shared" si="81"/>
        <v>1738.1804681878898</v>
      </c>
      <c r="W171">
        <f t="shared" si="101"/>
        <v>281.97200069223413</v>
      </c>
      <c r="X171">
        <f t="shared" si="98"/>
        <v>1269.1284335869116</v>
      </c>
      <c r="Y171">
        <f t="shared" si="99"/>
        <v>397.3998705594787</v>
      </c>
      <c r="Z171">
        <f t="shared" si="100"/>
        <v>1948.5003048386245</v>
      </c>
      <c r="AA171">
        <f t="shared" si="83"/>
        <v>14.471232054315083</v>
      </c>
      <c r="AB171">
        <f t="shared" si="84"/>
        <v>65.133602003312035</v>
      </c>
      <c r="AC171">
        <f t="shared" si="85"/>
        <v>20.39516594237287</v>
      </c>
      <c r="AD171">
        <v>23.3</v>
      </c>
      <c r="AE171">
        <v>28</v>
      </c>
      <c r="AF171">
        <v>18.100000000000001</v>
      </c>
      <c r="AG171">
        <v>16.399999999999999</v>
      </c>
      <c r="AH171">
        <v>33.700000000000003</v>
      </c>
      <c r="AI171">
        <v>38.4</v>
      </c>
      <c r="AJ171">
        <v>21.4</v>
      </c>
      <c r="AK171">
        <v>47.1</v>
      </c>
      <c r="AL171">
        <v>44.7</v>
      </c>
      <c r="AM171">
        <v>69</v>
      </c>
      <c r="AN171">
        <v>62</v>
      </c>
      <c r="AO171">
        <v>58</v>
      </c>
      <c r="AP171">
        <v>0.77</v>
      </c>
      <c r="AQ171">
        <v>0.62</v>
      </c>
      <c r="AR171">
        <v>0.59</v>
      </c>
      <c r="AS171">
        <f t="shared" si="86"/>
        <v>25.300730665152276</v>
      </c>
      <c r="AT171">
        <f t="shared" si="87"/>
        <v>32.155049653895013</v>
      </c>
      <c r="AU171">
        <f t="shared" si="88"/>
        <v>42.891409379424069</v>
      </c>
      <c r="AV171">
        <f t="shared" si="89"/>
        <v>62.197179606107134</v>
      </c>
      <c r="AW171">
        <f t="shared" si="90"/>
        <v>0.63558829829876062</v>
      </c>
      <c r="AX171">
        <f t="shared" si="91"/>
        <v>63.851216319615787</v>
      </c>
      <c r="AY171">
        <f t="shared" si="92"/>
        <v>2.7977630424419342</v>
      </c>
      <c r="AZ171">
        <f t="shared" si="93"/>
        <v>34.810258611983343</v>
      </c>
      <c r="BA171">
        <f t="shared" si="94"/>
        <v>141.47395971226808</v>
      </c>
      <c r="BB171">
        <f t="shared" si="95"/>
        <v>138.48106452247004</v>
      </c>
      <c r="BD171">
        <f>AVERAGE(V171:V174)</f>
        <v>2027.5451872216111</v>
      </c>
      <c r="BE171">
        <f>AVERAGE(AA171:AA174)</f>
        <v>24.53701486918289</v>
      </c>
      <c r="BF171">
        <f>AVERAGE(AB171:AB174)</f>
        <v>65.349853600591274</v>
      </c>
      <c r="BG171">
        <f>AVERAGE(AC171:AC174)</f>
        <v>10.113131530225839</v>
      </c>
      <c r="BH171">
        <f>AVERAGE(AS171:AS174)</f>
        <v>19.611016947674976</v>
      </c>
      <c r="BI171">
        <f>AVERAGE(AT171:AT174)</f>
        <v>31.099583355737472</v>
      </c>
      <c r="BJ171">
        <f>AVERAGE(AU171:AU174)</f>
        <v>42.65142006776923</v>
      </c>
      <c r="BK171">
        <f>AVERAGE(AV171:AV174)</f>
        <v>62.348938831672413</v>
      </c>
      <c r="BL171">
        <f>AVERAGE(AW171:AW174)</f>
        <v>0.63837602863865661</v>
      </c>
      <c r="BM171">
        <f t="shared" ref="BM171:BQ171" si="109">AVERAGE(AX171:AX174)</f>
        <v>64.673424565880524</v>
      </c>
      <c r="BN171">
        <f t="shared" si="109"/>
        <v>2.8241300811839629</v>
      </c>
      <c r="BO171">
        <f t="shared" si="109"/>
        <v>40.723162389299645</v>
      </c>
      <c r="BP171">
        <f t="shared" si="109"/>
        <v>143.23834497484117</v>
      </c>
      <c r="BQ171">
        <f t="shared" si="109"/>
        <v>141.7318310216767</v>
      </c>
    </row>
    <row r="172" spans="1:69" x14ac:dyDescent="0.2">
      <c r="A172">
        <v>2022</v>
      </c>
      <c r="B172">
        <v>2</v>
      </c>
      <c r="C172" s="5">
        <v>45157</v>
      </c>
      <c r="D172" s="5">
        <v>45213</v>
      </c>
      <c r="E172" t="s">
        <v>50</v>
      </c>
      <c r="F172">
        <v>50</v>
      </c>
      <c r="G172">
        <v>311.10000000000002</v>
      </c>
      <c r="H172">
        <v>0</v>
      </c>
      <c r="I172">
        <v>61.4</v>
      </c>
      <c r="M172">
        <v>9.2996390693819198</v>
      </c>
      <c r="N172">
        <v>12.043239260253902</v>
      </c>
      <c r="O172">
        <v>9.4627911440338384</v>
      </c>
      <c r="P172" s="2">
        <v>5.8101537624367765</v>
      </c>
      <c r="Q172" s="2">
        <v>28.931177144847155</v>
      </c>
      <c r="R172" s="2">
        <v>0</v>
      </c>
      <c r="S172">
        <f t="shared" si="78"/>
        <v>207.30628624374418</v>
      </c>
      <c r="T172">
        <f t="shared" si="79"/>
        <v>1032.2644005281466</v>
      </c>
      <c r="U172">
        <f t="shared" si="80"/>
        <v>0</v>
      </c>
      <c r="V172">
        <f t="shared" si="81"/>
        <v>1239.5706867718907</v>
      </c>
      <c r="W172">
        <f t="shared" si="101"/>
        <v>232.39034687923723</v>
      </c>
      <c r="X172">
        <f t="shared" si="98"/>
        <v>1157.1683929920523</v>
      </c>
      <c r="Y172">
        <f t="shared" si="99"/>
        <v>0</v>
      </c>
      <c r="Z172">
        <f t="shared" si="100"/>
        <v>1389.5587398712894</v>
      </c>
      <c r="AA172">
        <f t="shared" si="83"/>
        <v>16.724039093213349</v>
      </c>
      <c r="AB172">
        <f t="shared" si="84"/>
        <v>83.275960906786665</v>
      </c>
      <c r="AC172">
        <f t="shared" si="85"/>
        <v>0</v>
      </c>
      <c r="AD172">
        <v>21.4</v>
      </c>
      <c r="AE172">
        <v>18.7</v>
      </c>
      <c r="AF172">
        <v>20.2</v>
      </c>
      <c r="AG172">
        <v>16.5</v>
      </c>
      <c r="AH172">
        <v>34.700000000000003</v>
      </c>
      <c r="AI172">
        <v>35</v>
      </c>
      <c r="AJ172">
        <v>21.4</v>
      </c>
      <c r="AK172">
        <v>50.3</v>
      </c>
      <c r="AL172">
        <v>41.6</v>
      </c>
      <c r="AM172">
        <v>69</v>
      </c>
      <c r="AN172">
        <v>61</v>
      </c>
      <c r="AO172">
        <v>59</v>
      </c>
      <c r="AP172">
        <v>0.77</v>
      </c>
      <c r="AQ172">
        <v>0.6</v>
      </c>
      <c r="AR172">
        <v>0.61</v>
      </c>
      <c r="AS172">
        <f t="shared" si="86"/>
        <v>19.15154905551676</v>
      </c>
      <c r="AT172">
        <f t="shared" si="87"/>
        <v>31.656224885035179</v>
      </c>
      <c r="AU172">
        <f t="shared" si="88"/>
        <v>45.466752702061349</v>
      </c>
      <c r="AV172">
        <f t="shared" si="89"/>
        <v>62.337923127457074</v>
      </c>
      <c r="AW172">
        <f t="shared" si="90"/>
        <v>0.6284308664584628</v>
      </c>
      <c r="AX172">
        <f t="shared" si="91"/>
        <v>64.239800814557597</v>
      </c>
      <c r="AY172">
        <f t="shared" si="92"/>
        <v>2.6392911934209784</v>
      </c>
      <c r="AZ172">
        <f t="shared" si="93"/>
        <v>38.564370931566181</v>
      </c>
      <c r="BA172">
        <f t="shared" si="94"/>
        <v>133.76254595646455</v>
      </c>
      <c r="BB172">
        <f t="shared" si="95"/>
        <v>131.43220198215477</v>
      </c>
    </row>
    <row r="173" spans="1:69" x14ac:dyDescent="0.2">
      <c r="A173">
        <v>2022</v>
      </c>
      <c r="B173">
        <v>3</v>
      </c>
      <c r="C173" s="5">
        <v>45157</v>
      </c>
      <c r="D173" s="5">
        <v>45213</v>
      </c>
      <c r="E173" t="s">
        <v>50</v>
      </c>
      <c r="F173">
        <v>50</v>
      </c>
      <c r="G173">
        <v>527.79999999999995</v>
      </c>
      <c r="H173">
        <v>32.200000000000003</v>
      </c>
      <c r="I173">
        <v>413.5</v>
      </c>
      <c r="M173">
        <v>9.2996390693819198</v>
      </c>
      <c r="N173">
        <v>12.043239260253902</v>
      </c>
      <c r="O173">
        <v>9.4627911440338384</v>
      </c>
      <c r="P173" s="2">
        <v>39.128641380579921</v>
      </c>
      <c r="Q173" s="2">
        <v>49.083495008197772</v>
      </c>
      <c r="R173" s="2">
        <v>3.8779230418017567</v>
      </c>
      <c r="S173">
        <f t="shared" si="78"/>
        <v>1396.1099244590916</v>
      </c>
      <c r="T173">
        <f t="shared" si="79"/>
        <v>1751.2991018924965</v>
      </c>
      <c r="U173">
        <f t="shared" si="80"/>
        <v>138.36429413148667</v>
      </c>
      <c r="V173">
        <f t="shared" si="81"/>
        <v>3285.7733204830747</v>
      </c>
      <c r="W173">
        <f t="shared" si="101"/>
        <v>1565.0392253186417</v>
      </c>
      <c r="X173">
        <f t="shared" si="98"/>
        <v>1963.2062932214885</v>
      </c>
      <c r="Y173">
        <f t="shared" si="99"/>
        <v>155.10637372139655</v>
      </c>
      <c r="Z173">
        <f t="shared" si="100"/>
        <v>3683.3518922615267</v>
      </c>
      <c r="AA173">
        <f t="shared" si="83"/>
        <v>42.489538634814757</v>
      </c>
      <c r="AB173">
        <f t="shared" si="84"/>
        <v>53.299449812168433</v>
      </c>
      <c r="AC173">
        <f t="shared" si="85"/>
        <v>4.2110115530168208</v>
      </c>
      <c r="AD173">
        <v>17</v>
      </c>
      <c r="AE173">
        <v>19.5</v>
      </c>
      <c r="AF173">
        <v>21.7</v>
      </c>
      <c r="AG173">
        <v>20.3</v>
      </c>
      <c r="AH173">
        <v>34.4</v>
      </c>
      <c r="AI173">
        <v>36.6</v>
      </c>
      <c r="AJ173">
        <v>25.8</v>
      </c>
      <c r="AK173">
        <v>48.4</v>
      </c>
      <c r="AL173">
        <v>41.9</v>
      </c>
      <c r="AM173">
        <v>67</v>
      </c>
      <c r="AN173">
        <v>61</v>
      </c>
      <c r="AO173">
        <v>59</v>
      </c>
      <c r="AP173">
        <v>0.74</v>
      </c>
      <c r="AQ173">
        <v>0.61</v>
      </c>
      <c r="AR173">
        <v>0.61</v>
      </c>
      <c r="AS173">
        <f t="shared" si="86"/>
        <v>18.530403788296002</v>
      </c>
      <c r="AT173">
        <f t="shared" si="87"/>
        <v>28.50161730665749</v>
      </c>
      <c r="AU173">
        <f t="shared" si="88"/>
        <v>38.523648517585777</v>
      </c>
      <c r="AV173">
        <f t="shared" si="89"/>
        <v>63.465152087028549</v>
      </c>
      <c r="AW173">
        <f t="shared" si="90"/>
        <v>0.66523640022525921</v>
      </c>
      <c r="AX173">
        <f t="shared" si="91"/>
        <v>66.697240118113825</v>
      </c>
      <c r="AY173">
        <f t="shared" si="92"/>
        <v>3.1149697554015643</v>
      </c>
      <c r="AZ173">
        <f t="shared" si="93"/>
        <v>45.642603090349226</v>
      </c>
      <c r="BA173">
        <f t="shared" si="94"/>
        <v>160.72522705126374</v>
      </c>
      <c r="BB173">
        <f t="shared" si="95"/>
        <v>161.05417498967475</v>
      </c>
    </row>
    <row r="174" spans="1:69" x14ac:dyDescent="0.2">
      <c r="A174">
        <v>2022</v>
      </c>
      <c r="B174">
        <v>4</v>
      </c>
      <c r="C174" s="5">
        <v>45157</v>
      </c>
      <c r="D174" s="5">
        <v>45213</v>
      </c>
      <c r="E174" t="s">
        <v>50</v>
      </c>
      <c r="F174">
        <v>50</v>
      </c>
      <c r="G174">
        <v>332.2</v>
      </c>
      <c r="H174">
        <v>68.099999999999994</v>
      </c>
      <c r="I174">
        <v>133.80000000000001</v>
      </c>
      <c r="M174">
        <v>9.2996390693819198</v>
      </c>
      <c r="N174">
        <v>12.043239260253902</v>
      </c>
      <c r="O174">
        <v>9.4627911440338384</v>
      </c>
      <c r="P174" s="2">
        <v>12.661214550717277</v>
      </c>
      <c r="Q174" s="2">
        <v>30.893400988486736</v>
      </c>
      <c r="R174" s="2">
        <v>8.2014459362329077</v>
      </c>
      <c r="S174">
        <f t="shared" si="78"/>
        <v>451.75213516959246</v>
      </c>
      <c r="T174">
        <f t="shared" si="79"/>
        <v>1102.2765472692067</v>
      </c>
      <c r="U174">
        <f t="shared" si="80"/>
        <v>292.62759100479013</v>
      </c>
      <c r="V174">
        <f t="shared" si="81"/>
        <v>1846.6562734435893</v>
      </c>
      <c r="W174">
        <f t="shared" si="101"/>
        <v>506.41414352511316</v>
      </c>
      <c r="X174">
        <f t="shared" si="98"/>
        <v>1235.6520094887808</v>
      </c>
      <c r="Y174">
        <f t="shared" si="99"/>
        <v>328.03552951636976</v>
      </c>
      <c r="Z174">
        <f t="shared" si="100"/>
        <v>2070.1016825302636</v>
      </c>
      <c r="AA174">
        <f t="shared" si="83"/>
        <v>24.463249694388367</v>
      </c>
      <c r="AB174">
        <f t="shared" si="84"/>
        <v>59.69040168009797</v>
      </c>
      <c r="AC174">
        <f t="shared" si="85"/>
        <v>15.846348625513668</v>
      </c>
      <c r="AD174">
        <v>14.2</v>
      </c>
      <c r="AE174">
        <v>14.8</v>
      </c>
      <c r="AF174">
        <v>19.899999999999999</v>
      </c>
      <c r="AG174">
        <v>20.7</v>
      </c>
      <c r="AH174">
        <v>35.5</v>
      </c>
      <c r="AI174">
        <v>36.799999999999997</v>
      </c>
      <c r="AJ174">
        <v>26.1</v>
      </c>
      <c r="AK174">
        <v>50.9</v>
      </c>
      <c r="AL174">
        <v>43.9</v>
      </c>
      <c r="AM174">
        <v>67</v>
      </c>
      <c r="AN174">
        <v>60</v>
      </c>
      <c r="AO174">
        <v>58</v>
      </c>
      <c r="AP174">
        <v>0.73</v>
      </c>
      <c r="AQ174">
        <v>0.59</v>
      </c>
      <c r="AR174">
        <v>0.59</v>
      </c>
      <c r="AS174">
        <f t="shared" si="86"/>
        <v>15.461384281734865</v>
      </c>
      <c r="AT174">
        <f t="shared" si="87"/>
        <v>32.085441577362204</v>
      </c>
      <c r="AU174">
        <f t="shared" si="88"/>
        <v>43.723869672005726</v>
      </c>
      <c r="AV174">
        <f t="shared" si="89"/>
        <v>61.395500506096923</v>
      </c>
      <c r="AW174">
        <f t="shared" si="90"/>
        <v>0.62424854957214371</v>
      </c>
      <c r="AX174">
        <f t="shared" si="91"/>
        <v>63.905441011234849</v>
      </c>
      <c r="AY174">
        <f t="shared" si="92"/>
        <v>2.7444963334713757</v>
      </c>
      <c r="AZ174">
        <f t="shared" si="93"/>
        <v>43.875416923299809</v>
      </c>
      <c r="BA174">
        <f t="shared" si="94"/>
        <v>136.99164717936827</v>
      </c>
      <c r="BB174">
        <f t="shared" si="95"/>
        <v>135.95988259240724</v>
      </c>
    </row>
    <row r="175" spans="1:69" x14ac:dyDescent="0.2">
      <c r="A175">
        <v>2022</v>
      </c>
      <c r="B175">
        <v>1</v>
      </c>
      <c r="C175" s="5">
        <v>45157</v>
      </c>
      <c r="D175" s="5">
        <v>45213</v>
      </c>
      <c r="E175" t="s">
        <v>50</v>
      </c>
      <c r="F175">
        <v>75</v>
      </c>
      <c r="G175">
        <v>298.2</v>
      </c>
      <c r="H175">
        <v>26.2</v>
      </c>
      <c r="I175">
        <v>233.5</v>
      </c>
      <c r="M175">
        <v>9.2996390693819198</v>
      </c>
      <c r="N175">
        <v>12.043239260253902</v>
      </c>
      <c r="O175">
        <v>9.4627911440338384</v>
      </c>
      <c r="P175" s="2">
        <v>22.095617321319015</v>
      </c>
      <c r="Q175" s="2">
        <v>27.731523704896887</v>
      </c>
      <c r="R175" s="2">
        <v>3.1553286861865222</v>
      </c>
      <c r="S175">
        <f t="shared" si="78"/>
        <v>788.37162602466242</v>
      </c>
      <c r="T175">
        <f t="shared" si="79"/>
        <v>989.46076579072087</v>
      </c>
      <c r="U175">
        <f t="shared" si="80"/>
        <v>112.58212752313511</v>
      </c>
      <c r="V175">
        <f t="shared" si="81"/>
        <v>1890.4145193385184</v>
      </c>
      <c r="W175">
        <f t="shared" si="101"/>
        <v>883.76459277364654</v>
      </c>
      <c r="X175">
        <f t="shared" si="98"/>
        <v>1109.1855184513981</v>
      </c>
      <c r="Y175">
        <f t="shared" si="99"/>
        <v>126.20456495343446</v>
      </c>
      <c r="Z175">
        <f t="shared" si="100"/>
        <v>2119.1546761784793</v>
      </c>
      <c r="AA175">
        <f t="shared" si="83"/>
        <v>41.703637903739988</v>
      </c>
      <c r="AB175">
        <f t="shared" si="84"/>
        <v>52.340941929336573</v>
      </c>
      <c r="AC175">
        <f t="shared" si="85"/>
        <v>5.9554201669234494</v>
      </c>
      <c r="AD175">
        <v>23.3</v>
      </c>
      <c r="AE175">
        <v>28</v>
      </c>
      <c r="AF175">
        <v>18.100000000000001</v>
      </c>
      <c r="AG175">
        <v>16.399999999999999</v>
      </c>
      <c r="AH175">
        <v>33.700000000000003</v>
      </c>
      <c r="AI175">
        <v>38.4</v>
      </c>
      <c r="AJ175">
        <v>21.4</v>
      </c>
      <c r="AK175">
        <v>47.1</v>
      </c>
      <c r="AL175">
        <v>44.7</v>
      </c>
      <c r="AM175">
        <v>69</v>
      </c>
      <c r="AN175">
        <v>62</v>
      </c>
      <c r="AO175">
        <v>58</v>
      </c>
      <c r="AP175">
        <v>0.77</v>
      </c>
      <c r="AQ175">
        <v>0.62</v>
      </c>
      <c r="AR175">
        <v>0.59</v>
      </c>
      <c r="AS175">
        <f t="shared" si="86"/>
        <v>25.450342421998805</v>
      </c>
      <c r="AT175">
        <f t="shared" si="87"/>
        <v>26.765175390498385</v>
      </c>
      <c r="AU175">
        <f t="shared" si="88"/>
        <v>36.239234974732668</v>
      </c>
      <c r="AV175">
        <f t="shared" si="89"/>
        <v>64.681037846584871</v>
      </c>
      <c r="AW175">
        <f t="shared" si="90"/>
        <v>0.68076883080553308</v>
      </c>
      <c r="AX175">
        <f t="shared" si="91"/>
        <v>68.049928370801766</v>
      </c>
      <c r="AY175">
        <f t="shared" si="92"/>
        <v>3.3113281801800847</v>
      </c>
      <c r="AZ175">
        <f t="shared" si="93"/>
        <v>40.847169051499812</v>
      </c>
      <c r="BA175">
        <f t="shared" si="94"/>
        <v>174.13019784121224</v>
      </c>
      <c r="BB175">
        <f t="shared" si="95"/>
        <v>174.67879494067606</v>
      </c>
      <c r="BD175">
        <f>AVERAGE(V175:V178)</f>
        <v>2991.3484940580438</v>
      </c>
      <c r="BE175">
        <f>AVERAGE(AA175:AA178)</f>
        <v>45.127708724254688</v>
      </c>
      <c r="BF175">
        <f>AVERAGE(AB175:AB178)</f>
        <v>47.193779165733289</v>
      </c>
      <c r="BG175">
        <f>AVERAGE(AC175:AC178)</f>
        <v>7.6785121100120408</v>
      </c>
      <c r="BH175">
        <f>AVERAGE(AS175:AS178)</f>
        <v>19.512992866846137</v>
      </c>
      <c r="BI175">
        <f>AVERAGE(AT175:AT178)</f>
        <v>27.660452574084047</v>
      </c>
      <c r="BJ175">
        <f>AVERAGE(AU175:AU178)</f>
        <v>37.425891915795077</v>
      </c>
      <c r="BK175">
        <f>AVERAGE(AV175:AV178)</f>
        <v>63.903603812874351</v>
      </c>
      <c r="BL175">
        <f>AVERAGE(AW175:AW178)</f>
        <v>0.66956968757850599</v>
      </c>
      <c r="BM175">
        <f t="shared" ref="BM175:BQ175" si="110">AVERAGE(AX175:AX178)</f>
        <v>67.352507444788529</v>
      </c>
      <c r="BN175">
        <f t="shared" si="110"/>
        <v>3.2222860292769799</v>
      </c>
      <c r="BO175">
        <f t="shared" si="110"/>
        <v>45.68092765146443</v>
      </c>
      <c r="BP175">
        <f t="shared" si="110"/>
        <v>167.52012145451198</v>
      </c>
      <c r="BQ175">
        <f t="shared" si="110"/>
        <v>168.4297212785111</v>
      </c>
    </row>
    <row r="176" spans="1:69" x14ac:dyDescent="0.2">
      <c r="A176">
        <v>2022</v>
      </c>
      <c r="B176">
        <v>2</v>
      </c>
      <c r="C176" s="5">
        <v>45157</v>
      </c>
      <c r="D176" s="5">
        <v>45213</v>
      </c>
      <c r="E176" t="s">
        <v>50</v>
      </c>
      <c r="F176">
        <v>75</v>
      </c>
      <c r="G176">
        <v>554.1</v>
      </c>
      <c r="H176">
        <v>70.3</v>
      </c>
      <c r="I176">
        <v>211.4</v>
      </c>
      <c r="M176">
        <v>9.2996390693819198</v>
      </c>
      <c r="N176">
        <v>12.043239260253902</v>
      </c>
      <c r="O176">
        <v>9.4627911440338384</v>
      </c>
      <c r="P176" s="2">
        <v>20.004340478487535</v>
      </c>
      <c r="Q176" s="2">
        <v>51.529300083445222</v>
      </c>
      <c r="R176" s="2">
        <v>8.466397199958493</v>
      </c>
      <c r="S176">
        <f t="shared" si="78"/>
        <v>713.75486827243526</v>
      </c>
      <c r="T176">
        <f t="shared" si="79"/>
        <v>1838.5654269773254</v>
      </c>
      <c r="U176">
        <f t="shared" si="80"/>
        <v>302.08105209451901</v>
      </c>
      <c r="V176">
        <f t="shared" si="81"/>
        <v>2854.4013473442792</v>
      </c>
      <c r="W176">
        <f t="shared" si="101"/>
        <v>800.11920733339991</v>
      </c>
      <c r="X176">
        <f t="shared" si="98"/>
        <v>2061.0318436415819</v>
      </c>
      <c r="Y176">
        <f t="shared" si="99"/>
        <v>338.63285939795583</v>
      </c>
      <c r="Z176">
        <f t="shared" si="100"/>
        <v>3199.783910372937</v>
      </c>
      <c r="AA176">
        <f t="shared" si="83"/>
        <v>25.005413794962973</v>
      </c>
      <c r="AB176">
        <f t="shared" si="84"/>
        <v>64.411594700511117</v>
      </c>
      <c r="AC176">
        <f t="shared" si="85"/>
        <v>10.582991504525939</v>
      </c>
      <c r="AD176">
        <v>21.4</v>
      </c>
      <c r="AE176">
        <v>18.7</v>
      </c>
      <c r="AF176">
        <v>20.2</v>
      </c>
      <c r="AG176">
        <v>16.5</v>
      </c>
      <c r="AH176">
        <v>34.700000000000003</v>
      </c>
      <c r="AI176">
        <v>35</v>
      </c>
      <c r="AJ176">
        <v>21.4</v>
      </c>
      <c r="AK176">
        <v>50.3</v>
      </c>
      <c r="AL176">
        <v>41.6</v>
      </c>
      <c r="AM176">
        <v>69</v>
      </c>
      <c r="AN176">
        <v>61</v>
      </c>
      <c r="AO176">
        <v>59</v>
      </c>
      <c r="AP176">
        <v>0.77</v>
      </c>
      <c r="AQ176">
        <v>0.6</v>
      </c>
      <c r="AR176">
        <v>0.61</v>
      </c>
      <c r="AS176">
        <f t="shared" si="86"/>
        <v>19.533891045031897</v>
      </c>
      <c r="AT176">
        <f t="shared" si="87"/>
        <v>30.180763663830326</v>
      </c>
      <c r="AU176">
        <f t="shared" si="88"/>
        <v>42.152715152361964</v>
      </c>
      <c r="AV176">
        <f t="shared" si="89"/>
        <v>62.788773273506536</v>
      </c>
      <c r="AW176">
        <f t="shared" si="90"/>
        <v>0.64356750260188977</v>
      </c>
      <c r="AX176">
        <f t="shared" si="91"/>
        <v>65.38918510587618</v>
      </c>
      <c r="AY176">
        <f t="shared" si="92"/>
        <v>2.8467917088201133</v>
      </c>
      <c r="AZ176">
        <f t="shared" si="93"/>
        <v>41.26408386327148</v>
      </c>
      <c r="BA176">
        <f t="shared" si="94"/>
        <v>145.32240582276776</v>
      </c>
      <c r="BB176">
        <f t="shared" si="95"/>
        <v>144.30185271776119</v>
      </c>
    </row>
    <row r="177" spans="1:69" x14ac:dyDescent="0.2">
      <c r="A177">
        <v>2022</v>
      </c>
      <c r="B177">
        <v>3</v>
      </c>
      <c r="C177" s="5">
        <v>45157</v>
      </c>
      <c r="D177" s="5">
        <v>45213</v>
      </c>
      <c r="E177" t="s">
        <v>50</v>
      </c>
      <c r="F177">
        <v>75</v>
      </c>
      <c r="G177">
        <v>391.4</v>
      </c>
      <c r="H177">
        <v>69.400000000000006</v>
      </c>
      <c r="I177">
        <v>550.79999999999995</v>
      </c>
      <c r="M177">
        <v>9.2996390693819198</v>
      </c>
      <c r="N177">
        <v>12.043239260253902</v>
      </c>
      <c r="O177">
        <v>9.4627911440338384</v>
      </c>
      <c r="P177" s="2">
        <v>52.121053621338376</v>
      </c>
      <c r="Q177" s="2">
        <v>36.398787317560831</v>
      </c>
      <c r="R177" s="2">
        <v>8.3580080466162094</v>
      </c>
      <c r="S177">
        <f t="shared" si="78"/>
        <v>1859.6791932093533</v>
      </c>
      <c r="T177">
        <f t="shared" si="79"/>
        <v>1298.7087314905705</v>
      </c>
      <c r="U177">
        <f t="shared" si="80"/>
        <v>298.21372710326636</v>
      </c>
      <c r="V177">
        <f t="shared" si="81"/>
        <v>3456.6016518031902</v>
      </c>
      <c r="W177">
        <f t="shared" si="101"/>
        <v>2084.7003755876849</v>
      </c>
      <c r="X177">
        <f t="shared" si="98"/>
        <v>1455.8524880009295</v>
      </c>
      <c r="Y177">
        <f t="shared" si="99"/>
        <v>334.29758808276159</v>
      </c>
      <c r="Z177">
        <f t="shared" si="100"/>
        <v>3874.850451671376</v>
      </c>
      <c r="AA177">
        <f t="shared" si="83"/>
        <v>53.800795710411776</v>
      </c>
      <c r="AB177">
        <f t="shared" si="84"/>
        <v>37.571836801416758</v>
      </c>
      <c r="AC177">
        <f t="shared" si="85"/>
        <v>8.627367488171469</v>
      </c>
      <c r="AD177">
        <v>17</v>
      </c>
      <c r="AE177">
        <v>19.5</v>
      </c>
      <c r="AF177">
        <v>21.7</v>
      </c>
      <c r="AG177">
        <v>20.3</v>
      </c>
      <c r="AH177">
        <v>34.4</v>
      </c>
      <c r="AI177">
        <v>36.6</v>
      </c>
      <c r="AJ177">
        <v>25.8</v>
      </c>
      <c r="AK177">
        <v>48.4</v>
      </c>
      <c r="AL177">
        <v>41.9</v>
      </c>
      <c r="AM177">
        <v>67</v>
      </c>
      <c r="AN177">
        <v>61</v>
      </c>
      <c r="AO177">
        <v>59</v>
      </c>
      <c r="AP177">
        <v>0.74</v>
      </c>
      <c r="AQ177">
        <v>0.61</v>
      </c>
      <c r="AR177">
        <v>0.61</v>
      </c>
      <c r="AS177">
        <f t="shared" si="86"/>
        <v>18.34478219197948</v>
      </c>
      <c r="AT177">
        <f t="shared" si="87"/>
        <v>27.003889889571713</v>
      </c>
      <c r="AU177">
        <f t="shared" si="88"/>
        <v>35.680241282715798</v>
      </c>
      <c r="AV177">
        <f t="shared" si="89"/>
        <v>64.055500392861276</v>
      </c>
      <c r="AW177">
        <f t="shared" si="90"/>
        <v>0.67994103442353537</v>
      </c>
      <c r="AX177">
        <f t="shared" si="91"/>
        <v>67.863969776023637</v>
      </c>
      <c r="AY177">
        <f t="shared" si="92"/>
        <v>3.3632059561808605</v>
      </c>
      <c r="AZ177">
        <f t="shared" si="93"/>
        <v>48.472593415094821</v>
      </c>
      <c r="BA177">
        <f t="shared" si="94"/>
        <v>175.14783776212724</v>
      </c>
      <c r="BB177">
        <f t="shared" si="95"/>
        <v>176.93062586108573</v>
      </c>
    </row>
    <row r="178" spans="1:69" x14ac:dyDescent="0.2">
      <c r="A178">
        <v>2022</v>
      </c>
      <c r="B178">
        <v>4</v>
      </c>
      <c r="C178" s="5">
        <v>45157</v>
      </c>
      <c r="D178" s="5">
        <v>45213</v>
      </c>
      <c r="E178" t="s">
        <v>50</v>
      </c>
      <c r="F178">
        <v>75</v>
      </c>
      <c r="G178">
        <v>390.8</v>
      </c>
      <c r="H178">
        <v>48.6</v>
      </c>
      <c r="I178">
        <v>668.9</v>
      </c>
      <c r="M178">
        <v>9.2996390693819198</v>
      </c>
      <c r="N178">
        <v>12.043239260253902</v>
      </c>
      <c r="O178">
        <v>9.4627911440338384</v>
      </c>
      <c r="P178" s="2">
        <v>63.296609962442346</v>
      </c>
      <c r="Q178" s="2">
        <v>36.342989483144542</v>
      </c>
      <c r="R178" s="2">
        <v>5.8530142804833964</v>
      </c>
      <c r="S178">
        <f t="shared" si="78"/>
        <v>2258.4230434599431</v>
      </c>
      <c r="T178">
        <f t="shared" si="79"/>
        <v>1296.7178647585972</v>
      </c>
      <c r="U178">
        <f t="shared" si="80"/>
        <v>208.83554952764757</v>
      </c>
      <c r="V178">
        <f t="shared" si="81"/>
        <v>3763.9764577461874</v>
      </c>
      <c r="W178">
        <f t="shared" si="101"/>
        <v>2531.6922317185963</v>
      </c>
      <c r="X178">
        <f t="shared" si="98"/>
        <v>1453.6207263943875</v>
      </c>
      <c r="Y178">
        <f t="shared" si="99"/>
        <v>234.10465102049292</v>
      </c>
      <c r="Z178">
        <f t="shared" si="100"/>
        <v>4219.4176091334757</v>
      </c>
      <c r="AA178">
        <f t="shared" si="83"/>
        <v>60.00098748790402</v>
      </c>
      <c r="AB178">
        <f t="shared" si="84"/>
        <v>34.450743231668682</v>
      </c>
      <c r="AC178">
        <f t="shared" si="85"/>
        <v>5.5482692804273048</v>
      </c>
      <c r="AD178">
        <v>14.2</v>
      </c>
      <c r="AE178">
        <v>14.8</v>
      </c>
      <c r="AF178">
        <v>19.899999999999999</v>
      </c>
      <c r="AG178">
        <v>20.7</v>
      </c>
      <c r="AH178">
        <v>35.5</v>
      </c>
      <c r="AI178">
        <v>36.799999999999997</v>
      </c>
      <c r="AJ178">
        <v>26.1</v>
      </c>
      <c r="AK178">
        <v>50.9</v>
      </c>
      <c r="AL178">
        <v>43.9</v>
      </c>
      <c r="AM178">
        <v>67</v>
      </c>
      <c r="AN178">
        <v>60</v>
      </c>
      <c r="AO178">
        <v>58</v>
      </c>
      <c r="AP178">
        <v>0.73</v>
      </c>
      <c r="AQ178">
        <v>0.59</v>
      </c>
      <c r="AR178">
        <v>0.59</v>
      </c>
      <c r="AS178">
        <f t="shared" si="86"/>
        <v>14.722955808374369</v>
      </c>
      <c r="AT178">
        <f t="shared" si="87"/>
        <v>26.691981352435761</v>
      </c>
      <c r="AU178">
        <f t="shared" si="88"/>
        <v>35.631376253369893</v>
      </c>
      <c r="AV178">
        <f t="shared" si="89"/>
        <v>64.089103738544736</v>
      </c>
      <c r="AW178">
        <f t="shared" si="90"/>
        <v>0.67400138248306563</v>
      </c>
      <c r="AX178">
        <f t="shared" si="91"/>
        <v>68.106946526452546</v>
      </c>
      <c r="AY178">
        <f t="shared" si="92"/>
        <v>3.3678182719268612</v>
      </c>
      <c r="AZ178">
        <f t="shared" si="93"/>
        <v>52.139864275991627</v>
      </c>
      <c r="BA178">
        <f t="shared" si="94"/>
        <v>175.48004439194071</v>
      </c>
      <c r="BB178">
        <f t="shared" si="95"/>
        <v>177.80761159452138</v>
      </c>
    </row>
    <row r="179" spans="1:69" x14ac:dyDescent="0.2">
      <c r="A179">
        <v>2022</v>
      </c>
      <c r="B179">
        <v>1</v>
      </c>
      <c r="C179" s="5">
        <v>45157</v>
      </c>
      <c r="D179" s="5">
        <v>45213</v>
      </c>
      <c r="E179" t="s">
        <v>50</v>
      </c>
      <c r="F179">
        <v>100</v>
      </c>
      <c r="G179">
        <v>0</v>
      </c>
      <c r="H179">
        <v>0</v>
      </c>
      <c r="I179">
        <v>309.10000000000002</v>
      </c>
      <c r="M179">
        <v>9.2996390693819198</v>
      </c>
      <c r="N179">
        <v>12.043239260253902</v>
      </c>
      <c r="O179">
        <v>9.4627911440338384</v>
      </c>
      <c r="P179" s="2">
        <v>29.249487426208599</v>
      </c>
      <c r="Q179" s="2">
        <v>0</v>
      </c>
      <c r="R179" s="2">
        <v>0</v>
      </c>
      <c r="S179">
        <f t="shared" si="78"/>
        <v>1043.6217113671228</v>
      </c>
      <c r="T179">
        <f t="shared" si="79"/>
        <v>0</v>
      </c>
      <c r="U179">
        <f t="shared" si="80"/>
        <v>0</v>
      </c>
      <c r="V179">
        <f t="shared" si="81"/>
        <v>1043.6217113671228</v>
      </c>
      <c r="W179">
        <f t="shared" si="101"/>
        <v>1169.8999384425447</v>
      </c>
      <c r="X179">
        <f t="shared" si="98"/>
        <v>0</v>
      </c>
      <c r="Y179">
        <f t="shared" si="99"/>
        <v>0</v>
      </c>
      <c r="Z179">
        <f t="shared" si="100"/>
        <v>1169.8999384425447</v>
      </c>
      <c r="AA179">
        <f t="shared" si="83"/>
        <v>100</v>
      </c>
      <c r="AB179">
        <f t="shared" si="84"/>
        <v>0</v>
      </c>
      <c r="AC179">
        <f t="shared" si="85"/>
        <v>0</v>
      </c>
      <c r="AD179">
        <v>23.3</v>
      </c>
      <c r="AE179">
        <v>28</v>
      </c>
      <c r="AF179">
        <v>18.100000000000001</v>
      </c>
      <c r="AG179">
        <v>16.399999999999999</v>
      </c>
      <c r="AH179">
        <v>33.700000000000003</v>
      </c>
      <c r="AI179">
        <v>38.4</v>
      </c>
      <c r="AJ179">
        <v>21.4</v>
      </c>
      <c r="AK179">
        <v>47.1</v>
      </c>
      <c r="AL179">
        <v>44.7</v>
      </c>
      <c r="AM179">
        <v>69</v>
      </c>
      <c r="AN179">
        <v>62</v>
      </c>
      <c r="AO179">
        <v>58</v>
      </c>
      <c r="AP179">
        <v>0.77</v>
      </c>
      <c r="AQ179">
        <v>0.62</v>
      </c>
      <c r="AR179">
        <v>0.59</v>
      </c>
      <c r="AS179">
        <f t="shared" si="86"/>
        <v>23.3</v>
      </c>
      <c r="AT179">
        <f t="shared" si="87"/>
        <v>16.399999999999999</v>
      </c>
      <c r="AU179">
        <f t="shared" si="88"/>
        <v>21.4</v>
      </c>
      <c r="AV179">
        <f t="shared" si="89"/>
        <v>69</v>
      </c>
      <c r="AW179">
        <f t="shared" si="90"/>
        <v>0.77</v>
      </c>
      <c r="AX179">
        <f t="shared" si="91"/>
        <v>76.124400000000009</v>
      </c>
      <c r="AY179">
        <f t="shared" si="92"/>
        <v>5.6074766355140193</v>
      </c>
      <c r="AZ179">
        <f t="shared" si="93"/>
        <v>56.798000000000002</v>
      </c>
      <c r="BA179">
        <f t="shared" si="94"/>
        <v>314.56576248005479</v>
      </c>
      <c r="BB179">
        <f t="shared" si="95"/>
        <v>330.90371658335152</v>
      </c>
      <c r="BD179">
        <f>AVERAGE(V179:V182)</f>
        <v>2306.6200668496731</v>
      </c>
      <c r="BE179">
        <f>AVERAGE(AA179:AA182)</f>
        <v>100</v>
      </c>
      <c r="BF179">
        <f>AVERAGE(AB179:AB182)</f>
        <v>0</v>
      </c>
      <c r="BG179">
        <f>AVERAGE(AC179:AC182)</f>
        <v>0</v>
      </c>
      <c r="BH179">
        <f>AVERAGE(AS179:AS182)</f>
        <v>18.975000000000001</v>
      </c>
      <c r="BI179">
        <f>AVERAGE(AT179:AT182)</f>
        <v>18.475000000000001</v>
      </c>
      <c r="BJ179">
        <f>AVERAGE(AU179:AU182)</f>
        <v>23.674999999999997</v>
      </c>
      <c r="BK179">
        <f>AVERAGE(AV179:AV182)</f>
        <v>68</v>
      </c>
      <c r="BL179">
        <f>AVERAGE(AW179:AW182)</f>
        <v>0.75250000000000006</v>
      </c>
      <c r="BM179">
        <f t="shared" ref="BM179:BQ179" si="111">AVERAGE(AX179:AX182)</f>
        <v>74.507975000000002</v>
      </c>
      <c r="BN179">
        <f t="shared" si="111"/>
        <v>5.1159543027877499</v>
      </c>
      <c r="BO179">
        <f t="shared" si="111"/>
        <v>59.007249999999999</v>
      </c>
      <c r="BP179">
        <f t="shared" si="111"/>
        <v>283.23285766040107</v>
      </c>
      <c r="BQ179">
        <f t="shared" si="111"/>
        <v>296.0905750511605</v>
      </c>
    </row>
    <row r="180" spans="1:69" x14ac:dyDescent="0.2">
      <c r="A180">
        <v>2022</v>
      </c>
      <c r="B180">
        <v>2</v>
      </c>
      <c r="C180" s="5">
        <v>45157</v>
      </c>
      <c r="D180" s="5">
        <v>45213</v>
      </c>
      <c r="E180" t="s">
        <v>50</v>
      </c>
      <c r="F180">
        <v>100</v>
      </c>
      <c r="G180">
        <v>0</v>
      </c>
      <c r="H180">
        <v>0</v>
      </c>
      <c r="I180">
        <v>600.4</v>
      </c>
      <c r="M180">
        <v>9.2996390693819198</v>
      </c>
      <c r="N180">
        <v>12.043239260253902</v>
      </c>
      <c r="O180">
        <v>9.4627911440338384</v>
      </c>
      <c r="P180" s="2">
        <v>56.814598028779166</v>
      </c>
      <c r="Q180" s="2">
        <v>0</v>
      </c>
      <c r="R180" s="2">
        <v>0</v>
      </c>
      <c r="S180">
        <f t="shared" si="78"/>
        <v>2027.1448576668406</v>
      </c>
      <c r="T180">
        <f t="shared" si="79"/>
        <v>0</v>
      </c>
      <c r="U180">
        <f t="shared" si="80"/>
        <v>0</v>
      </c>
      <c r="V180">
        <f t="shared" si="81"/>
        <v>2027.1448576668406</v>
      </c>
      <c r="W180">
        <f t="shared" si="101"/>
        <v>2272.4293854445282</v>
      </c>
      <c r="X180">
        <f t="shared" si="98"/>
        <v>0</v>
      </c>
      <c r="Y180">
        <f t="shared" si="99"/>
        <v>0</v>
      </c>
      <c r="Z180">
        <f t="shared" si="100"/>
        <v>2272.4293854445282</v>
      </c>
      <c r="AA180">
        <f t="shared" si="83"/>
        <v>100</v>
      </c>
      <c r="AB180">
        <f t="shared" si="84"/>
        <v>0</v>
      </c>
      <c r="AC180">
        <f t="shared" si="85"/>
        <v>0</v>
      </c>
      <c r="AD180">
        <v>21.4</v>
      </c>
      <c r="AE180">
        <v>18.7</v>
      </c>
      <c r="AF180">
        <v>20.2</v>
      </c>
      <c r="AG180">
        <v>16.5</v>
      </c>
      <c r="AH180">
        <v>34.700000000000003</v>
      </c>
      <c r="AI180">
        <v>35</v>
      </c>
      <c r="AJ180">
        <v>21.4</v>
      </c>
      <c r="AK180">
        <v>50.3</v>
      </c>
      <c r="AL180">
        <v>41.6</v>
      </c>
      <c r="AM180">
        <v>69</v>
      </c>
      <c r="AN180">
        <v>61</v>
      </c>
      <c r="AO180">
        <v>59</v>
      </c>
      <c r="AP180">
        <v>0.77</v>
      </c>
      <c r="AQ180">
        <v>0.6</v>
      </c>
      <c r="AR180">
        <v>0.61</v>
      </c>
      <c r="AS180">
        <f t="shared" si="86"/>
        <v>21.4</v>
      </c>
      <c r="AT180">
        <f t="shared" si="87"/>
        <v>16.5</v>
      </c>
      <c r="AU180">
        <f t="shared" si="88"/>
        <v>21.4</v>
      </c>
      <c r="AV180">
        <f t="shared" si="89"/>
        <v>69</v>
      </c>
      <c r="AW180">
        <f t="shared" si="90"/>
        <v>0.77</v>
      </c>
      <c r="AX180">
        <f t="shared" si="91"/>
        <v>76.046500000000009</v>
      </c>
      <c r="AY180">
        <f t="shared" si="92"/>
        <v>5.6074766355140193</v>
      </c>
      <c r="AZ180">
        <f t="shared" si="93"/>
        <v>58.698</v>
      </c>
      <c r="BA180">
        <f t="shared" si="94"/>
        <v>314.56576248005479</v>
      </c>
      <c r="BB180">
        <f t="shared" si="95"/>
        <v>330.56509454466425</v>
      </c>
    </row>
    <row r="181" spans="1:69" x14ac:dyDescent="0.2">
      <c r="A181">
        <v>2022</v>
      </c>
      <c r="B181">
        <v>3</v>
      </c>
      <c r="C181" s="5">
        <v>45157</v>
      </c>
      <c r="D181" s="5">
        <v>45213</v>
      </c>
      <c r="E181" t="s">
        <v>50</v>
      </c>
      <c r="F181">
        <v>100</v>
      </c>
      <c r="G181">
        <v>0</v>
      </c>
      <c r="H181">
        <v>0</v>
      </c>
      <c r="I181">
        <v>872.3</v>
      </c>
      <c r="M181">
        <v>9.2996390693819198</v>
      </c>
      <c r="N181">
        <v>12.043239260253902</v>
      </c>
      <c r="O181">
        <v>9.4627911440338384</v>
      </c>
      <c r="P181" s="2">
        <v>82.543927149407168</v>
      </c>
      <c r="Q181" s="2">
        <v>0</v>
      </c>
      <c r="R181" s="2">
        <v>0</v>
      </c>
      <c r="S181">
        <f t="shared" si="78"/>
        <v>2945.1673206908476</v>
      </c>
      <c r="T181">
        <f t="shared" si="79"/>
        <v>0</v>
      </c>
      <c r="U181">
        <f t="shared" si="80"/>
        <v>0</v>
      </c>
      <c r="V181">
        <f t="shared" si="81"/>
        <v>2945.1673206908476</v>
      </c>
      <c r="W181">
        <f t="shared" si="101"/>
        <v>3301.5325664944403</v>
      </c>
      <c r="X181">
        <f t="shared" si="98"/>
        <v>0</v>
      </c>
      <c r="Y181">
        <f t="shared" si="99"/>
        <v>0</v>
      </c>
      <c r="Z181">
        <f t="shared" si="100"/>
        <v>3301.5325664944403</v>
      </c>
      <c r="AA181">
        <f t="shared" si="83"/>
        <v>100</v>
      </c>
      <c r="AB181">
        <f t="shared" si="84"/>
        <v>0</v>
      </c>
      <c r="AC181">
        <f t="shared" si="85"/>
        <v>0</v>
      </c>
      <c r="AD181">
        <v>17</v>
      </c>
      <c r="AE181">
        <v>19.5</v>
      </c>
      <c r="AF181">
        <v>21.7</v>
      </c>
      <c r="AG181">
        <v>20.3</v>
      </c>
      <c r="AH181">
        <v>34.4</v>
      </c>
      <c r="AI181">
        <v>36.6</v>
      </c>
      <c r="AJ181">
        <v>25.8</v>
      </c>
      <c r="AK181">
        <v>48.4</v>
      </c>
      <c r="AL181">
        <v>41.9</v>
      </c>
      <c r="AM181">
        <v>67</v>
      </c>
      <c r="AN181">
        <v>61</v>
      </c>
      <c r="AO181">
        <v>59</v>
      </c>
      <c r="AP181">
        <v>0.74</v>
      </c>
      <c r="AQ181">
        <v>0.61</v>
      </c>
      <c r="AR181">
        <v>0.61</v>
      </c>
      <c r="AS181">
        <f t="shared" si="86"/>
        <v>17</v>
      </c>
      <c r="AT181">
        <f t="shared" si="87"/>
        <v>20.3</v>
      </c>
      <c r="AU181">
        <f t="shared" si="88"/>
        <v>25.8</v>
      </c>
      <c r="AV181">
        <f t="shared" si="89"/>
        <v>67</v>
      </c>
      <c r="AW181">
        <f t="shared" si="90"/>
        <v>0.74</v>
      </c>
      <c r="AX181">
        <f t="shared" si="91"/>
        <v>73.086300000000008</v>
      </c>
      <c r="AY181">
        <f t="shared" si="92"/>
        <v>4.6511627906976747</v>
      </c>
      <c r="AZ181">
        <f t="shared" si="93"/>
        <v>59.006</v>
      </c>
      <c r="BA181">
        <f t="shared" si="94"/>
        <v>253.35602193231236</v>
      </c>
      <c r="BB181">
        <f t="shared" si="95"/>
        <v>263.51649540292055</v>
      </c>
    </row>
    <row r="182" spans="1:69" x14ac:dyDescent="0.2">
      <c r="A182">
        <v>2022</v>
      </c>
      <c r="B182">
        <v>4</v>
      </c>
      <c r="C182" s="5">
        <v>45157</v>
      </c>
      <c r="D182" s="5">
        <v>45213</v>
      </c>
      <c r="E182" t="s">
        <v>50</v>
      </c>
      <c r="F182">
        <v>100</v>
      </c>
      <c r="G182">
        <v>0</v>
      </c>
      <c r="H182">
        <v>0</v>
      </c>
      <c r="I182">
        <v>950.9</v>
      </c>
      <c r="M182">
        <v>9.2996390693819198</v>
      </c>
      <c r="N182">
        <v>12.043239260253902</v>
      </c>
      <c r="O182">
        <v>9.4627911440338384</v>
      </c>
      <c r="P182" s="2">
        <v>89.981680988617768</v>
      </c>
      <c r="Q182" s="2">
        <v>0</v>
      </c>
      <c r="R182" s="2">
        <v>0</v>
      </c>
      <c r="S182">
        <f t="shared" si="78"/>
        <v>3210.546377673882</v>
      </c>
      <c r="T182">
        <f t="shared" si="79"/>
        <v>0</v>
      </c>
      <c r="U182">
        <f t="shared" si="80"/>
        <v>0</v>
      </c>
      <c r="V182">
        <f t="shared" si="81"/>
        <v>3210.546377673882</v>
      </c>
      <c r="W182">
        <f t="shared" si="101"/>
        <v>3599.0224893724217</v>
      </c>
      <c r="X182">
        <f t="shared" si="98"/>
        <v>0</v>
      </c>
      <c r="Y182">
        <f t="shared" si="99"/>
        <v>0</v>
      </c>
      <c r="Z182">
        <f t="shared" si="100"/>
        <v>3599.0224893724217</v>
      </c>
      <c r="AA182">
        <f t="shared" si="83"/>
        <v>100</v>
      </c>
      <c r="AB182">
        <f t="shared" si="84"/>
        <v>0</v>
      </c>
      <c r="AC182">
        <f t="shared" si="85"/>
        <v>0</v>
      </c>
      <c r="AD182">
        <v>14.2</v>
      </c>
      <c r="AE182">
        <v>14.8</v>
      </c>
      <c r="AF182">
        <v>19.899999999999999</v>
      </c>
      <c r="AG182">
        <v>20.7</v>
      </c>
      <c r="AH182">
        <v>35.5</v>
      </c>
      <c r="AI182">
        <v>36.799999999999997</v>
      </c>
      <c r="AJ182">
        <v>26.1</v>
      </c>
      <c r="AK182">
        <v>50.9</v>
      </c>
      <c r="AL182">
        <v>43.9</v>
      </c>
      <c r="AM182">
        <v>67</v>
      </c>
      <c r="AN182">
        <v>60</v>
      </c>
      <c r="AO182">
        <v>58</v>
      </c>
      <c r="AP182">
        <v>0.73</v>
      </c>
      <c r="AQ182">
        <v>0.59</v>
      </c>
      <c r="AR182">
        <v>0.59</v>
      </c>
      <c r="AS182">
        <f t="shared" si="86"/>
        <v>14.2</v>
      </c>
      <c r="AT182">
        <f t="shared" si="87"/>
        <v>20.7</v>
      </c>
      <c r="AU182">
        <f t="shared" si="88"/>
        <v>26.1</v>
      </c>
      <c r="AV182">
        <f t="shared" si="89"/>
        <v>67</v>
      </c>
      <c r="AW182">
        <f t="shared" si="90"/>
        <v>0.73</v>
      </c>
      <c r="AX182">
        <f t="shared" si="91"/>
        <v>72.77470000000001</v>
      </c>
      <c r="AY182">
        <f t="shared" si="92"/>
        <v>4.5977011494252871</v>
      </c>
      <c r="AZ182">
        <f t="shared" si="93"/>
        <v>61.527000000000001</v>
      </c>
      <c r="BA182">
        <f t="shared" si="94"/>
        <v>250.44388374918231</v>
      </c>
      <c r="BB182">
        <f t="shared" si="95"/>
        <v>259.37699367370578</v>
      </c>
    </row>
    <row r="183" spans="1:69" x14ac:dyDescent="0.2">
      <c r="A183">
        <v>2022</v>
      </c>
      <c r="B183">
        <v>1</v>
      </c>
      <c r="C183" s="5">
        <v>45157</v>
      </c>
      <c r="D183" s="5">
        <v>45213</v>
      </c>
      <c r="E183" t="s">
        <v>51</v>
      </c>
      <c r="F183">
        <v>0</v>
      </c>
      <c r="G183">
        <v>774.9</v>
      </c>
      <c r="H183">
        <v>110.5</v>
      </c>
      <c r="I183">
        <v>0</v>
      </c>
      <c r="L183">
        <v>6.2625653397667875</v>
      </c>
      <c r="M183">
        <v>9.2996390693819198</v>
      </c>
      <c r="N183">
        <v>12.043239260253902</v>
      </c>
      <c r="O183">
        <v>6.6209860484099368</v>
      </c>
      <c r="P183" s="2">
        <v>0</v>
      </c>
      <c r="Q183" s="2">
        <v>72.062903148640501</v>
      </c>
      <c r="R183" s="2">
        <v>13.307779382580561</v>
      </c>
      <c r="S183">
        <f t="shared" si="78"/>
        <v>0</v>
      </c>
      <c r="T183">
        <f t="shared" si="79"/>
        <v>2571.2043843434931</v>
      </c>
      <c r="U183">
        <f t="shared" si="80"/>
        <v>474.82156837047444</v>
      </c>
      <c r="V183">
        <f t="shared" si="81"/>
        <v>3046.0259527139674</v>
      </c>
      <c r="W183">
        <f t="shared" si="101"/>
        <v>0</v>
      </c>
      <c r="X183">
        <f t="shared" si="98"/>
        <v>2882.3201148490557</v>
      </c>
      <c r="Y183">
        <f t="shared" si="99"/>
        <v>532.27497814330184</v>
      </c>
      <c r="Z183">
        <f t="shared" si="100"/>
        <v>3414.5950929923574</v>
      </c>
      <c r="AA183">
        <f t="shared" si="83"/>
        <v>0</v>
      </c>
      <c r="AB183">
        <f t="shared" si="84"/>
        <v>84.411768785245741</v>
      </c>
      <c r="AC183">
        <f t="shared" si="85"/>
        <v>15.588231214754259</v>
      </c>
      <c r="AD183">
        <v>20.5</v>
      </c>
      <c r="AE183">
        <v>28</v>
      </c>
      <c r="AF183">
        <v>18.100000000000001</v>
      </c>
      <c r="AG183">
        <v>18.7</v>
      </c>
      <c r="AH183">
        <v>33.700000000000003</v>
      </c>
      <c r="AI183">
        <v>38.4</v>
      </c>
      <c r="AJ183">
        <v>22.2</v>
      </c>
      <c r="AK183">
        <v>47.1</v>
      </c>
      <c r="AL183">
        <v>44.7</v>
      </c>
      <c r="AM183">
        <v>69</v>
      </c>
      <c r="AN183">
        <v>62</v>
      </c>
      <c r="AO183">
        <v>58</v>
      </c>
      <c r="AP183">
        <v>0.76</v>
      </c>
      <c r="AQ183">
        <v>0.62</v>
      </c>
      <c r="AR183">
        <v>0.59</v>
      </c>
      <c r="AS183">
        <f t="shared" si="86"/>
        <v>26.456765109739329</v>
      </c>
      <c r="AT183">
        <f t="shared" si="87"/>
        <v>34.432646867093453</v>
      </c>
      <c r="AU183">
        <f t="shared" si="88"/>
        <v>46.725882450845894</v>
      </c>
      <c r="AV183">
        <f t="shared" si="89"/>
        <v>61.376470751409826</v>
      </c>
      <c r="AW183">
        <f t="shared" si="90"/>
        <v>0.61532353063557366</v>
      </c>
      <c r="AX183">
        <f t="shared" si="91"/>
        <v>62.076968090534208</v>
      </c>
      <c r="AY183">
        <f t="shared" si="92"/>
        <v>2.5681697959634278</v>
      </c>
      <c r="AZ183">
        <f t="shared" si="93"/>
        <v>30.088164210973986</v>
      </c>
      <c r="BA183">
        <f t="shared" si="94"/>
        <v>128.15056777772639</v>
      </c>
      <c r="BB183">
        <f t="shared" si="95"/>
        <v>123.58464687991895</v>
      </c>
      <c r="BD183">
        <f>AVERAGE(V183:V186)</f>
        <v>2486.9321018693313</v>
      </c>
      <c r="BE183">
        <f>AVERAGE(AA183:AA186)</f>
        <v>0</v>
      </c>
      <c r="BF183">
        <f>AVERAGE(AB183:AB186)</f>
        <v>81.720571188040196</v>
      </c>
      <c r="BG183">
        <f>AVERAGE(AC183:AC186)</f>
        <v>18.2794288119598</v>
      </c>
      <c r="BH183">
        <f>AVERAGE(AS183:AS186)</f>
        <v>20.295801776253938</v>
      </c>
      <c r="BI183">
        <f>AVERAGE(AT183:AT186)</f>
        <v>34.914483495351043</v>
      </c>
      <c r="BJ183">
        <f>AVERAGE(AU183:AU186)</f>
        <v>47.990467638066249</v>
      </c>
      <c r="BK183">
        <f>AVERAGE(AV183:AV186)</f>
        <v>60.556470267687033</v>
      </c>
      <c r="BL183">
        <f>AVERAGE(AW183:AW186)</f>
        <v>0.60441815238117191</v>
      </c>
      <c r="BM183">
        <f t="shared" ref="BM183:BQ183" si="112">AVERAGE(AX183:AX186)</f>
        <v>61.701617357121549</v>
      </c>
      <c r="BN183">
        <f t="shared" si="112"/>
        <v>2.5015227920455203</v>
      </c>
      <c r="BO183">
        <f t="shared" si="112"/>
        <v>35.073063320344446</v>
      </c>
      <c r="BP183">
        <f t="shared" si="112"/>
        <v>123.18364433362567</v>
      </c>
      <c r="BQ183">
        <f t="shared" si="112"/>
        <v>119.66426828450707</v>
      </c>
    </row>
    <row r="184" spans="1:69" x14ac:dyDescent="0.2">
      <c r="A184">
        <v>2022</v>
      </c>
      <c r="B184">
        <v>2</v>
      </c>
      <c r="C184" s="5">
        <v>45157</v>
      </c>
      <c r="D184" s="5">
        <v>45213</v>
      </c>
      <c r="E184" t="s">
        <v>51</v>
      </c>
      <c r="F184">
        <v>0</v>
      </c>
      <c r="G184">
        <v>420.1</v>
      </c>
      <c r="H184">
        <v>99.6</v>
      </c>
      <c r="I184">
        <v>0</v>
      </c>
      <c r="L184">
        <v>6.7672368001699787</v>
      </c>
      <c r="M184">
        <v>9.2996390693819198</v>
      </c>
      <c r="N184">
        <v>12.043239260253902</v>
      </c>
      <c r="O184">
        <v>6.6209860484099368</v>
      </c>
      <c r="P184" s="2">
        <v>0</v>
      </c>
      <c r="Q184" s="2">
        <v>39.067783730473451</v>
      </c>
      <c r="R184" s="2">
        <v>11.995066303212887</v>
      </c>
      <c r="S184">
        <f t="shared" si="78"/>
        <v>0</v>
      </c>
      <c r="T184">
        <f t="shared" si="79"/>
        <v>1393.9385235032928</v>
      </c>
      <c r="U184">
        <f t="shared" si="80"/>
        <v>427.98396569863581</v>
      </c>
      <c r="V184">
        <f t="shared" si="81"/>
        <v>1821.9224892019286</v>
      </c>
      <c r="W184">
        <f t="shared" si="101"/>
        <v>0</v>
      </c>
      <c r="X184">
        <f t="shared" si="98"/>
        <v>1562.6050848471912</v>
      </c>
      <c r="Y184">
        <f t="shared" si="99"/>
        <v>479.77002554817074</v>
      </c>
      <c r="Z184">
        <f t="shared" si="100"/>
        <v>2042.3751103953618</v>
      </c>
      <c r="AA184">
        <f t="shared" si="83"/>
        <v>0</v>
      </c>
      <c r="AB184">
        <f t="shared" si="84"/>
        <v>76.509211108859574</v>
      </c>
      <c r="AC184">
        <f t="shared" si="85"/>
        <v>23.490788891140429</v>
      </c>
      <c r="AD184">
        <v>14.5</v>
      </c>
      <c r="AE184">
        <v>18.7</v>
      </c>
      <c r="AF184">
        <v>20.2</v>
      </c>
      <c r="AG184">
        <v>17.100000000000001</v>
      </c>
      <c r="AH184">
        <v>34.700000000000003</v>
      </c>
      <c r="AI184">
        <v>35</v>
      </c>
      <c r="AJ184">
        <v>20.8</v>
      </c>
      <c r="AK184">
        <v>50.3</v>
      </c>
      <c r="AL184">
        <v>41.6</v>
      </c>
      <c r="AM184">
        <v>69</v>
      </c>
      <c r="AN184">
        <v>61</v>
      </c>
      <c r="AO184">
        <v>59</v>
      </c>
      <c r="AP184">
        <v>0.77</v>
      </c>
      <c r="AQ184">
        <v>0.6</v>
      </c>
      <c r="AR184">
        <v>0.61</v>
      </c>
      <c r="AS184">
        <f t="shared" si="86"/>
        <v>19.052361833367108</v>
      </c>
      <c r="AT184">
        <f t="shared" si="87"/>
        <v>34.770472366673424</v>
      </c>
      <c r="AU184">
        <f t="shared" si="88"/>
        <v>48.25630136647078</v>
      </c>
      <c r="AV184">
        <f t="shared" si="89"/>
        <v>60.530184222177198</v>
      </c>
      <c r="AW184">
        <f t="shared" si="90"/>
        <v>0.60234907888911393</v>
      </c>
      <c r="AX184">
        <f t="shared" si="91"/>
        <v>61.813802026361408</v>
      </c>
      <c r="AY184">
        <f t="shared" si="92"/>
        <v>2.4867218705530103</v>
      </c>
      <c r="AZ184">
        <f t="shared" si="93"/>
        <v>36.069277895815063</v>
      </c>
      <c r="BA184">
        <f t="shared" si="94"/>
        <v>122.37539262917952</v>
      </c>
      <c r="BB184">
        <f t="shared" si="95"/>
        <v>119.1579328689821</v>
      </c>
    </row>
    <row r="185" spans="1:69" x14ac:dyDescent="0.2">
      <c r="A185">
        <v>2022</v>
      </c>
      <c r="B185">
        <v>3</v>
      </c>
      <c r="C185" s="5">
        <v>45157</v>
      </c>
      <c r="D185" s="5">
        <v>45213</v>
      </c>
      <c r="E185" t="s">
        <v>51</v>
      </c>
      <c r="F185">
        <v>0</v>
      </c>
      <c r="G185">
        <v>561.29999999999995</v>
      </c>
      <c r="H185">
        <v>61.8</v>
      </c>
      <c r="I185">
        <v>0</v>
      </c>
      <c r="L185">
        <v>6.3254030894125606</v>
      </c>
      <c r="M185">
        <v>9.2996390693819198</v>
      </c>
      <c r="N185">
        <v>12.043239260253902</v>
      </c>
      <c r="O185">
        <v>6.6209860484099368</v>
      </c>
      <c r="P185" s="2">
        <v>0</v>
      </c>
      <c r="Q185" s="2">
        <v>52.198874096440711</v>
      </c>
      <c r="R185" s="2">
        <v>7.442721862836911</v>
      </c>
      <c r="S185">
        <f t="shared" si="78"/>
        <v>0</v>
      </c>
      <c r="T185">
        <f t="shared" si="79"/>
        <v>1862.4558277610045</v>
      </c>
      <c r="U185">
        <f t="shared" si="80"/>
        <v>265.556316066021</v>
      </c>
      <c r="V185">
        <f t="shared" si="81"/>
        <v>2128.0121438270253</v>
      </c>
      <c r="W185">
        <f t="shared" si="101"/>
        <v>0</v>
      </c>
      <c r="X185">
        <f t="shared" si="98"/>
        <v>2087.8129829200861</v>
      </c>
      <c r="Y185">
        <f t="shared" si="99"/>
        <v>297.68863031000956</v>
      </c>
      <c r="Z185">
        <f t="shared" si="100"/>
        <v>2385.5016132300952</v>
      </c>
      <c r="AA185">
        <f t="shared" si="83"/>
        <v>0</v>
      </c>
      <c r="AB185">
        <f t="shared" si="84"/>
        <v>87.520921023108286</v>
      </c>
      <c r="AC185">
        <f t="shared" si="85"/>
        <v>12.479078976891715</v>
      </c>
      <c r="AD185">
        <v>16.600000000000001</v>
      </c>
      <c r="AE185">
        <v>19.5</v>
      </c>
      <c r="AF185">
        <v>21.7</v>
      </c>
      <c r="AG185">
        <v>18.5</v>
      </c>
      <c r="AH185">
        <v>34.4</v>
      </c>
      <c r="AI185">
        <v>36.6</v>
      </c>
      <c r="AJ185">
        <v>23.5</v>
      </c>
      <c r="AK185">
        <v>48.4</v>
      </c>
      <c r="AL185">
        <v>41.9</v>
      </c>
      <c r="AM185">
        <v>68</v>
      </c>
      <c r="AN185">
        <v>61</v>
      </c>
      <c r="AO185">
        <v>59</v>
      </c>
      <c r="AP185">
        <v>0.75</v>
      </c>
      <c r="AQ185">
        <v>0.61</v>
      </c>
      <c r="AR185">
        <v>0.61</v>
      </c>
      <c r="AS185">
        <f t="shared" si="86"/>
        <v>19.774539737491615</v>
      </c>
      <c r="AT185">
        <f t="shared" si="87"/>
        <v>34.674539737491614</v>
      </c>
      <c r="AU185">
        <f t="shared" si="88"/>
        <v>47.588859866502034</v>
      </c>
      <c r="AV185">
        <f t="shared" si="89"/>
        <v>60.750418420462168</v>
      </c>
      <c r="AW185">
        <f t="shared" si="90"/>
        <v>0.6100000000000001</v>
      </c>
      <c r="AX185">
        <f t="shared" si="91"/>
        <v>61.888533544494038</v>
      </c>
      <c r="AY185">
        <f t="shared" si="92"/>
        <v>2.5215985492535076</v>
      </c>
      <c r="AZ185">
        <f t="shared" si="93"/>
        <v>35.967820586661489</v>
      </c>
      <c r="BA185">
        <f t="shared" si="94"/>
        <v>124.54322516713898</v>
      </c>
      <c r="BB185">
        <f t="shared" si="95"/>
        <v>120.97522201645209</v>
      </c>
    </row>
    <row r="186" spans="1:69" x14ac:dyDescent="0.2">
      <c r="A186">
        <v>2022</v>
      </c>
      <c r="B186">
        <v>4</v>
      </c>
      <c r="C186" s="5">
        <v>45157</v>
      </c>
      <c r="D186" s="5">
        <v>45213</v>
      </c>
      <c r="E186" t="s">
        <v>51</v>
      </c>
      <c r="F186">
        <v>0</v>
      </c>
      <c r="G186">
        <v>697.8</v>
      </c>
      <c r="H186">
        <v>148.1</v>
      </c>
      <c r="I186">
        <v>0</v>
      </c>
      <c r="L186">
        <v>7.1287389642904211</v>
      </c>
      <c r="M186">
        <v>9.2996390693819198</v>
      </c>
      <c r="N186">
        <v>12.043239260253902</v>
      </c>
      <c r="O186">
        <v>6.6209860484099368</v>
      </c>
      <c r="P186" s="2">
        <v>0</v>
      </c>
      <c r="Q186" s="2">
        <v>64.892881426147028</v>
      </c>
      <c r="R186" s="2">
        <v>17.836037344436029</v>
      </c>
      <c r="S186">
        <f t="shared" si="78"/>
        <v>0</v>
      </c>
      <c r="T186">
        <f t="shared" si="79"/>
        <v>2315.3780092849261</v>
      </c>
      <c r="U186">
        <f t="shared" si="80"/>
        <v>636.38981244947752</v>
      </c>
      <c r="V186">
        <f t="shared" si="81"/>
        <v>2951.7678217344037</v>
      </c>
      <c r="W186">
        <f t="shared" si="101"/>
        <v>0</v>
      </c>
      <c r="X186">
        <f t="shared" si="98"/>
        <v>2595.5387484084022</v>
      </c>
      <c r="Y186">
        <f t="shared" si="99"/>
        <v>713.3929797558643</v>
      </c>
      <c r="Z186">
        <f t="shared" si="100"/>
        <v>3308.9317281642666</v>
      </c>
      <c r="AA186">
        <f t="shared" si="83"/>
        <v>0</v>
      </c>
      <c r="AB186">
        <f t="shared" si="84"/>
        <v>78.440383834947198</v>
      </c>
      <c r="AC186">
        <f t="shared" si="85"/>
        <v>21.559616165052802</v>
      </c>
      <c r="AD186">
        <v>16.2</v>
      </c>
      <c r="AE186">
        <v>14.8</v>
      </c>
      <c r="AF186">
        <v>19.899999999999999</v>
      </c>
      <c r="AG186">
        <v>17.100000000000001</v>
      </c>
      <c r="AH186">
        <v>35.5</v>
      </c>
      <c r="AI186">
        <v>36.799999999999997</v>
      </c>
      <c r="AJ186">
        <v>21</v>
      </c>
      <c r="AK186">
        <v>50.9</v>
      </c>
      <c r="AL186">
        <v>43.9</v>
      </c>
      <c r="AM186">
        <v>69</v>
      </c>
      <c r="AN186">
        <v>60</v>
      </c>
      <c r="AO186">
        <v>58</v>
      </c>
      <c r="AP186">
        <v>0.77</v>
      </c>
      <c r="AQ186">
        <v>0.59</v>
      </c>
      <c r="AR186">
        <v>0.59</v>
      </c>
      <c r="AS186">
        <f t="shared" si="86"/>
        <v>15.899540424417692</v>
      </c>
      <c r="AT186">
        <f t="shared" si="87"/>
        <v>35.780275010145687</v>
      </c>
      <c r="AU186">
        <f t="shared" si="88"/>
        <v>49.390826868446304</v>
      </c>
      <c r="AV186">
        <f t="shared" si="89"/>
        <v>59.568807676698945</v>
      </c>
      <c r="AW186">
        <f t="shared" si="90"/>
        <v>0.59</v>
      </c>
      <c r="AX186">
        <f t="shared" si="91"/>
        <v>61.02716576709652</v>
      </c>
      <c r="AY186">
        <f t="shared" si="92"/>
        <v>2.4296009524121347</v>
      </c>
      <c r="AZ186">
        <f t="shared" si="93"/>
        <v>38.166990587927238</v>
      </c>
      <c r="BA186">
        <f t="shared" si="94"/>
        <v>117.66539176045775</v>
      </c>
      <c r="BB186">
        <f t="shared" si="95"/>
        <v>114.93927137267514</v>
      </c>
    </row>
    <row r="187" spans="1:69" x14ac:dyDescent="0.2">
      <c r="A187">
        <v>2022</v>
      </c>
      <c r="B187">
        <v>1</v>
      </c>
      <c r="C187" s="5">
        <v>45157</v>
      </c>
      <c r="D187" s="5">
        <v>45213</v>
      </c>
      <c r="E187" t="s">
        <v>51</v>
      </c>
      <c r="F187">
        <v>25</v>
      </c>
      <c r="G187">
        <v>640</v>
      </c>
      <c r="H187">
        <v>125.1</v>
      </c>
      <c r="I187">
        <v>384.9</v>
      </c>
      <c r="M187">
        <v>9.2996390693819198</v>
      </c>
      <c r="N187">
        <v>12.043239260253902</v>
      </c>
      <c r="O187">
        <v>6.6209860484099368</v>
      </c>
      <c r="P187" s="2">
        <v>25.484175300329845</v>
      </c>
      <c r="Q187" s="2">
        <v>59.517690044044286</v>
      </c>
      <c r="R187" s="2">
        <v>15.066092314577631</v>
      </c>
      <c r="S187">
        <f t="shared" si="78"/>
        <v>909.27537471576886</v>
      </c>
      <c r="T187">
        <f t="shared" si="79"/>
        <v>2123.5911807715001</v>
      </c>
      <c r="U187">
        <f t="shared" si="80"/>
        <v>537.55817378412985</v>
      </c>
      <c r="V187">
        <f t="shared" si="81"/>
        <v>3570.424729271399</v>
      </c>
      <c r="W187">
        <f t="shared" si="101"/>
        <v>1019.2976950563769</v>
      </c>
      <c r="X187">
        <f t="shared" si="98"/>
        <v>2380.5457136448517</v>
      </c>
      <c r="Y187">
        <f t="shared" si="99"/>
        <v>602.6027128120096</v>
      </c>
      <c r="Z187">
        <f t="shared" si="100"/>
        <v>4002.4461215132383</v>
      </c>
      <c r="AA187">
        <f t="shared" si="83"/>
        <v>25.466868612612391</v>
      </c>
      <c r="AB187">
        <f t="shared" si="84"/>
        <v>59.477270683279528</v>
      </c>
      <c r="AC187">
        <f t="shared" si="85"/>
        <v>15.055860704108079</v>
      </c>
      <c r="AD187">
        <v>20.5</v>
      </c>
      <c r="AE187">
        <v>28</v>
      </c>
      <c r="AF187">
        <v>18.100000000000001</v>
      </c>
      <c r="AG187">
        <v>18.7</v>
      </c>
      <c r="AH187">
        <v>33.700000000000003</v>
      </c>
      <c r="AI187">
        <v>38.4</v>
      </c>
      <c r="AJ187">
        <v>22.2</v>
      </c>
      <c r="AK187">
        <v>47.1</v>
      </c>
      <c r="AL187">
        <v>44.7</v>
      </c>
      <c r="AM187">
        <v>69</v>
      </c>
      <c r="AN187">
        <v>62</v>
      </c>
      <c r="AO187">
        <v>58</v>
      </c>
      <c r="AP187">
        <v>0.76</v>
      </c>
      <c r="AQ187">
        <v>0.62</v>
      </c>
      <c r="AR187">
        <v>0.59</v>
      </c>
      <c r="AS187">
        <f t="shared" si="86"/>
        <v>24.599454644347372</v>
      </c>
      <c r="AT187">
        <f t="shared" si="87"/>
        <v>30.587595161201222</v>
      </c>
      <c r="AU187">
        <f t="shared" si="88"/>
        <v>40.397409058560925</v>
      </c>
      <c r="AV187">
        <f t="shared" si="89"/>
        <v>63.180446374718542</v>
      </c>
      <c r="AW187">
        <f t="shared" si="90"/>
        <v>0.65113685784642483</v>
      </c>
      <c r="AX187">
        <f t="shared" si="91"/>
        <v>65.072263369424249</v>
      </c>
      <c r="AY187">
        <f t="shared" si="92"/>
        <v>2.9704875336446825</v>
      </c>
      <c r="AZ187">
        <f t="shared" si="93"/>
        <v>37.830954931190973</v>
      </c>
      <c r="BA187">
        <f t="shared" si="94"/>
        <v>152.58270595626652</v>
      </c>
      <c r="BB187">
        <f t="shared" si="95"/>
        <v>149.8421295542002</v>
      </c>
      <c r="BD187">
        <f>AVERAGE(V187:V190)</f>
        <v>2884.6790307241508</v>
      </c>
      <c r="BE187">
        <f>AVERAGE(AA187:AA190)</f>
        <v>39.303772291572614</v>
      </c>
      <c r="BF187">
        <f>AVERAGE(AB187:AB190)</f>
        <v>48.600063090828172</v>
      </c>
      <c r="BG187">
        <f>AVERAGE(AC187:AC190)</f>
        <v>12.096164617599205</v>
      </c>
      <c r="BH187">
        <f>AVERAGE(AS187:AS190)</f>
        <v>19.166143385400375</v>
      </c>
      <c r="BI187">
        <f>AVERAGE(AT187:AT190)</f>
        <v>28.177199696735766</v>
      </c>
      <c r="BJ187">
        <f>AVERAGE(AU187:AU190)</f>
        <v>37.62695113916557</v>
      </c>
      <c r="BK187">
        <f>AVERAGE(AV187:AV190)</f>
        <v>63.791208911417613</v>
      </c>
      <c r="BL187">
        <f>AVERAGE(AW187:AW190)</f>
        <v>0.66712420991812793</v>
      </c>
      <c r="BM187">
        <f t="shared" ref="BM187:BQ187" si="113">AVERAGE(AX187:AX190)</f>
        <v>66.949961436242845</v>
      </c>
      <c r="BN187">
        <f t="shared" si="113"/>
        <v>3.2139352680453759</v>
      </c>
      <c r="BO187">
        <f t="shared" si="113"/>
        <v>45.840792055175655</v>
      </c>
      <c r="BP187">
        <f t="shared" si="113"/>
        <v>166.89786949727048</v>
      </c>
      <c r="BQ187">
        <f t="shared" si="113"/>
        <v>167.20298333414073</v>
      </c>
    </row>
    <row r="188" spans="1:69" x14ac:dyDescent="0.2">
      <c r="A188">
        <v>2022</v>
      </c>
      <c r="B188">
        <v>2</v>
      </c>
      <c r="C188" s="5">
        <v>45157</v>
      </c>
      <c r="D188" s="5">
        <v>45213</v>
      </c>
      <c r="E188" t="s">
        <v>51</v>
      </c>
      <c r="F188">
        <v>25</v>
      </c>
      <c r="G188">
        <v>484.5</v>
      </c>
      <c r="H188">
        <v>114.6</v>
      </c>
      <c r="I188">
        <v>313.5</v>
      </c>
      <c r="M188">
        <v>9.2996390693819198</v>
      </c>
      <c r="N188">
        <v>12.043239260253902</v>
      </c>
      <c r="O188">
        <v>6.6209860484099368</v>
      </c>
      <c r="P188" s="2">
        <v>20.756791261765152</v>
      </c>
      <c r="Q188" s="2">
        <v>45.056751291155393</v>
      </c>
      <c r="R188" s="2">
        <v>13.80155219225097</v>
      </c>
      <c r="S188">
        <f t="shared" si="78"/>
        <v>740.60231221978063</v>
      </c>
      <c r="T188">
        <f t="shared" si="79"/>
        <v>1607.6248860684245</v>
      </c>
      <c r="U188">
        <f t="shared" si="80"/>
        <v>492.43938221951458</v>
      </c>
      <c r="V188">
        <f t="shared" si="81"/>
        <v>2840.66658050772</v>
      </c>
      <c r="W188">
        <f t="shared" si="101"/>
        <v>830.21519199837405</v>
      </c>
      <c r="X188">
        <f t="shared" si="98"/>
        <v>1802.1474972827039</v>
      </c>
      <c r="Y188">
        <f t="shared" si="99"/>
        <v>552.02454746807587</v>
      </c>
      <c r="Z188">
        <f t="shared" si="100"/>
        <v>3184.387236749154</v>
      </c>
      <c r="AA188">
        <f t="shared" si="83"/>
        <v>26.071426942594961</v>
      </c>
      <c r="AB188">
        <f t="shared" si="84"/>
        <v>56.593226994668598</v>
      </c>
      <c r="AC188">
        <f t="shared" si="85"/>
        <v>17.335346062736427</v>
      </c>
      <c r="AD188">
        <v>14.5</v>
      </c>
      <c r="AE188">
        <v>18.7</v>
      </c>
      <c r="AF188">
        <v>20.2</v>
      </c>
      <c r="AG188">
        <v>17.100000000000001</v>
      </c>
      <c r="AH188">
        <v>34.700000000000003</v>
      </c>
      <c r="AI188">
        <v>35</v>
      </c>
      <c r="AJ188">
        <v>20.8</v>
      </c>
      <c r="AK188">
        <v>50.3</v>
      </c>
      <c r="AL188">
        <v>41.6</v>
      </c>
      <c r="AM188">
        <v>69</v>
      </c>
      <c r="AN188">
        <v>61</v>
      </c>
      <c r="AO188">
        <v>59</v>
      </c>
      <c r="AP188">
        <v>0.77</v>
      </c>
      <c r="AQ188">
        <v>0.6</v>
      </c>
      <c r="AR188">
        <v>0.61</v>
      </c>
      <c r="AS188">
        <f t="shared" si="86"/>
        <v>17.865030259352054</v>
      </c>
      <c r="AT188">
        <f t="shared" si="87"/>
        <v>30.163434896291491</v>
      </c>
      <c r="AU188">
        <f t="shared" si="88"/>
        <v>41.100753944476409</v>
      </c>
      <c r="AV188">
        <f t="shared" si="89"/>
        <v>62.739007234152865</v>
      </c>
      <c r="AW188">
        <f t="shared" si="90"/>
        <v>0.64605496040868493</v>
      </c>
      <c r="AX188">
        <f t="shared" si="91"/>
        <v>65.402684215788938</v>
      </c>
      <c r="AY188">
        <f t="shared" si="92"/>
        <v>2.9196544706238163</v>
      </c>
      <c r="AZ188">
        <f t="shared" si="93"/>
        <v>43.911268572284882</v>
      </c>
      <c r="BA188">
        <f t="shared" si="94"/>
        <v>148.92375849893853</v>
      </c>
      <c r="BB188">
        <f t="shared" si="95"/>
        <v>148.02576694684177</v>
      </c>
    </row>
    <row r="189" spans="1:69" x14ac:dyDescent="0.2">
      <c r="A189">
        <v>2022</v>
      </c>
      <c r="B189">
        <v>3</v>
      </c>
      <c r="C189" s="5">
        <v>45157</v>
      </c>
      <c r="D189" s="5">
        <v>45213</v>
      </c>
      <c r="E189" t="s">
        <v>51</v>
      </c>
      <c r="F189">
        <v>25</v>
      </c>
      <c r="G189">
        <v>325.3</v>
      </c>
      <c r="H189">
        <v>77.900000000000006</v>
      </c>
      <c r="I189">
        <v>536.9</v>
      </c>
      <c r="M189">
        <v>9.2996390693819198</v>
      </c>
      <c r="N189">
        <v>12.043239260253902</v>
      </c>
      <c r="O189">
        <v>6.6209860484099368</v>
      </c>
      <c r="P189" s="2">
        <v>35.548074093912952</v>
      </c>
      <c r="Q189" s="2">
        <v>30.251725892699387</v>
      </c>
      <c r="R189" s="2">
        <v>9.3816833837377889</v>
      </c>
      <c r="S189">
        <f t="shared" si="78"/>
        <v>1268.3552836708141</v>
      </c>
      <c r="T189">
        <f t="shared" si="79"/>
        <v>1079.3815798515141</v>
      </c>
      <c r="U189">
        <f t="shared" si="80"/>
        <v>334.73846313176432</v>
      </c>
      <c r="V189">
        <f t="shared" si="81"/>
        <v>2682.4753266540929</v>
      </c>
      <c r="W189">
        <f t="shared" si="101"/>
        <v>1421.8262729949824</v>
      </c>
      <c r="X189">
        <f t="shared" si="98"/>
        <v>1209.9867510135473</v>
      </c>
      <c r="Y189">
        <f t="shared" si="99"/>
        <v>375.2418171707078</v>
      </c>
      <c r="Z189">
        <f t="shared" si="100"/>
        <v>3007.0548411792383</v>
      </c>
      <c r="AA189">
        <f t="shared" si="83"/>
        <v>47.283017706368241</v>
      </c>
      <c r="AB189">
        <f t="shared" si="84"/>
        <v>40.238266839823986</v>
      </c>
      <c r="AC189">
        <f t="shared" si="85"/>
        <v>12.478715453807753</v>
      </c>
      <c r="AD189">
        <v>16.600000000000001</v>
      </c>
      <c r="AE189">
        <v>19.5</v>
      </c>
      <c r="AF189">
        <v>21.7</v>
      </c>
      <c r="AG189">
        <v>18.5</v>
      </c>
      <c r="AH189">
        <v>34.4</v>
      </c>
      <c r="AI189">
        <v>36.6</v>
      </c>
      <c r="AJ189">
        <v>23.5</v>
      </c>
      <c r="AK189">
        <v>48.4</v>
      </c>
      <c r="AL189">
        <v>41.9</v>
      </c>
      <c r="AM189">
        <v>68</v>
      </c>
      <c r="AN189">
        <v>61</v>
      </c>
      <c r="AO189">
        <v>59</v>
      </c>
      <c r="AP189">
        <v>0.75</v>
      </c>
      <c r="AQ189">
        <v>0.61</v>
      </c>
      <c r="AR189">
        <v>0.61</v>
      </c>
      <c r="AS189">
        <f t="shared" si="86"/>
        <v>18.403324226499088</v>
      </c>
      <c r="AT189">
        <f t="shared" si="87"/>
        <v>27.156531924671214</v>
      </c>
      <c r="AU189">
        <f t="shared" si="88"/>
        <v>35.815412086616796</v>
      </c>
      <c r="AV189">
        <f t="shared" si="89"/>
        <v>64.060236930369612</v>
      </c>
      <c r="AW189">
        <f t="shared" si="90"/>
        <v>0.67619622478891539</v>
      </c>
      <c r="AX189">
        <f t="shared" si="91"/>
        <v>67.745061630681136</v>
      </c>
      <c r="AY189">
        <f t="shared" si="92"/>
        <v>3.350512893996286</v>
      </c>
      <c r="AZ189">
        <f t="shared" si="93"/>
        <v>48.28834253294729</v>
      </c>
      <c r="BA189">
        <f t="shared" si="94"/>
        <v>174.49971530704101</v>
      </c>
      <c r="BB189">
        <f t="shared" si="95"/>
        <v>175.95403294431799</v>
      </c>
    </row>
    <row r="190" spans="1:69" x14ac:dyDescent="0.2">
      <c r="A190">
        <v>2022</v>
      </c>
      <c r="B190">
        <v>4</v>
      </c>
      <c r="C190" s="5">
        <v>45157</v>
      </c>
      <c r="D190" s="5">
        <v>45213</v>
      </c>
      <c r="E190" t="s">
        <v>51</v>
      </c>
      <c r="F190">
        <v>25</v>
      </c>
      <c r="G190">
        <v>280.7</v>
      </c>
      <c r="H190">
        <v>20</v>
      </c>
      <c r="I190">
        <v>604.4</v>
      </c>
      <c r="M190">
        <v>9.2996390693819198</v>
      </c>
      <c r="N190">
        <v>12.043239260253902</v>
      </c>
      <c r="O190">
        <v>6.6209860484099368</v>
      </c>
      <c r="P190" s="2">
        <v>40.017239676589654</v>
      </c>
      <c r="Q190" s="2">
        <v>26.104086867755051</v>
      </c>
      <c r="R190" s="2">
        <v>2.4086478520507804</v>
      </c>
      <c r="S190">
        <f t="shared" si="78"/>
        <v>1427.8151116607189</v>
      </c>
      <c r="T190">
        <f t="shared" si="79"/>
        <v>931.39381944150023</v>
      </c>
      <c r="U190">
        <f t="shared" si="80"/>
        <v>85.940555361171846</v>
      </c>
      <c r="V190">
        <f t="shared" si="81"/>
        <v>2445.149486463391</v>
      </c>
      <c r="W190">
        <f t="shared" si="101"/>
        <v>1600.5807401716659</v>
      </c>
      <c r="X190">
        <f t="shared" si="98"/>
        <v>1044.0924715939218</v>
      </c>
      <c r="Y190">
        <f t="shared" si="99"/>
        <v>96.339362559873635</v>
      </c>
      <c r="Z190">
        <f t="shared" si="100"/>
        <v>2741.0125743254612</v>
      </c>
      <c r="AA190">
        <f t="shared" si="83"/>
        <v>58.393775904714865</v>
      </c>
      <c r="AB190">
        <f t="shared" si="84"/>
        <v>38.09148784554057</v>
      </c>
      <c r="AC190">
        <f t="shared" si="85"/>
        <v>3.5147362497445633</v>
      </c>
      <c r="AD190">
        <v>16.2</v>
      </c>
      <c r="AE190">
        <v>14.8</v>
      </c>
      <c r="AF190">
        <v>19.899999999999999</v>
      </c>
      <c r="AG190">
        <v>17.100000000000001</v>
      </c>
      <c r="AH190">
        <v>35.5</v>
      </c>
      <c r="AI190">
        <v>36.799999999999997</v>
      </c>
      <c r="AJ190">
        <v>21</v>
      </c>
      <c r="AK190">
        <v>50.9</v>
      </c>
      <c r="AL190">
        <v>43.9</v>
      </c>
      <c r="AM190">
        <v>69</v>
      </c>
      <c r="AN190">
        <v>60</v>
      </c>
      <c r="AO190">
        <v>58</v>
      </c>
      <c r="AP190">
        <v>0.77</v>
      </c>
      <c r="AQ190">
        <v>0.59</v>
      </c>
      <c r="AR190">
        <v>0.59</v>
      </c>
      <c r="AS190">
        <f t="shared" si="86"/>
        <v>15.796764411402982</v>
      </c>
      <c r="AT190">
        <f t="shared" si="87"/>
        <v>24.80123680477914</v>
      </c>
      <c r="AU190">
        <f t="shared" si="88"/>
        <v>33.194229467008135</v>
      </c>
      <c r="AV190">
        <f t="shared" si="89"/>
        <v>65.185145106429445</v>
      </c>
      <c r="AW190">
        <f t="shared" si="90"/>
        <v>0.69510879662848668</v>
      </c>
      <c r="AX190">
        <f t="shared" si="91"/>
        <v>69.579836529077056</v>
      </c>
      <c r="AY190">
        <f t="shared" si="92"/>
        <v>3.6150861739167173</v>
      </c>
      <c r="AZ190">
        <f t="shared" si="93"/>
        <v>53.332602184279452</v>
      </c>
      <c r="BA190">
        <f t="shared" si="94"/>
        <v>191.58529822683582</v>
      </c>
      <c r="BB190">
        <f t="shared" si="95"/>
        <v>194.99000389120295</v>
      </c>
    </row>
    <row r="191" spans="1:69" x14ac:dyDescent="0.2">
      <c r="A191">
        <v>2022</v>
      </c>
      <c r="B191">
        <v>1</v>
      </c>
      <c r="C191" s="5">
        <v>45157</v>
      </c>
      <c r="D191" s="5">
        <v>45213</v>
      </c>
      <c r="E191" t="s">
        <v>51</v>
      </c>
      <c r="F191">
        <v>50</v>
      </c>
      <c r="G191">
        <v>288</v>
      </c>
      <c r="H191">
        <v>41.1</v>
      </c>
      <c r="I191">
        <v>355</v>
      </c>
      <c r="M191">
        <v>9.2996390693819198</v>
      </c>
      <c r="N191">
        <v>12.043239260253902</v>
      </c>
      <c r="O191">
        <v>6.6209860484099368</v>
      </c>
      <c r="P191" s="2">
        <v>23.504500471855277</v>
      </c>
      <c r="Q191" s="2">
        <v>26.78296051981993</v>
      </c>
      <c r="R191" s="2">
        <v>4.9497713359643543</v>
      </c>
      <c r="S191">
        <f t="shared" si="78"/>
        <v>838.64057683579631</v>
      </c>
      <c r="T191">
        <f t="shared" si="79"/>
        <v>955.61603134717507</v>
      </c>
      <c r="U191">
        <f t="shared" si="80"/>
        <v>176.60784126720816</v>
      </c>
      <c r="V191">
        <f t="shared" si="81"/>
        <v>1970.8644494501796</v>
      </c>
      <c r="W191">
        <f t="shared" si="101"/>
        <v>940.1160866329277</v>
      </c>
      <c r="X191">
        <f t="shared" si="98"/>
        <v>1071.2455711401833</v>
      </c>
      <c r="Y191">
        <f t="shared" si="99"/>
        <v>197.97739006054036</v>
      </c>
      <c r="Z191">
        <f t="shared" si="100"/>
        <v>2209.3390478336514</v>
      </c>
      <c r="AA191">
        <f t="shared" si="83"/>
        <v>42.551915585557161</v>
      </c>
      <c r="AB191">
        <f t="shared" si="84"/>
        <v>48.487151494044525</v>
      </c>
      <c r="AC191">
        <f t="shared" si="85"/>
        <v>8.9609329203983155</v>
      </c>
      <c r="AD191">
        <v>20.5</v>
      </c>
      <c r="AE191">
        <v>28</v>
      </c>
      <c r="AF191">
        <v>18.100000000000001</v>
      </c>
      <c r="AG191">
        <v>18.7</v>
      </c>
      <c r="AH191">
        <v>33.700000000000003</v>
      </c>
      <c r="AI191">
        <v>38.4</v>
      </c>
      <c r="AJ191">
        <v>22.2</v>
      </c>
      <c r="AK191">
        <v>47.1</v>
      </c>
      <c r="AL191">
        <v>44.7</v>
      </c>
      <c r="AM191">
        <v>69</v>
      </c>
      <c r="AN191">
        <v>62</v>
      </c>
      <c r="AO191">
        <v>58</v>
      </c>
      <c r="AP191">
        <v>0.76</v>
      </c>
      <c r="AQ191">
        <v>0.62</v>
      </c>
      <c r="AR191">
        <v>0.59</v>
      </c>
      <c r="AS191">
        <f t="shared" si="86"/>
        <v>23.921473971963781</v>
      </c>
      <c r="AT191">
        <f t="shared" si="87"/>
        <v>27.738376509425152</v>
      </c>
      <c r="AU191">
        <f t="shared" si="88"/>
        <v>36.289510629106708</v>
      </c>
      <c r="AV191">
        <f t="shared" si="89"/>
        <v>64.620196774173067</v>
      </c>
      <c r="AW191">
        <f t="shared" si="90"/>
        <v>0.67688440194366062</v>
      </c>
      <c r="AX191">
        <f t="shared" si="91"/>
        <v>67.291804699157808</v>
      </c>
      <c r="AY191">
        <f t="shared" si="92"/>
        <v>3.3067406509403758</v>
      </c>
      <c r="AZ191">
        <f t="shared" si="93"/>
        <v>42.329281142966977</v>
      </c>
      <c r="BA191">
        <f t="shared" si="94"/>
        <v>173.72539149993841</v>
      </c>
      <c r="BB191">
        <f t="shared" si="95"/>
        <v>172.49344656887266</v>
      </c>
      <c r="BD191">
        <f>AVERAGE(V191:V194)</f>
        <v>2284.1033516320722</v>
      </c>
      <c r="BE191">
        <f>AVERAGE(AA191:AA194)</f>
        <v>37.189293364855232</v>
      </c>
      <c r="BF191">
        <f>AVERAGE(AB191:AB194)</f>
        <v>48.891713521956753</v>
      </c>
      <c r="BG191">
        <f>AVERAGE(AC191:AC194)</f>
        <v>13.918993113188016</v>
      </c>
      <c r="BH191">
        <f>AVERAGE(AS191:AS194)</f>
        <v>19.256292028300841</v>
      </c>
      <c r="BI191">
        <f>AVERAGE(AT191:AT194)</f>
        <v>28.495209608876841</v>
      </c>
      <c r="BJ191">
        <f>AVERAGE(AU191:AU194)</f>
        <v>37.874953539246654</v>
      </c>
      <c r="BK191">
        <f>AVERAGE(AV191:AV194)</f>
        <v>63.65631083332454</v>
      </c>
      <c r="BL191">
        <f>AVERAGE(AW191:AW194)</f>
        <v>0.66523974366491956</v>
      </c>
      <c r="BM191">
        <f t="shared" ref="BM191:BQ191" si="114">AVERAGE(AX191:AX194)</f>
        <v>66.702231714684942</v>
      </c>
      <c r="BN191">
        <f t="shared" si="114"/>
        <v>3.2031874000761742</v>
      </c>
      <c r="BO191">
        <f t="shared" si="114"/>
        <v>45.52000118019977</v>
      </c>
      <c r="BP191">
        <f t="shared" si="114"/>
        <v>166.16778681341651</v>
      </c>
      <c r="BQ191">
        <f t="shared" si="114"/>
        <v>166.21948586131424</v>
      </c>
    </row>
    <row r="192" spans="1:69" x14ac:dyDescent="0.2">
      <c r="A192">
        <v>2022</v>
      </c>
      <c r="B192">
        <v>2</v>
      </c>
      <c r="C192" s="5">
        <v>45157</v>
      </c>
      <c r="D192" s="5">
        <v>45213</v>
      </c>
      <c r="E192" t="s">
        <v>51</v>
      </c>
      <c r="F192">
        <v>50</v>
      </c>
      <c r="G192">
        <v>295.3</v>
      </c>
      <c r="H192">
        <v>120.4</v>
      </c>
      <c r="I192">
        <v>246.4</v>
      </c>
      <c r="M192">
        <v>9.2996390693819198</v>
      </c>
      <c r="N192">
        <v>12.043239260253902</v>
      </c>
      <c r="O192">
        <v>6.6209860484099368</v>
      </c>
      <c r="P192" s="2">
        <v>16.314109623282082</v>
      </c>
      <c r="Q192" s="2">
        <v>27.46183417188481</v>
      </c>
      <c r="R192" s="2">
        <v>14.500060069345698</v>
      </c>
      <c r="S192">
        <f t="shared" si="78"/>
        <v>582.08743135870463</v>
      </c>
      <c r="T192">
        <f t="shared" si="79"/>
        <v>979.83824325285002</v>
      </c>
      <c r="U192">
        <f t="shared" si="80"/>
        <v>517.36214327425455</v>
      </c>
      <c r="V192">
        <f t="shared" si="81"/>
        <v>2079.2878178858091</v>
      </c>
      <c r="W192">
        <f t="shared" si="101"/>
        <v>652.52001055310791</v>
      </c>
      <c r="X192">
        <f t="shared" si="98"/>
        <v>1098.3986706864448</v>
      </c>
      <c r="Y192">
        <f t="shared" si="99"/>
        <v>579.96296261043938</v>
      </c>
      <c r="Z192">
        <f t="shared" si="100"/>
        <v>2330.8816438499921</v>
      </c>
      <c r="AA192">
        <f t="shared" si="83"/>
        <v>27.994557865036839</v>
      </c>
      <c r="AB192">
        <f t="shared" si="84"/>
        <v>47.123742794258078</v>
      </c>
      <c r="AC192">
        <f t="shared" si="85"/>
        <v>24.881699340705087</v>
      </c>
      <c r="AD192">
        <v>14.5</v>
      </c>
      <c r="AE192">
        <v>18.7</v>
      </c>
      <c r="AF192">
        <v>20.2</v>
      </c>
      <c r="AG192">
        <v>17.100000000000001</v>
      </c>
      <c r="AH192">
        <v>34.700000000000003</v>
      </c>
      <c r="AI192">
        <v>35</v>
      </c>
      <c r="AJ192">
        <v>20.8</v>
      </c>
      <c r="AK192">
        <v>50.3</v>
      </c>
      <c r="AL192">
        <v>41.6</v>
      </c>
      <c r="AM192">
        <v>69</v>
      </c>
      <c r="AN192">
        <v>61</v>
      </c>
      <c r="AO192">
        <v>59</v>
      </c>
      <c r="AP192">
        <v>0.77</v>
      </c>
      <c r="AQ192">
        <v>0.6</v>
      </c>
      <c r="AR192">
        <v>0.61</v>
      </c>
      <c r="AS192">
        <f t="shared" si="86"/>
        <v>17.897454059779029</v>
      </c>
      <c r="AT192">
        <f t="shared" si="87"/>
        <v>29.847602913775635</v>
      </c>
      <c r="AU192">
        <f t="shared" si="88"/>
        <v>39.876897587172792</v>
      </c>
      <c r="AV192">
        <f t="shared" si="89"/>
        <v>62.741930642388844</v>
      </c>
      <c r="AW192">
        <f t="shared" si="90"/>
        <v>0.65007891830463316</v>
      </c>
      <c r="AX192">
        <f t="shared" si="91"/>
        <v>65.648717330168779</v>
      </c>
      <c r="AY192">
        <f t="shared" si="92"/>
        <v>3.0092611828107816</v>
      </c>
      <c r="AZ192">
        <f t="shared" si="93"/>
        <v>45.017031184150269</v>
      </c>
      <c r="BA192">
        <f t="shared" si="94"/>
        <v>153.5015092819082</v>
      </c>
      <c r="BB192">
        <f t="shared" si="95"/>
        <v>153.1427416767398</v>
      </c>
    </row>
    <row r="193" spans="1:69" x14ac:dyDescent="0.2">
      <c r="A193">
        <v>2022</v>
      </c>
      <c r="B193">
        <v>3</v>
      </c>
      <c r="C193" s="5">
        <v>45157</v>
      </c>
      <c r="D193" s="5">
        <v>45213</v>
      </c>
      <c r="E193" t="s">
        <v>51</v>
      </c>
      <c r="F193">
        <v>50</v>
      </c>
      <c r="G193">
        <v>409.4</v>
      </c>
      <c r="H193">
        <v>98.7</v>
      </c>
      <c r="I193">
        <v>154.1</v>
      </c>
      <c r="M193">
        <v>9.2996390693819198</v>
      </c>
      <c r="N193">
        <v>12.043239260253902</v>
      </c>
      <c r="O193">
        <v>6.6209860484099368</v>
      </c>
      <c r="P193" s="2">
        <v>10.202939500599712</v>
      </c>
      <c r="Q193" s="2">
        <v>38.072722350049574</v>
      </c>
      <c r="R193" s="2">
        <v>11.886677149870602</v>
      </c>
      <c r="S193">
        <f t="shared" si="78"/>
        <v>364.0408813813977</v>
      </c>
      <c r="T193">
        <f t="shared" si="79"/>
        <v>1358.4347334497688</v>
      </c>
      <c r="U193">
        <f t="shared" si="80"/>
        <v>424.11664070738306</v>
      </c>
      <c r="V193">
        <f t="shared" si="81"/>
        <v>2146.5922555385496</v>
      </c>
      <c r="W193">
        <f t="shared" si="101"/>
        <v>408.08982802854683</v>
      </c>
      <c r="X193">
        <f t="shared" si="98"/>
        <v>1522.8053361971909</v>
      </c>
      <c r="Y193">
        <f t="shared" si="99"/>
        <v>475.43475423297639</v>
      </c>
      <c r="Z193">
        <f t="shared" si="100"/>
        <v>2406.329918458714</v>
      </c>
      <c r="AA193">
        <f t="shared" si="83"/>
        <v>16.959014011259672</v>
      </c>
      <c r="AB193">
        <f t="shared" si="84"/>
        <v>63.283314748983699</v>
      </c>
      <c r="AC193">
        <f t="shared" si="85"/>
        <v>19.757671239756625</v>
      </c>
      <c r="AD193">
        <v>16.600000000000001</v>
      </c>
      <c r="AE193">
        <v>19.5</v>
      </c>
      <c r="AF193">
        <v>21.7</v>
      </c>
      <c r="AG193">
        <v>18.5</v>
      </c>
      <c r="AH193">
        <v>34.4</v>
      </c>
      <c r="AI193">
        <v>36.6</v>
      </c>
      <c r="AJ193">
        <v>23.5</v>
      </c>
      <c r="AK193">
        <v>48.4</v>
      </c>
      <c r="AL193">
        <v>41.9</v>
      </c>
      <c r="AM193">
        <v>68</v>
      </c>
      <c r="AN193">
        <v>61</v>
      </c>
      <c r="AO193">
        <v>59</v>
      </c>
      <c r="AP193">
        <v>0.75</v>
      </c>
      <c r="AQ193">
        <v>0.61</v>
      </c>
      <c r="AR193">
        <v>0.61</v>
      </c>
      <c r="AS193">
        <f t="shared" si="86"/>
        <v>19.442857360948114</v>
      </c>
      <c r="AT193">
        <f t="shared" si="87"/>
        <v>32.138185539484354</v>
      </c>
      <c r="AU193">
        <f t="shared" si="88"/>
        <v>42.892956880612161</v>
      </c>
      <c r="AV193">
        <f t="shared" si="89"/>
        <v>61.79197755599305</v>
      </c>
      <c r="AW193">
        <f t="shared" si="90"/>
        <v>0.6337426196157635</v>
      </c>
      <c r="AX193">
        <f t="shared" si="91"/>
        <v>63.864353464741697</v>
      </c>
      <c r="AY193">
        <f t="shared" si="92"/>
        <v>2.7976621041539951</v>
      </c>
      <c r="AZ193">
        <f t="shared" si="93"/>
        <v>40.666692740082581</v>
      </c>
      <c r="BA193">
        <f t="shared" si="94"/>
        <v>140.54721459279344</v>
      </c>
      <c r="BB193">
        <f t="shared" si="95"/>
        <v>138.50455929814242</v>
      </c>
    </row>
    <row r="194" spans="1:69" x14ac:dyDescent="0.2">
      <c r="A194">
        <v>2022</v>
      </c>
      <c r="B194">
        <v>4</v>
      </c>
      <c r="C194" s="5">
        <v>45157</v>
      </c>
      <c r="D194" s="5">
        <v>45213</v>
      </c>
      <c r="E194" t="s">
        <v>51</v>
      </c>
      <c r="F194">
        <v>50</v>
      </c>
      <c r="G194">
        <v>324.89999999999998</v>
      </c>
      <c r="H194">
        <v>14.2</v>
      </c>
      <c r="I194">
        <v>762.2</v>
      </c>
      <c r="M194">
        <v>9.2996390693819198</v>
      </c>
      <c r="N194">
        <v>12.043239260253902</v>
      </c>
      <c r="O194">
        <v>6.6209860484099368</v>
      </c>
      <c r="P194" s="2">
        <v>50.465155660980543</v>
      </c>
      <c r="Q194" s="2">
        <v>30.214527336421856</v>
      </c>
      <c r="R194" s="2">
        <v>1.710139974956054</v>
      </c>
      <c r="S194">
        <f t="shared" si="78"/>
        <v>1800.5967539837857</v>
      </c>
      <c r="T194">
        <f t="shared" si="79"/>
        <v>1078.0543353635319</v>
      </c>
      <c r="U194">
        <f t="shared" si="80"/>
        <v>61.017794306432002</v>
      </c>
      <c r="V194">
        <f t="shared" si="81"/>
        <v>2939.6688836537496</v>
      </c>
      <c r="W194">
        <f t="shared" si="101"/>
        <v>2018.4689612158238</v>
      </c>
      <c r="X194">
        <f t="shared" si="98"/>
        <v>1208.4989099425193</v>
      </c>
      <c r="Y194">
        <f t="shared" si="99"/>
        <v>68.400947417510281</v>
      </c>
      <c r="Z194">
        <f t="shared" si="100"/>
        <v>3295.3688185758533</v>
      </c>
      <c r="AA194">
        <f t="shared" si="83"/>
        <v>61.251685997567265</v>
      </c>
      <c r="AB194">
        <f t="shared" si="84"/>
        <v>36.672645050540702</v>
      </c>
      <c r="AC194">
        <f t="shared" si="85"/>
        <v>2.0756689518920326</v>
      </c>
      <c r="AD194">
        <v>16.2</v>
      </c>
      <c r="AE194">
        <v>14.8</v>
      </c>
      <c r="AF194">
        <v>19.899999999999999</v>
      </c>
      <c r="AG194">
        <v>17.100000000000001</v>
      </c>
      <c r="AH194">
        <v>35.5</v>
      </c>
      <c r="AI194">
        <v>36.799999999999997</v>
      </c>
      <c r="AJ194">
        <v>21</v>
      </c>
      <c r="AK194">
        <v>50.9</v>
      </c>
      <c r="AL194">
        <v>43.9</v>
      </c>
      <c r="AM194">
        <v>69</v>
      </c>
      <c r="AN194">
        <v>60</v>
      </c>
      <c r="AO194">
        <v>58</v>
      </c>
      <c r="AP194">
        <v>0.77</v>
      </c>
      <c r="AQ194">
        <v>0.59</v>
      </c>
      <c r="AR194">
        <v>0.59</v>
      </c>
      <c r="AS194">
        <f t="shared" si="86"/>
        <v>15.763382720512435</v>
      </c>
      <c r="AT194">
        <f t="shared" si="87"/>
        <v>24.256673472822222</v>
      </c>
      <c r="AU194">
        <f t="shared" si="88"/>
        <v>32.440449060094942</v>
      </c>
      <c r="AV194">
        <f t="shared" si="89"/>
        <v>65.471138360743211</v>
      </c>
      <c r="AW194">
        <f t="shared" si="90"/>
        <v>0.70025303479562107</v>
      </c>
      <c r="AX194">
        <f t="shared" si="91"/>
        <v>70.004051364671497</v>
      </c>
      <c r="AY194">
        <f t="shared" si="92"/>
        <v>3.6990856623995452</v>
      </c>
      <c r="AZ194">
        <f t="shared" si="93"/>
        <v>54.066999653599268</v>
      </c>
      <c r="BA194">
        <f t="shared" si="94"/>
        <v>196.89703187902609</v>
      </c>
      <c r="BB194">
        <f t="shared" si="95"/>
        <v>200.73719590150208</v>
      </c>
    </row>
    <row r="195" spans="1:69" x14ac:dyDescent="0.2">
      <c r="A195">
        <v>2022</v>
      </c>
      <c r="B195">
        <v>1</v>
      </c>
      <c r="C195" s="5">
        <v>45157</v>
      </c>
      <c r="D195" s="5">
        <v>45213</v>
      </c>
      <c r="E195" t="s">
        <v>51</v>
      </c>
      <c r="F195">
        <v>75</v>
      </c>
      <c r="G195">
        <v>75.2</v>
      </c>
      <c r="H195">
        <v>22.4</v>
      </c>
      <c r="I195">
        <v>1227</v>
      </c>
      <c r="M195">
        <v>9.2996390693819198</v>
      </c>
      <c r="N195">
        <v>12.043239260253902</v>
      </c>
      <c r="O195">
        <v>6.6209860484099368</v>
      </c>
      <c r="P195" s="2">
        <v>81.239498813989925</v>
      </c>
      <c r="Q195" s="2">
        <v>6.9933285801752039</v>
      </c>
      <c r="R195" s="2">
        <v>2.6976855942968738</v>
      </c>
      <c r="S195">
        <f t="shared" ref="S195:S242" si="115">P195*8.92*4</f>
        <v>2898.6253176831606</v>
      </c>
      <c r="T195">
        <f t="shared" ref="T195:T242" si="116">Q195*8.92*4</f>
        <v>249.52196374065127</v>
      </c>
      <c r="U195">
        <f t="shared" ref="U195:U242" si="117">R195*8.92*4</f>
        <v>96.253422004512458</v>
      </c>
      <c r="V195">
        <f t="shared" ref="V195:V242" si="118">SUM(S195:U195)</f>
        <v>3244.4007034283241</v>
      </c>
      <c r="W195">
        <f t="shared" si="101"/>
        <v>3249.358981122823</v>
      </c>
      <c r="X195">
        <f t="shared" si="98"/>
        <v>279.71412135327006</v>
      </c>
      <c r="Y195">
        <f t="shared" si="99"/>
        <v>107.90008606705847</v>
      </c>
      <c r="Z195">
        <f t="shared" si="100"/>
        <v>3636.9731885431511</v>
      </c>
      <c r="AA195">
        <f t="shared" si="83"/>
        <v>89.342395796555394</v>
      </c>
      <c r="AB195">
        <f t="shared" si="84"/>
        <v>7.6908491444038969</v>
      </c>
      <c r="AC195">
        <f t="shared" si="85"/>
        <v>2.9667550590407181</v>
      </c>
      <c r="AD195">
        <v>20.5</v>
      </c>
      <c r="AE195">
        <v>28</v>
      </c>
      <c r="AF195">
        <v>18.100000000000001</v>
      </c>
      <c r="AG195">
        <v>18.7</v>
      </c>
      <c r="AH195">
        <v>33.700000000000003</v>
      </c>
      <c r="AI195">
        <v>38.4</v>
      </c>
      <c r="AJ195">
        <v>22.2</v>
      </c>
      <c r="AK195">
        <v>47.1</v>
      </c>
      <c r="AL195">
        <v>44.7</v>
      </c>
      <c r="AM195">
        <v>69</v>
      </c>
      <c r="AN195">
        <v>62</v>
      </c>
      <c r="AO195">
        <v>58</v>
      </c>
      <c r="AP195">
        <v>0.76</v>
      </c>
      <c r="AQ195">
        <v>0.62</v>
      </c>
      <c r="AR195">
        <v>0.59</v>
      </c>
      <c r="AS195">
        <f t="shared" si="86"/>
        <v>21.005611564413318</v>
      </c>
      <c r="AT195">
        <f t="shared" si="87"/>
        <v>20.438078118291607</v>
      </c>
      <c r="AU195">
        <f t="shared" si="88"/>
        <v>24.782541325240732</v>
      </c>
      <c r="AV195">
        <f t="shared" si="89"/>
        <v>68.135297503397254</v>
      </c>
      <c r="AW195">
        <f t="shared" si="90"/>
        <v>0.74418932759746548</v>
      </c>
      <c r="AX195">
        <f t="shared" si="91"/>
        <v>72.978737145850843</v>
      </c>
      <c r="AY195">
        <f t="shared" si="92"/>
        <v>4.8421184262399022</v>
      </c>
      <c r="AZ195">
        <f t="shared" si="93"/>
        <v>55.9466250031128</v>
      </c>
      <c r="BA195">
        <f t="shared" si="94"/>
        <v>268.22697521832316</v>
      </c>
      <c r="BB195">
        <f t="shared" si="95"/>
        <v>273.93154097491686</v>
      </c>
      <c r="BD195">
        <f>AVERAGE(V195:V198)</f>
        <v>2565.1640252042444</v>
      </c>
      <c r="BE195">
        <f>AVERAGE(AA195:AA198)</f>
        <v>78.228454970018035</v>
      </c>
      <c r="BF195">
        <f>AVERAGE(AB195:AB198)</f>
        <v>16.386287064712214</v>
      </c>
      <c r="BG195">
        <f>AVERAGE(AC195:AC198)</f>
        <v>5.3852579652697496</v>
      </c>
      <c r="BH195">
        <f>AVERAGE(AS195:AS198)</f>
        <v>17.527501125393538</v>
      </c>
      <c r="BI195">
        <f>AVERAGE(AT195:AT198)</f>
        <v>21.680545362292165</v>
      </c>
      <c r="BJ195">
        <f>AVERAGE(AU195:AU198)</f>
        <v>27.592703809356003</v>
      </c>
      <c r="BK195">
        <f>AVERAGE(AV195:AV198)</f>
        <v>66.893572487095042</v>
      </c>
      <c r="BL195">
        <f>AVERAGE(AW195:AW198)</f>
        <v>0.72711253035799994</v>
      </c>
      <c r="BM195">
        <f t="shared" ref="BM195:BQ195" si="119">AVERAGE(AX195:AX198)</f>
        <v>72.010855162774405</v>
      </c>
      <c r="BN195">
        <f t="shared" si="119"/>
        <v>4.3694395771355161</v>
      </c>
      <c r="BO195">
        <f t="shared" si="119"/>
        <v>56.811284331905377</v>
      </c>
      <c r="BP195">
        <f t="shared" si="119"/>
        <v>237.83622502270032</v>
      </c>
      <c r="BQ195">
        <f t="shared" si="119"/>
        <v>244.08535337523423</v>
      </c>
    </row>
    <row r="196" spans="1:69" x14ac:dyDescent="0.2">
      <c r="A196">
        <v>2022</v>
      </c>
      <c r="B196">
        <v>2</v>
      </c>
      <c r="C196" s="5">
        <v>45157</v>
      </c>
      <c r="D196" s="5">
        <v>45213</v>
      </c>
      <c r="E196" t="s">
        <v>51</v>
      </c>
      <c r="F196">
        <v>75</v>
      </c>
      <c r="G196">
        <v>127.9</v>
      </c>
      <c r="H196">
        <v>14.4</v>
      </c>
      <c r="I196">
        <v>716</v>
      </c>
      <c r="M196">
        <v>9.2996390693819198</v>
      </c>
      <c r="N196">
        <v>12.043239260253902</v>
      </c>
      <c r="O196">
        <v>6.6209860484099368</v>
      </c>
      <c r="P196" s="2">
        <v>47.406260106615143</v>
      </c>
      <c r="Q196" s="2">
        <v>11.894238369739476</v>
      </c>
      <c r="R196" s="2">
        <v>1.7342264534765619</v>
      </c>
      <c r="S196">
        <f t="shared" si="115"/>
        <v>1691.4553606040283</v>
      </c>
      <c r="T196">
        <f t="shared" si="116"/>
        <v>424.38642503230449</v>
      </c>
      <c r="U196">
        <f t="shared" si="117"/>
        <v>61.877199860043731</v>
      </c>
      <c r="V196">
        <f t="shared" si="118"/>
        <v>2177.7189854963767</v>
      </c>
      <c r="W196">
        <f t="shared" si="101"/>
        <v>1896.1214592371157</v>
      </c>
      <c r="X196">
        <f t="shared" si="98"/>
        <v>475.73718246121331</v>
      </c>
      <c r="Y196">
        <f t="shared" si="99"/>
        <v>69.364341043109022</v>
      </c>
      <c r="Z196">
        <f t="shared" si="100"/>
        <v>2441.2229827414385</v>
      </c>
      <c r="AA196">
        <f t="shared" ref="AA196:AA242" si="120">S196/V196*100</f>
        <v>77.670965439945775</v>
      </c>
      <c r="AB196">
        <f t="shared" ref="AB196:AB242" si="121">T196/V196*100</f>
        <v>19.487657859380434</v>
      </c>
      <c r="AC196">
        <f t="shared" ref="AC196:AC242" si="122">U196/V196*100</f>
        <v>2.8413767006737922</v>
      </c>
      <c r="AD196">
        <v>14.5</v>
      </c>
      <c r="AE196">
        <v>18.7</v>
      </c>
      <c r="AF196">
        <v>20.2</v>
      </c>
      <c r="AG196">
        <v>17.100000000000001</v>
      </c>
      <c r="AH196">
        <v>34.700000000000003</v>
      </c>
      <c r="AI196">
        <v>35</v>
      </c>
      <c r="AJ196">
        <v>20.8</v>
      </c>
      <c r="AK196">
        <v>50.3</v>
      </c>
      <c r="AL196">
        <v>41.6</v>
      </c>
      <c r="AM196">
        <v>69</v>
      </c>
      <c r="AN196">
        <v>61</v>
      </c>
      <c r="AO196">
        <v>59</v>
      </c>
      <c r="AP196">
        <v>0.77</v>
      </c>
      <c r="AQ196">
        <v>0.6</v>
      </c>
      <c r="AR196">
        <v>0.61</v>
      </c>
      <c r="AS196">
        <f t="shared" ref="AS196:AS242" si="123">((AD196*AA196/100)+(AE196*AB196/100)+(AF196*AC196/100))</f>
        <v>15.480440102032386</v>
      </c>
      <c r="AT196">
        <f t="shared" ref="AT196:AT242" si="124">((AG196*AA196/100)+(AH196*AB196/100)+(AI196*AC196/100))</f>
        <v>21.038434212671568</v>
      </c>
      <c r="AU196">
        <f t="shared" ref="AU196:AU242" si="125">((AJ196*AA196/100)+(AK196*AB196/100)+(AL196*AC196/100))</f>
        <v>27.139865422257376</v>
      </c>
      <c r="AV196">
        <f t="shared" ref="AV196:AV242" si="126">((AM196*AA196/100)+(AN196*AB196/100)+(AO196*AC196/100))</f>
        <v>67.156849701182196</v>
      </c>
      <c r="AW196">
        <f t="shared" ref="AW196:AW242" si="127">(AP196*AA196/100)+(AQ196*AB196/100)+(AR196*AC196/100)</f>
        <v>0.73232477891797521</v>
      </c>
      <c r="AX196">
        <f t="shared" ref="AX196:AX242" si="128">88.9-(0.779*AT196)</f>
        <v>72.511059748328847</v>
      </c>
      <c r="AY196">
        <f t="shared" ref="AY196:AY242" si="129">120/AU196</f>
        <v>4.4215399793982808</v>
      </c>
      <c r="AZ196">
        <f t="shared" ref="AZ196:AZ242" si="130">100-((AU196*0.93)+AS196)</f>
        <v>59.279485055268253</v>
      </c>
      <c r="BA196">
        <f t="shared" ref="BA196:BA242" si="131">AY196*AV196/1.23</f>
        <v>241.41194784082808</v>
      </c>
      <c r="BB196">
        <f t="shared" ref="BB196:BB242" si="132">AY196*AX196/1.29</f>
        <v>248.53530978742126</v>
      </c>
    </row>
    <row r="197" spans="1:69" x14ac:dyDescent="0.2">
      <c r="A197">
        <v>2022</v>
      </c>
      <c r="B197">
        <v>3</v>
      </c>
      <c r="C197" s="5">
        <v>45157</v>
      </c>
      <c r="D197" s="5">
        <v>45213</v>
      </c>
      <c r="E197" t="s">
        <v>51</v>
      </c>
      <c r="F197">
        <v>75</v>
      </c>
      <c r="G197">
        <v>107.6</v>
      </c>
      <c r="H197">
        <v>40.799999999999997</v>
      </c>
      <c r="I197">
        <v>742.3</v>
      </c>
      <c r="M197">
        <v>9.2996390693819198</v>
      </c>
      <c r="N197">
        <v>12.043239260253902</v>
      </c>
      <c r="O197">
        <v>6.6209860484099368</v>
      </c>
      <c r="P197" s="2">
        <v>49.147579437346955</v>
      </c>
      <c r="Q197" s="2">
        <v>10.006411638654946</v>
      </c>
      <c r="R197" s="2">
        <v>4.9136416181835916</v>
      </c>
      <c r="S197">
        <f t="shared" si="115"/>
        <v>1753.5856343245393</v>
      </c>
      <c r="T197">
        <f t="shared" si="116"/>
        <v>357.02876726720848</v>
      </c>
      <c r="U197">
        <f t="shared" si="117"/>
        <v>175.31873293679055</v>
      </c>
      <c r="V197">
        <f t="shared" si="118"/>
        <v>2285.9331345285386</v>
      </c>
      <c r="W197">
        <f t="shared" si="101"/>
        <v>1965.7694960778085</v>
      </c>
      <c r="X197">
        <f t="shared" si="98"/>
        <v>400.22924810654069</v>
      </c>
      <c r="Y197">
        <f t="shared" si="99"/>
        <v>196.5322996221422</v>
      </c>
      <c r="Z197">
        <f t="shared" si="100"/>
        <v>2562.5310438064917</v>
      </c>
      <c r="AA197">
        <f t="shared" si="120"/>
        <v>76.712026604671749</v>
      </c>
      <c r="AB197">
        <f t="shared" si="121"/>
        <v>15.618513152216229</v>
      </c>
      <c r="AC197">
        <f t="shared" si="122"/>
        <v>7.669460243112014</v>
      </c>
      <c r="AD197">
        <v>16.600000000000001</v>
      </c>
      <c r="AE197">
        <v>19.5</v>
      </c>
      <c r="AF197">
        <v>21.7</v>
      </c>
      <c r="AG197">
        <v>18.5</v>
      </c>
      <c r="AH197">
        <v>34.4</v>
      </c>
      <c r="AI197">
        <v>36.6</v>
      </c>
      <c r="AJ197">
        <v>23.5</v>
      </c>
      <c r="AK197">
        <v>48.4</v>
      </c>
      <c r="AL197">
        <v>41.9</v>
      </c>
      <c r="AM197">
        <v>68</v>
      </c>
      <c r="AN197">
        <v>61</v>
      </c>
      <c r="AO197">
        <v>59</v>
      </c>
      <c r="AP197">
        <v>0.75</v>
      </c>
      <c r="AQ197">
        <v>0.61</v>
      </c>
      <c r="AR197">
        <v>0.61</v>
      </c>
      <c r="AS197">
        <f t="shared" si="123"/>
        <v>17.444079353812985</v>
      </c>
      <c r="AT197">
        <f t="shared" si="124"/>
        <v>22.371515895205654</v>
      </c>
      <c r="AU197">
        <f t="shared" si="125"/>
        <v>28.80019045963445</v>
      </c>
      <c r="AV197">
        <f t="shared" si="126"/>
        <v>66.216452657464785</v>
      </c>
      <c r="AW197">
        <f t="shared" si="127"/>
        <v>0.71739683724654046</v>
      </c>
      <c r="AX197">
        <f t="shared" si="128"/>
        <v>71.472589117634797</v>
      </c>
      <c r="AY197">
        <f t="shared" si="129"/>
        <v>4.1666391119249253</v>
      </c>
      <c r="AZ197">
        <f t="shared" si="130"/>
        <v>55.771743518726979</v>
      </c>
      <c r="BA197">
        <f t="shared" si="131"/>
        <v>224.30899308578694</v>
      </c>
      <c r="BB197">
        <f t="shared" si="132"/>
        <v>230.85308933959453</v>
      </c>
    </row>
    <row r="198" spans="1:69" x14ac:dyDescent="0.2">
      <c r="A198">
        <v>2022</v>
      </c>
      <c r="B198">
        <v>4</v>
      </c>
      <c r="C198" s="5">
        <v>45157</v>
      </c>
      <c r="D198" s="5">
        <v>45213</v>
      </c>
      <c r="E198" t="s">
        <v>51</v>
      </c>
      <c r="F198">
        <v>75</v>
      </c>
      <c r="G198">
        <v>175</v>
      </c>
      <c r="H198">
        <v>47.9</v>
      </c>
      <c r="I198">
        <v>747.6</v>
      </c>
      <c r="M198">
        <v>9.2996390693819198</v>
      </c>
      <c r="N198">
        <v>12.043239260253902</v>
      </c>
      <c r="O198">
        <v>6.6209860484099368</v>
      </c>
      <c r="P198" s="2">
        <v>49.498491697912684</v>
      </c>
      <c r="Q198" s="2">
        <v>16.274368371418358</v>
      </c>
      <c r="R198" s="2">
        <v>5.7687116056616183</v>
      </c>
      <c r="S198">
        <f t="shared" si="115"/>
        <v>1766.1061837815246</v>
      </c>
      <c r="T198">
        <f t="shared" si="116"/>
        <v>580.669463492207</v>
      </c>
      <c r="U198">
        <f t="shared" si="117"/>
        <v>205.82763009000655</v>
      </c>
      <c r="V198">
        <f t="shared" si="118"/>
        <v>2552.603277363738</v>
      </c>
      <c r="W198">
        <f t="shared" si="101"/>
        <v>1979.8050320190891</v>
      </c>
      <c r="X198">
        <f t="shared" si="98"/>
        <v>650.93046857476406</v>
      </c>
      <c r="Y198">
        <f t="shared" si="99"/>
        <v>230.73277333089734</v>
      </c>
      <c r="Z198">
        <f t="shared" si="100"/>
        <v>2861.4682739247505</v>
      </c>
      <c r="AA198">
        <f t="shared" si="120"/>
        <v>69.188432038899236</v>
      </c>
      <c r="AB198">
        <f t="shared" si="121"/>
        <v>22.748128102848291</v>
      </c>
      <c r="AC198">
        <f t="shared" si="122"/>
        <v>8.0634398582524724</v>
      </c>
      <c r="AD198">
        <v>16.2</v>
      </c>
      <c r="AE198">
        <v>14.8</v>
      </c>
      <c r="AF198">
        <v>19.899999999999999</v>
      </c>
      <c r="AG198">
        <v>17.100000000000001</v>
      </c>
      <c r="AH198">
        <v>35.5</v>
      </c>
      <c r="AI198">
        <v>36.799999999999997</v>
      </c>
      <c r="AJ198">
        <v>21</v>
      </c>
      <c r="AK198">
        <v>50.9</v>
      </c>
      <c r="AL198">
        <v>43.9</v>
      </c>
      <c r="AM198">
        <v>69</v>
      </c>
      <c r="AN198">
        <v>60</v>
      </c>
      <c r="AO198">
        <v>58</v>
      </c>
      <c r="AP198">
        <v>0.77</v>
      </c>
      <c r="AQ198">
        <v>0.59</v>
      </c>
      <c r="AR198">
        <v>0.59</v>
      </c>
      <c r="AS198">
        <f t="shared" si="123"/>
        <v>16.179873481315465</v>
      </c>
      <c r="AT198">
        <f t="shared" si="124"/>
        <v>22.874153222999823</v>
      </c>
      <c r="AU198">
        <f t="shared" si="125"/>
        <v>29.648218030291453</v>
      </c>
      <c r="AV198">
        <f t="shared" si="126"/>
        <v>66.065690086335891</v>
      </c>
      <c r="AW198">
        <f t="shared" si="127"/>
        <v>0.71453917767001862</v>
      </c>
      <c r="AX198">
        <f t="shared" si="128"/>
        <v>71.081034639283146</v>
      </c>
      <c r="AY198">
        <f t="shared" si="129"/>
        <v>4.0474607909789562</v>
      </c>
      <c r="AZ198">
        <f t="shared" si="130"/>
        <v>56.247283750513482</v>
      </c>
      <c r="BA198">
        <f t="shared" si="131"/>
        <v>217.39698394586313</v>
      </c>
      <c r="BB198">
        <f t="shared" si="132"/>
        <v>223.02147339900429</v>
      </c>
    </row>
    <row r="199" spans="1:69" x14ac:dyDescent="0.2">
      <c r="A199">
        <v>2022</v>
      </c>
      <c r="B199">
        <v>1</v>
      </c>
      <c r="C199" s="5">
        <v>45157</v>
      </c>
      <c r="D199" s="5">
        <v>45213</v>
      </c>
      <c r="E199" t="s">
        <v>51</v>
      </c>
      <c r="F199">
        <v>100</v>
      </c>
      <c r="G199">
        <v>0</v>
      </c>
      <c r="H199">
        <v>0</v>
      </c>
      <c r="I199">
        <f>643.5+736.4</f>
        <v>1379.9</v>
      </c>
      <c r="M199">
        <v>9.2996390693819198</v>
      </c>
      <c r="N199">
        <v>12.043239260253902</v>
      </c>
      <c r="O199">
        <v>6.6209860484099368</v>
      </c>
      <c r="P199" s="2">
        <v>91.362986482008722</v>
      </c>
      <c r="Q199" s="2">
        <v>0</v>
      </c>
      <c r="R199" s="2">
        <v>0</v>
      </c>
      <c r="S199">
        <f t="shared" si="115"/>
        <v>3259.8313576780711</v>
      </c>
      <c r="T199">
        <f t="shared" si="116"/>
        <v>0</v>
      </c>
      <c r="U199">
        <f t="shared" si="117"/>
        <v>0</v>
      </c>
      <c r="V199">
        <f t="shared" si="118"/>
        <v>3259.8313576780711</v>
      </c>
      <c r="W199">
        <f t="shared" si="101"/>
        <v>3654.2709519571176</v>
      </c>
      <c r="X199">
        <f t="shared" si="98"/>
        <v>0</v>
      </c>
      <c r="Y199">
        <f t="shared" si="99"/>
        <v>0</v>
      </c>
      <c r="Z199">
        <f t="shared" si="100"/>
        <v>3654.2709519571176</v>
      </c>
      <c r="AA199">
        <f t="shared" si="120"/>
        <v>100</v>
      </c>
      <c r="AB199">
        <f t="shared" si="121"/>
        <v>0</v>
      </c>
      <c r="AC199">
        <f t="shared" si="122"/>
        <v>0</v>
      </c>
      <c r="AD199">
        <v>20.5</v>
      </c>
      <c r="AE199">
        <v>28</v>
      </c>
      <c r="AF199">
        <v>18.100000000000001</v>
      </c>
      <c r="AG199">
        <v>18.7</v>
      </c>
      <c r="AH199">
        <v>33.700000000000003</v>
      </c>
      <c r="AI199">
        <v>38.4</v>
      </c>
      <c r="AJ199">
        <v>22.2</v>
      </c>
      <c r="AK199">
        <v>47.1</v>
      </c>
      <c r="AL199">
        <v>44.7</v>
      </c>
      <c r="AM199">
        <v>69</v>
      </c>
      <c r="AN199">
        <v>62</v>
      </c>
      <c r="AO199">
        <v>58</v>
      </c>
      <c r="AP199">
        <v>0.76</v>
      </c>
      <c r="AQ199">
        <v>0.62</v>
      </c>
      <c r="AR199">
        <v>0.59</v>
      </c>
      <c r="AS199">
        <f t="shared" si="123"/>
        <v>20.5</v>
      </c>
      <c r="AT199">
        <f t="shared" si="124"/>
        <v>18.7</v>
      </c>
      <c r="AU199">
        <f t="shared" si="125"/>
        <v>22.2</v>
      </c>
      <c r="AV199">
        <f t="shared" si="126"/>
        <v>69</v>
      </c>
      <c r="AW199">
        <f t="shared" si="127"/>
        <v>0.76</v>
      </c>
      <c r="AX199">
        <f t="shared" si="128"/>
        <v>74.332700000000003</v>
      </c>
      <c r="AY199">
        <f t="shared" si="129"/>
        <v>5.4054054054054053</v>
      </c>
      <c r="AZ199">
        <f t="shared" si="130"/>
        <v>58.853999999999999</v>
      </c>
      <c r="BA199">
        <f t="shared" si="131"/>
        <v>303.23005932762032</v>
      </c>
      <c r="BB199">
        <f t="shared" si="132"/>
        <v>311.47161114602977</v>
      </c>
      <c r="BD199">
        <f>AVERAGE(V199:V202)</f>
        <v>3087.910039426733</v>
      </c>
      <c r="BE199">
        <f>AVERAGE(AA199:AA202)</f>
        <v>100</v>
      </c>
      <c r="BF199">
        <f>AVERAGE(AB199:AB202)</f>
        <v>0</v>
      </c>
      <c r="BG199">
        <f>AVERAGE(AC199:AC202)</f>
        <v>0</v>
      </c>
      <c r="BH199">
        <f>AVERAGE(AS199:AS202)</f>
        <v>16.95</v>
      </c>
      <c r="BI199">
        <f>AVERAGE(AT199:AT202)</f>
        <v>17.850000000000001</v>
      </c>
      <c r="BJ199">
        <f>AVERAGE(AU199:AU202)</f>
        <v>21.875</v>
      </c>
      <c r="BK199">
        <f>AVERAGE(AV199:AV202)</f>
        <v>68.75</v>
      </c>
      <c r="BL199">
        <f>AVERAGE(AW199:AW202)</f>
        <v>0.76250000000000007</v>
      </c>
      <c r="BM199">
        <f t="shared" ref="BM199:BQ199" si="133">AVERAGE(AX199:AX202)</f>
        <v>74.994850000000014</v>
      </c>
      <c r="BN199">
        <f t="shared" si="133"/>
        <v>5.4988262169113238</v>
      </c>
      <c r="BO199">
        <f t="shared" si="133"/>
        <v>62.706249999999997</v>
      </c>
      <c r="BP199">
        <f t="shared" si="133"/>
        <v>307.43285627821177</v>
      </c>
      <c r="BQ199">
        <f t="shared" si="133"/>
        <v>319.78275727681347</v>
      </c>
    </row>
    <row r="200" spans="1:69" x14ac:dyDescent="0.2">
      <c r="A200">
        <v>2022</v>
      </c>
      <c r="B200">
        <v>2</v>
      </c>
      <c r="C200" s="5">
        <v>45157</v>
      </c>
      <c r="D200" s="5">
        <v>45213</v>
      </c>
      <c r="E200" t="s">
        <v>51</v>
      </c>
      <c r="F200">
        <v>100</v>
      </c>
      <c r="G200">
        <v>0</v>
      </c>
      <c r="H200">
        <v>0</v>
      </c>
      <c r="I200">
        <v>1024.2</v>
      </c>
      <c r="M200">
        <v>9.2996390693819198</v>
      </c>
      <c r="N200">
        <v>12.043239260253902</v>
      </c>
      <c r="O200">
        <v>6.6209860484099368</v>
      </c>
      <c r="P200" s="2">
        <v>67.812139107814573</v>
      </c>
      <c r="Q200" s="2">
        <v>0</v>
      </c>
      <c r="R200" s="2">
        <v>0</v>
      </c>
      <c r="S200">
        <f t="shared" si="115"/>
        <v>2419.5371233668238</v>
      </c>
      <c r="T200">
        <f t="shared" si="116"/>
        <v>0</v>
      </c>
      <c r="U200">
        <f t="shared" si="117"/>
        <v>0</v>
      </c>
      <c r="V200">
        <f t="shared" si="118"/>
        <v>2419.5371233668238</v>
      </c>
      <c r="W200">
        <f t="shared" si="101"/>
        <v>2712.3011152942095</v>
      </c>
      <c r="X200">
        <f t="shared" si="98"/>
        <v>0</v>
      </c>
      <c r="Y200">
        <f t="shared" si="99"/>
        <v>0</v>
      </c>
      <c r="Z200">
        <f t="shared" si="100"/>
        <v>2712.3011152942095</v>
      </c>
      <c r="AA200">
        <f t="shared" si="120"/>
        <v>100</v>
      </c>
      <c r="AB200">
        <f t="shared" si="121"/>
        <v>0</v>
      </c>
      <c r="AC200">
        <f t="shared" si="122"/>
        <v>0</v>
      </c>
      <c r="AD200">
        <v>14.5</v>
      </c>
      <c r="AE200">
        <v>18.7</v>
      </c>
      <c r="AF200">
        <v>20.2</v>
      </c>
      <c r="AG200">
        <v>17.100000000000001</v>
      </c>
      <c r="AH200">
        <v>34.700000000000003</v>
      </c>
      <c r="AI200">
        <v>35</v>
      </c>
      <c r="AJ200">
        <v>20.8</v>
      </c>
      <c r="AK200">
        <v>50.3</v>
      </c>
      <c r="AL200">
        <v>41.6</v>
      </c>
      <c r="AM200">
        <v>69</v>
      </c>
      <c r="AN200">
        <v>61</v>
      </c>
      <c r="AO200">
        <v>59</v>
      </c>
      <c r="AP200">
        <v>0.77</v>
      </c>
      <c r="AQ200">
        <v>0.6</v>
      </c>
      <c r="AR200">
        <v>0.61</v>
      </c>
      <c r="AS200">
        <f t="shared" si="123"/>
        <v>14.5</v>
      </c>
      <c r="AT200">
        <f t="shared" si="124"/>
        <v>17.100000000000001</v>
      </c>
      <c r="AU200">
        <f t="shared" si="125"/>
        <v>20.8</v>
      </c>
      <c r="AV200">
        <f t="shared" si="126"/>
        <v>69</v>
      </c>
      <c r="AW200">
        <f t="shared" si="127"/>
        <v>0.77</v>
      </c>
      <c r="AX200">
        <f t="shared" si="128"/>
        <v>75.579100000000011</v>
      </c>
      <c r="AY200">
        <f t="shared" si="129"/>
        <v>5.7692307692307692</v>
      </c>
      <c r="AZ200">
        <f t="shared" si="130"/>
        <v>66.156000000000006</v>
      </c>
      <c r="BA200">
        <f t="shared" si="131"/>
        <v>323.63977485928706</v>
      </c>
      <c r="BB200">
        <f t="shared" si="132"/>
        <v>338.01028622540252</v>
      </c>
    </row>
    <row r="201" spans="1:69" x14ac:dyDescent="0.2">
      <c r="A201">
        <v>2022</v>
      </c>
      <c r="B201">
        <v>3</v>
      </c>
      <c r="C201" s="5">
        <v>45157</v>
      </c>
      <c r="D201" s="5">
        <v>45213</v>
      </c>
      <c r="E201" t="s">
        <v>51</v>
      </c>
      <c r="F201">
        <v>100</v>
      </c>
      <c r="G201">
        <v>0</v>
      </c>
      <c r="H201">
        <v>0</v>
      </c>
      <c r="I201">
        <v>1611.4</v>
      </c>
      <c r="M201">
        <v>9.2996390693819198</v>
      </c>
      <c r="N201">
        <v>12.043239260253902</v>
      </c>
      <c r="O201">
        <v>6.6209860484099368</v>
      </c>
      <c r="P201" s="2">
        <v>106.69056918407772</v>
      </c>
      <c r="Q201" s="2">
        <v>0</v>
      </c>
      <c r="R201" s="2">
        <v>0</v>
      </c>
      <c r="S201">
        <f t="shared" si="115"/>
        <v>3806.7195084878931</v>
      </c>
      <c r="T201">
        <f t="shared" si="116"/>
        <v>0</v>
      </c>
      <c r="U201">
        <f t="shared" si="117"/>
        <v>0</v>
      </c>
      <c r="V201">
        <f t="shared" si="118"/>
        <v>3806.7195084878931</v>
      </c>
      <c r="W201">
        <f t="shared" si="101"/>
        <v>4267.3325690149286</v>
      </c>
      <c r="X201">
        <f t="shared" si="98"/>
        <v>0</v>
      </c>
      <c r="Y201">
        <f t="shared" si="99"/>
        <v>0</v>
      </c>
      <c r="Z201">
        <f t="shared" si="100"/>
        <v>4267.3325690149286</v>
      </c>
      <c r="AA201">
        <f t="shared" si="120"/>
        <v>100</v>
      </c>
      <c r="AB201">
        <f t="shared" si="121"/>
        <v>0</v>
      </c>
      <c r="AC201">
        <f t="shared" si="122"/>
        <v>0</v>
      </c>
      <c r="AD201">
        <v>16.600000000000001</v>
      </c>
      <c r="AE201">
        <v>19.5</v>
      </c>
      <c r="AF201">
        <v>21.7</v>
      </c>
      <c r="AG201">
        <v>18.5</v>
      </c>
      <c r="AH201">
        <v>34.4</v>
      </c>
      <c r="AI201">
        <v>36.6</v>
      </c>
      <c r="AJ201">
        <v>23.5</v>
      </c>
      <c r="AK201">
        <v>48.4</v>
      </c>
      <c r="AL201">
        <v>41.9</v>
      </c>
      <c r="AM201">
        <v>68</v>
      </c>
      <c r="AN201">
        <v>61</v>
      </c>
      <c r="AO201">
        <v>59</v>
      </c>
      <c r="AP201">
        <v>0.75</v>
      </c>
      <c r="AQ201">
        <v>0.61</v>
      </c>
      <c r="AR201">
        <v>0.61</v>
      </c>
      <c r="AS201">
        <f t="shared" si="123"/>
        <v>16.600000000000001</v>
      </c>
      <c r="AT201">
        <f t="shared" si="124"/>
        <v>18.5</v>
      </c>
      <c r="AU201">
        <f t="shared" si="125"/>
        <v>23.5</v>
      </c>
      <c r="AV201">
        <f t="shared" si="126"/>
        <v>68</v>
      </c>
      <c r="AW201">
        <f t="shared" si="127"/>
        <v>0.75</v>
      </c>
      <c r="AX201">
        <f t="shared" si="128"/>
        <v>74.488500000000002</v>
      </c>
      <c r="AY201">
        <f t="shared" si="129"/>
        <v>5.1063829787234045</v>
      </c>
      <c r="AZ201">
        <f t="shared" si="130"/>
        <v>61.545000000000002</v>
      </c>
      <c r="BA201">
        <f t="shared" si="131"/>
        <v>282.30409963674106</v>
      </c>
      <c r="BB201">
        <f t="shared" si="132"/>
        <v>294.85799109351808</v>
      </c>
    </row>
    <row r="202" spans="1:69" x14ac:dyDescent="0.2">
      <c r="A202">
        <v>2022</v>
      </c>
      <c r="B202">
        <v>4</v>
      </c>
      <c r="C202" s="5">
        <v>45157</v>
      </c>
      <c r="D202" s="5">
        <v>45213</v>
      </c>
      <c r="E202" t="s">
        <v>51</v>
      </c>
      <c r="F202">
        <v>100</v>
      </c>
      <c r="G202">
        <v>0</v>
      </c>
      <c r="H202">
        <v>0</v>
      </c>
      <c r="I202">
        <v>1213</v>
      </c>
      <c r="M202">
        <v>9.2996390693819198</v>
      </c>
      <c r="N202">
        <v>12.043239260253902</v>
      </c>
      <c r="O202">
        <v>6.6209860484099368</v>
      </c>
      <c r="P202" s="2">
        <v>80.312560767212531</v>
      </c>
      <c r="Q202" s="2">
        <v>0</v>
      </c>
      <c r="R202" s="2">
        <v>0</v>
      </c>
      <c r="S202">
        <f t="shared" si="115"/>
        <v>2865.5521681741429</v>
      </c>
      <c r="T202">
        <f t="shared" si="116"/>
        <v>0</v>
      </c>
      <c r="U202">
        <f t="shared" si="117"/>
        <v>0</v>
      </c>
      <c r="V202">
        <f t="shared" si="118"/>
        <v>2865.5521681741429</v>
      </c>
      <c r="W202">
        <f t="shared" si="101"/>
        <v>3212.2839805232143</v>
      </c>
      <c r="X202">
        <f t="shared" si="98"/>
        <v>0</v>
      </c>
      <c r="Y202">
        <f t="shared" si="99"/>
        <v>0</v>
      </c>
      <c r="Z202">
        <f t="shared" si="100"/>
        <v>3212.2839805232143</v>
      </c>
      <c r="AA202">
        <f t="shared" si="120"/>
        <v>100</v>
      </c>
      <c r="AB202">
        <f t="shared" si="121"/>
        <v>0</v>
      </c>
      <c r="AC202">
        <f t="shared" si="122"/>
        <v>0</v>
      </c>
      <c r="AD202">
        <v>16.2</v>
      </c>
      <c r="AE202">
        <v>14.8</v>
      </c>
      <c r="AF202">
        <v>19.899999999999999</v>
      </c>
      <c r="AG202">
        <v>17.100000000000001</v>
      </c>
      <c r="AH202">
        <v>35.5</v>
      </c>
      <c r="AI202">
        <v>36.799999999999997</v>
      </c>
      <c r="AJ202">
        <v>21</v>
      </c>
      <c r="AK202">
        <v>50.9</v>
      </c>
      <c r="AL202">
        <v>43.9</v>
      </c>
      <c r="AM202">
        <v>69</v>
      </c>
      <c r="AN202">
        <v>60</v>
      </c>
      <c r="AO202">
        <v>58</v>
      </c>
      <c r="AP202">
        <v>0.77</v>
      </c>
      <c r="AQ202">
        <v>0.59</v>
      </c>
      <c r="AR202">
        <v>0.59</v>
      </c>
      <c r="AS202">
        <f t="shared" si="123"/>
        <v>16.2</v>
      </c>
      <c r="AT202">
        <f t="shared" si="124"/>
        <v>17.100000000000001</v>
      </c>
      <c r="AU202">
        <f t="shared" si="125"/>
        <v>21</v>
      </c>
      <c r="AV202">
        <f t="shared" si="126"/>
        <v>69</v>
      </c>
      <c r="AW202">
        <f t="shared" si="127"/>
        <v>0.77</v>
      </c>
      <c r="AX202">
        <f t="shared" si="128"/>
        <v>75.579100000000011</v>
      </c>
      <c r="AY202">
        <f t="shared" si="129"/>
        <v>5.7142857142857144</v>
      </c>
      <c r="AZ202">
        <f t="shared" si="130"/>
        <v>64.27</v>
      </c>
      <c r="BA202">
        <f t="shared" si="131"/>
        <v>320.55749128919859</v>
      </c>
      <c r="BB202">
        <f t="shared" si="132"/>
        <v>334.7911406423035</v>
      </c>
    </row>
    <row r="203" spans="1:69" x14ac:dyDescent="0.2">
      <c r="A203">
        <v>2022</v>
      </c>
      <c r="B203">
        <v>1</v>
      </c>
      <c r="C203" s="5">
        <v>45157</v>
      </c>
      <c r="D203" s="5">
        <v>45213</v>
      </c>
      <c r="E203" t="s">
        <v>52</v>
      </c>
      <c r="F203">
        <v>0</v>
      </c>
      <c r="G203">
        <v>580.20000000000005</v>
      </c>
      <c r="H203">
        <v>219.9</v>
      </c>
      <c r="I203">
        <v>0</v>
      </c>
      <c r="L203">
        <v>9.5496404692822008</v>
      </c>
      <c r="M203">
        <v>9.2996390693819198</v>
      </c>
      <c r="N203">
        <v>12.043239260253902</v>
      </c>
      <c r="O203">
        <v>10.342214463207899</v>
      </c>
      <c r="P203" s="2">
        <v>0</v>
      </c>
      <c r="Q203" s="2">
        <v>53.956505880553905</v>
      </c>
      <c r="R203" s="2">
        <v>26.483083133298333</v>
      </c>
      <c r="S203">
        <f t="shared" si="115"/>
        <v>0</v>
      </c>
      <c r="T203">
        <f t="shared" si="116"/>
        <v>1925.1681298181634</v>
      </c>
      <c r="U203">
        <f t="shared" si="117"/>
        <v>944.91640619608449</v>
      </c>
      <c r="V203">
        <f t="shared" si="118"/>
        <v>2870.084536014248</v>
      </c>
      <c r="W203">
        <f t="shared" si="101"/>
        <v>0</v>
      </c>
      <c r="X203">
        <f t="shared" si="98"/>
        <v>2158.1134735261612</v>
      </c>
      <c r="Y203">
        <f t="shared" si="99"/>
        <v>1059.2512913458106</v>
      </c>
      <c r="Z203">
        <f t="shared" si="100"/>
        <v>3217.3647648719721</v>
      </c>
      <c r="AA203">
        <f t="shared" si="120"/>
        <v>0</v>
      </c>
      <c r="AB203">
        <f t="shared" si="121"/>
        <v>67.077053155085395</v>
      </c>
      <c r="AC203">
        <f t="shared" si="122"/>
        <v>32.922946844914591</v>
      </c>
      <c r="AD203">
        <v>16.3</v>
      </c>
      <c r="AE203">
        <v>28</v>
      </c>
      <c r="AF203">
        <v>18.100000000000001</v>
      </c>
      <c r="AG203">
        <v>31.2</v>
      </c>
      <c r="AH203">
        <v>33.700000000000003</v>
      </c>
      <c r="AI203">
        <v>38.4</v>
      </c>
      <c r="AJ203">
        <v>38.799999999999997</v>
      </c>
      <c r="AK203">
        <v>47.1</v>
      </c>
      <c r="AL203">
        <v>44.7</v>
      </c>
      <c r="AM203">
        <v>63</v>
      </c>
      <c r="AN203">
        <v>62</v>
      </c>
      <c r="AO203">
        <v>58</v>
      </c>
      <c r="AP203">
        <v>0.66</v>
      </c>
      <c r="AQ203">
        <v>0.62</v>
      </c>
      <c r="AR203">
        <v>0.59</v>
      </c>
      <c r="AS203">
        <f t="shared" si="123"/>
        <v>24.740628262353454</v>
      </c>
      <c r="AT203">
        <f t="shared" si="124"/>
        <v>35.247378501710983</v>
      </c>
      <c r="AU203">
        <f t="shared" si="125"/>
        <v>46.309849275722044</v>
      </c>
      <c r="AV203">
        <f t="shared" si="126"/>
        <v>60.683082126203409</v>
      </c>
      <c r="AW203">
        <f t="shared" si="127"/>
        <v>0.61012311594652557</v>
      </c>
      <c r="AX203">
        <f t="shared" si="128"/>
        <v>61.442292147167151</v>
      </c>
      <c r="AY203">
        <f t="shared" si="129"/>
        <v>2.5912414286977619</v>
      </c>
      <c r="AZ203">
        <f t="shared" si="130"/>
        <v>32.191211911225054</v>
      </c>
      <c r="BA203">
        <f t="shared" si="131"/>
        <v>127.84107026543654</v>
      </c>
      <c r="BB203">
        <f t="shared" si="132"/>
        <v>123.42000998906254</v>
      </c>
      <c r="BD203">
        <f>AVERAGE(V203:V206)</f>
        <v>2374.2104443076478</v>
      </c>
      <c r="BE203">
        <f>AVERAGE(AA203:AA206)</f>
        <v>0</v>
      </c>
      <c r="BF203">
        <f>AVERAGE(AB203:AB206)</f>
        <v>68.167444637156365</v>
      </c>
      <c r="BG203">
        <f>AVERAGE(AC203:AC206)</f>
        <v>31.832555362843642</v>
      </c>
      <c r="BH203">
        <f>AVERAGE(AS203:AS206)</f>
        <v>20.313541005454859</v>
      </c>
      <c r="BI203">
        <f>AVERAGE(AT203:AT206)</f>
        <v>35.268170600215925</v>
      </c>
      <c r="BJ203">
        <f>AVERAGE(AU203:AU206)</f>
        <v>47.270218176312227</v>
      </c>
      <c r="BK203">
        <f>AVERAGE(AV203:AV206)</f>
        <v>60.198734158518555</v>
      </c>
      <c r="BL203">
        <f>AVERAGE(AW203:AW206)</f>
        <v>0.60300996655423633</v>
      </c>
      <c r="BM203">
        <f t="shared" ref="BM203:BQ203" si="134">AVERAGE(AX203:AX206)</f>
        <v>61.426095102431795</v>
      </c>
      <c r="BN203">
        <f t="shared" si="134"/>
        <v>2.5393998676748253</v>
      </c>
      <c r="BO203">
        <f t="shared" si="134"/>
        <v>35.725156090574771</v>
      </c>
      <c r="BP203">
        <f t="shared" si="134"/>
        <v>124.28133440326864</v>
      </c>
      <c r="BQ203">
        <f t="shared" si="134"/>
        <v>120.91317230700137</v>
      </c>
    </row>
    <row r="204" spans="1:69" x14ac:dyDescent="0.2">
      <c r="A204">
        <v>2022</v>
      </c>
      <c r="B204">
        <v>2</v>
      </c>
      <c r="C204" s="5">
        <v>45157</v>
      </c>
      <c r="D204" s="5">
        <v>45213</v>
      </c>
      <c r="E204" t="s">
        <v>52</v>
      </c>
      <c r="F204">
        <v>0</v>
      </c>
      <c r="G204">
        <v>578.9</v>
      </c>
      <c r="H204">
        <v>106</v>
      </c>
      <c r="I204">
        <v>0</v>
      </c>
      <c r="L204">
        <v>9.9933964340743984</v>
      </c>
      <c r="M204">
        <v>9.2996390693819198</v>
      </c>
      <c r="N204">
        <v>12.043239260253902</v>
      </c>
      <c r="O204">
        <v>10.342214463207899</v>
      </c>
      <c r="P204" s="2">
        <v>0</v>
      </c>
      <c r="Q204" s="2">
        <v>53.83561057265193</v>
      </c>
      <c r="R204" s="2">
        <v>12.765833615869134</v>
      </c>
      <c r="S204">
        <f t="shared" si="115"/>
        <v>0</v>
      </c>
      <c r="T204">
        <f t="shared" si="116"/>
        <v>1920.8545852322209</v>
      </c>
      <c r="U204">
        <f t="shared" si="117"/>
        <v>455.4849434142107</v>
      </c>
      <c r="V204">
        <f t="shared" si="118"/>
        <v>2376.3395286464315</v>
      </c>
      <c r="W204">
        <f t="shared" si="101"/>
        <v>0</v>
      </c>
      <c r="X204">
        <f t="shared" ref="X204:X242" si="135">T204*1.121</f>
        <v>2153.2779900453197</v>
      </c>
      <c r="Y204">
        <f t="shared" ref="Y204:Y242" si="136">U204*1.121</f>
        <v>510.59862156733021</v>
      </c>
      <c r="Z204">
        <f t="shared" ref="Z204:Z242" si="137">V204*1.121</f>
        <v>2663.8766116126499</v>
      </c>
      <c r="AA204">
        <f t="shared" si="120"/>
        <v>0</v>
      </c>
      <c r="AB204">
        <f t="shared" si="121"/>
        <v>80.832497295802852</v>
      </c>
      <c r="AC204">
        <f t="shared" si="122"/>
        <v>19.167502704197155</v>
      </c>
      <c r="AD204">
        <v>16.3</v>
      </c>
      <c r="AE204">
        <v>18.7</v>
      </c>
      <c r="AF204">
        <v>20.2</v>
      </c>
      <c r="AG204">
        <v>24.3</v>
      </c>
      <c r="AH204">
        <v>34.700000000000003</v>
      </c>
      <c r="AI204">
        <v>35</v>
      </c>
      <c r="AJ204">
        <v>30.4</v>
      </c>
      <c r="AK204">
        <v>50.3</v>
      </c>
      <c r="AL204">
        <v>41.6</v>
      </c>
      <c r="AM204">
        <v>66</v>
      </c>
      <c r="AN204">
        <v>61</v>
      </c>
      <c r="AO204">
        <v>59</v>
      </c>
      <c r="AP204">
        <v>0.71</v>
      </c>
      <c r="AQ204">
        <v>0.6</v>
      </c>
      <c r="AR204">
        <v>0.61</v>
      </c>
      <c r="AS204">
        <f t="shared" si="123"/>
        <v>18.98751254056296</v>
      </c>
      <c r="AT204">
        <f t="shared" si="124"/>
        <v>34.757502508112594</v>
      </c>
      <c r="AU204">
        <f t="shared" si="125"/>
        <v>48.632427264734851</v>
      </c>
      <c r="AV204">
        <f t="shared" si="126"/>
        <v>60.616649945916059</v>
      </c>
      <c r="AW204">
        <f t="shared" si="127"/>
        <v>0.60191675027041969</v>
      </c>
      <c r="AX204">
        <f t="shared" si="128"/>
        <v>61.823905546180299</v>
      </c>
      <c r="AY204">
        <f t="shared" si="129"/>
        <v>2.4674894252505548</v>
      </c>
      <c r="AZ204">
        <f t="shared" si="130"/>
        <v>35.784330103233629</v>
      </c>
      <c r="BA204">
        <f t="shared" si="131"/>
        <v>121.60239246801829</v>
      </c>
      <c r="BB204">
        <f t="shared" si="132"/>
        <v>118.25568462239457</v>
      </c>
    </row>
    <row r="205" spans="1:69" x14ac:dyDescent="0.2">
      <c r="A205">
        <v>2022</v>
      </c>
      <c r="B205">
        <v>3</v>
      </c>
      <c r="C205" s="5">
        <v>45157</v>
      </c>
      <c r="D205" s="5">
        <v>45213</v>
      </c>
      <c r="E205" t="s">
        <v>52</v>
      </c>
      <c r="F205">
        <v>0</v>
      </c>
      <c r="G205">
        <v>534.9</v>
      </c>
      <c r="H205">
        <v>110.3</v>
      </c>
      <c r="I205">
        <v>0</v>
      </c>
      <c r="L205">
        <v>8.8019559902200495</v>
      </c>
      <c r="M205">
        <v>9.2996390693819198</v>
      </c>
      <c r="N205">
        <v>12.043239260253902</v>
      </c>
      <c r="O205">
        <v>10.342214463207899</v>
      </c>
      <c r="P205" s="2">
        <v>0</v>
      </c>
      <c r="Q205" s="2">
        <v>49.74376938212388</v>
      </c>
      <c r="R205" s="2">
        <v>13.283692904060054</v>
      </c>
      <c r="S205">
        <f t="shared" si="115"/>
        <v>0</v>
      </c>
      <c r="T205">
        <f t="shared" si="116"/>
        <v>1774.8576915541801</v>
      </c>
      <c r="U205">
        <f t="shared" si="117"/>
        <v>473.9621628168627</v>
      </c>
      <c r="V205">
        <f t="shared" si="118"/>
        <v>2248.8198543710428</v>
      </c>
      <c r="W205">
        <f t="shared" ref="W205:W242" si="138">S205*1.121</f>
        <v>0</v>
      </c>
      <c r="X205">
        <f t="shared" si="135"/>
        <v>1989.6154722322358</v>
      </c>
      <c r="Y205">
        <f t="shared" si="136"/>
        <v>531.31158451770307</v>
      </c>
      <c r="Z205">
        <f t="shared" si="137"/>
        <v>2520.9270567499389</v>
      </c>
      <c r="AA205">
        <f t="shared" si="120"/>
        <v>0</v>
      </c>
      <c r="AB205">
        <f t="shared" si="121"/>
        <v>78.923960409918109</v>
      </c>
      <c r="AC205">
        <f t="shared" si="122"/>
        <v>21.076039590081884</v>
      </c>
      <c r="AD205">
        <v>13.4</v>
      </c>
      <c r="AE205">
        <v>19.5</v>
      </c>
      <c r="AF205">
        <v>21.7</v>
      </c>
      <c r="AG205">
        <v>35</v>
      </c>
      <c r="AH205">
        <v>34.4</v>
      </c>
      <c r="AI205">
        <v>36.6</v>
      </c>
      <c r="AJ205">
        <v>43.1</v>
      </c>
      <c r="AK205">
        <v>48.4</v>
      </c>
      <c r="AL205">
        <v>41.9</v>
      </c>
      <c r="AM205">
        <v>62</v>
      </c>
      <c r="AN205">
        <v>61</v>
      </c>
      <c r="AO205">
        <v>59</v>
      </c>
      <c r="AP205">
        <v>0.64</v>
      </c>
      <c r="AQ205">
        <v>0.61</v>
      </c>
      <c r="AR205">
        <v>0.61</v>
      </c>
      <c r="AS205">
        <f t="shared" si="123"/>
        <v>19.963672870981799</v>
      </c>
      <c r="AT205">
        <f t="shared" si="124"/>
        <v>34.863672870981794</v>
      </c>
      <c r="AU205">
        <f t="shared" si="125"/>
        <v>47.030057426644674</v>
      </c>
      <c r="AV205">
        <f t="shared" si="126"/>
        <v>60.57847920819836</v>
      </c>
      <c r="AW205">
        <f t="shared" si="127"/>
        <v>0.61</v>
      </c>
      <c r="AX205">
        <f t="shared" si="128"/>
        <v>61.741198833505187</v>
      </c>
      <c r="AY205">
        <f t="shared" si="129"/>
        <v>2.5515597166167718</v>
      </c>
      <c r="AZ205">
        <f t="shared" si="130"/>
        <v>36.298373722238651</v>
      </c>
      <c r="BA205">
        <f t="shared" si="131"/>
        <v>125.66634735085009</v>
      </c>
      <c r="BB205">
        <f t="shared" si="132"/>
        <v>122.1212060458901</v>
      </c>
    </row>
    <row r="206" spans="1:69" x14ac:dyDescent="0.2">
      <c r="A206">
        <v>2022</v>
      </c>
      <c r="B206">
        <v>4</v>
      </c>
      <c r="C206" s="5">
        <v>45157</v>
      </c>
      <c r="D206" s="5">
        <v>45213</v>
      </c>
      <c r="E206" t="s">
        <v>52</v>
      </c>
      <c r="F206">
        <v>0</v>
      </c>
      <c r="G206">
        <v>276.5</v>
      </c>
      <c r="H206">
        <v>252.3</v>
      </c>
      <c r="I206">
        <v>0</v>
      </c>
      <c r="L206">
        <v>13.023864959254947</v>
      </c>
      <c r="M206">
        <v>9.2996390693819198</v>
      </c>
      <c r="N206">
        <v>12.043239260253902</v>
      </c>
      <c r="O206">
        <v>10.342214463207899</v>
      </c>
      <c r="P206" s="2">
        <v>0</v>
      </c>
      <c r="Q206" s="2">
        <v>25.713502026841006</v>
      </c>
      <c r="R206" s="2">
        <v>30.385092653620596</v>
      </c>
      <c r="S206">
        <f t="shared" si="115"/>
        <v>0</v>
      </c>
      <c r="T206">
        <f t="shared" si="116"/>
        <v>917.4577523176871</v>
      </c>
      <c r="U206">
        <f t="shared" si="117"/>
        <v>1084.1401058811828</v>
      </c>
      <c r="V206">
        <f t="shared" si="118"/>
        <v>2001.5978581988697</v>
      </c>
      <c r="W206">
        <f t="shared" si="138"/>
        <v>0</v>
      </c>
      <c r="X206">
        <f t="shared" si="135"/>
        <v>1028.4701403481272</v>
      </c>
      <c r="Y206">
        <f t="shared" si="136"/>
        <v>1215.3210586928058</v>
      </c>
      <c r="Z206">
        <f t="shared" si="137"/>
        <v>2243.791199040933</v>
      </c>
      <c r="AA206">
        <f t="shared" si="120"/>
        <v>0</v>
      </c>
      <c r="AB206">
        <f t="shared" si="121"/>
        <v>45.836267687819074</v>
      </c>
      <c r="AC206">
        <f t="shared" si="122"/>
        <v>54.163732312180933</v>
      </c>
      <c r="AD206">
        <v>12.6</v>
      </c>
      <c r="AE206">
        <v>14.8</v>
      </c>
      <c r="AF206">
        <v>19.899999999999999</v>
      </c>
      <c r="AG206">
        <v>31.9</v>
      </c>
      <c r="AH206">
        <v>35.5</v>
      </c>
      <c r="AI206">
        <v>36.799999999999997</v>
      </c>
      <c r="AJ206">
        <v>40.4</v>
      </c>
      <c r="AK206">
        <v>50.9</v>
      </c>
      <c r="AL206">
        <v>43.9</v>
      </c>
      <c r="AM206">
        <v>62</v>
      </c>
      <c r="AN206">
        <v>60</v>
      </c>
      <c r="AO206">
        <v>58</v>
      </c>
      <c r="AP206">
        <v>0.65</v>
      </c>
      <c r="AQ206">
        <v>0.59</v>
      </c>
      <c r="AR206">
        <v>0.59</v>
      </c>
      <c r="AS206">
        <f t="shared" si="123"/>
        <v>17.562350347921228</v>
      </c>
      <c r="AT206">
        <f t="shared" si="124"/>
        <v>36.204128520058347</v>
      </c>
      <c r="AU206">
        <f t="shared" si="125"/>
        <v>47.108538738147331</v>
      </c>
      <c r="AV206">
        <f t="shared" si="126"/>
        <v>58.916725353756391</v>
      </c>
      <c r="AW206">
        <f t="shared" si="127"/>
        <v>0.59000000000000008</v>
      </c>
      <c r="AX206">
        <f t="shared" si="128"/>
        <v>60.696983882874548</v>
      </c>
      <c r="AY206">
        <f t="shared" si="129"/>
        <v>2.5473089001342122</v>
      </c>
      <c r="AZ206">
        <f t="shared" si="130"/>
        <v>38.626708625601751</v>
      </c>
      <c r="BA206">
        <f t="shared" si="131"/>
        <v>122.01552752876962</v>
      </c>
      <c r="BB206">
        <f t="shared" si="132"/>
        <v>119.85578857065828</v>
      </c>
    </row>
    <row r="207" spans="1:69" x14ac:dyDescent="0.2">
      <c r="A207">
        <v>2022</v>
      </c>
      <c r="B207">
        <v>1</v>
      </c>
      <c r="C207" s="5">
        <v>45157</v>
      </c>
      <c r="D207" s="5">
        <v>45213</v>
      </c>
      <c r="E207" t="s">
        <v>52</v>
      </c>
      <c r="F207">
        <v>25</v>
      </c>
      <c r="G207">
        <v>372.9</v>
      </c>
      <c r="H207">
        <v>98.7</v>
      </c>
      <c r="I207">
        <v>227.2</v>
      </c>
      <c r="M207">
        <v>9.2996390693819198</v>
      </c>
      <c r="N207">
        <v>12.043239260253902</v>
      </c>
      <c r="O207">
        <v>10.342214463207899</v>
      </c>
      <c r="P207" s="2">
        <v>23.497511260408345</v>
      </c>
      <c r="Q207" s="2">
        <v>34.678354089725175</v>
      </c>
      <c r="R207" s="2">
        <v>11.886677149870602</v>
      </c>
      <c r="S207">
        <f t="shared" si="115"/>
        <v>838.39120177136977</v>
      </c>
      <c r="T207">
        <f t="shared" si="116"/>
        <v>1237.3236739213942</v>
      </c>
      <c r="U207">
        <f t="shared" si="117"/>
        <v>424.11664070738306</v>
      </c>
      <c r="V207">
        <f t="shared" si="118"/>
        <v>2499.8315164001469</v>
      </c>
      <c r="W207">
        <f t="shared" si="138"/>
        <v>939.83653718570554</v>
      </c>
      <c r="X207">
        <f t="shared" si="135"/>
        <v>1387.0398384658829</v>
      </c>
      <c r="Y207">
        <f t="shared" si="136"/>
        <v>475.43475423297639</v>
      </c>
      <c r="Z207">
        <f t="shared" si="137"/>
        <v>2802.3111298845647</v>
      </c>
      <c r="AA207">
        <f t="shared" si="120"/>
        <v>33.537908305863958</v>
      </c>
      <c r="AB207">
        <f t="shared" si="121"/>
        <v>49.496282681609983</v>
      </c>
      <c r="AC207">
        <f t="shared" si="122"/>
        <v>16.965809012526062</v>
      </c>
      <c r="AD207">
        <v>16.3</v>
      </c>
      <c r="AE207">
        <v>28</v>
      </c>
      <c r="AF207">
        <v>18.100000000000001</v>
      </c>
      <c r="AG207">
        <v>31.2</v>
      </c>
      <c r="AH207">
        <v>33.700000000000003</v>
      </c>
      <c r="AI207">
        <v>38.4</v>
      </c>
      <c r="AJ207">
        <v>38.799999999999997</v>
      </c>
      <c r="AK207">
        <v>47.1</v>
      </c>
      <c r="AL207">
        <v>44.7</v>
      </c>
      <c r="AM207">
        <v>63</v>
      </c>
      <c r="AN207">
        <v>62</v>
      </c>
      <c r="AO207">
        <v>58</v>
      </c>
      <c r="AP207">
        <v>0.66</v>
      </c>
      <c r="AQ207">
        <v>0.62</v>
      </c>
      <c r="AR207">
        <v>0.59</v>
      </c>
      <c r="AS207">
        <f t="shared" si="123"/>
        <v>22.396449635973838</v>
      </c>
      <c r="AT207">
        <f t="shared" si="124"/>
        <v>33.658945315942127</v>
      </c>
      <c r="AU207">
        <f t="shared" si="125"/>
        <v>43.909174194312669</v>
      </c>
      <c r="AV207">
        <f t="shared" si="126"/>
        <v>61.6567467225576</v>
      </c>
      <c r="AW207">
        <f t="shared" si="127"/>
        <v>0.62832542061858776</v>
      </c>
      <c r="AX207">
        <f t="shared" si="128"/>
        <v>62.679681598881089</v>
      </c>
      <c r="AY207">
        <f t="shared" si="129"/>
        <v>2.7329140709629423</v>
      </c>
      <c r="AZ207">
        <f t="shared" si="130"/>
        <v>36.768018363315377</v>
      </c>
      <c r="BA207">
        <f t="shared" si="131"/>
        <v>136.99397616900484</v>
      </c>
      <c r="BB207">
        <f t="shared" si="132"/>
        <v>132.78928977136366</v>
      </c>
      <c r="BD207">
        <f>AVERAGE(V207:V210)</f>
        <v>2766.5618985343667</v>
      </c>
      <c r="BE207">
        <f>AVERAGE(AA207:AA210)</f>
        <v>36.965496012363886</v>
      </c>
      <c r="BF207">
        <f>AVERAGE(AB207:AB210)</f>
        <v>50.845867923100506</v>
      </c>
      <c r="BG207">
        <f>AVERAGE(AC207:AC210)</f>
        <v>12.188636064535606</v>
      </c>
      <c r="BH207">
        <f>AVERAGE(AS207:AS210)</f>
        <v>18.086811873331282</v>
      </c>
      <c r="BI207">
        <f>AVERAGE(AT207:AT210)</f>
        <v>33.482655930586546</v>
      </c>
      <c r="BJ207">
        <f>AVERAGE(AU207:AU210)</f>
        <v>44.513234111769208</v>
      </c>
      <c r="BK207">
        <f>AVERAGE(AV207:AV210)</f>
        <v>61.486045058131175</v>
      </c>
      <c r="BL207">
        <f>AVERAGE(AW207:AW210)</f>
        <v>0.62576631288279128</v>
      </c>
      <c r="BM207">
        <f t="shared" ref="BM207:BQ207" si="139">AVERAGE(AX207:AX210)</f>
        <v>62.81701103007309</v>
      </c>
      <c r="BN207">
        <f t="shared" si="139"/>
        <v>2.6971429604642116</v>
      </c>
      <c r="BO207">
        <f t="shared" si="139"/>
        <v>40.515880402723347</v>
      </c>
      <c r="BP207">
        <f t="shared" si="139"/>
        <v>134.86076401321674</v>
      </c>
      <c r="BQ207">
        <f t="shared" si="139"/>
        <v>131.3817156096284</v>
      </c>
    </row>
    <row r="208" spans="1:69" x14ac:dyDescent="0.2">
      <c r="A208">
        <v>2022</v>
      </c>
      <c r="B208">
        <v>2</v>
      </c>
      <c r="C208" s="5">
        <v>45157</v>
      </c>
      <c r="D208" s="5">
        <v>45213</v>
      </c>
      <c r="E208" t="s">
        <v>52</v>
      </c>
      <c r="F208">
        <v>25</v>
      </c>
      <c r="G208">
        <v>494.5</v>
      </c>
      <c r="H208">
        <v>28.6</v>
      </c>
      <c r="I208">
        <v>241.3</v>
      </c>
      <c r="M208">
        <v>9.2996390693819198</v>
      </c>
      <c r="N208">
        <v>12.043239260253902</v>
      </c>
      <c r="O208">
        <v>10.342214463207899</v>
      </c>
      <c r="P208" s="2">
        <v>24.955763499720661</v>
      </c>
      <c r="Q208" s="2">
        <v>45.986715198093592</v>
      </c>
      <c r="R208" s="2">
        <v>3.4443664284326161</v>
      </c>
      <c r="S208">
        <f t="shared" si="115"/>
        <v>890.42164167003318</v>
      </c>
      <c r="T208">
        <f t="shared" si="116"/>
        <v>1640.8059982679792</v>
      </c>
      <c r="U208">
        <f t="shared" si="117"/>
        <v>122.89499416647574</v>
      </c>
      <c r="V208">
        <f t="shared" si="118"/>
        <v>2654.1226341044885</v>
      </c>
      <c r="W208">
        <f t="shared" si="138"/>
        <v>998.16266031210716</v>
      </c>
      <c r="X208">
        <f t="shared" si="135"/>
        <v>1839.3435240584047</v>
      </c>
      <c r="Y208">
        <f t="shared" si="136"/>
        <v>137.7652884606193</v>
      </c>
      <c r="Z208">
        <f t="shared" si="137"/>
        <v>2975.2714728311316</v>
      </c>
      <c r="AA208">
        <f t="shared" si="120"/>
        <v>33.54862470288473</v>
      </c>
      <c r="AB208">
        <f t="shared" si="121"/>
        <v>61.821031823632886</v>
      </c>
      <c r="AC208">
        <f t="shared" si="122"/>
        <v>4.6303434734823776</v>
      </c>
      <c r="AD208">
        <v>16.3</v>
      </c>
      <c r="AE208">
        <v>18.7</v>
      </c>
      <c r="AF208">
        <v>20.2</v>
      </c>
      <c r="AG208">
        <v>24.3</v>
      </c>
      <c r="AH208">
        <v>34.700000000000003</v>
      </c>
      <c r="AI208">
        <v>35</v>
      </c>
      <c r="AJ208">
        <v>30.4</v>
      </c>
      <c r="AK208">
        <v>50.3</v>
      </c>
      <c r="AL208">
        <v>41.6</v>
      </c>
      <c r="AM208">
        <v>66</v>
      </c>
      <c r="AN208">
        <v>61</v>
      </c>
      <c r="AO208">
        <v>59</v>
      </c>
      <c r="AP208">
        <v>0.71</v>
      </c>
      <c r="AQ208">
        <v>0.6</v>
      </c>
      <c r="AR208">
        <v>0.61</v>
      </c>
      <c r="AS208">
        <f t="shared" si="123"/>
        <v>17.964288159233</v>
      </c>
      <c r="AT208">
        <f t="shared" si="124"/>
        <v>31.224834061320433</v>
      </c>
      <c r="AU208">
        <f t="shared" si="125"/>
        <v>43.220983801932967</v>
      </c>
      <c r="AV208">
        <f t="shared" si="126"/>
        <v>62.584824365674585</v>
      </c>
      <c r="AW208">
        <f t="shared" si="127"/>
        <v>0.63736652152052131</v>
      </c>
      <c r="AX208">
        <f t="shared" si="128"/>
        <v>64.575854266231389</v>
      </c>
      <c r="AY208">
        <f t="shared" si="129"/>
        <v>2.776429165747802</v>
      </c>
      <c r="AZ208">
        <f t="shared" si="130"/>
        <v>41.840196904969339</v>
      </c>
      <c r="BA208">
        <f t="shared" si="131"/>
        <v>141.27018837566064</v>
      </c>
      <c r="BB208">
        <f t="shared" si="132"/>
        <v>138.98471719987941</v>
      </c>
    </row>
    <row r="209" spans="1:69" x14ac:dyDescent="0.2">
      <c r="A209">
        <v>2022</v>
      </c>
      <c r="B209">
        <v>3</v>
      </c>
      <c r="C209" s="5">
        <v>45157</v>
      </c>
      <c r="D209" s="5">
        <v>45213</v>
      </c>
      <c r="E209" t="s">
        <v>52</v>
      </c>
      <c r="F209">
        <v>25</v>
      </c>
      <c r="G209">
        <v>361.9</v>
      </c>
      <c r="H209">
        <v>99.4</v>
      </c>
      <c r="I209">
        <v>258.8</v>
      </c>
      <c r="M209">
        <v>9.2996390693819198</v>
      </c>
      <c r="N209">
        <v>12.043239260253902</v>
      </c>
      <c r="O209">
        <v>10.342214463207899</v>
      </c>
      <c r="P209" s="2">
        <v>26.765651030782042</v>
      </c>
      <c r="Q209" s="2">
        <v>33.655393792093165</v>
      </c>
      <c r="R209" s="2">
        <v>11.970979824692378</v>
      </c>
      <c r="S209">
        <f t="shared" si="115"/>
        <v>954.99842877830326</v>
      </c>
      <c r="T209">
        <f t="shared" si="116"/>
        <v>1200.824450501884</v>
      </c>
      <c r="U209">
        <f t="shared" si="117"/>
        <v>427.12456014502408</v>
      </c>
      <c r="V209">
        <f t="shared" si="118"/>
        <v>2582.9474394252115</v>
      </c>
      <c r="W209">
        <f t="shared" si="138"/>
        <v>1070.553238660478</v>
      </c>
      <c r="X209">
        <f t="shared" si="135"/>
        <v>1346.124209012612</v>
      </c>
      <c r="Y209">
        <f t="shared" si="136"/>
        <v>478.80663192257197</v>
      </c>
      <c r="Z209">
        <f t="shared" si="137"/>
        <v>2895.484079595662</v>
      </c>
      <c r="AA209">
        <f t="shared" si="120"/>
        <v>36.973204107893928</v>
      </c>
      <c r="AB209">
        <f t="shared" si="121"/>
        <v>46.490471783239457</v>
      </c>
      <c r="AC209">
        <f t="shared" si="122"/>
        <v>16.536324108866612</v>
      </c>
      <c r="AD209">
        <v>13.4</v>
      </c>
      <c r="AE209">
        <v>19.5</v>
      </c>
      <c r="AF209">
        <v>21.7</v>
      </c>
      <c r="AG209">
        <v>35</v>
      </c>
      <c r="AH209">
        <v>34.4</v>
      </c>
      <c r="AI209">
        <v>36.6</v>
      </c>
      <c r="AJ209">
        <v>43.1</v>
      </c>
      <c r="AK209">
        <v>48.4</v>
      </c>
      <c r="AL209">
        <v>41.9</v>
      </c>
      <c r="AM209">
        <v>62</v>
      </c>
      <c r="AN209">
        <v>61</v>
      </c>
      <c r="AO209">
        <v>59</v>
      </c>
      <c r="AP209">
        <v>0.64</v>
      </c>
      <c r="AQ209">
        <v>0.61</v>
      </c>
      <c r="AR209">
        <v>0.61</v>
      </c>
      <c r="AS209">
        <f t="shared" si="123"/>
        <v>17.608433679813533</v>
      </c>
      <c r="AT209">
        <f t="shared" si="124"/>
        <v>34.985638355042425</v>
      </c>
      <c r="AU209">
        <f t="shared" si="125"/>
        <v>45.365559115205293</v>
      </c>
      <c r="AV209">
        <f t="shared" si="126"/>
        <v>61.0390055589016</v>
      </c>
      <c r="AW209">
        <f t="shared" si="127"/>
        <v>0.62109196123236809</v>
      </c>
      <c r="AX209">
        <f t="shared" si="128"/>
        <v>61.646187721421953</v>
      </c>
      <c r="AY209">
        <f t="shared" si="129"/>
        <v>2.6451784644659937</v>
      </c>
      <c r="AZ209">
        <f t="shared" si="130"/>
        <v>40.201596343045537</v>
      </c>
      <c r="BA209">
        <f t="shared" si="131"/>
        <v>131.26753089172894</v>
      </c>
      <c r="BB209">
        <f t="shared" si="132"/>
        <v>126.40710711405681</v>
      </c>
    </row>
    <row r="210" spans="1:69" x14ac:dyDescent="0.2">
      <c r="A210">
        <v>2022</v>
      </c>
      <c r="B210">
        <v>4</v>
      </c>
      <c r="C210" s="5">
        <v>45157</v>
      </c>
      <c r="D210" s="5">
        <v>45213</v>
      </c>
      <c r="E210" t="s">
        <v>52</v>
      </c>
      <c r="F210">
        <v>25</v>
      </c>
      <c r="G210">
        <v>457.3</v>
      </c>
      <c r="H210">
        <v>82.3</v>
      </c>
      <c r="I210">
        <v>395.2</v>
      </c>
      <c r="M210">
        <v>9.2996390693819198</v>
      </c>
      <c r="N210">
        <v>12.043239260253902</v>
      </c>
      <c r="O210">
        <v>10.342214463207899</v>
      </c>
      <c r="P210" s="2">
        <v>40.872431558597611</v>
      </c>
      <c r="Q210" s="2">
        <v>42.527249464283521</v>
      </c>
      <c r="R210" s="2">
        <v>9.9115859111889613</v>
      </c>
      <c r="S210">
        <f t="shared" si="115"/>
        <v>1458.3283580107627</v>
      </c>
      <c r="T210">
        <f t="shared" si="116"/>
        <v>1517.372260885636</v>
      </c>
      <c r="U210">
        <f t="shared" si="117"/>
        <v>353.64538531122213</v>
      </c>
      <c r="V210">
        <f t="shared" si="118"/>
        <v>3329.3460042076208</v>
      </c>
      <c r="W210">
        <f t="shared" si="138"/>
        <v>1634.7860893300649</v>
      </c>
      <c r="X210">
        <f t="shared" si="135"/>
        <v>1700.9743044527979</v>
      </c>
      <c r="Y210">
        <f t="shared" si="136"/>
        <v>396.43647693387999</v>
      </c>
      <c r="Z210">
        <f t="shared" si="137"/>
        <v>3732.196870716743</v>
      </c>
      <c r="AA210">
        <f t="shared" si="120"/>
        <v>43.802246932812935</v>
      </c>
      <c r="AB210">
        <f t="shared" si="121"/>
        <v>45.575685403919692</v>
      </c>
      <c r="AC210">
        <f t="shared" si="122"/>
        <v>10.622067663267375</v>
      </c>
      <c r="AD210">
        <v>12.6</v>
      </c>
      <c r="AE210">
        <v>14.8</v>
      </c>
      <c r="AF210">
        <v>19.899999999999999</v>
      </c>
      <c r="AG210">
        <v>31.9</v>
      </c>
      <c r="AH210">
        <v>35.5</v>
      </c>
      <c r="AI210">
        <v>36.799999999999997</v>
      </c>
      <c r="AJ210">
        <v>40.4</v>
      </c>
      <c r="AK210">
        <v>50.9</v>
      </c>
      <c r="AL210">
        <v>43.9</v>
      </c>
      <c r="AM210">
        <v>62</v>
      </c>
      <c r="AN210">
        <v>60</v>
      </c>
      <c r="AO210">
        <v>58</v>
      </c>
      <c r="AP210">
        <v>0.65</v>
      </c>
      <c r="AQ210">
        <v>0.59</v>
      </c>
      <c r="AR210">
        <v>0.59</v>
      </c>
      <c r="AS210">
        <f t="shared" si="123"/>
        <v>14.378076018304752</v>
      </c>
      <c r="AT210">
        <f t="shared" si="124"/>
        <v>34.061205990041209</v>
      </c>
      <c r="AU210">
        <f t="shared" si="125"/>
        <v>45.557219335625923</v>
      </c>
      <c r="AV210">
        <f t="shared" si="126"/>
        <v>60.663603585390909</v>
      </c>
      <c r="AW210">
        <f t="shared" si="127"/>
        <v>0.61628134815968783</v>
      </c>
      <c r="AX210">
        <f t="shared" si="128"/>
        <v>62.3663205337579</v>
      </c>
      <c r="AY210">
        <f t="shared" si="129"/>
        <v>2.6340501406801078</v>
      </c>
      <c r="AZ210">
        <f t="shared" si="130"/>
        <v>43.253709999563135</v>
      </c>
      <c r="BA210">
        <f t="shared" si="131"/>
        <v>129.91136061647254</v>
      </c>
      <c r="BB210">
        <f t="shared" si="132"/>
        <v>127.34574835321372</v>
      </c>
    </row>
    <row r="211" spans="1:69" x14ac:dyDescent="0.2">
      <c r="A211">
        <v>2022</v>
      </c>
      <c r="B211">
        <v>1</v>
      </c>
      <c r="C211" s="5">
        <v>45157</v>
      </c>
      <c r="D211" s="5">
        <v>45213</v>
      </c>
      <c r="E211" t="s">
        <v>52</v>
      </c>
      <c r="F211">
        <v>50</v>
      </c>
      <c r="G211">
        <v>393.7</v>
      </c>
      <c r="H211">
        <v>83.8</v>
      </c>
      <c r="I211">
        <v>485.8</v>
      </c>
      <c r="M211">
        <v>9.2996390693819198</v>
      </c>
      <c r="N211">
        <v>12.043239260253902</v>
      </c>
      <c r="O211">
        <v>10.342214463207899</v>
      </c>
      <c r="P211" s="2">
        <v>50.242477862263975</v>
      </c>
      <c r="Q211" s="2">
        <v>36.612679016156619</v>
      </c>
      <c r="R211" s="2">
        <v>10.092234500092768</v>
      </c>
      <c r="S211">
        <f t="shared" si="115"/>
        <v>1792.6516101255786</v>
      </c>
      <c r="T211">
        <f t="shared" si="116"/>
        <v>1306.3403872964682</v>
      </c>
      <c r="U211">
        <f t="shared" si="117"/>
        <v>360.09092696330998</v>
      </c>
      <c r="V211">
        <f t="shared" si="118"/>
        <v>3459.0829243853564</v>
      </c>
      <c r="W211">
        <f t="shared" si="138"/>
        <v>2009.5624549507736</v>
      </c>
      <c r="X211">
        <f t="shared" si="135"/>
        <v>1464.4075741593408</v>
      </c>
      <c r="Y211">
        <f t="shared" si="136"/>
        <v>403.66192912587047</v>
      </c>
      <c r="Z211">
        <f t="shared" si="137"/>
        <v>3877.6319582359843</v>
      </c>
      <c r="AA211">
        <f t="shared" si="120"/>
        <v>51.824476293644061</v>
      </c>
      <c r="AB211">
        <f t="shared" si="121"/>
        <v>37.765512300593123</v>
      </c>
      <c r="AC211">
        <f t="shared" si="122"/>
        <v>10.410011405762829</v>
      </c>
      <c r="AD211">
        <v>16.3</v>
      </c>
      <c r="AE211">
        <v>28</v>
      </c>
      <c r="AF211">
        <v>18.100000000000001</v>
      </c>
      <c r="AG211">
        <v>31.2</v>
      </c>
      <c r="AH211">
        <v>33.700000000000003</v>
      </c>
      <c r="AI211">
        <v>38.4</v>
      </c>
      <c r="AJ211">
        <v>38.799999999999997</v>
      </c>
      <c r="AK211">
        <v>47.1</v>
      </c>
      <c r="AL211">
        <v>44.7</v>
      </c>
      <c r="AM211">
        <v>63</v>
      </c>
      <c r="AN211">
        <v>62</v>
      </c>
      <c r="AO211">
        <v>58</v>
      </c>
      <c r="AP211">
        <v>0.66</v>
      </c>
      <c r="AQ211">
        <v>0.62</v>
      </c>
      <c r="AR211">
        <v>0.59</v>
      </c>
      <c r="AS211">
        <f t="shared" si="123"/>
        <v>20.905945144473129</v>
      </c>
      <c r="AT211">
        <f t="shared" si="124"/>
        <v>32.893658628729753</v>
      </c>
      <c r="AU211">
        <f t="shared" si="125"/>
        <v>42.548728193889239</v>
      </c>
      <c r="AV211">
        <f t="shared" si="126"/>
        <v>62.101844306705935</v>
      </c>
      <c r="AW211">
        <f t="shared" si="127"/>
        <v>0.63760678709572893</v>
      </c>
      <c r="AX211">
        <f t="shared" si="128"/>
        <v>63.275839928219526</v>
      </c>
      <c r="AY211">
        <f t="shared" si="129"/>
        <v>2.8202958136180944</v>
      </c>
      <c r="AZ211">
        <f t="shared" si="130"/>
        <v>39.523737635209876</v>
      </c>
      <c r="BA211">
        <f t="shared" si="131"/>
        <v>142.39477359037841</v>
      </c>
      <c r="BB211">
        <f t="shared" si="132"/>
        <v>138.33843911064045</v>
      </c>
      <c r="BD211">
        <f>AVERAGE(V211:V214)</f>
        <v>3449.6539391369761</v>
      </c>
      <c r="BE211">
        <f>AVERAGE(AA211:AA214)</f>
        <v>51.682815812102653</v>
      </c>
      <c r="BF211">
        <f>AVERAGE(AB211:AB214)</f>
        <v>40.412192011491143</v>
      </c>
      <c r="BG211">
        <f>AVERAGE(AC211:AC214)</f>
        <v>7.9049921764061937</v>
      </c>
      <c r="BH211">
        <f>AVERAGE(AS211:AS214)</f>
        <v>17.16765438580072</v>
      </c>
      <c r="BI211">
        <f>AVERAGE(AT211:AT214)</f>
        <v>33.060605178560159</v>
      </c>
      <c r="BJ211">
        <f>AVERAGE(AU211:AU214)</f>
        <v>43.502987804262283</v>
      </c>
      <c r="BK211">
        <f>AVERAGE(AV211:AV214)</f>
        <v>61.816005222518264</v>
      </c>
      <c r="BL211">
        <f>AVERAGE(AW211:AW214)</f>
        <v>0.63289816864998394</v>
      </c>
      <c r="BM211">
        <f t="shared" ref="BM211:BQ211" si="140">AVERAGE(AX211:AX214)</f>
        <v>63.14578856590164</v>
      </c>
      <c r="BN211">
        <f t="shared" si="140"/>
        <v>2.7597293719001987</v>
      </c>
      <c r="BO211">
        <f t="shared" si="140"/>
        <v>42.374566956235356</v>
      </c>
      <c r="BP211">
        <f t="shared" si="140"/>
        <v>138.7218771038269</v>
      </c>
      <c r="BQ211">
        <f t="shared" si="140"/>
        <v>135.13142971624472</v>
      </c>
    </row>
    <row r="212" spans="1:69" x14ac:dyDescent="0.2">
      <c r="A212">
        <v>2022</v>
      </c>
      <c r="B212">
        <v>2</v>
      </c>
      <c r="C212" s="5">
        <v>45157</v>
      </c>
      <c r="D212" s="5">
        <v>45213</v>
      </c>
      <c r="E212" t="s">
        <v>52</v>
      </c>
      <c r="F212">
        <v>50</v>
      </c>
      <c r="G212">
        <v>586.70000000000005</v>
      </c>
      <c r="H212">
        <v>54.7</v>
      </c>
      <c r="I212">
        <v>328.9</v>
      </c>
      <c r="M212">
        <v>9.2996390693819198</v>
      </c>
      <c r="N212">
        <v>12.043239260253902</v>
      </c>
      <c r="O212">
        <v>10.342214463207899</v>
      </c>
      <c r="P212" s="2">
        <v>34.015543369490779</v>
      </c>
      <c r="Q212" s="2">
        <v>54.560982420063731</v>
      </c>
      <c r="R212" s="2">
        <v>6.5876518753588842</v>
      </c>
      <c r="S212">
        <f t="shared" si="115"/>
        <v>1213.6745874234309</v>
      </c>
      <c r="T212">
        <f t="shared" si="116"/>
        <v>1946.7358527478739</v>
      </c>
      <c r="U212">
        <f t="shared" si="117"/>
        <v>235.047418912805</v>
      </c>
      <c r="V212">
        <f t="shared" si="118"/>
        <v>3395.4578590841097</v>
      </c>
      <c r="W212">
        <f t="shared" si="138"/>
        <v>1360.5292125016661</v>
      </c>
      <c r="X212">
        <f t="shared" si="135"/>
        <v>2182.2908909303665</v>
      </c>
      <c r="Y212">
        <f t="shared" si="136"/>
        <v>263.48815660125439</v>
      </c>
      <c r="Z212">
        <f t="shared" si="137"/>
        <v>3806.3082600332868</v>
      </c>
      <c r="AA212">
        <f t="shared" si="120"/>
        <v>35.744062738885155</v>
      </c>
      <c r="AB212">
        <f t="shared" si="121"/>
        <v>57.333530072818697</v>
      </c>
      <c r="AC212">
        <f t="shared" si="122"/>
        <v>6.9224071882961509</v>
      </c>
      <c r="AD212">
        <v>16.3</v>
      </c>
      <c r="AE212">
        <v>18.7</v>
      </c>
      <c r="AF212">
        <v>20.2</v>
      </c>
      <c r="AG212">
        <v>24.3</v>
      </c>
      <c r="AH212">
        <v>34.700000000000003</v>
      </c>
      <c r="AI212">
        <v>35</v>
      </c>
      <c r="AJ212">
        <v>30.4</v>
      </c>
      <c r="AK212">
        <v>50.3</v>
      </c>
      <c r="AL212">
        <v>41.6</v>
      </c>
      <c r="AM212">
        <v>66</v>
      </c>
      <c r="AN212">
        <v>61</v>
      </c>
      <c r="AO212">
        <v>59</v>
      </c>
      <c r="AP212">
        <v>0.71</v>
      </c>
      <c r="AQ212">
        <v>0.6</v>
      </c>
      <c r="AR212">
        <v>0.61</v>
      </c>
      <c r="AS212">
        <f t="shared" si="123"/>
        <v>17.945978602091198</v>
      </c>
      <c r="AT212">
        <f t="shared" si="124"/>
        <v>31.003384696720836</v>
      </c>
      <c r="AU212">
        <f t="shared" si="125"/>
        <v>42.584682089580085</v>
      </c>
      <c r="AV212">
        <f t="shared" si="126"/>
        <v>62.648754993178329</v>
      </c>
      <c r="AW212">
        <f t="shared" si="127"/>
        <v>0.64001070973160323</v>
      </c>
      <c r="AX212">
        <f t="shared" si="128"/>
        <v>64.748363321254473</v>
      </c>
      <c r="AY212">
        <f t="shared" si="129"/>
        <v>2.8179146611349819</v>
      </c>
      <c r="AZ212">
        <f t="shared" si="130"/>
        <v>42.450267054599323</v>
      </c>
      <c r="BA212">
        <f t="shared" si="131"/>
        <v>143.5275164204314</v>
      </c>
      <c r="BB212">
        <f t="shared" si="132"/>
        <v>141.43826533911434</v>
      </c>
    </row>
    <row r="213" spans="1:69" x14ac:dyDescent="0.2">
      <c r="A213">
        <v>2022</v>
      </c>
      <c r="B213">
        <v>3</v>
      </c>
      <c r="C213" s="5">
        <v>45157</v>
      </c>
      <c r="D213" s="5">
        <v>45213</v>
      </c>
      <c r="E213" t="s">
        <v>52</v>
      </c>
      <c r="F213">
        <v>50</v>
      </c>
      <c r="G213">
        <v>348.2</v>
      </c>
      <c r="H213">
        <v>93.2</v>
      </c>
      <c r="I213">
        <v>592.1</v>
      </c>
      <c r="M213">
        <v>9.2996390693819198</v>
      </c>
      <c r="N213">
        <v>12.043239260253902</v>
      </c>
      <c r="O213">
        <v>10.342214463207899</v>
      </c>
      <c r="P213" s="2">
        <v>61.23625183665397</v>
      </c>
      <c r="Q213" s="2">
        <v>32.381343239587842</v>
      </c>
      <c r="R213" s="2">
        <v>11.224298990556639</v>
      </c>
      <c r="S213">
        <f t="shared" si="115"/>
        <v>2184.9094655318136</v>
      </c>
      <c r="T213">
        <f t="shared" si="116"/>
        <v>1155.3663267884942</v>
      </c>
      <c r="U213">
        <f t="shared" si="117"/>
        <v>400.48298798306087</v>
      </c>
      <c r="V213">
        <f t="shared" si="118"/>
        <v>3740.7587803033689</v>
      </c>
      <c r="W213">
        <f t="shared" si="138"/>
        <v>2449.283510861163</v>
      </c>
      <c r="X213">
        <f t="shared" si="135"/>
        <v>1295.1656523299021</v>
      </c>
      <c r="Y213">
        <f t="shared" si="136"/>
        <v>448.9414295290112</v>
      </c>
      <c r="Z213">
        <f t="shared" si="137"/>
        <v>4193.3905927200767</v>
      </c>
      <c r="AA213">
        <f t="shared" si="120"/>
        <v>58.408189189750992</v>
      </c>
      <c r="AB213">
        <f t="shared" si="121"/>
        <v>30.885881572262086</v>
      </c>
      <c r="AC213">
        <f t="shared" si="122"/>
        <v>10.70592923798691</v>
      </c>
      <c r="AD213">
        <v>13.4</v>
      </c>
      <c r="AE213">
        <v>19.5</v>
      </c>
      <c r="AF213">
        <v>21.7</v>
      </c>
      <c r="AG213">
        <v>35</v>
      </c>
      <c r="AH213">
        <v>34.4</v>
      </c>
      <c r="AI213">
        <v>36.6</v>
      </c>
      <c r="AJ213">
        <v>43.1</v>
      </c>
      <c r="AK213">
        <v>48.4</v>
      </c>
      <c r="AL213">
        <v>41.9</v>
      </c>
      <c r="AM213">
        <v>62</v>
      </c>
      <c r="AN213">
        <v>61</v>
      </c>
      <c r="AO213">
        <v>59</v>
      </c>
      <c r="AP213">
        <v>0.64</v>
      </c>
      <c r="AQ213">
        <v>0.61</v>
      </c>
      <c r="AR213">
        <v>0.61</v>
      </c>
      <c r="AS213">
        <f t="shared" si="123"/>
        <v>16.172630902660899</v>
      </c>
      <c r="AT213">
        <f t="shared" si="124"/>
        <v>34.985979578374213</v>
      </c>
      <c r="AU213">
        <f t="shared" si="125"/>
        <v>44.608480572474043</v>
      </c>
      <c r="AV213">
        <f t="shared" si="126"/>
        <v>61.369963307137766</v>
      </c>
      <c r="AW213">
        <f t="shared" si="127"/>
        <v>0.62752245675692531</v>
      </c>
      <c r="AX213">
        <f t="shared" si="128"/>
        <v>61.645921908446496</v>
      </c>
      <c r="AY213">
        <f t="shared" si="129"/>
        <v>2.6900714496437432</v>
      </c>
      <c r="AZ213">
        <f t="shared" si="130"/>
        <v>42.341482164938242</v>
      </c>
      <c r="BA213">
        <f t="shared" si="131"/>
        <v>134.21917573838653</v>
      </c>
      <c r="BB213">
        <f t="shared" si="132"/>
        <v>128.55188721928656</v>
      </c>
    </row>
    <row r="214" spans="1:69" x14ac:dyDescent="0.2">
      <c r="A214">
        <v>2022</v>
      </c>
      <c r="B214">
        <v>4</v>
      </c>
      <c r="C214" s="5">
        <v>45157</v>
      </c>
      <c r="D214" s="5">
        <v>45213</v>
      </c>
      <c r="E214" t="s">
        <v>52</v>
      </c>
      <c r="F214">
        <v>50</v>
      </c>
      <c r="G214">
        <v>344.3</v>
      </c>
      <c r="H214">
        <v>26.7</v>
      </c>
      <c r="I214">
        <v>527.4</v>
      </c>
      <c r="M214">
        <v>9.2996390693819198</v>
      </c>
      <c r="N214">
        <v>12.043239260253902</v>
      </c>
      <c r="O214">
        <v>10.342214463207899</v>
      </c>
      <c r="P214" s="2">
        <v>54.544839078958461</v>
      </c>
      <c r="Q214" s="2">
        <v>32.018657315881953</v>
      </c>
      <c r="R214" s="2">
        <v>3.2155448824877921</v>
      </c>
      <c r="S214">
        <f t="shared" si="115"/>
        <v>1946.1598583372379</v>
      </c>
      <c r="T214">
        <f t="shared" si="116"/>
        <v>1142.4256930306681</v>
      </c>
      <c r="U214">
        <f t="shared" si="117"/>
        <v>114.73064140716443</v>
      </c>
      <c r="V214">
        <f t="shared" si="118"/>
        <v>3203.3161927750707</v>
      </c>
      <c r="W214">
        <f t="shared" si="138"/>
        <v>2181.6452011960437</v>
      </c>
      <c r="X214">
        <f t="shared" si="135"/>
        <v>1280.6592018873789</v>
      </c>
      <c r="Y214">
        <f t="shared" si="136"/>
        <v>128.61304901743131</v>
      </c>
      <c r="Z214">
        <f t="shared" si="137"/>
        <v>3590.9174521008545</v>
      </c>
      <c r="AA214">
        <f t="shared" si="120"/>
        <v>60.754535026130419</v>
      </c>
      <c r="AB214">
        <f t="shared" si="121"/>
        <v>35.663844100290682</v>
      </c>
      <c r="AC214">
        <f t="shared" si="122"/>
        <v>3.581620873578887</v>
      </c>
      <c r="AD214">
        <v>12.6</v>
      </c>
      <c r="AE214">
        <v>14.8</v>
      </c>
      <c r="AF214">
        <v>19.899999999999999</v>
      </c>
      <c r="AG214">
        <v>31.9</v>
      </c>
      <c r="AH214">
        <v>35.5</v>
      </c>
      <c r="AI214">
        <v>36.799999999999997</v>
      </c>
      <c r="AJ214">
        <v>40.4</v>
      </c>
      <c r="AK214">
        <v>50.9</v>
      </c>
      <c r="AL214">
        <v>43.9</v>
      </c>
      <c r="AM214">
        <v>62</v>
      </c>
      <c r="AN214">
        <v>60</v>
      </c>
      <c r="AO214">
        <v>58</v>
      </c>
      <c r="AP214">
        <v>0.65</v>
      </c>
      <c r="AQ214">
        <v>0.59</v>
      </c>
      <c r="AR214">
        <v>0.59</v>
      </c>
      <c r="AS214">
        <f t="shared" si="123"/>
        <v>13.646062893977652</v>
      </c>
      <c r="AT214">
        <f t="shared" si="124"/>
        <v>33.359397810415821</v>
      </c>
      <c r="AU214">
        <f t="shared" si="125"/>
        <v>44.270060361105777</v>
      </c>
      <c r="AV214">
        <f t="shared" si="126"/>
        <v>61.143458283051025</v>
      </c>
      <c r="AW214">
        <f t="shared" si="127"/>
        <v>0.62645272101567817</v>
      </c>
      <c r="AX214">
        <f t="shared" si="128"/>
        <v>62.913029105686078</v>
      </c>
      <c r="AY214">
        <f t="shared" si="129"/>
        <v>2.7106355632039767</v>
      </c>
      <c r="AZ214">
        <f t="shared" si="130"/>
        <v>45.182780970193974</v>
      </c>
      <c r="BA214">
        <f t="shared" si="131"/>
        <v>134.74604266611126</v>
      </c>
      <c r="BB214">
        <f t="shared" si="132"/>
        <v>132.19712719593764</v>
      </c>
    </row>
    <row r="215" spans="1:69" x14ac:dyDescent="0.2">
      <c r="A215">
        <v>2022</v>
      </c>
      <c r="B215">
        <v>1</v>
      </c>
      <c r="C215" s="5">
        <v>45157</v>
      </c>
      <c r="D215" s="5">
        <v>45213</v>
      </c>
      <c r="E215" t="s">
        <v>52</v>
      </c>
      <c r="F215">
        <v>75</v>
      </c>
      <c r="G215">
        <v>291.89999999999998</v>
      </c>
      <c r="H215">
        <v>122.8</v>
      </c>
      <c r="I215">
        <f>420.8+807.9</f>
        <v>1228.7</v>
      </c>
      <c r="M215">
        <v>9.2996390693819198</v>
      </c>
      <c r="N215">
        <v>12.043239260253902</v>
      </c>
      <c r="O215">
        <v>10.342214463207899</v>
      </c>
      <c r="P215" s="2">
        <v>127.07478910943546</v>
      </c>
      <c r="Q215" s="2">
        <v>27.14564644352582</v>
      </c>
      <c r="R215" s="2">
        <v>14.789097811591791</v>
      </c>
      <c r="S215">
        <f t="shared" si="115"/>
        <v>4534.0284754246568</v>
      </c>
      <c r="T215">
        <f t="shared" si="116"/>
        <v>968.55666510500123</v>
      </c>
      <c r="U215">
        <f t="shared" si="117"/>
        <v>527.67500991759505</v>
      </c>
      <c r="V215">
        <f t="shared" si="118"/>
        <v>6030.2601504472532</v>
      </c>
      <c r="W215">
        <f t="shared" si="138"/>
        <v>5082.6459209510404</v>
      </c>
      <c r="X215">
        <f t="shared" si="135"/>
        <v>1085.7520215827064</v>
      </c>
      <c r="Y215">
        <f t="shared" si="136"/>
        <v>591.52368611762404</v>
      </c>
      <c r="Z215">
        <f t="shared" si="137"/>
        <v>6759.9216286513711</v>
      </c>
      <c r="AA215">
        <f t="shared" si="120"/>
        <v>75.187941520041662</v>
      </c>
      <c r="AB215">
        <f t="shared" si="121"/>
        <v>16.061606646160449</v>
      </c>
      <c r="AC215">
        <f t="shared" si="122"/>
        <v>8.7504518337978894</v>
      </c>
      <c r="AD215">
        <v>16.3</v>
      </c>
      <c r="AE215">
        <v>28</v>
      </c>
      <c r="AF215">
        <v>18.100000000000001</v>
      </c>
      <c r="AG215">
        <v>31.2</v>
      </c>
      <c r="AH215">
        <v>33.700000000000003</v>
      </c>
      <c r="AI215">
        <v>38.4</v>
      </c>
      <c r="AJ215">
        <v>38.799999999999997</v>
      </c>
      <c r="AK215">
        <v>47.1</v>
      </c>
      <c r="AL215">
        <v>44.7</v>
      </c>
      <c r="AM215">
        <v>63</v>
      </c>
      <c r="AN215">
        <v>62</v>
      </c>
      <c r="AO215">
        <v>58</v>
      </c>
      <c r="AP215">
        <v>0.66</v>
      </c>
      <c r="AQ215">
        <v>0.62</v>
      </c>
      <c r="AR215">
        <v>0.59</v>
      </c>
      <c r="AS215">
        <f t="shared" si="123"/>
        <v>18.336716110609132</v>
      </c>
      <c r="AT215">
        <f t="shared" si="124"/>
        <v>32.231572698187463</v>
      </c>
      <c r="AU215">
        <f t="shared" si="125"/>
        <v>40.649390009825389</v>
      </c>
      <c r="AV215">
        <f t="shared" si="126"/>
        <v>62.401861341848502</v>
      </c>
      <c r="AW215">
        <f t="shared" si="127"/>
        <v>0.6474500410578774</v>
      </c>
      <c r="AX215">
        <f t="shared" si="128"/>
        <v>63.791604868111975</v>
      </c>
      <c r="AY215">
        <f t="shared" si="129"/>
        <v>2.9520738188443842</v>
      </c>
      <c r="AZ215">
        <f t="shared" si="130"/>
        <v>43.859351180253256</v>
      </c>
      <c r="BA215">
        <f t="shared" si="131"/>
        <v>149.76821228815322</v>
      </c>
      <c r="BB215">
        <f t="shared" si="132"/>
        <v>145.98257875443358</v>
      </c>
      <c r="BD215">
        <f>AVERAGE(V215:V218)</f>
        <v>4143.8797957891493</v>
      </c>
      <c r="BE215">
        <f>AVERAGE(AA215:AA218)</f>
        <v>81.307831967746836</v>
      </c>
      <c r="BF215">
        <f>AVERAGE(AB215:AB218)</f>
        <v>13.930286550691976</v>
      </c>
      <c r="BG215">
        <f>AVERAGE(AC215:AC218)</f>
        <v>4.7618814815611774</v>
      </c>
      <c r="BH215">
        <f>AVERAGE(AS215:AS218)</f>
        <v>15.762414715535943</v>
      </c>
      <c r="BI215">
        <f>AVERAGE(AT215:AT218)</f>
        <v>31.347629995633131</v>
      </c>
      <c r="BJ215">
        <f>AVERAGE(AU215:AU218)</f>
        <v>39.804729865023155</v>
      </c>
      <c r="BK215">
        <f>AVERAGE(AV215:AV218)</f>
        <v>62.751947756501664</v>
      </c>
      <c r="BL215">
        <f>AVERAGE(AW215:AW218)</f>
        <v>0.65433180267421265</v>
      </c>
      <c r="BM215">
        <f t="shared" ref="BM215:BQ215" si="141">AVERAGE(AX215:AX218)</f>
        <v>64.480196233401799</v>
      </c>
      <c r="BN215">
        <f t="shared" si="141"/>
        <v>3.0494802676234447</v>
      </c>
      <c r="BO215">
        <f t="shared" si="141"/>
        <v>47.219186509992518</v>
      </c>
      <c r="BP215">
        <f t="shared" si="141"/>
        <v>155.98759227705531</v>
      </c>
      <c r="BQ215">
        <f t="shared" si="141"/>
        <v>153.12889341006115</v>
      </c>
    </row>
    <row r="216" spans="1:69" x14ac:dyDescent="0.2">
      <c r="A216">
        <v>2022</v>
      </c>
      <c r="B216">
        <v>2</v>
      </c>
      <c r="C216" s="5">
        <v>45157</v>
      </c>
      <c r="D216" s="5">
        <v>45213</v>
      </c>
      <c r="E216" t="s">
        <v>52</v>
      </c>
      <c r="F216">
        <v>75</v>
      </c>
      <c r="G216">
        <v>140</v>
      </c>
      <c r="H216">
        <v>1.4</v>
      </c>
      <c r="I216">
        <v>799.3</v>
      </c>
      <c r="M216">
        <v>9.2996390693819198</v>
      </c>
      <c r="N216">
        <v>12.043239260253902</v>
      </c>
      <c r="O216">
        <v>10.342214463207899</v>
      </c>
      <c r="P216" s="2">
        <v>82.665320204420738</v>
      </c>
      <c r="Q216" s="2">
        <v>13.019494697134688</v>
      </c>
      <c r="R216" s="2">
        <v>0.16860534964355461</v>
      </c>
      <c r="S216">
        <f t="shared" si="115"/>
        <v>2949.4986248937321</v>
      </c>
      <c r="T216">
        <f t="shared" si="116"/>
        <v>464.53557079376566</v>
      </c>
      <c r="U216">
        <f t="shared" si="117"/>
        <v>6.0158388752820287</v>
      </c>
      <c r="V216">
        <f t="shared" si="118"/>
        <v>3420.0500345627797</v>
      </c>
      <c r="W216">
        <f t="shared" si="138"/>
        <v>3306.3879585058735</v>
      </c>
      <c r="X216">
        <f t="shared" si="135"/>
        <v>520.74437485981127</v>
      </c>
      <c r="Y216">
        <f t="shared" si="136"/>
        <v>6.7437553791911542</v>
      </c>
      <c r="Z216">
        <f t="shared" si="137"/>
        <v>3833.8760887448761</v>
      </c>
      <c r="AA216">
        <f t="shared" si="120"/>
        <v>86.241388140124002</v>
      </c>
      <c r="AB216">
        <f t="shared" si="121"/>
        <v>13.582712711779143</v>
      </c>
      <c r="AC216">
        <f t="shared" si="122"/>
        <v>0.1758991480968522</v>
      </c>
      <c r="AD216">
        <v>16.3</v>
      </c>
      <c r="AE216">
        <v>18.7</v>
      </c>
      <c r="AF216">
        <v>20.2</v>
      </c>
      <c r="AG216">
        <v>24.3</v>
      </c>
      <c r="AH216">
        <v>34.700000000000003</v>
      </c>
      <c r="AI216">
        <v>35</v>
      </c>
      <c r="AJ216">
        <v>30.4</v>
      </c>
      <c r="AK216">
        <v>50.3</v>
      </c>
      <c r="AL216">
        <v>41.6</v>
      </c>
      <c r="AM216">
        <v>66</v>
      </c>
      <c r="AN216">
        <v>61</v>
      </c>
      <c r="AO216">
        <v>59</v>
      </c>
      <c r="AP216">
        <v>0.71</v>
      </c>
      <c r="AQ216">
        <v>0.6</v>
      </c>
      <c r="AR216">
        <v>0.61</v>
      </c>
      <c r="AS216">
        <f t="shared" si="123"/>
        <v>16.632845171858477</v>
      </c>
      <c r="AT216">
        <f t="shared" si="124"/>
        <v>25.731423330871394</v>
      </c>
      <c r="AU216">
        <f t="shared" si="125"/>
        <v>33.122660534230896</v>
      </c>
      <c r="AV216">
        <f t="shared" si="126"/>
        <v>65.308551424044268</v>
      </c>
      <c r="AW216">
        <f t="shared" si="127"/>
        <v>0.69488311686894599</v>
      </c>
      <c r="AX216">
        <f t="shared" si="128"/>
        <v>68.855221225251185</v>
      </c>
      <c r="AY216">
        <f t="shared" si="129"/>
        <v>3.6228973779441715</v>
      </c>
      <c r="AZ216">
        <f t="shared" si="130"/>
        <v>52.563080531306788</v>
      </c>
      <c r="BA216">
        <f t="shared" si="131"/>
        <v>192.36274773292851</v>
      </c>
      <c r="BB216">
        <f t="shared" si="132"/>
        <v>193.37627940676617</v>
      </c>
    </row>
    <row r="217" spans="1:69" x14ac:dyDescent="0.2">
      <c r="A217">
        <v>2022</v>
      </c>
      <c r="B217">
        <v>3</v>
      </c>
      <c r="C217" s="5">
        <v>45157</v>
      </c>
      <c r="D217" s="5">
        <v>45213</v>
      </c>
      <c r="E217" t="s">
        <v>52</v>
      </c>
      <c r="F217">
        <v>75</v>
      </c>
      <c r="G217">
        <v>154.1</v>
      </c>
      <c r="H217">
        <v>23</v>
      </c>
      <c r="I217">
        <v>573.6</v>
      </c>
      <c r="M217">
        <v>9.2996390693819198</v>
      </c>
      <c r="N217">
        <v>12.043239260253902</v>
      </c>
      <c r="O217">
        <v>10.342214463207899</v>
      </c>
      <c r="P217" s="2">
        <v>59.322942160960508</v>
      </c>
      <c r="Q217" s="2">
        <v>14.330743805917539</v>
      </c>
      <c r="R217" s="2">
        <v>2.7699450298583974</v>
      </c>
      <c r="S217">
        <f t="shared" si="115"/>
        <v>2116.6425763030711</v>
      </c>
      <c r="T217">
        <f t="shared" si="116"/>
        <v>511.32093899513779</v>
      </c>
      <c r="U217">
        <f t="shared" si="117"/>
        <v>98.831638665347626</v>
      </c>
      <c r="V217">
        <f t="shared" si="118"/>
        <v>2726.7951539635569</v>
      </c>
      <c r="W217">
        <f t="shared" si="138"/>
        <v>2372.7563280357426</v>
      </c>
      <c r="X217">
        <f t="shared" si="135"/>
        <v>573.19077261354948</v>
      </c>
      <c r="Y217">
        <f t="shared" si="136"/>
        <v>110.79026694385469</v>
      </c>
      <c r="Z217">
        <f t="shared" si="137"/>
        <v>3056.7373675931472</v>
      </c>
      <c r="AA217">
        <f t="shared" si="120"/>
        <v>77.623820521552815</v>
      </c>
      <c r="AB217">
        <f t="shared" si="121"/>
        <v>18.75171804716987</v>
      </c>
      <c r="AC217">
        <f t="shared" si="122"/>
        <v>3.6244614312773011</v>
      </c>
      <c r="AD217">
        <v>13.4</v>
      </c>
      <c r="AE217">
        <v>19.5</v>
      </c>
      <c r="AF217">
        <v>21.7</v>
      </c>
      <c r="AG217">
        <v>35</v>
      </c>
      <c r="AH217">
        <v>34.4</v>
      </c>
      <c r="AI217">
        <v>36.6</v>
      </c>
      <c r="AJ217">
        <v>43.1</v>
      </c>
      <c r="AK217">
        <v>48.4</v>
      </c>
      <c r="AL217">
        <v>41.9</v>
      </c>
      <c r="AM217">
        <v>62</v>
      </c>
      <c r="AN217">
        <v>61</v>
      </c>
      <c r="AO217">
        <v>59</v>
      </c>
      <c r="AP217">
        <v>0.64</v>
      </c>
      <c r="AQ217">
        <v>0.61</v>
      </c>
      <c r="AR217">
        <v>0.61</v>
      </c>
      <c r="AS217">
        <f t="shared" si="123"/>
        <v>14.844685099673375</v>
      </c>
      <c r="AT217">
        <f t="shared" si="124"/>
        <v>34.945481074617412</v>
      </c>
      <c r="AU217">
        <f t="shared" si="125"/>
        <v>44.050347519324674</v>
      </c>
      <c r="AV217">
        <f t="shared" si="126"/>
        <v>61.703748976589978</v>
      </c>
      <c r="AW217">
        <f t="shared" si="127"/>
        <v>0.63328714615646575</v>
      </c>
      <c r="AX217">
        <f t="shared" si="128"/>
        <v>61.677470242873042</v>
      </c>
      <c r="AY217">
        <f t="shared" si="129"/>
        <v>2.7241555800974462</v>
      </c>
      <c r="AZ217">
        <f t="shared" si="130"/>
        <v>44.188491707354672</v>
      </c>
      <c r="BA217">
        <f t="shared" si="131"/>
        <v>136.65903421748754</v>
      </c>
      <c r="BB217">
        <f t="shared" si="132"/>
        <v>130.24730599102077</v>
      </c>
    </row>
    <row r="218" spans="1:69" x14ac:dyDescent="0.2">
      <c r="A218">
        <v>2022</v>
      </c>
      <c r="B218">
        <v>4</v>
      </c>
      <c r="C218" s="5">
        <v>45157</v>
      </c>
      <c r="D218" s="5">
        <v>45213</v>
      </c>
      <c r="E218" t="s">
        <v>52</v>
      </c>
      <c r="F218">
        <v>75</v>
      </c>
      <c r="G218">
        <v>97.1</v>
      </c>
      <c r="H218">
        <v>66.5</v>
      </c>
      <c r="I218">
        <v>1027.2</v>
      </c>
      <c r="M218">
        <v>9.2996390693819198</v>
      </c>
      <c r="N218">
        <v>12.043239260253902</v>
      </c>
      <c r="O218">
        <v>10.342214463207899</v>
      </c>
      <c r="P218" s="2">
        <v>106.23522696607155</v>
      </c>
      <c r="Q218" s="2">
        <v>9.0299495363698448</v>
      </c>
      <c r="R218" s="2">
        <v>8.0087541080688442</v>
      </c>
      <c r="S218">
        <f t="shared" si="115"/>
        <v>3790.4728981494327</v>
      </c>
      <c r="T218">
        <f t="shared" si="116"/>
        <v>322.18859945767605</v>
      </c>
      <c r="U218">
        <f t="shared" si="117"/>
        <v>285.75234657589635</v>
      </c>
      <c r="V218">
        <f t="shared" si="118"/>
        <v>4398.4138441830055</v>
      </c>
      <c r="W218">
        <f t="shared" si="138"/>
        <v>4249.1201188255136</v>
      </c>
      <c r="X218">
        <f t="shared" si="135"/>
        <v>361.17341999205485</v>
      </c>
      <c r="Y218">
        <f t="shared" si="136"/>
        <v>320.32838051157984</v>
      </c>
      <c r="Z218">
        <f t="shared" si="137"/>
        <v>4930.621919329149</v>
      </c>
      <c r="AA218">
        <f t="shared" si="120"/>
        <v>86.178177689268892</v>
      </c>
      <c r="AB218">
        <f t="shared" si="121"/>
        <v>7.325108797658439</v>
      </c>
      <c r="AC218">
        <f t="shared" si="122"/>
        <v>6.4967135130726685</v>
      </c>
      <c r="AD218">
        <v>12.6</v>
      </c>
      <c r="AE218">
        <v>14.8</v>
      </c>
      <c r="AF218">
        <v>19.899999999999999</v>
      </c>
      <c r="AG218">
        <v>31.9</v>
      </c>
      <c r="AH218">
        <v>35.5</v>
      </c>
      <c r="AI218">
        <v>36.799999999999997</v>
      </c>
      <c r="AJ218">
        <v>40.4</v>
      </c>
      <c r="AK218">
        <v>50.9</v>
      </c>
      <c r="AL218">
        <v>43.9</v>
      </c>
      <c r="AM218">
        <v>62</v>
      </c>
      <c r="AN218">
        <v>60</v>
      </c>
      <c r="AO218">
        <v>58</v>
      </c>
      <c r="AP218">
        <v>0.65</v>
      </c>
      <c r="AQ218">
        <v>0.59</v>
      </c>
      <c r="AR218">
        <v>0.59</v>
      </c>
      <c r="AS218">
        <f t="shared" si="123"/>
        <v>13.23541248000279</v>
      </c>
      <c r="AT218">
        <f t="shared" si="124"/>
        <v>32.482042878856262</v>
      </c>
      <c r="AU218">
        <f t="shared" si="125"/>
        <v>41.39652139671167</v>
      </c>
      <c r="AV218">
        <f t="shared" si="126"/>
        <v>61.593629283523924</v>
      </c>
      <c r="AW218">
        <f t="shared" si="127"/>
        <v>0.64170690661356133</v>
      </c>
      <c r="AX218">
        <f t="shared" si="128"/>
        <v>63.596488597370978</v>
      </c>
      <c r="AY218">
        <f t="shared" si="129"/>
        <v>2.8987942936077764</v>
      </c>
      <c r="AZ218">
        <f t="shared" si="130"/>
        <v>48.265822621055349</v>
      </c>
      <c r="BA218">
        <f t="shared" si="131"/>
        <v>145.16037486965203</v>
      </c>
      <c r="BB218">
        <f t="shared" si="132"/>
        <v>142.90940948802404</v>
      </c>
    </row>
    <row r="219" spans="1:69" x14ac:dyDescent="0.2">
      <c r="A219">
        <v>2022</v>
      </c>
      <c r="B219">
        <v>1</v>
      </c>
      <c r="C219" s="5">
        <v>45157</v>
      </c>
      <c r="D219" s="5">
        <v>45213</v>
      </c>
      <c r="E219" t="s">
        <v>52</v>
      </c>
      <c r="F219">
        <v>100</v>
      </c>
      <c r="G219">
        <v>0</v>
      </c>
      <c r="H219">
        <v>0</v>
      </c>
      <c r="I219">
        <f>377.2+785.8</f>
        <v>1163</v>
      </c>
      <c r="M219">
        <v>9.2996390693819198</v>
      </c>
      <c r="N219">
        <v>12.043239260253902</v>
      </c>
      <c r="O219">
        <v>10.342214463207899</v>
      </c>
      <c r="P219" s="2">
        <v>120.27995420710786</v>
      </c>
      <c r="Q219" s="2">
        <v>0</v>
      </c>
      <c r="R219" s="2">
        <v>0</v>
      </c>
      <c r="S219">
        <f t="shared" si="115"/>
        <v>4291.5887661096085</v>
      </c>
      <c r="T219">
        <f t="shared" si="116"/>
        <v>0</v>
      </c>
      <c r="U219">
        <f t="shared" si="117"/>
        <v>0</v>
      </c>
      <c r="V219">
        <f t="shared" si="118"/>
        <v>4291.5887661096085</v>
      </c>
      <c r="W219">
        <f t="shared" si="138"/>
        <v>4810.8710068088712</v>
      </c>
      <c r="X219">
        <f t="shared" si="135"/>
        <v>0</v>
      </c>
      <c r="Y219">
        <f t="shared" si="136"/>
        <v>0</v>
      </c>
      <c r="Z219">
        <f t="shared" si="137"/>
        <v>4810.8710068088712</v>
      </c>
      <c r="AA219">
        <f t="shared" si="120"/>
        <v>100</v>
      </c>
      <c r="AB219">
        <f t="shared" si="121"/>
        <v>0</v>
      </c>
      <c r="AC219">
        <f t="shared" si="122"/>
        <v>0</v>
      </c>
      <c r="AD219">
        <v>16.3</v>
      </c>
      <c r="AE219">
        <v>28</v>
      </c>
      <c r="AF219">
        <v>18.100000000000001</v>
      </c>
      <c r="AG219">
        <v>31.2</v>
      </c>
      <c r="AH219">
        <v>33.700000000000003</v>
      </c>
      <c r="AI219">
        <v>38.4</v>
      </c>
      <c r="AJ219">
        <v>38.799999999999997</v>
      </c>
      <c r="AK219">
        <v>47.1</v>
      </c>
      <c r="AL219">
        <v>44.7</v>
      </c>
      <c r="AM219">
        <v>63</v>
      </c>
      <c r="AN219">
        <v>62</v>
      </c>
      <c r="AO219">
        <v>58</v>
      </c>
      <c r="AP219">
        <v>0.66</v>
      </c>
      <c r="AQ219">
        <v>0.62</v>
      </c>
      <c r="AR219">
        <v>0.59</v>
      </c>
      <c r="AS219">
        <f t="shared" si="123"/>
        <v>16.3</v>
      </c>
      <c r="AT219">
        <f t="shared" si="124"/>
        <v>31.2</v>
      </c>
      <c r="AU219">
        <f>((AJ219*AA219/100)+(AK219*AB219/100)+(AL219*AC219/100))</f>
        <v>38.799999999999997</v>
      </c>
      <c r="AV219">
        <f t="shared" si="126"/>
        <v>63</v>
      </c>
      <c r="AW219">
        <f t="shared" si="127"/>
        <v>0.66</v>
      </c>
      <c r="AX219">
        <f t="shared" si="128"/>
        <v>64.595200000000006</v>
      </c>
      <c r="AY219">
        <f t="shared" si="129"/>
        <v>3.0927835051546393</v>
      </c>
      <c r="AZ219">
        <f t="shared" si="130"/>
        <v>47.616</v>
      </c>
      <c r="BA219">
        <f t="shared" si="131"/>
        <v>158.41086245914005</v>
      </c>
      <c r="BB219">
        <f t="shared" si="132"/>
        <v>154.86741788539922</v>
      </c>
      <c r="BD219">
        <f>AVERAGE(V219:V222)</f>
        <v>4077.1015803571395</v>
      </c>
      <c r="BE219">
        <f>AVERAGE(AA219:AA222)</f>
        <v>100</v>
      </c>
      <c r="BF219">
        <f>AVERAGE(AB219:AB222)</f>
        <v>0</v>
      </c>
      <c r="BG219">
        <f>AVERAGE(AC219:AC222)</f>
        <v>0</v>
      </c>
      <c r="BH219">
        <f>AVERAGE(AS219:AS222)</f>
        <v>14.65</v>
      </c>
      <c r="BI219">
        <f>AVERAGE(AT219:AT222)</f>
        <v>30.6</v>
      </c>
      <c r="BJ219">
        <f>AVERAGE(AU219:AU222)</f>
        <v>38.174999999999997</v>
      </c>
      <c r="BK219">
        <f>AVERAGE(AV219:AV222)</f>
        <v>63.25</v>
      </c>
      <c r="BL219">
        <f>AVERAGE(AW219:AW222)</f>
        <v>0.66500000000000004</v>
      </c>
      <c r="BM219">
        <f t="shared" ref="BM219:BQ219" si="142">AVERAGE(AX219:AX222)</f>
        <v>65.062600000000003</v>
      </c>
      <c r="BN219">
        <f t="shared" si="142"/>
        <v>3.1986679234323168</v>
      </c>
      <c r="BO219">
        <f t="shared" si="142"/>
        <v>49.847249999999995</v>
      </c>
      <c r="BP219">
        <f t="shared" si="142"/>
        <v>165.07152483751622</v>
      </c>
      <c r="BQ219">
        <f t="shared" si="142"/>
        <v>162.37021664185889</v>
      </c>
    </row>
    <row r="220" spans="1:69" x14ac:dyDescent="0.2">
      <c r="A220">
        <v>2022</v>
      </c>
      <c r="B220">
        <v>2</v>
      </c>
      <c r="C220" s="5">
        <v>45157</v>
      </c>
      <c r="D220" s="5">
        <v>45213</v>
      </c>
      <c r="E220" t="s">
        <v>52</v>
      </c>
      <c r="F220">
        <v>100</v>
      </c>
      <c r="G220">
        <v>0</v>
      </c>
      <c r="H220">
        <v>0</v>
      </c>
      <c r="I220">
        <v>1135.5999999999999</v>
      </c>
      <c r="M220">
        <v>9.2996390693819198</v>
      </c>
      <c r="N220">
        <v>12.043239260253902</v>
      </c>
      <c r="O220">
        <v>10.342214463207899</v>
      </c>
      <c r="P220" s="2">
        <v>117.44618744418889</v>
      </c>
      <c r="Q220" s="2">
        <v>0</v>
      </c>
      <c r="R220" s="2">
        <v>0</v>
      </c>
      <c r="S220">
        <f t="shared" si="115"/>
        <v>4190.4799680086599</v>
      </c>
      <c r="T220">
        <f t="shared" si="116"/>
        <v>0</v>
      </c>
      <c r="U220">
        <f t="shared" si="117"/>
        <v>0</v>
      </c>
      <c r="V220">
        <f t="shared" si="118"/>
        <v>4190.4799680086599</v>
      </c>
      <c r="W220">
        <f t="shared" si="138"/>
        <v>4697.5280441377081</v>
      </c>
      <c r="X220">
        <f t="shared" si="135"/>
        <v>0</v>
      </c>
      <c r="Y220">
        <f t="shared" si="136"/>
        <v>0</v>
      </c>
      <c r="Z220">
        <f t="shared" si="137"/>
        <v>4697.5280441377081</v>
      </c>
      <c r="AA220">
        <f t="shared" si="120"/>
        <v>100</v>
      </c>
      <c r="AB220">
        <f t="shared" si="121"/>
        <v>0</v>
      </c>
      <c r="AC220">
        <f t="shared" si="122"/>
        <v>0</v>
      </c>
      <c r="AD220">
        <v>16.3</v>
      </c>
      <c r="AE220">
        <v>18.7</v>
      </c>
      <c r="AF220">
        <v>20.2</v>
      </c>
      <c r="AG220">
        <v>24.3</v>
      </c>
      <c r="AH220">
        <v>34.700000000000003</v>
      </c>
      <c r="AI220">
        <v>35</v>
      </c>
      <c r="AJ220">
        <v>30.4</v>
      </c>
      <c r="AK220">
        <v>50.3</v>
      </c>
      <c r="AL220">
        <v>41.6</v>
      </c>
      <c r="AM220">
        <v>66</v>
      </c>
      <c r="AN220">
        <v>61</v>
      </c>
      <c r="AO220">
        <v>59</v>
      </c>
      <c r="AP220">
        <v>0.71</v>
      </c>
      <c r="AQ220">
        <v>0.6</v>
      </c>
      <c r="AR220">
        <v>0.61</v>
      </c>
      <c r="AS220">
        <f t="shared" si="123"/>
        <v>16.3</v>
      </c>
      <c r="AT220">
        <f t="shared" si="124"/>
        <v>24.3</v>
      </c>
      <c r="AU220">
        <f t="shared" si="125"/>
        <v>30.4</v>
      </c>
      <c r="AV220">
        <f t="shared" si="126"/>
        <v>66</v>
      </c>
      <c r="AW220">
        <f t="shared" si="127"/>
        <v>0.71</v>
      </c>
      <c r="AX220">
        <f t="shared" si="128"/>
        <v>69.970300000000009</v>
      </c>
      <c r="AY220">
        <f t="shared" si="129"/>
        <v>3.9473684210526319</v>
      </c>
      <c r="AZ220">
        <f t="shared" si="130"/>
        <v>55.427999999999997</v>
      </c>
      <c r="BA220">
        <f t="shared" si="131"/>
        <v>211.81001283697049</v>
      </c>
      <c r="BB220">
        <f t="shared" si="132"/>
        <v>214.10740514075891</v>
      </c>
    </row>
    <row r="221" spans="1:69" x14ac:dyDescent="0.2">
      <c r="A221">
        <v>2022</v>
      </c>
      <c r="B221">
        <v>3</v>
      </c>
      <c r="C221" s="5">
        <v>45157</v>
      </c>
      <c r="D221" s="5">
        <v>45213</v>
      </c>
      <c r="E221" t="s">
        <v>52</v>
      </c>
      <c r="F221">
        <v>100</v>
      </c>
      <c r="G221">
        <v>0</v>
      </c>
      <c r="H221">
        <v>0</v>
      </c>
      <c r="I221">
        <f>564.1+517</f>
        <v>1081.0999999999999</v>
      </c>
      <c r="M221">
        <v>9.2996390693819198</v>
      </c>
      <c r="N221">
        <v>12.043239260253902</v>
      </c>
      <c r="O221">
        <v>10.342214463207899</v>
      </c>
      <c r="P221" s="2">
        <v>111.80968056174059</v>
      </c>
      <c r="Q221" s="2">
        <v>0</v>
      </c>
      <c r="R221" s="2">
        <v>0</v>
      </c>
      <c r="S221">
        <f t="shared" si="115"/>
        <v>3989.3694024429042</v>
      </c>
      <c r="T221">
        <f t="shared" si="116"/>
        <v>0</v>
      </c>
      <c r="U221">
        <f t="shared" si="117"/>
        <v>0</v>
      </c>
      <c r="V221">
        <f t="shared" si="118"/>
        <v>3989.3694024429042</v>
      </c>
      <c r="W221">
        <f t="shared" si="138"/>
        <v>4472.0831001384959</v>
      </c>
      <c r="X221">
        <f t="shared" si="135"/>
        <v>0</v>
      </c>
      <c r="Y221">
        <f t="shared" si="136"/>
        <v>0</v>
      </c>
      <c r="Z221">
        <f t="shared" si="137"/>
        <v>4472.0831001384959</v>
      </c>
      <c r="AA221">
        <f t="shared" si="120"/>
        <v>100</v>
      </c>
      <c r="AB221">
        <f t="shared" si="121"/>
        <v>0</v>
      </c>
      <c r="AC221">
        <f t="shared" si="122"/>
        <v>0</v>
      </c>
      <c r="AD221">
        <v>13.4</v>
      </c>
      <c r="AE221">
        <v>19.5</v>
      </c>
      <c r="AF221">
        <v>21.7</v>
      </c>
      <c r="AG221">
        <v>35</v>
      </c>
      <c r="AH221">
        <v>34.4</v>
      </c>
      <c r="AI221">
        <v>36.6</v>
      </c>
      <c r="AJ221">
        <v>43.1</v>
      </c>
      <c r="AK221">
        <v>48.4</v>
      </c>
      <c r="AL221">
        <v>41.9</v>
      </c>
      <c r="AM221">
        <v>62</v>
      </c>
      <c r="AN221">
        <v>61</v>
      </c>
      <c r="AO221">
        <v>59</v>
      </c>
      <c r="AP221">
        <v>0.64</v>
      </c>
      <c r="AQ221">
        <v>0.61</v>
      </c>
      <c r="AR221">
        <v>0.61</v>
      </c>
      <c r="AS221">
        <f t="shared" si="123"/>
        <v>13.4</v>
      </c>
      <c r="AT221">
        <f t="shared" si="124"/>
        <v>35</v>
      </c>
      <c r="AU221">
        <f t="shared" si="125"/>
        <v>43.1</v>
      </c>
      <c r="AV221">
        <f t="shared" si="126"/>
        <v>62</v>
      </c>
      <c r="AW221">
        <f t="shared" si="127"/>
        <v>0.64</v>
      </c>
      <c r="AX221">
        <f t="shared" si="128"/>
        <v>61.635000000000005</v>
      </c>
      <c r="AY221">
        <f t="shared" si="129"/>
        <v>2.7842227378190256</v>
      </c>
      <c r="AZ221">
        <f t="shared" si="130"/>
        <v>46.516999999999996</v>
      </c>
      <c r="BA221">
        <f t="shared" si="131"/>
        <v>140.34293475185333</v>
      </c>
      <c r="BB221">
        <f t="shared" si="132"/>
        <v>133.02757243835322</v>
      </c>
    </row>
    <row r="222" spans="1:69" x14ac:dyDescent="0.2">
      <c r="A222">
        <v>2022</v>
      </c>
      <c r="B222">
        <v>4</v>
      </c>
      <c r="C222" s="5">
        <v>45157</v>
      </c>
      <c r="D222" s="5">
        <v>45213</v>
      </c>
      <c r="E222" t="s">
        <v>52</v>
      </c>
      <c r="F222">
        <v>100</v>
      </c>
      <c r="G222">
        <v>0</v>
      </c>
      <c r="H222">
        <v>0</v>
      </c>
      <c r="I222">
        <v>1039.8</v>
      </c>
      <c r="M222">
        <v>9.2996390693819198</v>
      </c>
      <c r="N222">
        <v>12.043239260253902</v>
      </c>
      <c r="O222">
        <v>10.342214463207899</v>
      </c>
      <c r="P222" s="2">
        <v>107.53834598843572</v>
      </c>
      <c r="Q222" s="2">
        <v>0</v>
      </c>
      <c r="R222" s="2">
        <v>0</v>
      </c>
      <c r="S222">
        <f t="shared" si="115"/>
        <v>3836.9681848673868</v>
      </c>
      <c r="T222">
        <f t="shared" si="116"/>
        <v>0</v>
      </c>
      <c r="U222">
        <f t="shared" si="117"/>
        <v>0</v>
      </c>
      <c r="V222">
        <f t="shared" si="118"/>
        <v>3836.9681848673868</v>
      </c>
      <c r="W222">
        <f t="shared" si="138"/>
        <v>4301.2413352363401</v>
      </c>
      <c r="X222">
        <f t="shared" si="135"/>
        <v>0</v>
      </c>
      <c r="Y222">
        <f t="shared" si="136"/>
        <v>0</v>
      </c>
      <c r="Z222">
        <f t="shared" si="137"/>
        <v>4301.2413352363401</v>
      </c>
      <c r="AA222">
        <f t="shared" si="120"/>
        <v>100</v>
      </c>
      <c r="AB222">
        <f t="shared" si="121"/>
        <v>0</v>
      </c>
      <c r="AC222">
        <f t="shared" si="122"/>
        <v>0</v>
      </c>
      <c r="AD222">
        <v>12.6</v>
      </c>
      <c r="AE222">
        <v>14.8</v>
      </c>
      <c r="AF222">
        <v>19.899999999999999</v>
      </c>
      <c r="AG222">
        <v>31.9</v>
      </c>
      <c r="AH222">
        <v>35.5</v>
      </c>
      <c r="AI222">
        <v>36.799999999999997</v>
      </c>
      <c r="AJ222">
        <v>40.4</v>
      </c>
      <c r="AK222">
        <v>50.9</v>
      </c>
      <c r="AL222">
        <v>43.9</v>
      </c>
      <c r="AM222">
        <v>62</v>
      </c>
      <c r="AN222">
        <v>60</v>
      </c>
      <c r="AO222">
        <v>58</v>
      </c>
      <c r="AP222">
        <v>0.65</v>
      </c>
      <c r="AQ222">
        <v>0.59</v>
      </c>
      <c r="AR222">
        <v>0.59</v>
      </c>
      <c r="AS222">
        <f t="shared" si="123"/>
        <v>12.6</v>
      </c>
      <c r="AT222">
        <f t="shared" si="124"/>
        <v>31.9</v>
      </c>
      <c r="AU222">
        <f t="shared" si="125"/>
        <v>40.4</v>
      </c>
      <c r="AV222">
        <f t="shared" si="126"/>
        <v>62</v>
      </c>
      <c r="AW222">
        <f t="shared" si="127"/>
        <v>0.65</v>
      </c>
      <c r="AX222">
        <f t="shared" si="128"/>
        <v>64.049900000000008</v>
      </c>
      <c r="AY222">
        <f t="shared" si="129"/>
        <v>2.9702970297029703</v>
      </c>
      <c r="AZ222">
        <f t="shared" si="130"/>
        <v>49.827999999999996</v>
      </c>
      <c r="BA222">
        <f t="shared" si="131"/>
        <v>149.72228930210093</v>
      </c>
      <c r="BB222">
        <f t="shared" si="132"/>
        <v>147.47847110292426</v>
      </c>
    </row>
    <row r="223" spans="1:69" x14ac:dyDescent="0.2">
      <c r="A223">
        <v>2022</v>
      </c>
      <c r="B223">
        <v>1</v>
      </c>
      <c r="C223" s="5">
        <v>45157</v>
      </c>
      <c r="D223" s="5">
        <v>45213</v>
      </c>
      <c r="E223" t="s">
        <v>53</v>
      </c>
      <c r="F223">
        <v>0</v>
      </c>
      <c r="G223">
        <v>409.9</v>
      </c>
      <c r="H223">
        <v>192.6</v>
      </c>
      <c r="I223">
        <v>0</v>
      </c>
      <c r="L223">
        <v>8.0839068070640909</v>
      </c>
      <c r="M223">
        <v>9.2996390693819198</v>
      </c>
      <c r="N223">
        <v>12.043239260253902</v>
      </c>
      <c r="O223">
        <v>7.898843050861176</v>
      </c>
      <c r="P223" s="2">
        <v>0</v>
      </c>
      <c r="Q223" s="2">
        <v>38.119220545396487</v>
      </c>
      <c r="R223" s="2">
        <v>23.195278815249011</v>
      </c>
      <c r="S223">
        <f t="shared" si="115"/>
        <v>0</v>
      </c>
      <c r="T223">
        <f t="shared" si="116"/>
        <v>1360.0937890597468</v>
      </c>
      <c r="U223">
        <f t="shared" si="117"/>
        <v>827.60754812808477</v>
      </c>
      <c r="V223">
        <f t="shared" si="118"/>
        <v>2187.7013371878315</v>
      </c>
      <c r="W223">
        <f t="shared" si="138"/>
        <v>0</v>
      </c>
      <c r="X223">
        <f t="shared" si="135"/>
        <v>1524.6651375359761</v>
      </c>
      <c r="Y223">
        <f t="shared" si="136"/>
        <v>927.748061451583</v>
      </c>
      <c r="Z223">
        <f t="shared" si="137"/>
        <v>2452.4131989875591</v>
      </c>
      <c r="AA223">
        <f t="shared" si="120"/>
        <v>0</v>
      </c>
      <c r="AB223">
        <f t="shared" si="121"/>
        <v>62.16999395393119</v>
      </c>
      <c r="AC223">
        <f t="shared" si="122"/>
        <v>37.830006046068803</v>
      </c>
      <c r="AD223">
        <v>18.8</v>
      </c>
      <c r="AE223">
        <v>28</v>
      </c>
      <c r="AF223">
        <v>18.100000000000001</v>
      </c>
      <c r="AG223">
        <v>16</v>
      </c>
      <c r="AH223">
        <v>33.700000000000003</v>
      </c>
      <c r="AI223">
        <v>38.4</v>
      </c>
      <c r="AJ223">
        <v>21</v>
      </c>
      <c r="AK223">
        <v>47.1</v>
      </c>
      <c r="AL223">
        <v>44.7</v>
      </c>
      <c r="AM223">
        <v>69</v>
      </c>
      <c r="AN223">
        <v>62</v>
      </c>
      <c r="AO223">
        <v>58</v>
      </c>
      <c r="AP223">
        <v>0.77</v>
      </c>
      <c r="AQ223">
        <v>0.62</v>
      </c>
      <c r="AR223">
        <v>0.59</v>
      </c>
      <c r="AS223">
        <f t="shared" si="123"/>
        <v>24.254829401439189</v>
      </c>
      <c r="AT223">
        <f t="shared" si="124"/>
        <v>35.478010284165229</v>
      </c>
      <c r="AU223">
        <f>((AJ223*AA223/100)+(AK223*AB223/100)+(AL223*AC223/100))</f>
        <v>46.192079854894345</v>
      </c>
      <c r="AV223">
        <f t="shared" si="126"/>
        <v>60.486799758157247</v>
      </c>
      <c r="AW223">
        <f t="shared" si="127"/>
        <v>0.60865099818617929</v>
      </c>
      <c r="AX223">
        <f t="shared" si="128"/>
        <v>61.26262998863529</v>
      </c>
      <c r="AY223">
        <f t="shared" si="129"/>
        <v>2.5978479509249732</v>
      </c>
      <c r="AZ223">
        <f t="shared" si="130"/>
        <v>32.786536333509076</v>
      </c>
      <c r="BA223">
        <f t="shared" si="131"/>
        <v>127.75244618677883</v>
      </c>
      <c r="BB223">
        <f t="shared" si="132"/>
        <v>123.37286649941937</v>
      </c>
      <c r="BD223">
        <f>AVERAGE(V223:V226)</f>
        <v>2508.6540433275013</v>
      </c>
      <c r="BE223">
        <f>AVERAGE(AA223:AA226)</f>
        <v>0</v>
      </c>
      <c r="BF223">
        <f>AVERAGE(AB223:AB226)</f>
        <v>76.90707961417678</v>
      </c>
      <c r="BG223">
        <f>AVERAGE(AC223:AC226)</f>
        <v>23.092920385823223</v>
      </c>
      <c r="BH223">
        <f>AVERAGE(AS223:AS226)</f>
        <v>19.613493235609013</v>
      </c>
      <c r="BI223">
        <f>AVERAGE(AT223:AT226)</f>
        <v>35.205026501062157</v>
      </c>
      <c r="BJ223">
        <f>AVERAGE(AU223:AU226)</f>
        <v>47.936231873803379</v>
      </c>
      <c r="BK223">
        <f>AVERAGE(AV223:AV226)</f>
        <v>60.348991562053186</v>
      </c>
      <c r="BL223">
        <f>AVERAGE(AW223:AW226)</f>
        <v>0.60270361978124709</v>
      </c>
      <c r="BM223">
        <f t="shared" ref="BM223:BQ223" si="143">AVERAGE(AX223:AX226)</f>
        <v>61.475284355672578</v>
      </c>
      <c r="BN223">
        <f t="shared" si="143"/>
        <v>2.5064956459004817</v>
      </c>
      <c r="BO223">
        <f t="shared" si="143"/>
        <v>35.805811121753841</v>
      </c>
      <c r="BP223">
        <f t="shared" si="143"/>
        <v>122.99406799066119</v>
      </c>
      <c r="BQ223">
        <f t="shared" si="143"/>
        <v>119.45131801142041</v>
      </c>
    </row>
    <row r="224" spans="1:69" x14ac:dyDescent="0.2">
      <c r="A224">
        <v>2022</v>
      </c>
      <c r="B224">
        <v>2</v>
      </c>
      <c r="C224" s="5">
        <v>45157</v>
      </c>
      <c r="D224" s="5">
        <v>45213</v>
      </c>
      <c r="E224" t="s">
        <v>53</v>
      </c>
      <c r="F224">
        <v>0</v>
      </c>
      <c r="G224">
        <v>816.2</v>
      </c>
      <c r="H224">
        <v>174</v>
      </c>
      <c r="I224">
        <v>0</v>
      </c>
      <c r="L224">
        <v>7.2185430463576159</v>
      </c>
      <c r="M224">
        <v>9.2996390693819198</v>
      </c>
      <c r="N224">
        <v>12.043239260253902</v>
      </c>
      <c r="O224">
        <v>7.898843050861176</v>
      </c>
      <c r="P224" s="2">
        <v>0</v>
      </c>
      <c r="Q224" s="2">
        <v>75.903654084295226</v>
      </c>
      <c r="R224" s="2">
        <v>20.955236312841791</v>
      </c>
      <c r="S224">
        <f t="shared" si="115"/>
        <v>0</v>
      </c>
      <c r="T224">
        <f t="shared" si="116"/>
        <v>2708.2423777276535</v>
      </c>
      <c r="U224">
        <f t="shared" si="117"/>
        <v>747.68283164219508</v>
      </c>
      <c r="V224">
        <f t="shared" si="118"/>
        <v>3455.9252093698487</v>
      </c>
      <c r="W224">
        <f t="shared" si="138"/>
        <v>0</v>
      </c>
      <c r="X224">
        <f t="shared" si="135"/>
        <v>3035.9397054326996</v>
      </c>
      <c r="Y224">
        <f t="shared" si="136"/>
        <v>838.15245427090065</v>
      </c>
      <c r="Z224">
        <f t="shared" si="137"/>
        <v>3874.0921597036004</v>
      </c>
      <c r="AA224">
        <f t="shared" si="120"/>
        <v>0</v>
      </c>
      <c r="AB224">
        <f t="shared" si="121"/>
        <v>78.365190611907735</v>
      </c>
      <c r="AC224">
        <f t="shared" si="122"/>
        <v>21.634809388092258</v>
      </c>
      <c r="AD224">
        <v>16.899999999999999</v>
      </c>
      <c r="AE224">
        <v>18.7</v>
      </c>
      <c r="AF224">
        <v>20.2</v>
      </c>
      <c r="AG224">
        <v>16.399999999999999</v>
      </c>
      <c r="AH224">
        <v>34.700000000000003</v>
      </c>
      <c r="AI224">
        <v>35</v>
      </c>
      <c r="AJ224">
        <v>21.2</v>
      </c>
      <c r="AK224">
        <v>50.3</v>
      </c>
      <c r="AL224">
        <v>41.6</v>
      </c>
      <c r="AM224">
        <v>69</v>
      </c>
      <c r="AN224">
        <v>61</v>
      </c>
      <c r="AO224">
        <v>59</v>
      </c>
      <c r="AP224">
        <v>0.76</v>
      </c>
      <c r="AQ224">
        <v>0.6</v>
      </c>
      <c r="AR224">
        <v>0.61</v>
      </c>
      <c r="AS224">
        <f t="shared" si="123"/>
        <v>19.024522140821382</v>
      </c>
      <c r="AT224">
        <f t="shared" si="124"/>
        <v>34.764904428164279</v>
      </c>
      <c r="AU224">
        <f t="shared" si="125"/>
        <v>48.417771583235968</v>
      </c>
      <c r="AV224">
        <f t="shared" si="126"/>
        <v>60.567303812238144</v>
      </c>
      <c r="AW224">
        <f t="shared" si="127"/>
        <v>0.60216348093880911</v>
      </c>
      <c r="AX224">
        <f t="shared" si="128"/>
        <v>61.818139450460031</v>
      </c>
      <c r="AY224">
        <f t="shared" si="129"/>
        <v>2.4784288098370157</v>
      </c>
      <c r="AZ224">
        <f t="shared" si="130"/>
        <v>35.946950286769166</v>
      </c>
      <c r="BA224">
        <f t="shared" si="131"/>
        <v>122.04207374179052</v>
      </c>
      <c r="BB224">
        <f t="shared" si="132"/>
        <v>118.76888200352118</v>
      </c>
    </row>
    <row r="225" spans="1:69" x14ac:dyDescent="0.2">
      <c r="A225">
        <v>2022</v>
      </c>
      <c r="B225">
        <v>3</v>
      </c>
      <c r="C225" s="5">
        <v>45157</v>
      </c>
      <c r="D225" s="5">
        <v>45213</v>
      </c>
      <c r="E225" t="s">
        <v>53</v>
      </c>
      <c r="F225">
        <v>0</v>
      </c>
      <c r="G225">
        <v>639.5</v>
      </c>
      <c r="H225">
        <v>189.3</v>
      </c>
      <c r="I225">
        <v>0</v>
      </c>
      <c r="L225">
        <v>7.9260237780713343</v>
      </c>
      <c r="M225">
        <v>9.2996390693819198</v>
      </c>
      <c r="N225">
        <v>12.043239260253902</v>
      </c>
      <c r="O225">
        <v>7.898843050861176</v>
      </c>
      <c r="P225" s="2">
        <v>0</v>
      </c>
      <c r="Q225" s="2">
        <v>59.47119184869738</v>
      </c>
      <c r="R225" s="2">
        <v>22.797851919660637</v>
      </c>
      <c r="S225">
        <f t="shared" si="115"/>
        <v>0</v>
      </c>
      <c r="T225">
        <f t="shared" si="116"/>
        <v>2121.9321251615224</v>
      </c>
      <c r="U225">
        <f t="shared" si="117"/>
        <v>813.42735649349152</v>
      </c>
      <c r="V225">
        <f t="shared" si="118"/>
        <v>2935.359481655014</v>
      </c>
      <c r="W225">
        <f t="shared" si="138"/>
        <v>0</v>
      </c>
      <c r="X225">
        <f t="shared" si="135"/>
        <v>2378.6859123060667</v>
      </c>
      <c r="Y225">
        <f t="shared" si="136"/>
        <v>911.85206662920393</v>
      </c>
      <c r="Z225">
        <f t="shared" si="137"/>
        <v>3290.5379789352705</v>
      </c>
      <c r="AA225">
        <f t="shared" si="120"/>
        <v>0</v>
      </c>
      <c r="AB225">
        <f t="shared" si="121"/>
        <v>72.288663055508792</v>
      </c>
      <c r="AC225">
        <f t="shared" si="122"/>
        <v>27.711336944491212</v>
      </c>
      <c r="AD225">
        <v>15.6</v>
      </c>
      <c r="AE225">
        <v>19.5</v>
      </c>
      <c r="AF225">
        <v>21.7</v>
      </c>
      <c r="AG225">
        <v>16.399999999999999</v>
      </c>
      <c r="AH225">
        <v>34.4</v>
      </c>
      <c r="AI225">
        <v>36.6</v>
      </c>
      <c r="AJ225">
        <v>21.2</v>
      </c>
      <c r="AK225">
        <v>48.4</v>
      </c>
      <c r="AL225">
        <v>41.9</v>
      </c>
      <c r="AM225">
        <v>69</v>
      </c>
      <c r="AN225">
        <v>61</v>
      </c>
      <c r="AO225">
        <v>59</v>
      </c>
      <c r="AP225">
        <v>0.76</v>
      </c>
      <c r="AQ225">
        <v>0.61</v>
      </c>
      <c r="AR225">
        <v>0.61</v>
      </c>
      <c r="AS225">
        <f t="shared" si="123"/>
        <v>20.109649412778808</v>
      </c>
      <c r="AT225">
        <f t="shared" si="124"/>
        <v>35.009649412778806</v>
      </c>
      <c r="AU225">
        <f t="shared" si="125"/>
        <v>46.598763098608075</v>
      </c>
      <c r="AV225">
        <f t="shared" si="126"/>
        <v>60.445773261110176</v>
      </c>
      <c r="AW225">
        <f t="shared" si="127"/>
        <v>0.61</v>
      </c>
      <c r="AX225">
        <f t="shared" si="128"/>
        <v>61.627483107445315</v>
      </c>
      <c r="AY225">
        <f t="shared" si="129"/>
        <v>2.5751756488915145</v>
      </c>
      <c r="AZ225">
        <f t="shared" si="130"/>
        <v>36.553500905515683</v>
      </c>
      <c r="BA225">
        <f t="shared" si="131"/>
        <v>126.55161250441361</v>
      </c>
      <c r="BB225">
        <f t="shared" si="132"/>
        <v>123.02449131842351</v>
      </c>
    </row>
    <row r="226" spans="1:69" x14ac:dyDescent="0.2">
      <c r="A226">
        <v>2022</v>
      </c>
      <c r="B226">
        <v>4</v>
      </c>
      <c r="C226" s="5">
        <v>45157</v>
      </c>
      <c r="D226" s="5">
        <v>45213</v>
      </c>
      <c r="E226" t="s">
        <v>53</v>
      </c>
      <c r="F226">
        <v>0</v>
      </c>
      <c r="G226">
        <v>415.9</v>
      </c>
      <c r="H226">
        <v>17.600000000000001</v>
      </c>
      <c r="I226">
        <v>0</v>
      </c>
      <c r="L226">
        <v>8.3668985719516655</v>
      </c>
      <c r="M226">
        <v>9.2996390693819198</v>
      </c>
      <c r="N226">
        <v>12.043239260253902</v>
      </c>
      <c r="O226">
        <v>7.898843050861176</v>
      </c>
      <c r="P226" s="2">
        <v>0</v>
      </c>
      <c r="Q226" s="2">
        <v>38.677198889559406</v>
      </c>
      <c r="R226" s="2">
        <v>2.1196101098046869</v>
      </c>
      <c r="S226">
        <f t="shared" si="115"/>
        <v>0</v>
      </c>
      <c r="T226">
        <f t="shared" si="116"/>
        <v>1380.0024563794796</v>
      </c>
      <c r="U226">
        <f t="shared" si="117"/>
        <v>75.627688717831234</v>
      </c>
      <c r="V226">
        <f t="shared" si="118"/>
        <v>1455.6301450973108</v>
      </c>
      <c r="W226">
        <f t="shared" si="138"/>
        <v>0</v>
      </c>
      <c r="X226">
        <f t="shared" si="135"/>
        <v>1546.9827536013966</v>
      </c>
      <c r="Y226">
        <f t="shared" si="136"/>
        <v>84.778639052688817</v>
      </c>
      <c r="Z226">
        <f t="shared" si="137"/>
        <v>1631.7613926540853</v>
      </c>
      <c r="AA226">
        <f t="shared" si="120"/>
        <v>0</v>
      </c>
      <c r="AB226">
        <f t="shared" si="121"/>
        <v>94.804470835359382</v>
      </c>
      <c r="AC226">
        <f t="shared" si="122"/>
        <v>5.1955291646406119</v>
      </c>
      <c r="AD226">
        <v>14.9</v>
      </c>
      <c r="AE226">
        <v>14.8</v>
      </c>
      <c r="AF226">
        <v>19.899999999999999</v>
      </c>
      <c r="AG226">
        <v>16.2</v>
      </c>
      <c r="AH226">
        <v>35.5</v>
      </c>
      <c r="AI226">
        <v>36.799999999999997</v>
      </c>
      <c r="AJ226">
        <v>21</v>
      </c>
      <c r="AK226">
        <v>50.9</v>
      </c>
      <c r="AL226">
        <v>43.9</v>
      </c>
      <c r="AM226">
        <v>69</v>
      </c>
      <c r="AN226">
        <v>60</v>
      </c>
      <c r="AO226">
        <v>58</v>
      </c>
      <c r="AP226">
        <v>0.77</v>
      </c>
      <c r="AQ226">
        <v>0.59</v>
      </c>
      <c r="AR226">
        <v>0.59</v>
      </c>
      <c r="AS226">
        <f t="shared" si="123"/>
        <v>15.064971987396671</v>
      </c>
      <c r="AT226">
        <f t="shared" si="124"/>
        <v>35.567541879140322</v>
      </c>
      <c r="AU226">
        <f t="shared" si="125"/>
        <v>50.536312958475158</v>
      </c>
      <c r="AV226">
        <f t="shared" si="126"/>
        <v>59.896089416707191</v>
      </c>
      <c r="AW226">
        <f t="shared" si="127"/>
        <v>0.58999999999999986</v>
      </c>
      <c r="AX226">
        <f t="shared" si="128"/>
        <v>61.192884876149691</v>
      </c>
      <c r="AY226">
        <f t="shared" si="129"/>
        <v>2.3745301739484237</v>
      </c>
      <c r="AZ226">
        <f t="shared" si="130"/>
        <v>37.936256961221432</v>
      </c>
      <c r="BA226">
        <f t="shared" si="131"/>
        <v>115.63013952966185</v>
      </c>
      <c r="BB226">
        <f t="shared" si="132"/>
        <v>112.63903222431752</v>
      </c>
    </row>
    <row r="227" spans="1:69" x14ac:dyDescent="0.2">
      <c r="A227">
        <v>2022</v>
      </c>
      <c r="B227">
        <v>1</v>
      </c>
      <c r="C227" s="5">
        <v>45157</v>
      </c>
      <c r="D227" s="5">
        <v>45213</v>
      </c>
      <c r="E227" t="s">
        <v>53</v>
      </c>
      <c r="F227">
        <v>25</v>
      </c>
      <c r="G227">
        <v>380.8</v>
      </c>
      <c r="H227">
        <v>156.1</v>
      </c>
      <c r="I227">
        <v>251.5</v>
      </c>
      <c r="M227">
        <v>9.2996390693819198</v>
      </c>
      <c r="N227">
        <v>12.043239260253902</v>
      </c>
      <c r="O227">
        <v>7.898843050861176</v>
      </c>
      <c r="P227" s="2">
        <v>19.86559027291586</v>
      </c>
      <c r="Q227" s="2">
        <v>35.413025576206351</v>
      </c>
      <c r="R227" s="2">
        <v>18.799496485256341</v>
      </c>
      <c r="S227">
        <f t="shared" si="115"/>
        <v>708.80426093763788</v>
      </c>
      <c r="T227">
        <f t="shared" si="116"/>
        <v>1263.5367525590425</v>
      </c>
      <c r="U227">
        <f t="shared" si="117"/>
        <v>670.7660345939463</v>
      </c>
      <c r="V227">
        <f t="shared" si="118"/>
        <v>2643.1070480906264</v>
      </c>
      <c r="W227">
        <f t="shared" si="138"/>
        <v>794.56957651109201</v>
      </c>
      <c r="X227">
        <f t="shared" si="135"/>
        <v>1416.4246996186866</v>
      </c>
      <c r="Y227">
        <f t="shared" si="136"/>
        <v>751.92872477981382</v>
      </c>
      <c r="Z227">
        <f t="shared" si="137"/>
        <v>2962.9230009095922</v>
      </c>
      <c r="AA227">
        <f t="shared" si="120"/>
        <v>26.817084894449366</v>
      </c>
      <c r="AB227">
        <f t="shared" si="121"/>
        <v>47.804978367100873</v>
      </c>
      <c r="AC227">
        <f t="shared" si="122"/>
        <v>25.377936738449769</v>
      </c>
      <c r="AD227">
        <v>18.8</v>
      </c>
      <c r="AE227">
        <v>28</v>
      </c>
      <c r="AF227">
        <v>18.100000000000001</v>
      </c>
      <c r="AG227">
        <v>16</v>
      </c>
      <c r="AH227">
        <v>33.700000000000003</v>
      </c>
      <c r="AI227">
        <v>38.4</v>
      </c>
      <c r="AJ227">
        <v>21</v>
      </c>
      <c r="AK227">
        <v>47.1</v>
      </c>
      <c r="AL227">
        <v>44.7</v>
      </c>
      <c r="AM227">
        <v>69</v>
      </c>
      <c r="AN227">
        <v>62</v>
      </c>
      <c r="AO227">
        <v>58</v>
      </c>
      <c r="AP227">
        <v>0.77</v>
      </c>
      <c r="AQ227">
        <v>0.62</v>
      </c>
      <c r="AR227">
        <v>0.59</v>
      </c>
      <c r="AS227">
        <f t="shared" si="123"/>
        <v>23.020412452604134</v>
      </c>
      <c r="AT227">
        <f t="shared" si="124"/>
        <v>30.146139000389603</v>
      </c>
      <c r="AU227">
        <f t="shared" si="125"/>
        <v>39.491670360825921</v>
      </c>
      <c r="AV227">
        <f t="shared" si="126"/>
        <v>62.862078473073467</v>
      </c>
      <c r="AW227">
        <f t="shared" si="127"/>
        <v>0.65261224632013914</v>
      </c>
      <c r="AX227">
        <f t="shared" si="128"/>
        <v>65.416157718696496</v>
      </c>
      <c r="AY227">
        <f t="shared" si="129"/>
        <v>3.0386154574772042</v>
      </c>
      <c r="AZ227">
        <f t="shared" si="130"/>
        <v>40.252334111827757</v>
      </c>
      <c r="BA227">
        <f t="shared" si="131"/>
        <v>155.29567751010248</v>
      </c>
      <c r="BB227">
        <f t="shared" si="132"/>
        <v>154.08879690914566</v>
      </c>
      <c r="BD227">
        <f>AVERAGE(V227:V230)</f>
        <v>3481.1067246639404</v>
      </c>
      <c r="BE227">
        <f>AVERAGE(AA227:AA230)</f>
        <v>56.148637159221792</v>
      </c>
      <c r="BF227">
        <f>AVERAGE(AB227:AB230)</f>
        <v>34.272670533010007</v>
      </c>
      <c r="BG227">
        <f>AVERAGE(AC227:AC230)</f>
        <v>9.578692307768204</v>
      </c>
      <c r="BH227">
        <f>AVERAGE(AS227:AS230)</f>
        <v>18.101129144389851</v>
      </c>
      <c r="BI227">
        <f>AVERAGE(AT227:AT230)</f>
        <v>24.611362632506616</v>
      </c>
      <c r="BJ227">
        <f>AVERAGE(AU227:AU230)</f>
        <v>32.897040647049835</v>
      </c>
      <c r="BK227">
        <f>AVERAGE(AV227:AV230)</f>
        <v>65.235877220022488</v>
      </c>
      <c r="BL227">
        <f>AVERAGE(AW227:AW230)</f>
        <v>0.6930850857586115</v>
      </c>
      <c r="BM227">
        <f t="shared" ref="BM227:BQ227" si="144">AVERAGE(AX227:AX230)</f>
        <v>69.727748509277347</v>
      </c>
      <c r="BN227">
        <f t="shared" si="144"/>
        <v>3.7176163439697412</v>
      </c>
      <c r="BO227">
        <f t="shared" si="144"/>
        <v>51.304623053853803</v>
      </c>
      <c r="BP227">
        <f t="shared" si="144"/>
        <v>197.84152369903569</v>
      </c>
      <c r="BQ227">
        <f t="shared" si="144"/>
        <v>202.02744437666954</v>
      </c>
    </row>
    <row r="228" spans="1:69" x14ac:dyDescent="0.2">
      <c r="A228">
        <v>2022</v>
      </c>
      <c r="B228">
        <v>2</v>
      </c>
      <c r="C228" s="5">
        <v>45157</v>
      </c>
      <c r="D228" s="5">
        <v>45213</v>
      </c>
      <c r="E228" t="s">
        <v>53</v>
      </c>
      <c r="F228">
        <v>25</v>
      </c>
      <c r="G228">
        <v>218.2</v>
      </c>
      <c r="H228">
        <v>10</v>
      </c>
      <c r="I228">
        <v>764.9</v>
      </c>
      <c r="M228">
        <v>9.2996390693819198</v>
      </c>
      <c r="N228">
        <v>12.043239260253902</v>
      </c>
      <c r="O228">
        <v>7.898843050861176</v>
      </c>
      <c r="P228" s="2">
        <v>60.418250496037132</v>
      </c>
      <c r="Q228" s="2">
        <v>20.291812449391347</v>
      </c>
      <c r="R228" s="2">
        <v>1.2043239260253902</v>
      </c>
      <c r="S228">
        <f t="shared" si="115"/>
        <v>2155.723177698605</v>
      </c>
      <c r="T228">
        <f t="shared" si="116"/>
        <v>724.01186819428324</v>
      </c>
      <c r="U228">
        <f t="shared" si="117"/>
        <v>42.970277680585923</v>
      </c>
      <c r="V228">
        <f t="shared" si="118"/>
        <v>2922.7053235734738</v>
      </c>
      <c r="W228">
        <f t="shared" si="138"/>
        <v>2416.5656822001361</v>
      </c>
      <c r="X228">
        <f t="shared" si="135"/>
        <v>811.6173042457915</v>
      </c>
      <c r="Y228">
        <f t="shared" si="136"/>
        <v>48.169681279936817</v>
      </c>
      <c r="Z228">
        <f t="shared" si="137"/>
        <v>3276.3526677258642</v>
      </c>
      <c r="AA228">
        <f t="shared" si="120"/>
        <v>73.757801045193617</v>
      </c>
      <c r="AB228">
        <f t="shared" si="121"/>
        <v>24.771976235670014</v>
      </c>
      <c r="AC228">
        <f t="shared" si="122"/>
        <v>1.470222719136389</v>
      </c>
      <c r="AD228">
        <v>16.899999999999999</v>
      </c>
      <c r="AE228">
        <v>18.7</v>
      </c>
      <c r="AF228">
        <v>20.2</v>
      </c>
      <c r="AG228">
        <v>16.399999999999999</v>
      </c>
      <c r="AH228">
        <v>34.700000000000003</v>
      </c>
      <c r="AI228">
        <v>35</v>
      </c>
      <c r="AJ228">
        <v>21.2</v>
      </c>
      <c r="AK228">
        <v>50.3</v>
      </c>
      <c r="AL228">
        <v>41.6</v>
      </c>
      <c r="AM228">
        <v>69</v>
      </c>
      <c r="AN228">
        <v>61</v>
      </c>
      <c r="AO228">
        <v>59</v>
      </c>
      <c r="AP228">
        <v>0.76</v>
      </c>
      <c r="AQ228">
        <v>0.6</v>
      </c>
      <c r="AR228">
        <v>0.61</v>
      </c>
      <c r="AS228">
        <f t="shared" si="123"/>
        <v>17.394412921973561</v>
      </c>
      <c r="AT228">
        <f t="shared" si="124"/>
        <v>21.20673307688698</v>
      </c>
      <c r="AU228">
        <f t="shared" si="125"/>
        <v>28.7085705192838</v>
      </c>
      <c r="AV228">
        <f t="shared" si="126"/>
        <v>66.871219629232769</v>
      </c>
      <c r="AW228">
        <f t="shared" si="127"/>
        <v>0.71815950394422345</v>
      </c>
      <c r="AX228">
        <f t="shared" si="128"/>
        <v>72.37995493310504</v>
      </c>
      <c r="AY228">
        <f t="shared" si="129"/>
        <v>4.1799364381237636</v>
      </c>
      <c r="AZ228">
        <f t="shared" si="130"/>
        <v>55.906616495092507</v>
      </c>
      <c r="BA228">
        <f t="shared" si="131"/>
        <v>227.2499573902497</v>
      </c>
      <c r="BB228">
        <f t="shared" si="132"/>
        <v>234.52993101910201</v>
      </c>
    </row>
    <row r="229" spans="1:69" x14ac:dyDescent="0.2">
      <c r="A229">
        <v>2022</v>
      </c>
      <c r="B229">
        <v>3</v>
      </c>
      <c r="C229" s="5">
        <v>45157</v>
      </c>
      <c r="D229" s="5">
        <v>45213</v>
      </c>
      <c r="E229" t="s">
        <v>53</v>
      </c>
      <c r="F229">
        <v>25</v>
      </c>
      <c r="G229">
        <v>376.1</v>
      </c>
      <c r="H229">
        <v>56</v>
      </c>
      <c r="I229">
        <v>1373.3</v>
      </c>
      <c r="M229">
        <v>9.2996390693819198</v>
      </c>
      <c r="N229">
        <v>12.043239260253902</v>
      </c>
      <c r="O229">
        <v>7.898843050861176</v>
      </c>
      <c r="P229" s="2">
        <v>108.47481161747653</v>
      </c>
      <c r="Q229" s="2">
        <v>34.975942539945407</v>
      </c>
      <c r="R229" s="2">
        <v>6.744213985742185</v>
      </c>
      <c r="S229">
        <f t="shared" si="115"/>
        <v>3870.3812785115629</v>
      </c>
      <c r="T229">
        <f t="shared" si="116"/>
        <v>1247.9416298252522</v>
      </c>
      <c r="U229">
        <f t="shared" si="117"/>
        <v>240.63355501128115</v>
      </c>
      <c r="V229">
        <f t="shared" si="118"/>
        <v>5358.9564633480959</v>
      </c>
      <c r="W229">
        <f t="shared" si="138"/>
        <v>4338.6974132114619</v>
      </c>
      <c r="X229">
        <f t="shared" si="135"/>
        <v>1398.9425670341077</v>
      </c>
      <c r="Y229">
        <f t="shared" si="136"/>
        <v>269.75021516764616</v>
      </c>
      <c r="Z229">
        <f t="shared" si="137"/>
        <v>6007.3901954132152</v>
      </c>
      <c r="AA229">
        <f t="shared" si="120"/>
        <v>72.22266694985386</v>
      </c>
      <c r="AB229">
        <f t="shared" si="121"/>
        <v>23.287026837414913</v>
      </c>
      <c r="AC229">
        <f t="shared" si="122"/>
        <v>4.4903062127312259</v>
      </c>
      <c r="AD229">
        <v>15.6</v>
      </c>
      <c r="AE229">
        <v>19.5</v>
      </c>
      <c r="AF229">
        <v>21.7</v>
      </c>
      <c r="AG229">
        <v>16.399999999999999</v>
      </c>
      <c r="AH229">
        <v>34.4</v>
      </c>
      <c r="AI229">
        <v>36.6</v>
      </c>
      <c r="AJ229">
        <v>21.2</v>
      </c>
      <c r="AK229">
        <v>48.4</v>
      </c>
      <c r="AL229">
        <v>41.9</v>
      </c>
      <c r="AM229">
        <v>69</v>
      </c>
      <c r="AN229">
        <v>61</v>
      </c>
      <c r="AO229">
        <v>59</v>
      </c>
      <c r="AP229">
        <v>0.76</v>
      </c>
      <c r="AQ229">
        <v>0.61</v>
      </c>
      <c r="AR229">
        <v>0.61</v>
      </c>
      <c r="AS229">
        <f t="shared" si="123"/>
        <v>16.782102725635784</v>
      </c>
      <c r="AT229">
        <f t="shared" si="124"/>
        <v>21.498706685706392</v>
      </c>
      <c r="AU229">
        <f t="shared" si="125"/>
        <v>28.463564685812219</v>
      </c>
      <c r="AV229">
        <f t="shared" si="126"/>
        <v>66.688007231733692</v>
      </c>
      <c r="AW229">
        <f t="shared" si="127"/>
        <v>0.71833400042478068</v>
      </c>
      <c r="AX229">
        <f t="shared" si="128"/>
        <v>72.152507491834726</v>
      </c>
      <c r="AY229">
        <f t="shared" si="129"/>
        <v>4.2159160781367095</v>
      </c>
      <c r="AZ229">
        <f t="shared" si="130"/>
        <v>56.746782116558848</v>
      </c>
      <c r="BA229">
        <f t="shared" si="131"/>
        <v>228.57808285135224</v>
      </c>
      <c r="BB229">
        <f t="shared" si="132"/>
        <v>235.80536156023675</v>
      </c>
    </row>
    <row r="230" spans="1:69" x14ac:dyDescent="0.2">
      <c r="A230">
        <v>2022</v>
      </c>
      <c r="B230">
        <v>4</v>
      </c>
      <c r="C230" s="5">
        <v>45157</v>
      </c>
      <c r="D230" s="5">
        <v>45213</v>
      </c>
      <c r="E230" t="s">
        <v>53</v>
      </c>
      <c r="F230">
        <v>25</v>
      </c>
      <c r="G230">
        <v>372.7</v>
      </c>
      <c r="H230">
        <v>48.7</v>
      </c>
      <c r="I230">
        <v>551.29999999999995</v>
      </c>
      <c r="M230">
        <v>9.2996390693819198</v>
      </c>
      <c r="N230">
        <v>12.043239260253902</v>
      </c>
      <c r="O230">
        <v>7.898843050861176</v>
      </c>
      <c r="P230" s="2">
        <v>43.546321739397662</v>
      </c>
      <c r="Q230" s="2">
        <v>34.65975481158641</v>
      </c>
      <c r="R230" s="2">
        <v>5.8650575197436501</v>
      </c>
      <c r="S230">
        <f t="shared" si="115"/>
        <v>1553.7327596617085</v>
      </c>
      <c r="T230">
        <f t="shared" si="116"/>
        <v>1236.6600516774031</v>
      </c>
      <c r="U230">
        <f t="shared" si="117"/>
        <v>209.26525230445344</v>
      </c>
      <c r="V230">
        <f t="shared" si="118"/>
        <v>2999.6580636435651</v>
      </c>
      <c r="W230">
        <f t="shared" si="138"/>
        <v>1741.7344235807752</v>
      </c>
      <c r="X230">
        <f t="shared" si="135"/>
        <v>1386.2959179303689</v>
      </c>
      <c r="Y230">
        <f t="shared" si="136"/>
        <v>234.58634783329231</v>
      </c>
      <c r="Z230">
        <f t="shared" si="137"/>
        <v>3362.6166893444365</v>
      </c>
      <c r="AA230">
        <f t="shared" si="120"/>
        <v>51.796995747390326</v>
      </c>
      <c r="AB230">
        <f t="shared" si="121"/>
        <v>41.226700691854241</v>
      </c>
      <c r="AC230">
        <f t="shared" si="122"/>
        <v>6.9763035607554311</v>
      </c>
      <c r="AD230">
        <v>14.9</v>
      </c>
      <c r="AE230">
        <v>14.8</v>
      </c>
      <c r="AF230">
        <v>19.899999999999999</v>
      </c>
      <c r="AG230">
        <v>16.2</v>
      </c>
      <c r="AH230">
        <v>35.5</v>
      </c>
      <c r="AI230">
        <v>36.799999999999997</v>
      </c>
      <c r="AJ230">
        <v>21</v>
      </c>
      <c r="AK230">
        <v>50.9</v>
      </c>
      <c r="AL230">
        <v>43.9</v>
      </c>
      <c r="AM230">
        <v>69</v>
      </c>
      <c r="AN230">
        <v>60</v>
      </c>
      <c r="AO230">
        <v>58</v>
      </c>
      <c r="AP230">
        <v>0.77</v>
      </c>
      <c r="AQ230">
        <v>0.59</v>
      </c>
      <c r="AR230">
        <v>0.59</v>
      </c>
      <c r="AS230">
        <f t="shared" si="123"/>
        <v>15.207588477345917</v>
      </c>
      <c r="AT230">
        <f t="shared" si="124"/>
        <v>25.593871767043485</v>
      </c>
      <c r="AU230">
        <f t="shared" si="125"/>
        <v>34.924357022277405</v>
      </c>
      <c r="AV230">
        <f t="shared" si="126"/>
        <v>64.522203546050022</v>
      </c>
      <c r="AW230">
        <f t="shared" si="127"/>
        <v>0.68323459234530259</v>
      </c>
      <c r="AX230">
        <f t="shared" si="128"/>
        <v>68.962373893473128</v>
      </c>
      <c r="AY230">
        <f t="shared" si="129"/>
        <v>3.4359974021412878</v>
      </c>
      <c r="AZ230">
        <f t="shared" si="130"/>
        <v>52.312759491936099</v>
      </c>
      <c r="BA230">
        <f t="shared" si="131"/>
        <v>180.24237704443843</v>
      </c>
      <c r="BB230">
        <f t="shared" si="132"/>
        <v>183.68568801819364</v>
      </c>
    </row>
    <row r="231" spans="1:69" x14ac:dyDescent="0.2">
      <c r="A231">
        <v>2022</v>
      </c>
      <c r="B231">
        <v>1</v>
      </c>
      <c r="C231" s="5">
        <v>45157</v>
      </c>
      <c r="D231" s="5">
        <v>45213</v>
      </c>
      <c r="E231" t="s">
        <v>53</v>
      </c>
      <c r="F231">
        <v>50</v>
      </c>
      <c r="G231">
        <v>324</v>
      </c>
      <c r="H231">
        <v>123</v>
      </c>
      <c r="I231">
        <v>298.7</v>
      </c>
      <c r="M231">
        <v>9.2996390693819198</v>
      </c>
      <c r="N231">
        <v>12.043239260253902</v>
      </c>
      <c r="O231">
        <v>7.898843050861176</v>
      </c>
      <c r="P231" s="2">
        <v>23.593844192922333</v>
      </c>
      <c r="Q231" s="2">
        <v>30.130830584797419</v>
      </c>
      <c r="R231" s="2">
        <v>14.813184290112298</v>
      </c>
      <c r="S231">
        <f t="shared" si="115"/>
        <v>841.82836080346885</v>
      </c>
      <c r="T231">
        <f t="shared" si="116"/>
        <v>1075.068035265572</v>
      </c>
      <c r="U231">
        <f t="shared" si="117"/>
        <v>528.53441547120678</v>
      </c>
      <c r="V231">
        <f t="shared" si="118"/>
        <v>2445.4308115402473</v>
      </c>
      <c r="W231">
        <f t="shared" si="138"/>
        <v>943.68959246068857</v>
      </c>
      <c r="X231">
        <f t="shared" si="135"/>
        <v>1205.1512675327062</v>
      </c>
      <c r="Y231">
        <f t="shared" si="136"/>
        <v>592.48707974322281</v>
      </c>
      <c r="Z231">
        <f t="shared" si="137"/>
        <v>2741.3279397366173</v>
      </c>
      <c r="AA231">
        <f t="shared" si="120"/>
        <v>34.42454216372802</v>
      </c>
      <c r="AB231">
        <f t="shared" si="121"/>
        <v>43.962316586190539</v>
      </c>
      <c r="AC231">
        <f t="shared" si="122"/>
        <v>21.613141250081451</v>
      </c>
      <c r="AD231">
        <v>18.8</v>
      </c>
      <c r="AE231">
        <v>28</v>
      </c>
      <c r="AF231">
        <v>18.100000000000001</v>
      </c>
      <c r="AG231">
        <v>16</v>
      </c>
      <c r="AH231">
        <v>33.700000000000003</v>
      </c>
      <c r="AI231">
        <v>38.4</v>
      </c>
      <c r="AJ231">
        <v>21</v>
      </c>
      <c r="AK231">
        <v>47.1</v>
      </c>
      <c r="AL231">
        <v>44.7</v>
      </c>
      <c r="AM231">
        <v>69</v>
      </c>
      <c r="AN231">
        <v>62</v>
      </c>
      <c r="AO231">
        <v>58</v>
      </c>
      <c r="AP231">
        <v>0.77</v>
      </c>
      <c r="AQ231">
        <v>0.62</v>
      </c>
      <c r="AR231">
        <v>0.59</v>
      </c>
      <c r="AS231">
        <f t="shared" si="123"/>
        <v>22.693241137178962</v>
      </c>
      <c r="AT231">
        <f t="shared" si="124"/>
        <v>28.622673675773974</v>
      </c>
      <c r="AU231">
        <f t="shared" si="125"/>
        <v>37.59647910526504</v>
      </c>
      <c r="AV231">
        <f t="shared" si="126"/>
        <v>63.545192301457703</v>
      </c>
      <c r="AW231">
        <f t="shared" si="127"/>
        <v>0.66515287087056763</v>
      </c>
      <c r="AX231">
        <f t="shared" si="128"/>
        <v>66.602937206572079</v>
      </c>
      <c r="AY231">
        <f t="shared" si="129"/>
        <v>3.1917882433622649</v>
      </c>
      <c r="AZ231">
        <f t="shared" si="130"/>
        <v>42.342033294924548</v>
      </c>
      <c r="BA231">
        <f t="shared" si="131"/>
        <v>164.89658350405446</v>
      </c>
      <c r="BB231">
        <f t="shared" si="132"/>
        <v>164.79261391421079</v>
      </c>
      <c r="BD231">
        <f>AVERAGE(V231:V234)</f>
        <v>2775.3777351525646</v>
      </c>
      <c r="BE231">
        <f>AVERAGE(AA231:AA234)</f>
        <v>50.371829766348483</v>
      </c>
      <c r="BF231">
        <f>AVERAGE(AB231:AB234)</f>
        <v>32.608686683731065</v>
      </c>
      <c r="BG231">
        <f>AVERAGE(AC231:AC234)</f>
        <v>17.019483549920459</v>
      </c>
      <c r="BH231">
        <f>AVERAGE(AS231:AS234)</f>
        <v>18.501253231582211</v>
      </c>
      <c r="BI231">
        <f>AVERAGE(AT231:AT234)</f>
        <v>25.747254662049727</v>
      </c>
      <c r="BJ231">
        <f>AVERAGE(AU231:AU234)</f>
        <v>33.945732576450709</v>
      </c>
      <c r="BK231">
        <f>AVERAGE(AV231:AV234)</f>
        <v>64.628192360579945</v>
      </c>
      <c r="BL231">
        <f>AVERAGE(AW231:AW234)</f>
        <v>0.68479859243802377</v>
      </c>
      <c r="BM231">
        <f t="shared" ref="BM231:BQ231" si="145">AVERAGE(AX231:AX234)</f>
        <v>68.84288861826326</v>
      </c>
      <c r="BN231">
        <f t="shared" si="145"/>
        <v>3.5548281707737384</v>
      </c>
      <c r="BO231">
        <f t="shared" si="145"/>
        <v>49.929215472318631</v>
      </c>
      <c r="BP231">
        <f t="shared" si="145"/>
        <v>186.97285638536766</v>
      </c>
      <c r="BQ231">
        <f t="shared" si="145"/>
        <v>190.03757217100932</v>
      </c>
    </row>
    <row r="232" spans="1:69" x14ac:dyDescent="0.2">
      <c r="A232">
        <v>2022</v>
      </c>
      <c r="B232">
        <v>2</v>
      </c>
      <c r="C232" s="5">
        <v>45157</v>
      </c>
      <c r="D232" s="5">
        <v>45213</v>
      </c>
      <c r="E232" t="s">
        <v>53</v>
      </c>
      <c r="F232">
        <v>50</v>
      </c>
      <c r="G232">
        <v>293.2</v>
      </c>
      <c r="H232">
        <v>86.3</v>
      </c>
      <c r="I232">
        <v>899.5</v>
      </c>
      <c r="M232">
        <v>9.2996390693819198</v>
      </c>
      <c r="N232">
        <v>12.043239260253902</v>
      </c>
      <c r="O232">
        <v>7.898843050861176</v>
      </c>
      <c r="P232" s="2">
        <v>71.050093242496274</v>
      </c>
      <c r="Q232" s="2">
        <v>27.266541751427791</v>
      </c>
      <c r="R232" s="2">
        <v>10.393315481599117</v>
      </c>
      <c r="S232">
        <f t="shared" si="115"/>
        <v>2535.0673268922669</v>
      </c>
      <c r="T232">
        <f t="shared" si="116"/>
        <v>972.87020969094362</v>
      </c>
      <c r="U232">
        <f t="shared" si="117"/>
        <v>370.83349638345652</v>
      </c>
      <c r="V232">
        <f t="shared" si="118"/>
        <v>3878.771032966667</v>
      </c>
      <c r="W232">
        <f t="shared" si="138"/>
        <v>2841.8104734462313</v>
      </c>
      <c r="X232">
        <f t="shared" si="135"/>
        <v>1090.5875050635477</v>
      </c>
      <c r="Y232">
        <f t="shared" si="136"/>
        <v>415.70434944585475</v>
      </c>
      <c r="Z232">
        <f t="shared" si="137"/>
        <v>4348.1023279556339</v>
      </c>
      <c r="AA232">
        <f t="shared" si="120"/>
        <v>65.357488373149167</v>
      </c>
      <c r="AB232">
        <f t="shared" si="121"/>
        <v>25.081919025956186</v>
      </c>
      <c r="AC232">
        <f t="shared" si="122"/>
        <v>9.56059260089466</v>
      </c>
      <c r="AD232">
        <v>16.899999999999999</v>
      </c>
      <c r="AE232">
        <v>18.7</v>
      </c>
      <c r="AF232">
        <v>20.2</v>
      </c>
      <c r="AG232">
        <v>16.399999999999999</v>
      </c>
      <c r="AH232">
        <v>34.700000000000003</v>
      </c>
      <c r="AI232">
        <v>35</v>
      </c>
      <c r="AJ232">
        <v>21.2</v>
      </c>
      <c r="AK232">
        <v>50.3</v>
      </c>
      <c r="AL232">
        <v>41.6</v>
      </c>
      <c r="AM232">
        <v>69</v>
      </c>
      <c r="AN232">
        <v>61</v>
      </c>
      <c r="AO232">
        <v>59</v>
      </c>
      <c r="AP232">
        <v>0.76</v>
      </c>
      <c r="AQ232">
        <v>0.6</v>
      </c>
      <c r="AR232">
        <v>0.61</v>
      </c>
      <c r="AS232">
        <f t="shared" si="123"/>
        <v>17.666974098296738</v>
      </c>
      <c r="AT232">
        <f t="shared" si="124"/>
        <v>22.768261405516391</v>
      </c>
      <c r="AU232">
        <f t="shared" si="125"/>
        <v>30.449199327135762</v>
      </c>
      <c r="AV232">
        <f t="shared" si="126"/>
        <v>66.037387217834038</v>
      </c>
      <c r="AW232">
        <f t="shared" si="127"/>
        <v>0.70552804065712826</v>
      </c>
      <c r="AX232">
        <f t="shared" si="128"/>
        <v>71.163524365102745</v>
      </c>
      <c r="AY232">
        <f t="shared" si="129"/>
        <v>3.9409903265685617</v>
      </c>
      <c r="AZ232">
        <f t="shared" si="130"/>
        <v>54.015270527467003</v>
      </c>
      <c r="BA232">
        <f t="shared" si="131"/>
        <v>211.58756440434661</v>
      </c>
      <c r="BB232">
        <f t="shared" si="132"/>
        <v>217.40679157162486</v>
      </c>
    </row>
    <row r="233" spans="1:69" x14ac:dyDescent="0.2">
      <c r="A233">
        <v>2022</v>
      </c>
      <c r="B233">
        <v>3</v>
      </c>
      <c r="C233" s="5">
        <v>45157</v>
      </c>
      <c r="D233" s="5">
        <v>45213</v>
      </c>
      <c r="E233" t="s">
        <v>53</v>
      </c>
      <c r="F233">
        <v>50</v>
      </c>
      <c r="G233">
        <v>286.10000000000002</v>
      </c>
      <c r="H233">
        <v>194.1</v>
      </c>
      <c r="I233">
        <v>596.4</v>
      </c>
      <c r="M233">
        <v>9.2996390693819198</v>
      </c>
      <c r="N233">
        <v>12.043239260253902</v>
      </c>
      <c r="O233">
        <v>7.898843050861176</v>
      </c>
      <c r="P233" s="2">
        <v>47.10869995533605</v>
      </c>
      <c r="Q233" s="2">
        <v>26.606267377501677</v>
      </c>
      <c r="R233" s="2">
        <v>23.375927404152822</v>
      </c>
      <c r="S233">
        <f t="shared" si="115"/>
        <v>1680.8384144063903</v>
      </c>
      <c r="T233">
        <f t="shared" si="116"/>
        <v>949.31162002925987</v>
      </c>
      <c r="U233">
        <f t="shared" si="117"/>
        <v>834.05308978017274</v>
      </c>
      <c r="V233">
        <f t="shared" si="118"/>
        <v>3464.2031242158228</v>
      </c>
      <c r="W233">
        <f t="shared" si="138"/>
        <v>1884.2198625495635</v>
      </c>
      <c r="X233">
        <f t="shared" si="135"/>
        <v>1064.1783260528002</v>
      </c>
      <c r="Y233">
        <f t="shared" si="136"/>
        <v>934.9735136435736</v>
      </c>
      <c r="Z233">
        <f t="shared" si="137"/>
        <v>3883.3717022459373</v>
      </c>
      <c r="AA233">
        <f t="shared" si="120"/>
        <v>48.520203756437482</v>
      </c>
      <c r="AB233">
        <f t="shared" si="121"/>
        <v>27.403462960739393</v>
      </c>
      <c r="AC233">
        <f t="shared" si="122"/>
        <v>24.076333282823128</v>
      </c>
      <c r="AD233">
        <v>15.6</v>
      </c>
      <c r="AE233">
        <v>19.5</v>
      </c>
      <c r="AF233">
        <v>21.7</v>
      </c>
      <c r="AG233">
        <v>16.399999999999999</v>
      </c>
      <c r="AH233">
        <v>34.4</v>
      </c>
      <c r="AI233">
        <v>36.6</v>
      </c>
      <c r="AJ233">
        <v>21.2</v>
      </c>
      <c r="AK233">
        <v>48.4</v>
      </c>
      <c r="AL233">
        <v>41.9</v>
      </c>
      <c r="AM233">
        <v>69</v>
      </c>
      <c r="AN233">
        <v>61</v>
      </c>
      <c r="AO233">
        <v>59</v>
      </c>
      <c r="AP233">
        <v>0.76</v>
      </c>
      <c r="AQ233">
        <v>0.61</v>
      </c>
      <c r="AR233">
        <v>0.61</v>
      </c>
      <c r="AS233">
        <f t="shared" si="123"/>
        <v>18.137391385721049</v>
      </c>
      <c r="AT233">
        <f t="shared" si="124"/>
        <v>26.196042656063362</v>
      </c>
      <c r="AU233">
        <f t="shared" si="125"/>
        <v>33.637542914865506</v>
      </c>
      <c r="AV233">
        <f t="shared" si="126"/>
        <v>64.400089634858531</v>
      </c>
      <c r="AW233">
        <f t="shared" si="127"/>
        <v>0.68278030563465619</v>
      </c>
      <c r="AX233">
        <f t="shared" si="128"/>
        <v>68.493282770926641</v>
      </c>
      <c r="AY233">
        <f t="shared" si="129"/>
        <v>3.5674424943496144</v>
      </c>
      <c r="AZ233">
        <f t="shared" si="130"/>
        <v>50.579693703454026</v>
      </c>
      <c r="BA233">
        <f t="shared" si="131"/>
        <v>186.78342797017763</v>
      </c>
      <c r="BB233">
        <f t="shared" si="132"/>
        <v>189.41538568566511</v>
      </c>
    </row>
    <row r="234" spans="1:69" x14ac:dyDescent="0.2">
      <c r="A234">
        <v>2022</v>
      </c>
      <c r="B234">
        <v>4</v>
      </c>
      <c r="C234" s="5">
        <v>45157</v>
      </c>
      <c r="D234" s="5">
        <v>45213</v>
      </c>
      <c r="E234" t="s">
        <v>53</v>
      </c>
      <c r="F234">
        <v>50</v>
      </c>
      <c r="G234">
        <v>134.5</v>
      </c>
      <c r="H234">
        <v>39.200000000000003</v>
      </c>
      <c r="I234">
        <v>247.8</v>
      </c>
      <c r="M234">
        <v>9.2996390693819198</v>
      </c>
      <c r="N234">
        <v>12.043239260253902</v>
      </c>
      <c r="O234">
        <v>7.898843050861176</v>
      </c>
      <c r="P234" s="2">
        <v>19.573333080033994</v>
      </c>
      <c r="Q234" s="2">
        <v>12.50801454831868</v>
      </c>
      <c r="R234" s="2">
        <v>4.7209497900195299</v>
      </c>
      <c r="S234">
        <f t="shared" si="115"/>
        <v>698.37652429561285</v>
      </c>
      <c r="T234">
        <f t="shared" si="116"/>
        <v>446.28595908401053</v>
      </c>
      <c r="U234">
        <f t="shared" si="117"/>
        <v>168.44348850789683</v>
      </c>
      <c r="V234">
        <f t="shared" si="118"/>
        <v>1313.1059718875201</v>
      </c>
      <c r="W234">
        <f t="shared" si="138"/>
        <v>782.88008373538196</v>
      </c>
      <c r="X234">
        <f t="shared" si="135"/>
        <v>500.28656013317578</v>
      </c>
      <c r="Y234">
        <f t="shared" si="136"/>
        <v>188.82515061735234</v>
      </c>
      <c r="Z234">
        <f t="shared" si="137"/>
        <v>1471.9917944859101</v>
      </c>
      <c r="AA234">
        <f t="shared" si="120"/>
        <v>53.185084772079264</v>
      </c>
      <c r="AB234">
        <f t="shared" si="121"/>
        <v>33.98704816203815</v>
      </c>
      <c r="AC234">
        <f t="shared" si="122"/>
        <v>12.8278670658826</v>
      </c>
      <c r="AD234">
        <v>14.9</v>
      </c>
      <c r="AE234">
        <v>14.8</v>
      </c>
      <c r="AF234">
        <v>19.899999999999999</v>
      </c>
      <c r="AG234">
        <v>16.2</v>
      </c>
      <c r="AH234">
        <v>35.5</v>
      </c>
      <c r="AI234">
        <v>36.799999999999997</v>
      </c>
      <c r="AJ234">
        <v>21</v>
      </c>
      <c r="AK234">
        <v>50.9</v>
      </c>
      <c r="AL234">
        <v>43.9</v>
      </c>
      <c r="AM234">
        <v>69</v>
      </c>
      <c r="AN234">
        <v>60</v>
      </c>
      <c r="AO234">
        <v>58</v>
      </c>
      <c r="AP234">
        <v>0.77</v>
      </c>
      <c r="AQ234">
        <v>0.59</v>
      </c>
      <c r="AR234">
        <v>0.59</v>
      </c>
      <c r="AS234">
        <f t="shared" si="123"/>
        <v>15.507406305132095</v>
      </c>
      <c r="AT234">
        <f t="shared" si="124"/>
        <v>25.40204091084518</v>
      </c>
      <c r="AU234">
        <f t="shared" si="125"/>
        <v>34.099708958536525</v>
      </c>
      <c r="AV234">
        <f t="shared" si="126"/>
        <v>64.530100288169493</v>
      </c>
      <c r="AW234">
        <f t="shared" si="127"/>
        <v>0.68573315258974277</v>
      </c>
      <c r="AX234">
        <f t="shared" si="128"/>
        <v>69.111810130451602</v>
      </c>
      <c r="AY234">
        <f t="shared" si="129"/>
        <v>3.5190916188145116</v>
      </c>
      <c r="AZ234">
        <f t="shared" si="130"/>
        <v>52.779864363428935</v>
      </c>
      <c r="BA234">
        <f t="shared" si="131"/>
        <v>184.62384966289198</v>
      </c>
      <c r="BB234">
        <f t="shared" si="132"/>
        <v>188.53549751253649</v>
      </c>
    </row>
    <row r="235" spans="1:69" x14ac:dyDescent="0.2">
      <c r="A235">
        <v>2022</v>
      </c>
      <c r="B235">
        <v>1</v>
      </c>
      <c r="C235" s="5">
        <v>45157</v>
      </c>
      <c r="D235" s="5">
        <v>45213</v>
      </c>
      <c r="E235" t="s">
        <v>53</v>
      </c>
      <c r="F235">
        <v>75</v>
      </c>
      <c r="G235">
        <v>232.1</v>
      </c>
      <c r="H235">
        <v>37</v>
      </c>
      <c r="I235">
        <v>1091.8</v>
      </c>
      <c r="M235">
        <v>9.2996390693819198</v>
      </c>
      <c r="N235">
        <v>12.043239260253902</v>
      </c>
      <c r="O235">
        <v>7.898843050861176</v>
      </c>
      <c r="P235" s="2">
        <v>86.239568429302309</v>
      </c>
      <c r="Q235" s="2">
        <v>21.584462280035435</v>
      </c>
      <c r="R235" s="2">
        <v>4.4559985262939437</v>
      </c>
      <c r="S235">
        <f t="shared" si="115"/>
        <v>3077.0278015575063</v>
      </c>
      <c r="T235">
        <f t="shared" si="116"/>
        <v>770.13361415166435</v>
      </c>
      <c r="U235">
        <f t="shared" si="117"/>
        <v>158.9900274181679</v>
      </c>
      <c r="V235">
        <f t="shared" si="118"/>
        <v>4006.1514431273386</v>
      </c>
      <c r="W235">
        <f t="shared" si="138"/>
        <v>3449.3481655459645</v>
      </c>
      <c r="X235">
        <f t="shared" si="135"/>
        <v>863.3197814640157</v>
      </c>
      <c r="Y235">
        <f t="shared" si="136"/>
        <v>178.22782073576622</v>
      </c>
      <c r="Z235">
        <f t="shared" si="137"/>
        <v>4490.8957677457465</v>
      </c>
      <c r="AA235">
        <f t="shared" si="120"/>
        <v>76.807575680550741</v>
      </c>
      <c r="AB235">
        <f t="shared" si="121"/>
        <v>19.223776861277909</v>
      </c>
      <c r="AC235">
        <f t="shared" si="122"/>
        <v>3.9686474581713482</v>
      </c>
      <c r="AD235">
        <v>18.8</v>
      </c>
      <c r="AE235">
        <v>28</v>
      </c>
      <c r="AF235">
        <v>18.100000000000001</v>
      </c>
      <c r="AG235">
        <v>16</v>
      </c>
      <c r="AH235">
        <v>33.700000000000003</v>
      </c>
      <c r="AI235">
        <v>38.4</v>
      </c>
      <c r="AJ235">
        <v>21</v>
      </c>
      <c r="AK235">
        <v>47.1</v>
      </c>
      <c r="AL235">
        <v>44.7</v>
      </c>
      <c r="AM235">
        <v>69</v>
      </c>
      <c r="AN235">
        <v>62</v>
      </c>
      <c r="AO235">
        <v>58</v>
      </c>
      <c r="AP235">
        <v>0.77</v>
      </c>
      <c r="AQ235">
        <v>0.62</v>
      </c>
      <c r="AR235">
        <v>0.59</v>
      </c>
      <c r="AS235">
        <f t="shared" si="123"/>
        <v>20.540806939030372</v>
      </c>
      <c r="AT235">
        <f t="shared" si="124"/>
        <v>20.291585535076571</v>
      </c>
      <c r="AU235">
        <f t="shared" si="125"/>
        <v>26.957975208380141</v>
      </c>
      <c r="AV235">
        <f t="shared" si="126"/>
        <v>67.217784399311697</v>
      </c>
      <c r="AW235">
        <f t="shared" si="127"/>
        <v>0.73402076928337467</v>
      </c>
      <c r="AX235">
        <f t="shared" si="128"/>
        <v>73.092854868175351</v>
      </c>
      <c r="AY235">
        <f t="shared" si="129"/>
        <v>4.4513728895594822</v>
      </c>
      <c r="AZ235">
        <f t="shared" si="130"/>
        <v>54.388276117176098</v>
      </c>
      <c r="BA235">
        <f t="shared" si="131"/>
        <v>243.26131965150435</v>
      </c>
      <c r="BB235">
        <f t="shared" si="132"/>
        <v>252.21980820209424</v>
      </c>
      <c r="BD235">
        <f>AVERAGE(V235:V238)</f>
        <v>3230.8416580196836</v>
      </c>
      <c r="BE235">
        <f>AVERAGE(AA235:AA238)</f>
        <v>78.678832371936068</v>
      </c>
      <c r="BF235">
        <f>AVERAGE(AB235:AB238)</f>
        <v>15.939074719890707</v>
      </c>
      <c r="BG235">
        <f>AVERAGE(AC235:AC238)</f>
        <v>5.3820929081732283</v>
      </c>
      <c r="BH235">
        <f>AVERAGE(AS235:AS238)</f>
        <v>17.405909282892509</v>
      </c>
      <c r="BI235">
        <f>AVERAGE(AT235:AT238)</f>
        <v>20.252758730800355</v>
      </c>
      <c r="BJ235">
        <f>AVERAGE(AU235:AU238)</f>
        <v>26.749429686168476</v>
      </c>
      <c r="BK235">
        <f>AVERAGE(AV235:AV238)</f>
        <v>67.166972405978555</v>
      </c>
      <c r="BL235">
        <f>AVERAGE(AW235:AW238)</f>
        <v>0.73053343341298049</v>
      </c>
      <c r="BM235">
        <f t="shared" ref="BM235:BQ235" si="146">AVERAGE(AX235:AX238)</f>
        <v>73.123100948706522</v>
      </c>
      <c r="BN235">
        <f t="shared" si="146"/>
        <v>4.4909868613962516</v>
      </c>
      <c r="BO235">
        <f t="shared" si="146"/>
        <v>57.717121108970808</v>
      </c>
      <c r="BP235">
        <f t="shared" si="146"/>
        <v>245.28403320655656</v>
      </c>
      <c r="BQ235">
        <f t="shared" si="146"/>
        <v>254.63021502693607</v>
      </c>
    </row>
    <row r="236" spans="1:69" x14ac:dyDescent="0.2">
      <c r="A236">
        <v>2022</v>
      </c>
      <c r="B236">
        <v>2</v>
      </c>
      <c r="C236" s="5">
        <v>45157</v>
      </c>
      <c r="D236" s="5">
        <v>45213</v>
      </c>
      <c r="E236" t="s">
        <v>53</v>
      </c>
      <c r="F236">
        <v>75</v>
      </c>
      <c r="G236">
        <v>184.2</v>
      </c>
      <c r="H236">
        <v>45.4</v>
      </c>
      <c r="I236">
        <v>912.7</v>
      </c>
      <c r="M236">
        <v>9.2996390693819198</v>
      </c>
      <c r="N236">
        <v>12.043239260253902</v>
      </c>
      <c r="O236">
        <v>7.898843050861176</v>
      </c>
      <c r="P236" s="2">
        <v>72.092740525209962</v>
      </c>
      <c r="Q236" s="2">
        <v>17.129935165801495</v>
      </c>
      <c r="R236" s="2">
        <v>5.4676306241552712</v>
      </c>
      <c r="S236">
        <f t="shared" si="115"/>
        <v>2572.2689819394914</v>
      </c>
      <c r="T236">
        <f t="shared" si="116"/>
        <v>611.19608671579738</v>
      </c>
      <c r="U236">
        <f t="shared" si="117"/>
        <v>195.08506066986007</v>
      </c>
      <c r="V236">
        <f t="shared" si="118"/>
        <v>3378.5501293251486</v>
      </c>
      <c r="W236">
        <f t="shared" si="138"/>
        <v>2883.5135287541698</v>
      </c>
      <c r="X236">
        <f t="shared" si="135"/>
        <v>685.15081320840886</v>
      </c>
      <c r="Y236">
        <f t="shared" si="136"/>
        <v>218.69035301091313</v>
      </c>
      <c r="Z236">
        <f t="shared" si="137"/>
        <v>3787.3546949734914</v>
      </c>
      <c r="AA236">
        <f t="shared" si="120"/>
        <v>76.135291278134488</v>
      </c>
      <c r="AB236">
        <f t="shared" si="121"/>
        <v>18.090484477667975</v>
      </c>
      <c r="AC236">
        <f t="shared" si="122"/>
        <v>5.7742242441975398</v>
      </c>
      <c r="AD236">
        <v>16.899999999999999</v>
      </c>
      <c r="AE236">
        <v>18.7</v>
      </c>
      <c r="AF236">
        <v>20.2</v>
      </c>
      <c r="AG236">
        <v>16.399999999999999</v>
      </c>
      <c r="AH236">
        <v>34.700000000000003</v>
      </c>
      <c r="AI236">
        <v>35</v>
      </c>
      <c r="AJ236">
        <v>21.2</v>
      </c>
      <c r="AK236">
        <v>50.3</v>
      </c>
      <c r="AL236">
        <v>41.6</v>
      </c>
      <c r="AM236">
        <v>69</v>
      </c>
      <c r="AN236">
        <v>61</v>
      </c>
      <c r="AO236">
        <v>59</v>
      </c>
      <c r="AP236">
        <v>0.76</v>
      </c>
      <c r="AQ236">
        <v>0.6</v>
      </c>
      <c r="AR236">
        <v>0.61</v>
      </c>
      <c r="AS236">
        <f t="shared" si="123"/>
        <v>17.416178120656543</v>
      </c>
      <c r="AT236">
        <f t="shared" si="124"/>
        <v>20.784564368833983</v>
      </c>
      <c r="AU236">
        <f t="shared" si="125"/>
        <v>27.642272728817677</v>
      </c>
      <c r="AV236">
        <f t="shared" si="126"/>
        <v>66.975338817366804</v>
      </c>
      <c r="AW236">
        <f t="shared" si="127"/>
        <v>0.72239388846943497</v>
      </c>
      <c r="AX236">
        <f t="shared" si="128"/>
        <v>72.708824356678335</v>
      </c>
      <c r="AY236">
        <f t="shared" si="129"/>
        <v>4.3411770507168672</v>
      </c>
      <c r="AZ236">
        <f t="shared" si="130"/>
        <v>56.876508241543021</v>
      </c>
      <c r="BA236">
        <f t="shared" si="131"/>
        <v>236.38358035604824</v>
      </c>
      <c r="BB236">
        <f t="shared" si="132"/>
        <v>244.68362766032214</v>
      </c>
    </row>
    <row r="237" spans="1:69" x14ac:dyDescent="0.2">
      <c r="A237">
        <v>2022</v>
      </c>
      <c r="B237">
        <v>3</v>
      </c>
      <c r="C237" s="5">
        <v>45157</v>
      </c>
      <c r="D237" s="5">
        <v>45213</v>
      </c>
      <c r="E237" t="s">
        <v>53</v>
      </c>
      <c r="F237">
        <v>75</v>
      </c>
      <c r="G237">
        <v>135.69999999999999</v>
      </c>
      <c r="H237">
        <v>0</v>
      </c>
      <c r="I237">
        <v>898.6</v>
      </c>
      <c r="M237">
        <v>9.2996390693819198</v>
      </c>
      <c r="N237">
        <v>12.043239260253902</v>
      </c>
      <c r="O237">
        <v>7.898843050861176</v>
      </c>
      <c r="P237" s="2">
        <v>70.979003655038525</v>
      </c>
      <c r="Q237" s="2">
        <v>12.619610217151264</v>
      </c>
      <c r="R237" s="2">
        <v>0</v>
      </c>
      <c r="S237">
        <f t="shared" si="115"/>
        <v>2532.5308504117747</v>
      </c>
      <c r="T237">
        <f t="shared" si="116"/>
        <v>450.2676925479571</v>
      </c>
      <c r="U237">
        <f t="shared" si="117"/>
        <v>0</v>
      </c>
      <c r="V237">
        <f t="shared" si="118"/>
        <v>2982.798542959732</v>
      </c>
      <c r="W237">
        <f t="shared" si="138"/>
        <v>2838.9670833115993</v>
      </c>
      <c r="X237">
        <f t="shared" si="135"/>
        <v>504.75008334625988</v>
      </c>
      <c r="Y237">
        <f t="shared" si="136"/>
        <v>0</v>
      </c>
      <c r="Z237">
        <f t="shared" si="137"/>
        <v>3343.7171666578597</v>
      </c>
      <c r="AA237">
        <f t="shared" si="120"/>
        <v>84.904522177311662</v>
      </c>
      <c r="AB237">
        <f t="shared" si="121"/>
        <v>15.095477822688332</v>
      </c>
      <c r="AC237">
        <f t="shared" si="122"/>
        <v>0</v>
      </c>
      <c r="AD237">
        <v>15.6</v>
      </c>
      <c r="AE237">
        <v>19.5</v>
      </c>
      <c r="AF237">
        <v>21.7</v>
      </c>
      <c r="AG237">
        <v>16.399999999999999</v>
      </c>
      <c r="AH237">
        <v>34.4</v>
      </c>
      <c r="AI237">
        <v>36.6</v>
      </c>
      <c r="AJ237">
        <v>21.2</v>
      </c>
      <c r="AK237">
        <v>48.4</v>
      </c>
      <c r="AL237">
        <v>41.9</v>
      </c>
      <c r="AM237">
        <v>69</v>
      </c>
      <c r="AN237">
        <v>61</v>
      </c>
      <c r="AO237">
        <v>59</v>
      </c>
      <c r="AP237">
        <v>0.76</v>
      </c>
      <c r="AQ237">
        <v>0.61</v>
      </c>
      <c r="AR237">
        <v>0.61</v>
      </c>
      <c r="AS237">
        <f t="shared" si="123"/>
        <v>16.188723635084845</v>
      </c>
      <c r="AT237">
        <f t="shared" si="124"/>
        <v>19.117186008083898</v>
      </c>
      <c r="AU237">
        <f t="shared" si="125"/>
        <v>25.305969967771222</v>
      </c>
      <c r="AV237">
        <f t="shared" si="126"/>
        <v>67.792361774184926</v>
      </c>
      <c r="AW237">
        <f t="shared" si="127"/>
        <v>0.73735678326596743</v>
      </c>
      <c r="AX237">
        <f t="shared" si="128"/>
        <v>74.007712099702644</v>
      </c>
      <c r="AY237">
        <f t="shared" si="129"/>
        <v>4.7419640564194028</v>
      </c>
      <c r="AZ237">
        <f t="shared" si="130"/>
        <v>60.276724294887913</v>
      </c>
      <c r="BA237">
        <f t="shared" si="131"/>
        <v>261.356864091842</v>
      </c>
      <c r="BB237">
        <f t="shared" si="132"/>
        <v>272.04799277102734</v>
      </c>
    </row>
    <row r="238" spans="1:69" x14ac:dyDescent="0.2">
      <c r="A238">
        <v>2022</v>
      </c>
      <c r="B238">
        <v>4</v>
      </c>
      <c r="C238" s="5">
        <v>45157</v>
      </c>
      <c r="D238" s="5">
        <v>45213</v>
      </c>
      <c r="E238" t="s">
        <v>53</v>
      </c>
      <c r="F238">
        <v>75</v>
      </c>
      <c r="G238">
        <v>87.4</v>
      </c>
      <c r="H238">
        <v>70.099999999999994</v>
      </c>
      <c r="I238">
        <v>697.1</v>
      </c>
      <c r="M238">
        <v>9.2996390693819198</v>
      </c>
      <c r="N238">
        <v>12.043239260253902</v>
      </c>
      <c r="O238">
        <v>7.898843050861176</v>
      </c>
      <c r="P238" s="2">
        <v>55.06283490755326</v>
      </c>
      <c r="Q238" s="2">
        <v>8.1278845466397982</v>
      </c>
      <c r="R238" s="2">
        <v>8.442310721437984</v>
      </c>
      <c r="S238">
        <f t="shared" si="115"/>
        <v>1964.6419495015002</v>
      </c>
      <c r="T238">
        <f t="shared" si="116"/>
        <v>290.00292062410801</v>
      </c>
      <c r="U238">
        <f t="shared" si="117"/>
        <v>301.22164654090727</v>
      </c>
      <c r="V238">
        <f t="shared" si="118"/>
        <v>2555.8665166665155</v>
      </c>
      <c r="W238">
        <f t="shared" si="138"/>
        <v>2202.3636253911818</v>
      </c>
      <c r="X238">
        <f t="shared" si="135"/>
        <v>325.09327401962508</v>
      </c>
      <c r="Y238">
        <f t="shared" si="136"/>
        <v>337.66946577235706</v>
      </c>
      <c r="Z238">
        <f t="shared" si="137"/>
        <v>2865.1263651831637</v>
      </c>
      <c r="AA238">
        <f t="shared" si="120"/>
        <v>76.867940351747365</v>
      </c>
      <c r="AB238">
        <f t="shared" si="121"/>
        <v>11.346559717928612</v>
      </c>
      <c r="AC238">
        <f t="shared" si="122"/>
        <v>11.785499930324026</v>
      </c>
      <c r="AD238">
        <v>14.9</v>
      </c>
      <c r="AE238">
        <v>14.8</v>
      </c>
      <c r="AF238">
        <v>19.899999999999999</v>
      </c>
      <c r="AG238">
        <v>16.2</v>
      </c>
      <c r="AH238">
        <v>35.5</v>
      </c>
      <c r="AI238">
        <v>36.799999999999997</v>
      </c>
      <c r="AJ238">
        <v>21</v>
      </c>
      <c r="AK238">
        <v>50.9</v>
      </c>
      <c r="AL238">
        <v>43.9</v>
      </c>
      <c r="AM238">
        <v>69</v>
      </c>
      <c r="AN238">
        <v>60</v>
      </c>
      <c r="AO238">
        <v>58</v>
      </c>
      <c r="AP238">
        <v>0.77</v>
      </c>
      <c r="AQ238">
        <v>0.59</v>
      </c>
      <c r="AR238">
        <v>0.59</v>
      </c>
      <c r="AS238">
        <f t="shared" si="123"/>
        <v>15.477928436798273</v>
      </c>
      <c r="AT238">
        <f t="shared" si="124"/>
        <v>20.817699011206969</v>
      </c>
      <c r="AU238">
        <f t="shared" si="125"/>
        <v>27.091500839704857</v>
      </c>
      <c r="AV238">
        <f t="shared" si="126"/>
        <v>66.68240463305078</v>
      </c>
      <c r="AW238">
        <f t="shared" si="127"/>
        <v>0.72836229263314523</v>
      </c>
      <c r="AX238">
        <f t="shared" si="128"/>
        <v>72.683012470269773</v>
      </c>
      <c r="AY238">
        <f t="shared" si="129"/>
        <v>4.4294334488892542</v>
      </c>
      <c r="AZ238">
        <f t="shared" si="130"/>
        <v>59.326975782276207</v>
      </c>
      <c r="BA238">
        <f t="shared" si="131"/>
        <v>240.13436872683161</v>
      </c>
      <c r="BB238">
        <f t="shared" si="132"/>
        <v>249.56943147430056</v>
      </c>
    </row>
    <row r="239" spans="1:69" x14ac:dyDescent="0.2">
      <c r="A239">
        <v>2022</v>
      </c>
      <c r="B239">
        <v>1</v>
      </c>
      <c r="C239" s="5">
        <v>45157</v>
      </c>
      <c r="D239" s="5">
        <v>45213</v>
      </c>
      <c r="E239" t="s">
        <v>53</v>
      </c>
      <c r="F239">
        <v>100</v>
      </c>
      <c r="G239">
        <v>0</v>
      </c>
      <c r="H239">
        <v>0</v>
      </c>
      <c r="I239">
        <f>499+719.6</f>
        <v>1218.5999999999999</v>
      </c>
      <c r="M239">
        <v>9.2996390693819198</v>
      </c>
      <c r="N239">
        <v>12.043239260253902</v>
      </c>
      <c r="O239">
        <v>7.898843050861176</v>
      </c>
      <c r="P239" s="2">
        <v>96.255301417794286</v>
      </c>
      <c r="Q239" s="2">
        <v>0</v>
      </c>
      <c r="R239" s="2">
        <v>0</v>
      </c>
      <c r="S239">
        <f t="shared" si="115"/>
        <v>3434.3891545869001</v>
      </c>
      <c r="T239">
        <f t="shared" si="116"/>
        <v>0</v>
      </c>
      <c r="U239">
        <f t="shared" si="117"/>
        <v>0</v>
      </c>
      <c r="V239">
        <f t="shared" si="118"/>
        <v>3434.3891545869001</v>
      </c>
      <c r="W239">
        <f t="shared" si="138"/>
        <v>3849.9502422919149</v>
      </c>
      <c r="X239">
        <f t="shared" si="135"/>
        <v>0</v>
      </c>
      <c r="Y239">
        <f t="shared" si="136"/>
        <v>0</v>
      </c>
      <c r="Z239">
        <f t="shared" si="137"/>
        <v>3849.9502422919149</v>
      </c>
      <c r="AA239">
        <f t="shared" si="120"/>
        <v>100</v>
      </c>
      <c r="AB239">
        <f t="shared" si="121"/>
        <v>0</v>
      </c>
      <c r="AC239">
        <f t="shared" si="122"/>
        <v>0</v>
      </c>
      <c r="AD239">
        <v>18.8</v>
      </c>
      <c r="AE239">
        <v>28</v>
      </c>
      <c r="AF239">
        <v>18.100000000000001</v>
      </c>
      <c r="AG239">
        <v>16</v>
      </c>
      <c r="AH239">
        <v>33.700000000000003</v>
      </c>
      <c r="AI239">
        <v>38.4</v>
      </c>
      <c r="AJ239">
        <v>21</v>
      </c>
      <c r="AK239">
        <v>47.1</v>
      </c>
      <c r="AL239">
        <v>44.7</v>
      </c>
      <c r="AM239">
        <v>69</v>
      </c>
      <c r="AN239">
        <v>62</v>
      </c>
      <c r="AO239">
        <v>58</v>
      </c>
      <c r="AP239">
        <v>0.77</v>
      </c>
      <c r="AQ239">
        <v>0.62</v>
      </c>
      <c r="AR239">
        <v>0.59</v>
      </c>
      <c r="AS239">
        <f t="shared" si="123"/>
        <v>18.8</v>
      </c>
      <c r="AT239">
        <f t="shared" si="124"/>
        <v>16</v>
      </c>
      <c r="AU239">
        <f t="shared" si="125"/>
        <v>21</v>
      </c>
      <c r="AV239">
        <f t="shared" si="126"/>
        <v>69</v>
      </c>
      <c r="AW239">
        <f t="shared" si="127"/>
        <v>0.77</v>
      </c>
      <c r="AX239">
        <f t="shared" si="128"/>
        <v>76.436000000000007</v>
      </c>
      <c r="AY239">
        <f t="shared" si="129"/>
        <v>5.7142857142857144</v>
      </c>
      <c r="AZ239">
        <f t="shared" si="130"/>
        <v>61.67</v>
      </c>
      <c r="BA239">
        <f t="shared" si="131"/>
        <v>320.55749128919859</v>
      </c>
      <c r="BB239">
        <f t="shared" si="132"/>
        <v>338.5869324473976</v>
      </c>
      <c r="BD239">
        <f>AVERAGE(V239:V242)</f>
        <v>2910.1135576050947</v>
      </c>
      <c r="BE239">
        <f>AVERAGE(AA239:AA242)</f>
        <v>100</v>
      </c>
      <c r="BF239">
        <f>AVERAGE(AB239:AB242)</f>
        <v>0</v>
      </c>
      <c r="BG239">
        <f>AVERAGE(AC239:AC242)</f>
        <v>0</v>
      </c>
      <c r="BH239">
        <f>AVERAGE(AS239:AS242)</f>
        <v>16.55</v>
      </c>
      <c r="BI239">
        <f>AVERAGE(AT239:AT242)</f>
        <v>16.25</v>
      </c>
      <c r="BJ239">
        <f>AVERAGE(AU239:AU242)</f>
        <v>21.1</v>
      </c>
      <c r="BK239">
        <f>AVERAGE(AV239:AV242)</f>
        <v>69</v>
      </c>
      <c r="BL239">
        <f>AVERAGE(AW239:AW242)</f>
        <v>0.76500000000000001</v>
      </c>
      <c r="BM239">
        <f t="shared" ref="BM239:BQ239" si="147">AVERAGE(AX239:AX242)</f>
        <v>76.241250000000008</v>
      </c>
      <c r="BN239">
        <f t="shared" si="147"/>
        <v>5.6873315363881405</v>
      </c>
      <c r="BO239">
        <f t="shared" si="147"/>
        <v>63.826999999999998</v>
      </c>
      <c r="BP239">
        <f t="shared" si="147"/>
        <v>319.04542765104202</v>
      </c>
      <c r="BQ239">
        <f t="shared" si="147"/>
        <v>336.13365511189124</v>
      </c>
    </row>
    <row r="240" spans="1:69" x14ac:dyDescent="0.2">
      <c r="A240">
        <v>2022</v>
      </c>
      <c r="B240">
        <v>2</v>
      </c>
      <c r="C240" s="5">
        <v>45157</v>
      </c>
      <c r="D240" s="5">
        <v>45213</v>
      </c>
      <c r="E240" t="s">
        <v>53</v>
      </c>
      <c r="F240">
        <v>100</v>
      </c>
      <c r="G240">
        <v>0</v>
      </c>
      <c r="H240">
        <v>0</v>
      </c>
      <c r="I240">
        <f>454.1+707.4</f>
        <v>1161.5</v>
      </c>
      <c r="M240">
        <v>9.2996390693819198</v>
      </c>
      <c r="N240">
        <v>12.043239260253902</v>
      </c>
      <c r="O240">
        <v>7.898843050861176</v>
      </c>
      <c r="P240" s="2">
        <v>91.745062035752568</v>
      </c>
      <c r="Q240" s="2">
        <v>0</v>
      </c>
      <c r="R240" s="2">
        <v>0</v>
      </c>
      <c r="S240">
        <f t="shared" si="115"/>
        <v>3273.4638134356514</v>
      </c>
      <c r="T240">
        <f t="shared" si="116"/>
        <v>0</v>
      </c>
      <c r="U240">
        <f t="shared" si="117"/>
        <v>0</v>
      </c>
      <c r="V240">
        <f t="shared" si="118"/>
        <v>3273.4638134356514</v>
      </c>
      <c r="W240">
        <f t="shared" si="138"/>
        <v>3669.5529348613654</v>
      </c>
      <c r="X240">
        <f t="shared" si="135"/>
        <v>0</v>
      </c>
      <c r="Y240">
        <f t="shared" si="136"/>
        <v>0</v>
      </c>
      <c r="Z240">
        <f t="shared" si="137"/>
        <v>3669.5529348613654</v>
      </c>
      <c r="AA240">
        <f t="shared" si="120"/>
        <v>100</v>
      </c>
      <c r="AB240">
        <f t="shared" si="121"/>
        <v>0</v>
      </c>
      <c r="AC240">
        <f t="shared" si="122"/>
        <v>0</v>
      </c>
      <c r="AD240">
        <v>16.899999999999999</v>
      </c>
      <c r="AE240">
        <v>18.7</v>
      </c>
      <c r="AF240">
        <v>20.2</v>
      </c>
      <c r="AG240">
        <v>16.399999999999999</v>
      </c>
      <c r="AH240">
        <v>34.700000000000003</v>
      </c>
      <c r="AI240">
        <v>35</v>
      </c>
      <c r="AJ240">
        <v>21.2</v>
      </c>
      <c r="AK240">
        <v>50.3</v>
      </c>
      <c r="AL240">
        <v>41.6</v>
      </c>
      <c r="AM240">
        <v>69</v>
      </c>
      <c r="AN240">
        <v>61</v>
      </c>
      <c r="AO240">
        <v>59</v>
      </c>
      <c r="AP240">
        <v>0.76</v>
      </c>
      <c r="AQ240">
        <v>0.6</v>
      </c>
      <c r="AR240">
        <v>0.61</v>
      </c>
      <c r="AS240">
        <f t="shared" si="123"/>
        <v>16.899999999999999</v>
      </c>
      <c r="AT240">
        <f t="shared" si="124"/>
        <v>16.399999999999999</v>
      </c>
      <c r="AU240">
        <f t="shared" si="125"/>
        <v>21.2</v>
      </c>
      <c r="AV240">
        <f t="shared" si="126"/>
        <v>69</v>
      </c>
      <c r="AW240">
        <f t="shared" si="127"/>
        <v>0.76</v>
      </c>
      <c r="AX240">
        <f t="shared" si="128"/>
        <v>76.124400000000009</v>
      </c>
      <c r="AY240">
        <f t="shared" si="129"/>
        <v>5.6603773584905666</v>
      </c>
      <c r="AZ240">
        <f t="shared" si="130"/>
        <v>63.384</v>
      </c>
      <c r="BA240">
        <f t="shared" si="131"/>
        <v>317.53336401288544</v>
      </c>
      <c r="BB240">
        <f t="shared" si="132"/>
        <v>334.02544975866613</v>
      </c>
    </row>
    <row r="241" spans="1:54" x14ac:dyDescent="0.2">
      <c r="A241">
        <v>2022</v>
      </c>
      <c r="B241">
        <v>3</v>
      </c>
      <c r="C241" s="5">
        <v>45157</v>
      </c>
      <c r="D241" s="5">
        <v>45213</v>
      </c>
      <c r="E241" t="s">
        <v>53</v>
      </c>
      <c r="F241">
        <v>100</v>
      </c>
      <c r="G241">
        <v>0</v>
      </c>
      <c r="H241">
        <v>0</v>
      </c>
      <c r="I241">
        <v>844.1</v>
      </c>
      <c r="M241">
        <v>9.2996390693819198</v>
      </c>
      <c r="N241">
        <v>12.043239260253902</v>
      </c>
      <c r="O241">
        <v>7.898843050861176</v>
      </c>
      <c r="P241" s="2">
        <v>66.674134192319187</v>
      </c>
      <c r="Q241" s="2">
        <v>0</v>
      </c>
      <c r="R241" s="2">
        <v>0</v>
      </c>
      <c r="S241">
        <f t="shared" si="115"/>
        <v>2378.9331079819485</v>
      </c>
      <c r="T241">
        <f t="shared" si="116"/>
        <v>0</v>
      </c>
      <c r="U241">
        <f t="shared" si="117"/>
        <v>0</v>
      </c>
      <c r="V241">
        <f t="shared" si="118"/>
        <v>2378.9331079819485</v>
      </c>
      <c r="W241">
        <f t="shared" si="138"/>
        <v>2666.7840140477642</v>
      </c>
      <c r="X241">
        <f t="shared" si="135"/>
        <v>0</v>
      </c>
      <c r="Y241">
        <f t="shared" si="136"/>
        <v>0</v>
      </c>
      <c r="Z241">
        <f t="shared" si="137"/>
        <v>2666.7840140477642</v>
      </c>
      <c r="AA241">
        <f t="shared" si="120"/>
        <v>100</v>
      </c>
      <c r="AB241">
        <f t="shared" si="121"/>
        <v>0</v>
      </c>
      <c r="AC241">
        <f t="shared" si="122"/>
        <v>0</v>
      </c>
      <c r="AD241">
        <v>15.6</v>
      </c>
      <c r="AE241">
        <v>19.5</v>
      </c>
      <c r="AF241">
        <v>21.7</v>
      </c>
      <c r="AG241">
        <v>16.399999999999999</v>
      </c>
      <c r="AH241">
        <v>34.4</v>
      </c>
      <c r="AI241">
        <v>36.6</v>
      </c>
      <c r="AJ241">
        <v>21.2</v>
      </c>
      <c r="AK241">
        <v>48.4</v>
      </c>
      <c r="AL241">
        <v>41.9</v>
      </c>
      <c r="AM241">
        <v>69</v>
      </c>
      <c r="AN241">
        <v>61</v>
      </c>
      <c r="AO241">
        <v>59</v>
      </c>
      <c r="AP241">
        <v>0.76</v>
      </c>
      <c r="AQ241">
        <v>0.61</v>
      </c>
      <c r="AR241">
        <v>0.61</v>
      </c>
      <c r="AS241">
        <f t="shared" si="123"/>
        <v>15.6</v>
      </c>
      <c r="AT241">
        <f t="shared" si="124"/>
        <v>16.399999999999999</v>
      </c>
      <c r="AU241">
        <f t="shared" si="125"/>
        <v>21.2</v>
      </c>
      <c r="AV241">
        <f t="shared" si="126"/>
        <v>69</v>
      </c>
      <c r="AW241">
        <f t="shared" si="127"/>
        <v>0.76</v>
      </c>
      <c r="AX241">
        <f t="shared" si="128"/>
        <v>76.124400000000009</v>
      </c>
      <c r="AY241">
        <f t="shared" si="129"/>
        <v>5.6603773584905666</v>
      </c>
      <c r="AZ241">
        <f t="shared" si="130"/>
        <v>64.683999999999997</v>
      </c>
      <c r="BA241">
        <f t="shared" si="131"/>
        <v>317.53336401288544</v>
      </c>
      <c r="BB241">
        <f t="shared" si="132"/>
        <v>334.02544975866613</v>
      </c>
    </row>
    <row r="242" spans="1:54" x14ac:dyDescent="0.2">
      <c r="A242">
        <v>2022</v>
      </c>
      <c r="B242">
        <v>4</v>
      </c>
      <c r="C242" s="5">
        <v>45157</v>
      </c>
      <c r="D242" s="5">
        <v>45213</v>
      </c>
      <c r="E242" t="s">
        <v>53</v>
      </c>
      <c r="F242">
        <v>100</v>
      </c>
      <c r="G242">
        <v>0</v>
      </c>
      <c r="H242">
        <v>0</v>
      </c>
      <c r="I242">
        <v>906.1</v>
      </c>
      <c r="M242">
        <v>9.2996390693819198</v>
      </c>
      <c r="N242">
        <v>12.043239260253902</v>
      </c>
      <c r="O242">
        <v>7.898843050861176</v>
      </c>
      <c r="P242" s="2">
        <v>71.571416883853118</v>
      </c>
      <c r="Q242" s="2">
        <v>0</v>
      </c>
      <c r="R242" s="2">
        <v>0</v>
      </c>
      <c r="S242">
        <f t="shared" si="115"/>
        <v>2553.6681544158791</v>
      </c>
      <c r="T242">
        <f t="shared" si="116"/>
        <v>0</v>
      </c>
      <c r="U242">
        <f t="shared" si="117"/>
        <v>0</v>
      </c>
      <c r="V242">
        <f t="shared" si="118"/>
        <v>2553.6681544158791</v>
      </c>
      <c r="W242">
        <f t="shared" si="138"/>
        <v>2862.6620011002005</v>
      </c>
      <c r="X242">
        <f t="shared" si="135"/>
        <v>0</v>
      </c>
      <c r="Y242">
        <f t="shared" si="136"/>
        <v>0</v>
      </c>
      <c r="Z242">
        <f t="shared" si="137"/>
        <v>2862.6620011002005</v>
      </c>
      <c r="AA242">
        <f t="shared" si="120"/>
        <v>100</v>
      </c>
      <c r="AB242">
        <f t="shared" si="121"/>
        <v>0</v>
      </c>
      <c r="AC242">
        <f t="shared" si="122"/>
        <v>0</v>
      </c>
      <c r="AD242">
        <v>14.9</v>
      </c>
      <c r="AE242">
        <v>14.8</v>
      </c>
      <c r="AF242">
        <v>19.899999999999999</v>
      </c>
      <c r="AG242">
        <v>16.2</v>
      </c>
      <c r="AH242">
        <v>35.5</v>
      </c>
      <c r="AI242">
        <v>36.799999999999997</v>
      </c>
      <c r="AJ242">
        <v>21</v>
      </c>
      <c r="AK242">
        <v>50.9</v>
      </c>
      <c r="AL242">
        <v>43.9</v>
      </c>
      <c r="AM242">
        <v>69</v>
      </c>
      <c r="AN242">
        <v>60</v>
      </c>
      <c r="AO242">
        <v>58</v>
      </c>
      <c r="AP242">
        <v>0.77</v>
      </c>
      <c r="AQ242">
        <v>0.59</v>
      </c>
      <c r="AR242">
        <v>0.59</v>
      </c>
      <c r="AS242">
        <f t="shared" si="123"/>
        <v>14.9</v>
      </c>
      <c r="AT242">
        <f t="shared" si="124"/>
        <v>16.2</v>
      </c>
      <c r="AU242">
        <f t="shared" si="125"/>
        <v>21</v>
      </c>
      <c r="AV242">
        <f t="shared" si="126"/>
        <v>69</v>
      </c>
      <c r="AW242">
        <f t="shared" si="127"/>
        <v>0.77</v>
      </c>
      <c r="AX242">
        <f t="shared" si="128"/>
        <v>76.280200000000008</v>
      </c>
      <c r="AY242">
        <f t="shared" si="129"/>
        <v>5.7142857142857144</v>
      </c>
      <c r="AZ242">
        <f t="shared" si="130"/>
        <v>65.569999999999993</v>
      </c>
      <c r="BA242">
        <f t="shared" si="131"/>
        <v>320.55749128919859</v>
      </c>
      <c r="BB242">
        <f t="shared" si="132"/>
        <v>337.89678848283501</v>
      </c>
    </row>
    <row r="253" spans="1:54" x14ac:dyDescent="0.2">
      <c r="D253" s="6"/>
    </row>
    <row r="254" spans="1:54" x14ac:dyDescent="0.2">
      <c r="D254" s="6"/>
    </row>
    <row r="255" spans="1:54" x14ac:dyDescent="0.2">
      <c r="D255" s="6"/>
    </row>
    <row r="256" spans="1:54" x14ac:dyDescent="0.2">
      <c r="D256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ACB6-BF4B-B74B-AA6C-B9AB0D14EF9F}">
  <dimension ref="A1:V106"/>
  <sheetViews>
    <sheetView workbookViewId="0">
      <selection activeCell="C32" sqref="C32"/>
    </sheetView>
  </sheetViews>
  <sheetFormatPr baseColWidth="10" defaultRowHeight="16" x14ac:dyDescent="0.2"/>
  <cols>
    <col min="10" max="12" width="11.6640625" bestFit="1" customWidth="1"/>
  </cols>
  <sheetData>
    <row r="1" spans="1:22" x14ac:dyDescent="0.2">
      <c r="G1" t="s">
        <v>0</v>
      </c>
    </row>
    <row r="2" spans="1:22" x14ac:dyDescent="0.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297</v>
      </c>
      <c r="K2" t="s">
        <v>298</v>
      </c>
      <c r="L2" t="s">
        <v>299</v>
      </c>
      <c r="M2" t="s">
        <v>10</v>
      </c>
      <c r="N2" t="s">
        <v>11</v>
      </c>
      <c r="O2" t="s">
        <v>12</v>
      </c>
      <c r="P2" t="s">
        <v>13</v>
      </c>
      <c r="Q2" t="s">
        <v>14</v>
      </c>
      <c r="R2" t="s">
        <v>15</v>
      </c>
      <c r="S2" t="s">
        <v>16</v>
      </c>
      <c r="T2" t="s">
        <v>237</v>
      </c>
    </row>
    <row r="3" spans="1:22" x14ac:dyDescent="0.2">
      <c r="A3">
        <v>2022</v>
      </c>
      <c r="B3" s="4" t="s">
        <v>160</v>
      </c>
      <c r="C3" s="1">
        <v>45157</v>
      </c>
      <c r="D3" s="1">
        <v>45244</v>
      </c>
      <c r="E3" t="s">
        <v>48</v>
      </c>
      <c r="F3">
        <v>100</v>
      </c>
      <c r="G3">
        <v>103.5</v>
      </c>
      <c r="H3">
        <v>0</v>
      </c>
      <c r="I3">
        <v>0</v>
      </c>
      <c r="J3" s="15">
        <f>G3*4*10000/1000</f>
        <v>4140</v>
      </c>
      <c r="K3" s="15">
        <f t="shared" ref="K3:K9" si="0">H3*4*10000/1000</f>
        <v>0</v>
      </c>
      <c r="L3" s="15">
        <f t="shared" ref="L3:L9" si="1">I3*4*10000/1000</f>
        <v>0</v>
      </c>
      <c r="M3">
        <f>G3*8.92*4</f>
        <v>3692.88</v>
      </c>
      <c r="N3">
        <f>H3*8.92*4</f>
        <v>0</v>
      </c>
      <c r="O3">
        <f>I3*8.92*4</f>
        <v>0</v>
      </c>
      <c r="P3">
        <f t="shared" ref="P3:P9" si="2">SUM(M3:O3)</f>
        <v>3692.88</v>
      </c>
      <c r="Q3">
        <f>M3/P3*100</f>
        <v>100</v>
      </c>
      <c r="R3">
        <f>N3/P3*100</f>
        <v>0</v>
      </c>
      <c r="S3">
        <f>O3/P3*100</f>
        <v>0</v>
      </c>
      <c r="T3">
        <f t="shared" ref="T3:T8" si="3">M3/((M11+M23)/2)</f>
        <v>1.1226166385423333</v>
      </c>
    </row>
    <row r="4" spans="1:22" x14ac:dyDescent="0.2">
      <c r="A4">
        <v>2022</v>
      </c>
      <c r="B4" t="s">
        <v>160</v>
      </c>
      <c r="C4" s="1">
        <v>45157</v>
      </c>
      <c r="D4" s="1">
        <v>45244</v>
      </c>
      <c r="E4" t="s">
        <v>49</v>
      </c>
      <c r="F4">
        <v>100</v>
      </c>
      <c r="G4">
        <v>132.5</v>
      </c>
      <c r="H4">
        <v>0</v>
      </c>
      <c r="I4">
        <v>0</v>
      </c>
      <c r="J4" s="15">
        <f t="shared" ref="J4:J9" si="4">G4*4*10000/1000</f>
        <v>5300</v>
      </c>
      <c r="K4" s="15">
        <f t="shared" si="0"/>
        <v>0</v>
      </c>
      <c r="L4" s="15">
        <f t="shared" si="1"/>
        <v>0</v>
      </c>
      <c r="M4">
        <f>G4*8.92*4</f>
        <v>4727.6000000000004</v>
      </c>
      <c r="N4">
        <f>H4*8.92*4</f>
        <v>0</v>
      </c>
      <c r="O4">
        <f>I4*8.92*4</f>
        <v>0</v>
      </c>
      <c r="P4">
        <f t="shared" si="2"/>
        <v>4727.6000000000004</v>
      </c>
      <c r="Q4">
        <f t="shared" ref="Q4:Q9" si="5">M4/P4*100</f>
        <v>100</v>
      </c>
      <c r="R4">
        <f t="shared" ref="R4:R9" si="6">N4/P4*100</f>
        <v>0</v>
      </c>
      <c r="S4">
        <f t="shared" ref="S4:S9" si="7">O4/P4*100</f>
        <v>0</v>
      </c>
      <c r="T4">
        <f t="shared" si="3"/>
        <v>1.4086387397685343</v>
      </c>
    </row>
    <row r="5" spans="1:22" x14ac:dyDescent="0.2">
      <c r="A5">
        <v>2022</v>
      </c>
      <c r="B5" t="s">
        <v>160</v>
      </c>
      <c r="C5" s="1">
        <v>45157</v>
      </c>
      <c r="D5" s="1">
        <v>45244</v>
      </c>
      <c r="E5" t="s">
        <v>50</v>
      </c>
      <c r="F5">
        <v>100</v>
      </c>
      <c r="G5">
        <v>150.80000000000001</v>
      </c>
      <c r="H5">
        <v>0</v>
      </c>
      <c r="I5">
        <v>0</v>
      </c>
      <c r="J5" s="15">
        <f t="shared" si="4"/>
        <v>6032</v>
      </c>
      <c r="K5" s="15">
        <f t="shared" si="0"/>
        <v>0</v>
      </c>
      <c r="L5" s="15">
        <f t="shared" si="1"/>
        <v>0</v>
      </c>
      <c r="M5">
        <f>G5*8.92*4</f>
        <v>5380.5440000000008</v>
      </c>
      <c r="N5">
        <f>H5*8.92*4</f>
        <v>0</v>
      </c>
      <c r="O5">
        <f>I5*8.92*4</f>
        <v>0</v>
      </c>
      <c r="P5">
        <f t="shared" si="2"/>
        <v>5380.5440000000008</v>
      </c>
      <c r="Q5">
        <f t="shared" si="5"/>
        <v>100</v>
      </c>
      <c r="R5">
        <f t="shared" si="6"/>
        <v>0</v>
      </c>
      <c r="S5">
        <f t="shared" si="7"/>
        <v>0</v>
      </c>
      <c r="T5">
        <f t="shared" si="3"/>
        <v>2.1593382047939182</v>
      </c>
    </row>
    <row r="6" spans="1:22" x14ac:dyDescent="0.2">
      <c r="A6">
        <v>2022</v>
      </c>
      <c r="B6" t="s">
        <v>160</v>
      </c>
      <c r="C6" s="1">
        <v>45157</v>
      </c>
      <c r="D6" s="1">
        <v>45244</v>
      </c>
      <c r="E6" t="s">
        <v>51</v>
      </c>
      <c r="F6">
        <v>100</v>
      </c>
      <c r="G6">
        <v>85.3</v>
      </c>
      <c r="H6">
        <v>0</v>
      </c>
      <c r="I6">
        <v>0</v>
      </c>
      <c r="J6" s="15">
        <f t="shared" si="4"/>
        <v>3412</v>
      </c>
      <c r="K6" s="15">
        <f t="shared" si="0"/>
        <v>0</v>
      </c>
      <c r="L6" s="15">
        <f t="shared" si="1"/>
        <v>0</v>
      </c>
      <c r="M6">
        <f>G6*8.92*4</f>
        <v>3043.5039999999999</v>
      </c>
      <c r="N6">
        <f>H6*8.92*4</f>
        <v>0</v>
      </c>
      <c r="O6">
        <f>I6*8.92*4</f>
        <v>0</v>
      </c>
      <c r="P6">
        <f t="shared" si="2"/>
        <v>3043.5039999999999</v>
      </c>
      <c r="Q6">
        <f t="shared" si="5"/>
        <v>100</v>
      </c>
      <c r="R6">
        <f t="shared" si="6"/>
        <v>0</v>
      </c>
      <c r="S6">
        <f t="shared" si="7"/>
        <v>0</v>
      </c>
      <c r="T6">
        <f t="shared" si="3"/>
        <v>1.2410019729339488</v>
      </c>
    </row>
    <row r="7" spans="1:22" x14ac:dyDescent="0.2">
      <c r="A7">
        <v>2022</v>
      </c>
      <c r="B7" t="s">
        <v>160</v>
      </c>
      <c r="C7" s="1">
        <v>45157</v>
      </c>
      <c r="D7" s="1">
        <v>45244</v>
      </c>
      <c r="E7" t="s">
        <v>52</v>
      </c>
      <c r="F7">
        <v>100</v>
      </c>
      <c r="G7">
        <v>160.6</v>
      </c>
      <c r="H7">
        <v>0</v>
      </c>
      <c r="I7">
        <v>0</v>
      </c>
      <c r="J7" s="15">
        <f t="shared" si="4"/>
        <v>6424</v>
      </c>
      <c r="K7" s="15">
        <f t="shared" si="0"/>
        <v>0</v>
      </c>
      <c r="L7" s="15">
        <f t="shared" si="1"/>
        <v>0</v>
      </c>
      <c r="M7">
        <f>G7*8.92*4</f>
        <v>5730.2079999999996</v>
      </c>
      <c r="N7">
        <f>H7*8.92*4</f>
        <v>0</v>
      </c>
      <c r="O7">
        <f>I7*8.92*4</f>
        <v>0</v>
      </c>
      <c r="P7">
        <f t="shared" si="2"/>
        <v>5730.2079999999996</v>
      </c>
      <c r="Q7">
        <f t="shared" si="5"/>
        <v>100</v>
      </c>
      <c r="R7">
        <f t="shared" si="6"/>
        <v>0</v>
      </c>
      <c r="S7">
        <f t="shared" si="7"/>
        <v>0</v>
      </c>
      <c r="T7">
        <f t="shared" si="3"/>
        <v>1.6022464009305641</v>
      </c>
    </row>
    <row r="8" spans="1:22" x14ac:dyDescent="0.2">
      <c r="A8">
        <v>2022</v>
      </c>
      <c r="B8" t="s">
        <v>160</v>
      </c>
      <c r="C8" s="1">
        <v>45157</v>
      </c>
      <c r="D8" s="1">
        <v>45244</v>
      </c>
      <c r="E8" t="s">
        <v>53</v>
      </c>
      <c r="F8">
        <v>100</v>
      </c>
      <c r="G8">
        <v>99.7</v>
      </c>
      <c r="H8">
        <v>0</v>
      </c>
      <c r="I8">
        <v>0</v>
      </c>
      <c r="J8" s="15">
        <f t="shared" si="4"/>
        <v>3988</v>
      </c>
      <c r="K8" s="15">
        <f t="shared" si="0"/>
        <v>0</v>
      </c>
      <c r="L8" s="15">
        <f t="shared" si="1"/>
        <v>0</v>
      </c>
      <c r="M8">
        <f>G8*8.92*4</f>
        <v>3557.2960000000003</v>
      </c>
      <c r="N8">
        <f>H8*8.92*4</f>
        <v>0</v>
      </c>
      <c r="O8">
        <f>I8*8.92*4</f>
        <v>0</v>
      </c>
      <c r="P8">
        <f t="shared" si="2"/>
        <v>3557.2960000000003</v>
      </c>
      <c r="Q8">
        <f t="shared" si="5"/>
        <v>100</v>
      </c>
      <c r="R8">
        <f t="shared" si="6"/>
        <v>0</v>
      </c>
      <c r="S8">
        <f t="shared" si="7"/>
        <v>0</v>
      </c>
      <c r="T8">
        <f t="shared" si="3"/>
        <v>1.2797516700961333</v>
      </c>
    </row>
    <row r="9" spans="1:22" x14ac:dyDescent="0.2">
      <c r="A9">
        <v>2022</v>
      </c>
      <c r="B9" t="s">
        <v>160</v>
      </c>
      <c r="C9" s="1">
        <v>45157</v>
      </c>
      <c r="D9" s="1">
        <v>45244</v>
      </c>
      <c r="E9" t="s">
        <v>231</v>
      </c>
      <c r="F9">
        <v>0</v>
      </c>
      <c r="G9">
        <v>0</v>
      </c>
      <c r="H9">
        <v>79.400000000000006</v>
      </c>
      <c r="I9">
        <v>26.4</v>
      </c>
      <c r="J9" s="15">
        <f t="shared" si="4"/>
        <v>0</v>
      </c>
      <c r="K9" s="15">
        <f t="shared" si="0"/>
        <v>3176</v>
      </c>
      <c r="L9" s="15">
        <f t="shared" si="1"/>
        <v>1056</v>
      </c>
      <c r="M9">
        <f>G9*8.92*4</f>
        <v>0</v>
      </c>
      <c r="N9">
        <f>H9*8.92*4</f>
        <v>2832.9920000000002</v>
      </c>
      <c r="O9">
        <f>I9*8.92*4</f>
        <v>941.952</v>
      </c>
      <c r="P9">
        <f t="shared" si="2"/>
        <v>3774.9440000000004</v>
      </c>
      <c r="Q9">
        <f t="shared" si="5"/>
        <v>0</v>
      </c>
      <c r="R9">
        <f t="shared" si="6"/>
        <v>75.047258979206049</v>
      </c>
      <c r="S9">
        <f t="shared" si="7"/>
        <v>24.952741020793948</v>
      </c>
      <c r="U9">
        <f>N9/(AVERAGE(N17:N22,N29:N34))</f>
        <v>1.8195200843115991</v>
      </c>
      <c r="V9">
        <f>O9/(AVERAGE(O17:O22,O29:O34))</f>
        <v>1.3238855917711099</v>
      </c>
    </row>
    <row r="10" spans="1:22" x14ac:dyDescent="0.2">
      <c r="A10" t="s">
        <v>236</v>
      </c>
      <c r="C10" s="1"/>
      <c r="D10" s="1"/>
      <c r="J10" s="15"/>
      <c r="K10" s="15"/>
      <c r="L10" s="15"/>
    </row>
    <row r="11" spans="1:22" x14ac:dyDescent="0.2">
      <c r="A11">
        <v>2021</v>
      </c>
      <c r="B11">
        <v>1</v>
      </c>
      <c r="C11" s="1">
        <v>45156</v>
      </c>
      <c r="D11" s="1">
        <v>45218</v>
      </c>
      <c r="E11" t="s">
        <v>48</v>
      </c>
      <c r="F11">
        <v>100</v>
      </c>
      <c r="G11">
        <v>91.575000000000003</v>
      </c>
      <c r="H11">
        <v>0</v>
      </c>
      <c r="I11">
        <v>0</v>
      </c>
      <c r="J11" s="15">
        <f t="shared" ref="J11:J34" si="8">G11*4*10000/1000</f>
        <v>3663</v>
      </c>
      <c r="K11" s="15">
        <f t="shared" ref="K11:K34" si="9">H11*4*10000/1000</f>
        <v>0</v>
      </c>
      <c r="L11" s="15">
        <f t="shared" ref="L11:L34" si="10">I11*4*10000/1000</f>
        <v>0</v>
      </c>
      <c r="M11">
        <v>3267.3960000000002</v>
      </c>
      <c r="N11">
        <v>0</v>
      </c>
      <c r="O11">
        <v>0</v>
      </c>
      <c r="P11">
        <v>3267.3960000000002</v>
      </c>
      <c r="Q11">
        <v>100</v>
      </c>
      <c r="R11">
        <v>0</v>
      </c>
      <c r="S11">
        <v>0</v>
      </c>
    </row>
    <row r="12" spans="1:22" x14ac:dyDescent="0.2">
      <c r="A12">
        <v>2021</v>
      </c>
      <c r="B12">
        <v>1</v>
      </c>
      <c r="C12" s="1">
        <v>45156</v>
      </c>
      <c r="D12" s="1">
        <v>45218</v>
      </c>
      <c r="E12" t="s">
        <v>49</v>
      </c>
      <c r="F12">
        <v>100</v>
      </c>
      <c r="G12">
        <v>78.149999999999991</v>
      </c>
      <c r="H12">
        <v>0</v>
      </c>
      <c r="I12">
        <v>0</v>
      </c>
      <c r="J12" s="15">
        <f t="shared" si="8"/>
        <v>3125.9999999999995</v>
      </c>
      <c r="K12" s="15">
        <f t="shared" si="9"/>
        <v>0</v>
      </c>
      <c r="L12" s="15">
        <f t="shared" si="10"/>
        <v>0</v>
      </c>
      <c r="M12">
        <v>2788.3919999999998</v>
      </c>
      <c r="N12">
        <v>0</v>
      </c>
      <c r="O12">
        <v>0</v>
      </c>
      <c r="P12">
        <v>2788.3919999999998</v>
      </c>
      <c r="Q12">
        <v>100</v>
      </c>
      <c r="R12">
        <v>0</v>
      </c>
      <c r="S12">
        <v>0</v>
      </c>
    </row>
    <row r="13" spans="1:22" x14ac:dyDescent="0.2">
      <c r="A13">
        <v>2021</v>
      </c>
      <c r="B13">
        <v>1</v>
      </c>
      <c r="C13" s="1">
        <v>45156</v>
      </c>
      <c r="D13" s="1">
        <v>45218</v>
      </c>
      <c r="E13" t="s">
        <v>50</v>
      </c>
      <c r="F13">
        <v>100</v>
      </c>
      <c r="G13">
        <v>75.024999999999991</v>
      </c>
      <c r="H13">
        <v>0</v>
      </c>
      <c r="I13">
        <v>0</v>
      </c>
      <c r="J13" s="15">
        <f t="shared" si="8"/>
        <v>3000.9999999999995</v>
      </c>
      <c r="K13" s="15">
        <f t="shared" si="9"/>
        <v>0</v>
      </c>
      <c r="L13" s="15">
        <f t="shared" si="10"/>
        <v>0</v>
      </c>
      <c r="M13">
        <v>2676.8919999999998</v>
      </c>
      <c r="N13">
        <v>0</v>
      </c>
      <c r="O13">
        <v>0</v>
      </c>
      <c r="P13">
        <v>2676.8919999999998</v>
      </c>
      <c r="Q13">
        <v>100</v>
      </c>
      <c r="R13">
        <v>0</v>
      </c>
      <c r="S13">
        <v>0</v>
      </c>
    </row>
    <row r="14" spans="1:22" x14ac:dyDescent="0.2">
      <c r="A14">
        <v>2021</v>
      </c>
      <c r="B14">
        <v>1</v>
      </c>
      <c r="C14" s="1">
        <v>45156</v>
      </c>
      <c r="D14" s="1">
        <v>45218</v>
      </c>
      <c r="E14" t="s">
        <v>51</v>
      </c>
      <c r="F14">
        <v>100</v>
      </c>
      <c r="G14">
        <v>50.924999999999997</v>
      </c>
      <c r="H14">
        <v>0</v>
      </c>
      <c r="I14">
        <v>0</v>
      </c>
      <c r="J14" s="15">
        <f t="shared" si="8"/>
        <v>2037</v>
      </c>
      <c r="K14" s="15">
        <f t="shared" si="9"/>
        <v>0</v>
      </c>
      <c r="L14" s="15">
        <f t="shared" si="10"/>
        <v>0</v>
      </c>
      <c r="M14">
        <v>1817.0040000000001</v>
      </c>
      <c r="N14">
        <v>0</v>
      </c>
      <c r="O14">
        <v>0</v>
      </c>
      <c r="P14">
        <v>1817.0040000000001</v>
      </c>
      <c r="Q14">
        <v>100</v>
      </c>
      <c r="R14">
        <v>0</v>
      </c>
      <c r="S14">
        <v>0</v>
      </c>
    </row>
    <row r="15" spans="1:22" x14ac:dyDescent="0.2">
      <c r="A15">
        <v>2021</v>
      </c>
      <c r="B15">
        <v>1</v>
      </c>
      <c r="C15" s="1">
        <v>45156</v>
      </c>
      <c r="D15" s="1">
        <v>45218</v>
      </c>
      <c r="E15" t="s">
        <v>52</v>
      </c>
      <c r="F15">
        <v>100</v>
      </c>
      <c r="G15">
        <v>86.2</v>
      </c>
      <c r="H15">
        <v>0</v>
      </c>
      <c r="I15">
        <v>0</v>
      </c>
      <c r="J15" s="15">
        <f t="shared" si="8"/>
        <v>3448</v>
      </c>
      <c r="K15" s="15">
        <f t="shared" si="9"/>
        <v>0</v>
      </c>
      <c r="L15" s="15">
        <f t="shared" si="10"/>
        <v>0</v>
      </c>
      <c r="M15">
        <v>3075.616</v>
      </c>
      <c r="N15">
        <v>0</v>
      </c>
      <c r="O15">
        <v>0</v>
      </c>
      <c r="P15">
        <v>3075.616</v>
      </c>
      <c r="Q15">
        <v>100</v>
      </c>
      <c r="R15">
        <v>0</v>
      </c>
      <c r="S15">
        <v>0</v>
      </c>
    </row>
    <row r="16" spans="1:22" x14ac:dyDescent="0.2">
      <c r="A16">
        <v>2021</v>
      </c>
      <c r="B16">
        <v>1</v>
      </c>
      <c r="C16" s="1">
        <v>45156</v>
      </c>
      <c r="D16" s="1">
        <v>45218</v>
      </c>
      <c r="E16" t="s">
        <v>53</v>
      </c>
      <c r="F16">
        <v>100</v>
      </c>
      <c r="G16">
        <v>74.25</v>
      </c>
      <c r="H16">
        <v>0</v>
      </c>
      <c r="I16">
        <v>0</v>
      </c>
      <c r="J16" s="15">
        <f t="shared" si="8"/>
        <v>2970</v>
      </c>
      <c r="K16" s="15">
        <f t="shared" si="9"/>
        <v>0</v>
      </c>
      <c r="L16" s="15">
        <f t="shared" si="10"/>
        <v>0</v>
      </c>
      <c r="M16">
        <v>2649.2400000000002</v>
      </c>
      <c r="N16">
        <v>0</v>
      </c>
      <c r="O16">
        <v>0</v>
      </c>
      <c r="P16">
        <v>2649.2400000000002</v>
      </c>
      <c r="Q16">
        <v>100</v>
      </c>
      <c r="R16">
        <v>0</v>
      </c>
      <c r="S16">
        <v>0</v>
      </c>
    </row>
    <row r="17" spans="1:19" x14ac:dyDescent="0.2">
      <c r="A17">
        <v>2021</v>
      </c>
      <c r="B17">
        <v>1</v>
      </c>
      <c r="C17" s="1">
        <v>45156</v>
      </c>
      <c r="D17" s="1">
        <v>45218</v>
      </c>
      <c r="E17" t="s">
        <v>48</v>
      </c>
      <c r="F17">
        <v>0</v>
      </c>
      <c r="G17">
        <v>0</v>
      </c>
      <c r="H17">
        <v>37.85</v>
      </c>
      <c r="I17">
        <v>15.25</v>
      </c>
      <c r="J17" s="15">
        <f t="shared" si="8"/>
        <v>0</v>
      </c>
      <c r="K17" s="15">
        <f t="shared" si="9"/>
        <v>1514</v>
      </c>
      <c r="L17" s="15">
        <f t="shared" si="10"/>
        <v>610</v>
      </c>
      <c r="M17">
        <v>0</v>
      </c>
      <c r="N17">
        <v>1350.4879999999998</v>
      </c>
      <c r="O17">
        <v>544.12</v>
      </c>
      <c r="P17">
        <v>1894.6079999999999</v>
      </c>
      <c r="Q17">
        <v>0</v>
      </c>
      <c r="R17">
        <v>72.006814556900395</v>
      </c>
      <c r="S17">
        <v>27.993185443099609</v>
      </c>
    </row>
    <row r="18" spans="1:19" x14ac:dyDescent="0.2">
      <c r="A18">
        <v>2021</v>
      </c>
      <c r="B18">
        <v>1</v>
      </c>
      <c r="C18" s="1">
        <v>45156</v>
      </c>
      <c r="D18" s="1">
        <v>45218</v>
      </c>
      <c r="E18" t="s">
        <v>49</v>
      </c>
      <c r="F18">
        <v>0</v>
      </c>
      <c r="G18">
        <v>0</v>
      </c>
      <c r="H18">
        <v>29.55</v>
      </c>
      <c r="I18">
        <v>30.125</v>
      </c>
      <c r="J18" s="15">
        <f t="shared" si="8"/>
        <v>0</v>
      </c>
      <c r="K18" s="15">
        <f t="shared" si="9"/>
        <v>1182</v>
      </c>
      <c r="L18" s="15">
        <f t="shared" si="10"/>
        <v>1205</v>
      </c>
      <c r="M18">
        <v>0</v>
      </c>
      <c r="N18">
        <v>1054.3440000000001</v>
      </c>
      <c r="O18">
        <v>1074.8600000000001</v>
      </c>
      <c r="P18">
        <v>2129.2039999999997</v>
      </c>
      <c r="Q18">
        <v>0</v>
      </c>
      <c r="R18">
        <v>54.062876108441415</v>
      </c>
      <c r="S18">
        <v>45.937123891558585</v>
      </c>
    </row>
    <row r="19" spans="1:19" x14ac:dyDescent="0.2">
      <c r="A19">
        <v>2021</v>
      </c>
      <c r="B19">
        <v>1</v>
      </c>
      <c r="C19" s="1">
        <v>45156</v>
      </c>
      <c r="D19" s="1">
        <v>45218</v>
      </c>
      <c r="E19" t="s">
        <v>50</v>
      </c>
      <c r="F19">
        <v>0</v>
      </c>
      <c r="G19">
        <v>0</v>
      </c>
      <c r="H19">
        <v>36.949999999999996</v>
      </c>
      <c r="I19">
        <v>26.85</v>
      </c>
      <c r="J19" s="15">
        <f t="shared" si="8"/>
        <v>0</v>
      </c>
      <c r="K19" s="15">
        <f t="shared" si="9"/>
        <v>1477.9999999999998</v>
      </c>
      <c r="L19" s="15">
        <f t="shared" si="10"/>
        <v>1074</v>
      </c>
      <c r="M19">
        <v>0</v>
      </c>
      <c r="N19">
        <v>1318.3759999999997</v>
      </c>
      <c r="O19">
        <v>958.00799999999992</v>
      </c>
      <c r="P19">
        <v>2276.384</v>
      </c>
      <c r="Q19">
        <v>0</v>
      </c>
      <c r="R19">
        <v>57.606199220270945</v>
      </c>
      <c r="S19">
        <v>42.393800779729055</v>
      </c>
    </row>
    <row r="20" spans="1:19" x14ac:dyDescent="0.2">
      <c r="A20">
        <v>2021</v>
      </c>
      <c r="B20">
        <v>1</v>
      </c>
      <c r="C20" s="1">
        <v>45156</v>
      </c>
      <c r="D20" s="1">
        <v>45218</v>
      </c>
      <c r="E20" t="s">
        <v>51</v>
      </c>
      <c r="F20">
        <v>0</v>
      </c>
      <c r="G20">
        <v>0</v>
      </c>
      <c r="H20">
        <v>38.375</v>
      </c>
      <c r="I20">
        <v>20.074999999999999</v>
      </c>
      <c r="J20" s="15">
        <f t="shared" si="8"/>
        <v>0</v>
      </c>
      <c r="K20" s="15">
        <f t="shared" si="9"/>
        <v>1535</v>
      </c>
      <c r="L20" s="15">
        <f t="shared" si="10"/>
        <v>803</v>
      </c>
      <c r="M20">
        <v>0</v>
      </c>
      <c r="N20">
        <v>1369.22</v>
      </c>
      <c r="O20">
        <v>716.27600000000007</v>
      </c>
      <c r="P20">
        <v>2085.4960000000001</v>
      </c>
      <c r="Q20">
        <v>0</v>
      </c>
      <c r="R20">
        <v>67.603718117511164</v>
      </c>
      <c r="S20">
        <v>32.396281882488836</v>
      </c>
    </row>
    <row r="21" spans="1:19" x14ac:dyDescent="0.2">
      <c r="A21">
        <v>2021</v>
      </c>
      <c r="B21">
        <v>1</v>
      </c>
      <c r="C21" s="1">
        <v>45156</v>
      </c>
      <c r="D21" s="1">
        <v>45218</v>
      </c>
      <c r="E21" t="s">
        <v>52</v>
      </c>
      <c r="F21">
        <v>0</v>
      </c>
      <c r="G21">
        <v>0</v>
      </c>
      <c r="H21">
        <v>25.650000000000002</v>
      </c>
      <c r="I21">
        <v>32.5</v>
      </c>
      <c r="J21" s="15">
        <f t="shared" si="8"/>
        <v>0</v>
      </c>
      <c r="K21" s="15">
        <f t="shared" si="9"/>
        <v>1026.0000000000002</v>
      </c>
      <c r="L21" s="15">
        <f t="shared" si="10"/>
        <v>1300</v>
      </c>
      <c r="M21">
        <v>0</v>
      </c>
      <c r="N21">
        <v>915.19200000000001</v>
      </c>
      <c r="O21">
        <v>1159.5999999999999</v>
      </c>
      <c r="P21">
        <v>2074.7919999999999</v>
      </c>
      <c r="Q21">
        <v>0</v>
      </c>
      <c r="R21">
        <v>50.582154146634039</v>
      </c>
      <c r="S21">
        <v>49.417845853365961</v>
      </c>
    </row>
    <row r="22" spans="1:19" x14ac:dyDescent="0.2">
      <c r="A22">
        <v>2021</v>
      </c>
      <c r="B22">
        <v>1</v>
      </c>
      <c r="C22" s="1">
        <v>45156</v>
      </c>
      <c r="D22" s="1">
        <v>45218</v>
      </c>
      <c r="E22" t="s">
        <v>53</v>
      </c>
      <c r="F22">
        <v>0</v>
      </c>
      <c r="G22">
        <v>0</v>
      </c>
      <c r="H22">
        <v>32.975000000000001</v>
      </c>
      <c r="I22">
        <v>23.25</v>
      </c>
      <c r="J22" s="15">
        <f t="shared" si="8"/>
        <v>0</v>
      </c>
      <c r="K22" s="15">
        <f t="shared" si="9"/>
        <v>1319</v>
      </c>
      <c r="L22" s="15">
        <f t="shared" si="10"/>
        <v>930</v>
      </c>
      <c r="M22">
        <v>0</v>
      </c>
      <c r="N22">
        <v>1176.548</v>
      </c>
      <c r="O22">
        <v>829.56</v>
      </c>
      <c r="P22">
        <v>2006.1080000000002</v>
      </c>
      <c r="Q22">
        <v>0</v>
      </c>
      <c r="R22">
        <v>60.412089222454966</v>
      </c>
      <c r="S22">
        <v>39.587910777545034</v>
      </c>
    </row>
    <row r="23" spans="1:19" x14ac:dyDescent="0.2">
      <c r="A23">
        <v>2022</v>
      </c>
      <c r="B23">
        <v>1</v>
      </c>
      <c r="C23" s="1">
        <v>45157</v>
      </c>
      <c r="D23" s="1">
        <v>45213</v>
      </c>
      <c r="E23" t="s">
        <v>48</v>
      </c>
      <c r="F23">
        <v>100</v>
      </c>
      <c r="G23" s="2">
        <v>92.815639594278707</v>
      </c>
      <c r="H23" s="2">
        <v>0</v>
      </c>
      <c r="I23" s="2">
        <v>0</v>
      </c>
      <c r="J23" s="15">
        <f t="shared" si="8"/>
        <v>3712.6255837711483</v>
      </c>
      <c r="K23" s="15">
        <f t="shared" si="9"/>
        <v>0</v>
      </c>
      <c r="L23" s="15">
        <f t="shared" si="10"/>
        <v>0</v>
      </c>
      <c r="M23">
        <v>3311.6620207238639</v>
      </c>
      <c r="N23">
        <v>0</v>
      </c>
      <c r="O23">
        <v>0</v>
      </c>
      <c r="P23">
        <v>3311.6620207238639</v>
      </c>
      <c r="Q23">
        <v>100</v>
      </c>
      <c r="R23">
        <v>0</v>
      </c>
      <c r="S23">
        <v>0</v>
      </c>
    </row>
    <row r="24" spans="1:19" x14ac:dyDescent="0.2">
      <c r="A24">
        <v>2022</v>
      </c>
      <c r="B24">
        <v>1</v>
      </c>
      <c r="C24" s="1">
        <v>45157</v>
      </c>
      <c r="D24" s="1">
        <v>45213</v>
      </c>
      <c r="E24" t="s">
        <v>49</v>
      </c>
      <c r="F24">
        <v>100</v>
      </c>
      <c r="G24" s="2">
        <v>109.97488434298243</v>
      </c>
      <c r="H24" s="2">
        <v>0</v>
      </c>
      <c r="I24" s="2">
        <v>0</v>
      </c>
      <c r="J24" s="15">
        <f t="shared" si="8"/>
        <v>4398.9953737192973</v>
      </c>
      <c r="K24" s="15">
        <f t="shared" si="9"/>
        <v>0</v>
      </c>
      <c r="L24" s="15">
        <f t="shared" si="10"/>
        <v>0</v>
      </c>
      <c r="M24">
        <v>3923.9038733576126</v>
      </c>
      <c r="N24">
        <v>0</v>
      </c>
      <c r="O24">
        <v>0</v>
      </c>
      <c r="P24">
        <v>3923.9038733576126</v>
      </c>
      <c r="Q24">
        <v>100</v>
      </c>
      <c r="R24">
        <v>0</v>
      </c>
      <c r="S24">
        <v>0</v>
      </c>
    </row>
    <row r="25" spans="1:19" x14ac:dyDescent="0.2">
      <c r="A25">
        <v>2022</v>
      </c>
      <c r="B25">
        <v>1</v>
      </c>
      <c r="C25" s="1">
        <v>45157</v>
      </c>
      <c r="D25" s="1">
        <v>45213</v>
      </c>
      <c r="E25" t="s">
        <v>50</v>
      </c>
      <c r="F25">
        <v>100</v>
      </c>
      <c r="G25" s="2">
        <v>64.647423398253181</v>
      </c>
      <c r="H25" s="2">
        <v>0</v>
      </c>
      <c r="I25" s="2">
        <v>0</v>
      </c>
      <c r="J25" s="15">
        <f t="shared" si="8"/>
        <v>2585.8969359301273</v>
      </c>
      <c r="K25" s="15">
        <f t="shared" si="9"/>
        <v>0</v>
      </c>
      <c r="L25" s="15">
        <f t="shared" si="10"/>
        <v>0</v>
      </c>
      <c r="M25">
        <v>2306.6200668496731</v>
      </c>
      <c r="N25">
        <v>0</v>
      </c>
      <c r="O25">
        <v>0</v>
      </c>
      <c r="P25">
        <v>2306.6200668496731</v>
      </c>
      <c r="Q25">
        <v>100</v>
      </c>
      <c r="R25">
        <v>0</v>
      </c>
      <c r="S25">
        <v>0</v>
      </c>
    </row>
    <row r="26" spans="1:19" x14ac:dyDescent="0.2">
      <c r="A26">
        <v>2022</v>
      </c>
      <c r="B26">
        <v>1</v>
      </c>
      <c r="C26" s="1">
        <v>45157</v>
      </c>
      <c r="D26" s="1">
        <v>45213</v>
      </c>
      <c r="E26" t="s">
        <v>51</v>
      </c>
      <c r="F26">
        <v>100</v>
      </c>
      <c r="G26" s="2">
        <v>86.544563885278379</v>
      </c>
      <c r="H26" s="2">
        <v>0</v>
      </c>
      <c r="I26" s="2">
        <v>0</v>
      </c>
      <c r="J26" s="15">
        <f t="shared" si="8"/>
        <v>3461.7825554111355</v>
      </c>
      <c r="K26" s="15">
        <f t="shared" si="9"/>
        <v>0</v>
      </c>
      <c r="L26" s="15">
        <f t="shared" si="10"/>
        <v>0</v>
      </c>
      <c r="M26">
        <v>3087.910039426733</v>
      </c>
      <c r="N26">
        <v>0</v>
      </c>
      <c r="O26">
        <v>0</v>
      </c>
      <c r="P26">
        <v>3087.910039426733</v>
      </c>
      <c r="Q26">
        <v>100</v>
      </c>
      <c r="R26">
        <v>0</v>
      </c>
      <c r="S26">
        <v>0</v>
      </c>
    </row>
    <row r="27" spans="1:19" x14ac:dyDescent="0.2">
      <c r="A27">
        <v>2022</v>
      </c>
      <c r="B27">
        <v>1</v>
      </c>
      <c r="C27" s="1">
        <v>45157</v>
      </c>
      <c r="D27" s="1">
        <v>45213</v>
      </c>
      <c r="E27" t="s">
        <v>52</v>
      </c>
      <c r="F27">
        <v>100</v>
      </c>
      <c r="G27" s="2">
        <v>114.26854205036827</v>
      </c>
      <c r="H27" s="2">
        <v>0</v>
      </c>
      <c r="I27" s="2">
        <v>0</v>
      </c>
      <c r="J27" s="15">
        <f t="shared" si="8"/>
        <v>4570.7416820147309</v>
      </c>
      <c r="K27" s="15">
        <f t="shared" si="9"/>
        <v>0</v>
      </c>
      <c r="L27" s="15">
        <f t="shared" si="10"/>
        <v>0</v>
      </c>
      <c r="M27">
        <v>4077.1015803571395</v>
      </c>
      <c r="N27">
        <v>0</v>
      </c>
      <c r="O27">
        <v>0</v>
      </c>
      <c r="P27">
        <v>4077.1015803571395</v>
      </c>
      <c r="Q27">
        <v>100</v>
      </c>
      <c r="R27">
        <v>0</v>
      </c>
      <c r="S27">
        <v>0</v>
      </c>
    </row>
    <row r="28" spans="1:19" x14ac:dyDescent="0.2">
      <c r="A28">
        <v>2022</v>
      </c>
      <c r="B28">
        <v>1</v>
      </c>
      <c r="C28" s="1">
        <v>45157</v>
      </c>
      <c r="D28" s="1">
        <v>45213</v>
      </c>
      <c r="E28" t="s">
        <v>53</v>
      </c>
      <c r="F28">
        <v>100</v>
      </c>
      <c r="G28" s="2">
        <v>81.561478632429782</v>
      </c>
      <c r="H28" s="2">
        <v>0</v>
      </c>
      <c r="I28" s="2">
        <v>0</v>
      </c>
      <c r="J28" s="15">
        <f t="shared" si="8"/>
        <v>3262.4591452971913</v>
      </c>
      <c r="K28" s="15">
        <f t="shared" si="9"/>
        <v>0</v>
      </c>
      <c r="L28" s="15">
        <f t="shared" si="10"/>
        <v>0</v>
      </c>
      <c r="M28">
        <v>2910.1135576050947</v>
      </c>
      <c r="N28">
        <v>0</v>
      </c>
      <c r="O28">
        <v>0</v>
      </c>
      <c r="P28">
        <v>2910.1135576050947</v>
      </c>
      <c r="Q28">
        <v>100</v>
      </c>
      <c r="R28">
        <v>0</v>
      </c>
      <c r="S28">
        <v>0</v>
      </c>
    </row>
    <row r="29" spans="1:19" x14ac:dyDescent="0.2">
      <c r="A29">
        <v>2022</v>
      </c>
      <c r="B29">
        <v>1</v>
      </c>
      <c r="C29" s="1">
        <v>45157</v>
      </c>
      <c r="D29" s="1">
        <v>45213</v>
      </c>
      <c r="E29" t="s">
        <v>48</v>
      </c>
      <c r="F29">
        <v>0</v>
      </c>
      <c r="G29" s="2">
        <v>0</v>
      </c>
      <c r="H29" s="2">
        <v>53.665892159635717</v>
      </c>
      <c r="I29" s="2">
        <v>8.1954243166027805</v>
      </c>
      <c r="J29" s="15">
        <f t="shared" si="8"/>
        <v>0</v>
      </c>
      <c r="K29" s="15">
        <f t="shared" si="9"/>
        <v>2146.6356863854285</v>
      </c>
      <c r="L29" s="15">
        <f t="shared" si="10"/>
        <v>327.81697266411123</v>
      </c>
      <c r="M29">
        <v>0</v>
      </c>
      <c r="N29">
        <v>1914.7990322558021</v>
      </c>
      <c r="O29">
        <v>292.41273961638717</v>
      </c>
      <c r="P29">
        <v>2207.2117718721893</v>
      </c>
      <c r="Q29">
        <v>0</v>
      </c>
      <c r="R29">
        <v>87.176132749464728</v>
      </c>
      <c r="S29">
        <v>12.823867250535264</v>
      </c>
    </row>
    <row r="30" spans="1:19" x14ac:dyDescent="0.2">
      <c r="A30">
        <v>2022</v>
      </c>
      <c r="B30">
        <v>1</v>
      </c>
      <c r="C30" s="1">
        <v>45157</v>
      </c>
      <c r="D30" s="1">
        <v>45213</v>
      </c>
      <c r="E30" t="s">
        <v>49</v>
      </c>
      <c r="F30">
        <v>0</v>
      </c>
      <c r="G30" s="2">
        <v>0</v>
      </c>
      <c r="H30" s="2">
        <v>56.906816375315309</v>
      </c>
      <c r="I30" s="2">
        <v>13.425200965368038</v>
      </c>
      <c r="J30" s="15">
        <f t="shared" si="8"/>
        <v>0</v>
      </c>
      <c r="K30" s="15">
        <f t="shared" si="9"/>
        <v>2276.2726550126122</v>
      </c>
      <c r="L30" s="15">
        <f t="shared" si="10"/>
        <v>537.0080386147215</v>
      </c>
      <c r="M30">
        <v>0</v>
      </c>
      <c r="N30">
        <v>2030.4352082712503</v>
      </c>
      <c r="O30">
        <v>479.01117044433153</v>
      </c>
      <c r="P30">
        <v>2509.4463787155819</v>
      </c>
      <c r="Q30">
        <v>0</v>
      </c>
      <c r="R30">
        <v>81.039936985646207</v>
      </c>
      <c r="S30">
        <v>18.960063014353793</v>
      </c>
    </row>
    <row r="31" spans="1:19" x14ac:dyDescent="0.2">
      <c r="A31">
        <v>2022</v>
      </c>
      <c r="B31">
        <v>1</v>
      </c>
      <c r="C31" s="1">
        <v>45157</v>
      </c>
      <c r="D31" s="1">
        <v>45213</v>
      </c>
      <c r="E31" t="s">
        <v>50</v>
      </c>
      <c r="F31">
        <v>0</v>
      </c>
      <c r="G31" s="2">
        <v>0</v>
      </c>
      <c r="H31" s="2">
        <v>55.821083513964979</v>
      </c>
      <c r="I31" s="2">
        <v>18.983155883975215</v>
      </c>
      <c r="J31" s="15">
        <f t="shared" si="8"/>
        <v>0</v>
      </c>
      <c r="K31" s="15">
        <f t="shared" si="9"/>
        <v>2232.8433405585993</v>
      </c>
      <c r="L31" s="15">
        <f t="shared" si="10"/>
        <v>759.32623535900859</v>
      </c>
      <c r="M31">
        <v>0</v>
      </c>
      <c r="N31">
        <v>1991.6962597782704</v>
      </c>
      <c r="O31">
        <v>677.31900194023558</v>
      </c>
      <c r="P31">
        <v>2669.0152617185058</v>
      </c>
      <c r="Q31">
        <v>0</v>
      </c>
      <c r="R31">
        <v>75.442365397126991</v>
      </c>
      <c r="S31">
        <v>24.557634602873005</v>
      </c>
    </row>
    <row r="32" spans="1:19" x14ac:dyDescent="0.2">
      <c r="A32">
        <v>2022</v>
      </c>
      <c r="B32">
        <v>1</v>
      </c>
      <c r="C32" s="1">
        <v>45157</v>
      </c>
      <c r="D32" s="1">
        <v>45213</v>
      </c>
      <c r="E32" t="s">
        <v>51</v>
      </c>
      <c r="F32">
        <v>0</v>
      </c>
      <c r="G32" s="2">
        <v>0</v>
      </c>
      <c r="H32" s="2">
        <v>57.055610600425425</v>
      </c>
      <c r="I32" s="2">
        <v>12.645401223266598</v>
      </c>
      <c r="J32" s="15">
        <f t="shared" si="8"/>
        <v>0</v>
      </c>
      <c r="K32" s="15">
        <f t="shared" si="9"/>
        <v>2282.2244240170166</v>
      </c>
      <c r="L32" s="15">
        <f t="shared" si="10"/>
        <v>505.8160489306639</v>
      </c>
      <c r="M32">
        <v>0</v>
      </c>
      <c r="N32">
        <v>2035.744186223179</v>
      </c>
      <c r="O32">
        <v>451.18791564615219</v>
      </c>
      <c r="P32">
        <v>2486.9321018693313</v>
      </c>
      <c r="Q32">
        <v>0</v>
      </c>
      <c r="R32">
        <v>81.720571188040196</v>
      </c>
      <c r="S32">
        <v>18.2794288119598</v>
      </c>
    </row>
    <row r="33" spans="1:19" x14ac:dyDescent="0.2">
      <c r="A33">
        <v>2022</v>
      </c>
      <c r="B33">
        <v>1</v>
      </c>
      <c r="C33" s="1">
        <v>45157</v>
      </c>
      <c r="D33" s="1">
        <v>45213</v>
      </c>
      <c r="E33" t="s">
        <v>52</v>
      </c>
      <c r="F33">
        <v>0</v>
      </c>
      <c r="G33" s="2">
        <v>0</v>
      </c>
      <c r="H33" s="2">
        <v>45.81234696554268</v>
      </c>
      <c r="I33" s="2">
        <v>20.729425576712028</v>
      </c>
      <c r="J33" s="15">
        <f t="shared" si="8"/>
        <v>0</v>
      </c>
      <c r="K33" s="15">
        <f t="shared" si="9"/>
        <v>1832.4938786217072</v>
      </c>
      <c r="L33" s="15">
        <f t="shared" si="10"/>
        <v>829.17702306848116</v>
      </c>
      <c r="M33">
        <v>0</v>
      </c>
      <c r="N33">
        <v>1634.5845397305627</v>
      </c>
      <c r="O33">
        <v>739.62590457708518</v>
      </c>
      <c r="P33">
        <v>2374.2104443076478</v>
      </c>
      <c r="Q33">
        <v>0</v>
      </c>
      <c r="R33">
        <v>68.167444637156365</v>
      </c>
      <c r="S33">
        <v>31.832555362843642</v>
      </c>
    </row>
    <row r="34" spans="1:19" x14ac:dyDescent="0.2">
      <c r="A34">
        <v>2022</v>
      </c>
      <c r="B34">
        <v>1</v>
      </c>
      <c r="C34" s="1">
        <v>45157</v>
      </c>
      <c r="D34" s="1">
        <v>45213</v>
      </c>
      <c r="E34" t="s">
        <v>53</v>
      </c>
      <c r="F34">
        <v>0</v>
      </c>
      <c r="G34" s="2">
        <v>0</v>
      </c>
      <c r="H34" s="2">
        <v>53.042816341987127</v>
      </c>
      <c r="I34" s="2">
        <v>17.266994289389032</v>
      </c>
      <c r="J34" s="15">
        <f t="shared" si="8"/>
        <v>0</v>
      </c>
      <c r="K34" s="15">
        <f t="shared" si="9"/>
        <v>2121.7126536794849</v>
      </c>
      <c r="L34" s="15">
        <f t="shared" si="10"/>
        <v>690.67977157556129</v>
      </c>
      <c r="M34">
        <v>0</v>
      </c>
      <c r="N34">
        <v>1892.5676870821007</v>
      </c>
      <c r="O34">
        <v>616.08635624540057</v>
      </c>
      <c r="P34">
        <v>2508.6540433275013</v>
      </c>
      <c r="Q34">
        <v>0</v>
      </c>
      <c r="R34">
        <v>76.90707961417678</v>
      </c>
      <c r="S34">
        <v>23.092920385823223</v>
      </c>
    </row>
    <row r="35" spans="1:19" x14ac:dyDescent="0.2">
      <c r="C35" s="1"/>
      <c r="D35" s="1"/>
    </row>
    <row r="36" spans="1:19" x14ac:dyDescent="0.2">
      <c r="C36" s="1"/>
      <c r="D36" s="1"/>
    </row>
    <row r="37" spans="1:19" x14ac:dyDescent="0.2">
      <c r="C37" s="1"/>
      <c r="D37" s="1"/>
    </row>
    <row r="38" spans="1:19" x14ac:dyDescent="0.2">
      <c r="C38" s="1"/>
      <c r="D38" s="1"/>
    </row>
    <row r="39" spans="1:19" x14ac:dyDescent="0.2">
      <c r="C39" s="1"/>
      <c r="D39" s="1"/>
    </row>
    <row r="40" spans="1:19" x14ac:dyDescent="0.2">
      <c r="C40" s="1"/>
      <c r="D40" s="1"/>
    </row>
    <row r="41" spans="1:19" x14ac:dyDescent="0.2">
      <c r="C41" s="1"/>
      <c r="D41" s="1"/>
    </row>
    <row r="42" spans="1:19" x14ac:dyDescent="0.2">
      <c r="C42" s="1"/>
      <c r="D42" s="1"/>
    </row>
    <row r="43" spans="1:19" x14ac:dyDescent="0.2">
      <c r="C43" s="1"/>
      <c r="D43" s="1"/>
    </row>
    <row r="44" spans="1:19" x14ac:dyDescent="0.2">
      <c r="C44" s="1"/>
      <c r="D44" s="1"/>
    </row>
    <row r="45" spans="1:19" x14ac:dyDescent="0.2">
      <c r="C45" s="1"/>
      <c r="D45" s="1"/>
    </row>
    <row r="46" spans="1:19" x14ac:dyDescent="0.2">
      <c r="C46" s="1"/>
      <c r="D46" s="1"/>
    </row>
    <row r="47" spans="1:19" x14ac:dyDescent="0.2">
      <c r="C47" s="1"/>
      <c r="D47" s="1"/>
      <c r="G47" s="2"/>
      <c r="H47" s="2"/>
      <c r="I47" s="2"/>
      <c r="J47" s="2"/>
      <c r="K47" s="2"/>
      <c r="L47" s="2"/>
    </row>
    <row r="48" spans="1:19" x14ac:dyDescent="0.2">
      <c r="C48" s="1"/>
      <c r="D48" s="1"/>
      <c r="G48" s="2"/>
      <c r="H48" s="2"/>
      <c r="I48" s="2"/>
      <c r="J48" s="2"/>
      <c r="K48" s="2"/>
      <c r="L48" s="2"/>
    </row>
    <row r="49" spans="3:12" x14ac:dyDescent="0.2">
      <c r="C49" s="1"/>
      <c r="D49" s="1"/>
      <c r="G49" s="2"/>
      <c r="H49" s="2"/>
      <c r="I49" s="2"/>
      <c r="J49" s="2"/>
      <c r="K49" s="2"/>
      <c r="L49" s="2"/>
    </row>
    <row r="50" spans="3:12" x14ac:dyDescent="0.2">
      <c r="C50" s="1"/>
      <c r="D50" s="1"/>
      <c r="G50" s="2"/>
      <c r="H50" s="2"/>
      <c r="I50" s="2"/>
      <c r="J50" s="2"/>
      <c r="K50" s="2"/>
      <c r="L50" s="2"/>
    </row>
    <row r="51" spans="3:12" x14ac:dyDescent="0.2">
      <c r="C51" s="1"/>
      <c r="D51" s="1"/>
      <c r="G51" s="2"/>
      <c r="H51" s="2"/>
      <c r="I51" s="2"/>
      <c r="J51" s="2"/>
      <c r="K51" s="2"/>
      <c r="L51" s="2"/>
    </row>
    <row r="52" spans="3:12" x14ac:dyDescent="0.2">
      <c r="C52" s="1"/>
      <c r="D52" s="1"/>
      <c r="G52" s="2"/>
      <c r="H52" s="2"/>
      <c r="I52" s="2"/>
      <c r="J52" s="2"/>
      <c r="K52" s="2"/>
      <c r="L52" s="2"/>
    </row>
    <row r="53" spans="3:12" x14ac:dyDescent="0.2">
      <c r="C53" s="1"/>
      <c r="D53" s="1"/>
      <c r="G53" s="2"/>
      <c r="H53" s="2"/>
      <c r="I53" s="2"/>
      <c r="J53" s="2"/>
      <c r="K53" s="2"/>
      <c r="L53" s="2"/>
    </row>
    <row r="54" spans="3:12" x14ac:dyDescent="0.2">
      <c r="C54" s="1"/>
      <c r="D54" s="1"/>
      <c r="G54" s="2"/>
      <c r="H54" s="2"/>
      <c r="I54" s="2"/>
      <c r="J54" s="2"/>
      <c r="K54" s="2"/>
      <c r="L54" s="2"/>
    </row>
    <row r="55" spans="3:12" x14ac:dyDescent="0.2">
      <c r="C55" s="1"/>
      <c r="D55" s="1"/>
      <c r="G55" s="2"/>
      <c r="H55" s="2"/>
      <c r="I55" s="2"/>
      <c r="J55" s="2"/>
      <c r="K55" s="2"/>
      <c r="L55" s="2"/>
    </row>
    <row r="56" spans="3:12" x14ac:dyDescent="0.2">
      <c r="C56" s="1"/>
      <c r="D56" s="1"/>
      <c r="G56" s="2"/>
      <c r="H56" s="2"/>
      <c r="I56" s="2"/>
      <c r="J56" s="2"/>
      <c r="K56" s="2"/>
      <c r="L56" s="2"/>
    </row>
    <row r="57" spans="3:12" x14ac:dyDescent="0.2">
      <c r="C57" s="1"/>
      <c r="D57" s="1"/>
      <c r="G57" s="2"/>
      <c r="H57" s="2"/>
      <c r="I57" s="2"/>
      <c r="J57" s="2"/>
      <c r="K57" s="2"/>
      <c r="L57" s="2"/>
    </row>
    <row r="58" spans="3:12" x14ac:dyDescent="0.2">
      <c r="C58" s="1"/>
      <c r="D58" s="1"/>
      <c r="G58" s="2"/>
      <c r="H58" s="2"/>
      <c r="I58" s="2"/>
      <c r="J58" s="2"/>
      <c r="K58" s="2"/>
      <c r="L58" s="2"/>
    </row>
    <row r="59" spans="3:12" x14ac:dyDescent="0.2">
      <c r="C59" s="1"/>
      <c r="D59" s="1"/>
    </row>
    <row r="60" spans="3:12" x14ac:dyDescent="0.2">
      <c r="C60" s="1"/>
      <c r="D60" s="1"/>
    </row>
    <row r="61" spans="3:12" x14ac:dyDescent="0.2">
      <c r="C61" s="1"/>
      <c r="D61" s="1"/>
    </row>
    <row r="62" spans="3:12" x14ac:dyDescent="0.2">
      <c r="C62" s="1"/>
      <c r="D62" s="1"/>
    </row>
    <row r="63" spans="3:12" x14ac:dyDescent="0.2">
      <c r="C63" s="1"/>
      <c r="D63" s="1"/>
    </row>
    <row r="64" spans="3:12" x14ac:dyDescent="0.2">
      <c r="C64" s="1"/>
      <c r="D64" s="1"/>
    </row>
    <row r="65" spans="3:12" x14ac:dyDescent="0.2">
      <c r="C65" s="1"/>
      <c r="D65" s="1"/>
    </row>
    <row r="66" spans="3:12" x14ac:dyDescent="0.2">
      <c r="C66" s="1"/>
      <c r="D66" s="1"/>
    </row>
    <row r="67" spans="3:12" x14ac:dyDescent="0.2">
      <c r="C67" s="1"/>
      <c r="D67" s="1"/>
    </row>
    <row r="68" spans="3:12" x14ac:dyDescent="0.2">
      <c r="C68" s="1"/>
      <c r="D68" s="1"/>
    </row>
    <row r="69" spans="3:12" x14ac:dyDescent="0.2">
      <c r="C69" s="1"/>
      <c r="D69" s="1"/>
    </row>
    <row r="70" spans="3:12" x14ac:dyDescent="0.2">
      <c r="C70" s="1"/>
      <c r="D70" s="1"/>
    </row>
    <row r="71" spans="3:12" x14ac:dyDescent="0.2">
      <c r="C71" s="1"/>
      <c r="D71" s="1"/>
      <c r="G71" s="2"/>
      <c r="H71" s="2"/>
      <c r="I71" s="2"/>
      <c r="J71" s="2"/>
      <c r="K71" s="2"/>
      <c r="L71" s="2"/>
    </row>
    <row r="72" spans="3:12" x14ac:dyDescent="0.2">
      <c r="C72" s="1"/>
      <c r="D72" s="1"/>
      <c r="G72" s="2"/>
      <c r="H72" s="2"/>
      <c r="I72" s="2"/>
      <c r="J72" s="2"/>
      <c r="K72" s="2"/>
      <c r="L72" s="2"/>
    </row>
    <row r="73" spans="3:12" x14ac:dyDescent="0.2">
      <c r="C73" s="1"/>
      <c r="D73" s="1"/>
      <c r="G73" s="2"/>
      <c r="H73" s="2"/>
      <c r="I73" s="2"/>
      <c r="J73" s="2"/>
      <c r="K73" s="2"/>
      <c r="L73" s="2"/>
    </row>
    <row r="74" spans="3:12" x14ac:dyDescent="0.2">
      <c r="C74" s="1"/>
      <c r="D74" s="1"/>
      <c r="G74" s="2"/>
      <c r="H74" s="2"/>
      <c r="I74" s="2"/>
      <c r="J74" s="2"/>
      <c r="K74" s="2"/>
      <c r="L74" s="2"/>
    </row>
    <row r="75" spans="3:12" x14ac:dyDescent="0.2">
      <c r="C75" s="1"/>
      <c r="D75" s="1"/>
      <c r="G75" s="2"/>
      <c r="H75" s="2"/>
      <c r="I75" s="2"/>
      <c r="J75" s="2"/>
      <c r="K75" s="2"/>
      <c r="L75" s="2"/>
    </row>
    <row r="76" spans="3:12" x14ac:dyDescent="0.2">
      <c r="C76" s="1"/>
      <c r="D76" s="1"/>
      <c r="G76" s="2"/>
      <c r="H76" s="2"/>
      <c r="I76" s="2"/>
      <c r="J76" s="2"/>
      <c r="K76" s="2"/>
      <c r="L76" s="2"/>
    </row>
    <row r="77" spans="3:12" x14ac:dyDescent="0.2">
      <c r="C77" s="1"/>
      <c r="D77" s="1"/>
      <c r="G77" s="2"/>
      <c r="H77" s="2"/>
      <c r="I77" s="2"/>
      <c r="J77" s="2"/>
      <c r="K77" s="2"/>
      <c r="L77" s="2"/>
    </row>
    <row r="78" spans="3:12" x14ac:dyDescent="0.2">
      <c r="C78" s="1"/>
      <c r="D78" s="1"/>
      <c r="G78" s="2"/>
      <c r="H78" s="2"/>
      <c r="I78" s="2"/>
      <c r="J78" s="2"/>
      <c r="K78" s="2"/>
      <c r="L78" s="2"/>
    </row>
    <row r="79" spans="3:12" x14ac:dyDescent="0.2">
      <c r="C79" s="1"/>
      <c r="D79" s="1"/>
      <c r="G79" s="2"/>
      <c r="H79" s="2"/>
      <c r="I79" s="2"/>
      <c r="J79" s="2"/>
      <c r="K79" s="2"/>
      <c r="L79" s="2"/>
    </row>
    <row r="80" spans="3:12" x14ac:dyDescent="0.2">
      <c r="C80" s="1"/>
      <c r="D80" s="1"/>
      <c r="G80" s="2"/>
      <c r="H80" s="2"/>
      <c r="I80" s="2"/>
      <c r="J80" s="2"/>
      <c r="K80" s="2"/>
      <c r="L80" s="2"/>
    </row>
    <row r="81" spans="3:12" x14ac:dyDescent="0.2">
      <c r="C81" s="1"/>
      <c r="D81" s="1"/>
      <c r="G81" s="2"/>
      <c r="H81" s="2"/>
      <c r="I81" s="2"/>
      <c r="J81" s="2"/>
      <c r="K81" s="2"/>
      <c r="L81" s="2"/>
    </row>
    <row r="82" spans="3:12" x14ac:dyDescent="0.2">
      <c r="C82" s="1"/>
      <c r="D82" s="1"/>
      <c r="G82" s="2"/>
      <c r="H82" s="2"/>
      <c r="I82" s="2"/>
      <c r="J82" s="2"/>
      <c r="K82" s="2"/>
      <c r="L82" s="2"/>
    </row>
    <row r="83" spans="3:12" x14ac:dyDescent="0.2">
      <c r="C83" s="1"/>
      <c r="D83" s="1"/>
    </row>
    <row r="84" spans="3:12" x14ac:dyDescent="0.2">
      <c r="C84" s="1"/>
      <c r="D84" s="1"/>
    </row>
    <row r="85" spans="3:12" x14ac:dyDescent="0.2">
      <c r="C85" s="1"/>
      <c r="D85" s="1"/>
    </row>
    <row r="86" spans="3:12" x14ac:dyDescent="0.2">
      <c r="C86" s="1"/>
      <c r="D86" s="1"/>
    </row>
    <row r="87" spans="3:12" x14ac:dyDescent="0.2">
      <c r="C87" s="1"/>
      <c r="D87" s="1"/>
    </row>
    <row r="88" spans="3:12" x14ac:dyDescent="0.2">
      <c r="C88" s="1"/>
      <c r="D88" s="1"/>
    </row>
    <row r="89" spans="3:12" x14ac:dyDescent="0.2">
      <c r="C89" s="1"/>
      <c r="D89" s="1"/>
    </row>
    <row r="90" spans="3:12" x14ac:dyDescent="0.2">
      <c r="C90" s="1"/>
      <c r="D90" s="1"/>
    </row>
    <row r="91" spans="3:12" x14ac:dyDescent="0.2">
      <c r="C91" s="1"/>
      <c r="D91" s="1"/>
    </row>
    <row r="92" spans="3:12" x14ac:dyDescent="0.2">
      <c r="C92" s="1"/>
      <c r="D92" s="1"/>
    </row>
    <row r="93" spans="3:12" x14ac:dyDescent="0.2">
      <c r="C93" s="1"/>
      <c r="D93" s="1"/>
    </row>
    <row r="94" spans="3:12" x14ac:dyDescent="0.2">
      <c r="C94" s="1"/>
      <c r="D94" s="1"/>
    </row>
    <row r="95" spans="3:12" x14ac:dyDescent="0.2">
      <c r="C95" s="1"/>
      <c r="D95" s="1"/>
      <c r="G95" s="2"/>
      <c r="H95" s="2"/>
      <c r="I95" s="2"/>
      <c r="J95" s="2"/>
      <c r="K95" s="2"/>
      <c r="L95" s="2"/>
    </row>
    <row r="96" spans="3:12" x14ac:dyDescent="0.2">
      <c r="C96" s="1"/>
      <c r="D96" s="1"/>
      <c r="G96" s="2"/>
      <c r="H96" s="2"/>
      <c r="I96" s="2"/>
      <c r="J96" s="2"/>
      <c r="K96" s="2"/>
      <c r="L96" s="2"/>
    </row>
    <row r="97" spans="3:12" x14ac:dyDescent="0.2">
      <c r="C97" s="1"/>
      <c r="D97" s="1"/>
      <c r="G97" s="2"/>
      <c r="H97" s="2"/>
      <c r="I97" s="2"/>
      <c r="J97" s="2"/>
      <c r="K97" s="2"/>
      <c r="L97" s="2"/>
    </row>
    <row r="98" spans="3:12" x14ac:dyDescent="0.2">
      <c r="C98" s="1"/>
      <c r="D98" s="1"/>
      <c r="G98" s="2"/>
      <c r="H98" s="2"/>
      <c r="I98" s="2"/>
      <c r="J98" s="2"/>
      <c r="K98" s="2"/>
      <c r="L98" s="2"/>
    </row>
    <row r="99" spans="3:12" x14ac:dyDescent="0.2">
      <c r="C99" s="1"/>
      <c r="D99" s="1"/>
      <c r="G99" s="2"/>
      <c r="H99" s="2"/>
      <c r="I99" s="2"/>
      <c r="J99" s="2"/>
      <c r="K99" s="2"/>
      <c r="L99" s="2"/>
    </row>
    <row r="100" spans="3:12" x14ac:dyDescent="0.2">
      <c r="C100" s="1"/>
      <c r="D100" s="1"/>
      <c r="G100" s="2"/>
      <c r="H100" s="2"/>
      <c r="I100" s="2"/>
      <c r="J100" s="2"/>
      <c r="K100" s="2"/>
      <c r="L100" s="2"/>
    </row>
    <row r="101" spans="3:12" x14ac:dyDescent="0.2">
      <c r="C101" s="1"/>
      <c r="D101" s="1"/>
      <c r="G101" s="2"/>
      <c r="H101" s="2"/>
      <c r="I101" s="2"/>
      <c r="J101" s="2"/>
      <c r="K101" s="2"/>
      <c r="L101" s="2"/>
    </row>
    <row r="102" spans="3:12" x14ac:dyDescent="0.2">
      <c r="C102" s="1"/>
      <c r="D102" s="1"/>
      <c r="G102" s="2"/>
      <c r="H102" s="2"/>
      <c r="I102" s="2"/>
      <c r="J102" s="2"/>
      <c r="K102" s="2"/>
      <c r="L102" s="2"/>
    </row>
    <row r="103" spans="3:12" x14ac:dyDescent="0.2">
      <c r="C103" s="1"/>
      <c r="D103" s="1"/>
      <c r="G103" s="2"/>
      <c r="H103" s="2"/>
      <c r="I103" s="2"/>
      <c r="J103" s="2"/>
      <c r="K103" s="2"/>
      <c r="L103" s="2"/>
    </row>
    <row r="104" spans="3:12" x14ac:dyDescent="0.2">
      <c r="C104" s="1"/>
      <c r="D104" s="1"/>
      <c r="G104" s="2"/>
      <c r="H104" s="2"/>
      <c r="I104" s="2"/>
      <c r="J104" s="2"/>
      <c r="K104" s="2"/>
      <c r="L104" s="2"/>
    </row>
    <row r="105" spans="3:12" x14ac:dyDescent="0.2">
      <c r="C105" s="1"/>
      <c r="D105" s="1"/>
      <c r="G105" s="2"/>
      <c r="H105" s="2"/>
      <c r="I105" s="2"/>
      <c r="J105" s="2"/>
      <c r="K105" s="2"/>
      <c r="L105" s="2"/>
    </row>
    <row r="106" spans="3:12" x14ac:dyDescent="0.2">
      <c r="C106" s="1"/>
      <c r="D106" s="1"/>
      <c r="G106" s="2"/>
      <c r="H106" s="2"/>
      <c r="I106" s="2"/>
      <c r="J106" s="2"/>
      <c r="K106" s="2"/>
      <c r="L106" s="2"/>
    </row>
  </sheetData>
  <sortState xmlns:xlrd2="http://schemas.microsoft.com/office/spreadsheetml/2017/richdata2" ref="A12:S106">
    <sortCondition ref="B11:B106"/>
    <sortCondition ref="A11:A106"/>
    <sortCondition descending="1" ref="F11:F106"/>
    <sortCondition ref="E11:E10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7C2C-30AB-A94C-99C6-0E0DA0FC0107}">
  <dimension ref="A1:AV202"/>
  <sheetViews>
    <sheetView topLeftCell="J1" workbookViewId="0">
      <pane xSplit="6" ySplit="1" topLeftCell="Q2" activePane="bottomRight" state="frozen"/>
      <selection activeCell="J1" sqref="J1"/>
      <selection pane="topRight" activeCell="P1" sqref="P1"/>
      <selection pane="bottomLeft" activeCell="J2" sqref="J2"/>
      <selection pane="bottomRight" activeCell="AG10" sqref="AG10"/>
    </sheetView>
  </sheetViews>
  <sheetFormatPr baseColWidth="10" defaultRowHeight="16" x14ac:dyDescent="0.2"/>
  <cols>
    <col min="1" max="5" width="0" hidden="1" customWidth="1"/>
    <col min="6" max="6" width="14.33203125" hidden="1" customWidth="1"/>
    <col min="7" max="9" width="0" hidden="1" customWidth="1"/>
    <col min="13" max="14" width="10.83203125" style="3"/>
  </cols>
  <sheetData>
    <row r="1" spans="1:48" x14ac:dyDescent="0.2">
      <c r="J1" t="s">
        <v>1</v>
      </c>
      <c r="K1" t="s">
        <v>64</v>
      </c>
      <c r="L1" t="s">
        <v>65</v>
      </c>
      <c r="M1" s="3" t="s">
        <v>3</v>
      </c>
      <c r="N1" s="3" t="s">
        <v>4</v>
      </c>
      <c r="O1" t="s">
        <v>2</v>
      </c>
      <c r="P1" t="s">
        <v>66</v>
      </c>
      <c r="Q1" t="s">
        <v>67</v>
      </c>
      <c r="R1" t="s">
        <v>68</v>
      </c>
      <c r="S1" t="s">
        <v>69</v>
      </c>
      <c r="T1" t="s">
        <v>40</v>
      </c>
      <c r="U1" t="s">
        <v>70</v>
      </c>
      <c r="V1" t="s">
        <v>42</v>
      </c>
      <c r="W1" t="s">
        <v>71</v>
      </c>
      <c r="X1" t="s">
        <v>72</v>
      </c>
      <c r="Y1" t="s">
        <v>73</v>
      </c>
      <c r="Z1" t="s">
        <v>47</v>
      </c>
      <c r="AA1" t="s">
        <v>74</v>
      </c>
      <c r="AB1" t="s">
        <v>45</v>
      </c>
      <c r="AC1" t="s">
        <v>75</v>
      </c>
      <c r="AD1" t="s">
        <v>76</v>
      </c>
      <c r="AE1" t="s">
        <v>33</v>
      </c>
      <c r="AF1" t="s">
        <v>34</v>
      </c>
      <c r="AG1" t="s">
        <v>35</v>
      </c>
      <c r="AH1" t="s">
        <v>77</v>
      </c>
      <c r="AI1" t="s">
        <v>78</v>
      </c>
      <c r="AJ1" t="s">
        <v>36</v>
      </c>
      <c r="AK1" t="s">
        <v>37</v>
      </c>
      <c r="AM1" t="s">
        <v>39</v>
      </c>
      <c r="AN1" t="s">
        <v>40</v>
      </c>
      <c r="AO1" t="s">
        <v>41</v>
      </c>
      <c r="AP1" t="s">
        <v>42</v>
      </c>
      <c r="AQ1" t="s">
        <v>71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">
      <c r="A2" s="3">
        <v>44958</v>
      </c>
      <c r="C2">
        <v>21996969</v>
      </c>
      <c r="D2">
        <v>29103850</v>
      </c>
      <c r="E2" s="3">
        <v>44966</v>
      </c>
      <c r="F2" t="s">
        <v>79</v>
      </c>
      <c r="G2" t="s">
        <v>80</v>
      </c>
      <c r="H2" t="s">
        <v>81</v>
      </c>
      <c r="J2">
        <v>2021</v>
      </c>
      <c r="K2" s="4" t="s">
        <v>82</v>
      </c>
      <c r="L2" t="s">
        <v>83</v>
      </c>
      <c r="M2" s="3">
        <v>44426</v>
      </c>
      <c r="N2" s="3">
        <v>44488</v>
      </c>
      <c r="O2" s="4">
        <v>1</v>
      </c>
      <c r="P2">
        <v>9.6</v>
      </c>
      <c r="Q2">
        <v>90.4</v>
      </c>
      <c r="R2">
        <v>29.2</v>
      </c>
      <c r="S2">
        <v>29.2</v>
      </c>
      <c r="T2">
        <v>16.600000000000001</v>
      </c>
      <c r="U2">
        <v>21.5</v>
      </c>
      <c r="V2">
        <v>70</v>
      </c>
      <c r="W2">
        <v>0.77</v>
      </c>
      <c r="X2">
        <v>0.74</v>
      </c>
      <c r="Y2">
        <v>0.47</v>
      </c>
      <c r="Z2">
        <v>-1</v>
      </c>
      <c r="AA2">
        <v>1.36</v>
      </c>
      <c r="AB2">
        <v>-1</v>
      </c>
      <c r="AD2">
        <f t="shared" ref="AD2:AD33" si="0">U2*0.93</f>
        <v>19.995000000000001</v>
      </c>
      <c r="AE2">
        <f t="shared" ref="AE2:AE33" si="1">88.9-(0.779*T2)</f>
        <v>75.968600000000009</v>
      </c>
      <c r="AF2">
        <f t="shared" ref="AF2:AF33" si="2">120/U2</f>
        <v>5.5813953488372094</v>
      </c>
      <c r="AG2">
        <f t="shared" ref="AG2:AG33" si="3">(100-((U2*0.93)+S2+AC2))</f>
        <v>50.805</v>
      </c>
      <c r="AI2">
        <f t="shared" ref="AI2:AI33" si="4">V2</f>
        <v>70</v>
      </c>
      <c r="AJ2">
        <f t="shared" ref="AJ2:AJ33" si="5">(AF2*AI2)/1.23</f>
        <v>317.64038570618266</v>
      </c>
      <c r="AK2">
        <f t="shared" ref="AK2:AK33" si="6">(AF2*AE2)/1.29</f>
        <v>328.6905354245539</v>
      </c>
      <c r="AM2">
        <f>AVERAGE(S2:S5)</f>
        <v>27.125</v>
      </c>
      <c r="AN2">
        <f>AVERAGE(T2:T5)</f>
        <v>16.625</v>
      </c>
      <c r="AO2">
        <f>AVERAGE(U2:U5)</f>
        <v>21.7</v>
      </c>
      <c r="AP2">
        <f>AVERAGE(V2:V5)</f>
        <v>69.5</v>
      </c>
      <c r="AQ2">
        <f>AVERAGE(W2:W5)</f>
        <v>0.76750000000000007</v>
      </c>
      <c r="AR2">
        <f>AVERAGE(AE2:AE5)</f>
        <v>75.949125000000009</v>
      </c>
      <c r="AS2">
        <f>AVERAGE(AF2:AF5)</f>
        <v>5.5334003881048899</v>
      </c>
      <c r="AT2">
        <f>AVERAGE(AG2:AG5)</f>
        <v>52.694000000000003</v>
      </c>
      <c r="AU2">
        <f>AVERAGE(AJ2:AJ5)</f>
        <v>312.70613580895781</v>
      </c>
      <c r="AV2">
        <f>AVERAGE(AK2:AK5)</f>
        <v>325.80716198358317</v>
      </c>
    </row>
    <row r="3" spans="1:48" x14ac:dyDescent="0.2">
      <c r="A3" s="3">
        <v>44958</v>
      </c>
      <c r="C3">
        <v>21996969</v>
      </c>
      <c r="D3">
        <v>29103860</v>
      </c>
      <c r="E3" s="3">
        <v>44966</v>
      </c>
      <c r="F3" t="s">
        <v>84</v>
      </c>
      <c r="G3" t="s">
        <v>80</v>
      </c>
      <c r="H3" t="s">
        <v>81</v>
      </c>
      <c r="J3">
        <v>2021</v>
      </c>
      <c r="K3" s="4" t="s">
        <v>82</v>
      </c>
      <c r="L3" t="s">
        <v>83</v>
      </c>
      <c r="M3" s="3">
        <v>44426</v>
      </c>
      <c r="N3" s="3">
        <v>44488</v>
      </c>
      <c r="O3" s="4">
        <v>2</v>
      </c>
      <c r="P3">
        <v>9.6999999999999993</v>
      </c>
      <c r="Q3">
        <v>90.3</v>
      </c>
      <c r="R3">
        <v>29.5</v>
      </c>
      <c r="S3">
        <v>29.5</v>
      </c>
      <c r="T3">
        <v>17</v>
      </c>
      <c r="U3">
        <v>22.5</v>
      </c>
      <c r="V3">
        <v>69</v>
      </c>
      <c r="W3">
        <v>0.77</v>
      </c>
      <c r="X3">
        <v>0.74</v>
      </c>
      <c r="Y3">
        <v>0.46</v>
      </c>
      <c r="Z3">
        <v>-1</v>
      </c>
      <c r="AA3">
        <v>1.35</v>
      </c>
      <c r="AB3">
        <v>-1</v>
      </c>
      <c r="AD3">
        <f t="shared" si="0"/>
        <v>20.925000000000001</v>
      </c>
      <c r="AE3">
        <f t="shared" si="1"/>
        <v>75.657000000000011</v>
      </c>
      <c r="AF3">
        <f t="shared" si="2"/>
        <v>5.333333333333333</v>
      </c>
      <c r="AG3">
        <f t="shared" si="3"/>
        <v>49.575000000000003</v>
      </c>
      <c r="AI3">
        <f t="shared" si="4"/>
        <v>69</v>
      </c>
      <c r="AJ3">
        <f t="shared" si="5"/>
        <v>299.1869918699187</v>
      </c>
      <c r="AK3">
        <f t="shared" si="6"/>
        <v>312.79379844961238</v>
      </c>
    </row>
    <row r="4" spans="1:48" x14ac:dyDescent="0.2">
      <c r="A4" s="3">
        <v>44958</v>
      </c>
      <c r="C4">
        <v>21996969</v>
      </c>
      <c r="D4">
        <v>29103870</v>
      </c>
      <c r="E4" s="3">
        <v>44966</v>
      </c>
      <c r="F4" t="s">
        <v>85</v>
      </c>
      <c r="G4" t="s">
        <v>80</v>
      </c>
      <c r="H4" t="s">
        <v>81</v>
      </c>
      <c r="J4">
        <v>2021</v>
      </c>
      <c r="K4" s="4" t="s">
        <v>82</v>
      </c>
      <c r="L4" t="s">
        <v>83</v>
      </c>
      <c r="M4" s="3">
        <v>44426</v>
      </c>
      <c r="N4" s="3">
        <v>44488</v>
      </c>
      <c r="O4" s="4">
        <v>3</v>
      </c>
      <c r="P4">
        <v>9.6999999999999993</v>
      </c>
      <c r="Q4">
        <v>90.3</v>
      </c>
      <c r="R4">
        <v>28.5</v>
      </c>
      <c r="S4">
        <v>28.5</v>
      </c>
      <c r="T4">
        <v>16.100000000000001</v>
      </c>
      <c r="U4">
        <v>21</v>
      </c>
      <c r="V4">
        <v>70</v>
      </c>
      <c r="W4">
        <v>0.77</v>
      </c>
      <c r="X4">
        <v>0.74</v>
      </c>
      <c r="Y4">
        <v>0.47</v>
      </c>
      <c r="Z4">
        <v>-1</v>
      </c>
      <c r="AA4">
        <v>1.37</v>
      </c>
      <c r="AB4">
        <v>-1</v>
      </c>
      <c r="AD4">
        <f t="shared" si="0"/>
        <v>19.53</v>
      </c>
      <c r="AE4">
        <f t="shared" si="1"/>
        <v>76.358100000000007</v>
      </c>
      <c r="AF4">
        <f t="shared" si="2"/>
        <v>5.7142857142857144</v>
      </c>
      <c r="AG4">
        <f t="shared" si="3"/>
        <v>51.97</v>
      </c>
      <c r="AI4">
        <f t="shared" si="4"/>
        <v>70</v>
      </c>
      <c r="AJ4">
        <f t="shared" si="5"/>
        <v>325.20325203252031</v>
      </c>
      <c r="AK4">
        <f t="shared" si="6"/>
        <v>338.2418604651163</v>
      </c>
    </row>
    <row r="5" spans="1:48" x14ac:dyDescent="0.2">
      <c r="A5" s="3">
        <v>44958</v>
      </c>
      <c r="C5">
        <v>21996969</v>
      </c>
      <c r="D5">
        <v>29103880</v>
      </c>
      <c r="E5" s="3">
        <v>44966</v>
      </c>
      <c r="F5" t="s">
        <v>86</v>
      </c>
      <c r="G5" t="s">
        <v>80</v>
      </c>
      <c r="H5" t="s">
        <v>81</v>
      </c>
      <c r="J5">
        <v>2021</v>
      </c>
      <c r="K5" s="4" t="s">
        <v>82</v>
      </c>
      <c r="L5" t="s">
        <v>83</v>
      </c>
      <c r="M5" s="3">
        <v>44426</v>
      </c>
      <c r="N5" s="3">
        <v>44488</v>
      </c>
      <c r="O5" s="4">
        <v>4</v>
      </c>
      <c r="P5">
        <v>10.1</v>
      </c>
      <c r="Q5">
        <v>89.9</v>
      </c>
      <c r="R5">
        <v>21.3</v>
      </c>
      <c r="S5">
        <v>21.3</v>
      </c>
      <c r="T5">
        <v>16.8</v>
      </c>
      <c r="U5">
        <v>21.8</v>
      </c>
      <c r="V5">
        <v>69</v>
      </c>
      <c r="W5">
        <v>0.76</v>
      </c>
      <c r="X5">
        <v>0.73</v>
      </c>
      <c r="Y5">
        <v>0.46</v>
      </c>
      <c r="Z5">
        <v>-1</v>
      </c>
      <c r="AA5">
        <v>1.39</v>
      </c>
      <c r="AB5">
        <v>-1</v>
      </c>
      <c r="AD5">
        <f t="shared" si="0"/>
        <v>20.274000000000001</v>
      </c>
      <c r="AE5">
        <f t="shared" si="1"/>
        <v>75.81280000000001</v>
      </c>
      <c r="AF5">
        <f t="shared" si="2"/>
        <v>5.5045871559633026</v>
      </c>
      <c r="AG5">
        <f t="shared" si="3"/>
        <v>58.426000000000002</v>
      </c>
      <c r="AI5">
        <f t="shared" si="4"/>
        <v>69</v>
      </c>
      <c r="AJ5">
        <f t="shared" si="5"/>
        <v>308.79391362720969</v>
      </c>
      <c r="AK5">
        <f t="shared" si="6"/>
        <v>323.50245359505016</v>
      </c>
    </row>
    <row r="6" spans="1:48" x14ac:dyDescent="0.2">
      <c r="A6" s="3">
        <v>44958</v>
      </c>
      <c r="C6">
        <v>21996969</v>
      </c>
      <c r="D6">
        <v>29103890</v>
      </c>
      <c r="E6" s="3">
        <v>44966</v>
      </c>
      <c r="F6" t="s">
        <v>87</v>
      </c>
      <c r="G6" t="s">
        <v>80</v>
      </c>
      <c r="H6" t="s">
        <v>81</v>
      </c>
      <c r="J6">
        <v>2021</v>
      </c>
      <c r="K6" s="4" t="s">
        <v>88</v>
      </c>
      <c r="L6" t="s">
        <v>83</v>
      </c>
      <c r="M6" s="3">
        <v>44426</v>
      </c>
      <c r="N6" s="3">
        <v>44488</v>
      </c>
      <c r="O6" s="4">
        <v>1</v>
      </c>
      <c r="P6">
        <v>9.8000000000000007</v>
      </c>
      <c r="Q6">
        <v>90.2</v>
      </c>
      <c r="R6">
        <v>29.6</v>
      </c>
      <c r="S6">
        <v>29.6</v>
      </c>
      <c r="T6">
        <v>16.899999999999999</v>
      </c>
      <c r="U6">
        <v>21.8</v>
      </c>
      <c r="V6">
        <v>69</v>
      </c>
      <c r="W6">
        <v>0.77</v>
      </c>
      <c r="X6">
        <v>0.74</v>
      </c>
      <c r="Y6">
        <v>0.47</v>
      </c>
      <c r="Z6">
        <v>-1</v>
      </c>
      <c r="AA6">
        <v>1.35</v>
      </c>
      <c r="AB6">
        <v>-1</v>
      </c>
      <c r="AD6">
        <f t="shared" si="0"/>
        <v>20.274000000000001</v>
      </c>
      <c r="AE6">
        <f t="shared" si="1"/>
        <v>75.73490000000001</v>
      </c>
      <c r="AF6">
        <f t="shared" si="2"/>
        <v>5.5045871559633026</v>
      </c>
      <c r="AG6">
        <f t="shared" si="3"/>
        <v>50.125999999999998</v>
      </c>
      <c r="AI6">
        <f t="shared" si="4"/>
        <v>69</v>
      </c>
      <c r="AJ6">
        <f t="shared" si="5"/>
        <v>308.79391362720969</v>
      </c>
      <c r="AK6">
        <f t="shared" si="6"/>
        <v>323.1700448047792</v>
      </c>
      <c r="AM6">
        <f>AVERAGE(S6:S9)</f>
        <v>24.625</v>
      </c>
      <c r="AN6">
        <f>AVERAGE(T6:T9)</f>
        <v>16.5</v>
      </c>
      <c r="AO6">
        <f>AVERAGE(U6:U9)</f>
        <v>21.25</v>
      </c>
      <c r="AP6">
        <f>AVERAGE(V6:V9)</f>
        <v>69</v>
      </c>
      <c r="AQ6">
        <f>AVERAGE(W6:W9)</f>
        <v>0.77</v>
      </c>
      <c r="AR6">
        <f>AVERAGE(AE6:AE9)</f>
        <v>76.046500000000009</v>
      </c>
      <c r="AS6">
        <f>AVERAGE(AF6:AF9)</f>
        <v>5.6503526464297416</v>
      </c>
      <c r="AT6">
        <f>AVERAGE(AG6:AG9)</f>
        <v>55.612499999999997</v>
      </c>
      <c r="AU6">
        <f>AVERAGE(AJ6:AJ9)</f>
        <v>316.97100211679049</v>
      </c>
      <c r="AV6">
        <f>AVERAGE(AK6:AK9)</f>
        <v>333.11076990303354</v>
      </c>
    </row>
    <row r="7" spans="1:48" x14ac:dyDescent="0.2">
      <c r="A7" s="3">
        <v>44958</v>
      </c>
      <c r="C7">
        <v>21996969</v>
      </c>
      <c r="D7">
        <v>29103900</v>
      </c>
      <c r="E7" s="3">
        <v>44966</v>
      </c>
      <c r="F7" t="s">
        <v>89</v>
      </c>
      <c r="G7" t="s">
        <v>80</v>
      </c>
      <c r="H7" t="s">
        <v>81</v>
      </c>
      <c r="J7">
        <v>2021</v>
      </c>
      <c r="K7" s="4" t="s">
        <v>88</v>
      </c>
      <c r="L7" t="s">
        <v>83</v>
      </c>
      <c r="M7" s="3">
        <v>44426</v>
      </c>
      <c r="N7" s="3">
        <v>44488</v>
      </c>
      <c r="O7" s="4">
        <v>2</v>
      </c>
      <c r="P7">
        <v>10.1</v>
      </c>
      <c r="Q7">
        <v>89.9</v>
      </c>
      <c r="R7">
        <v>24.1</v>
      </c>
      <c r="S7">
        <v>24.1</v>
      </c>
      <c r="T7">
        <v>16.2</v>
      </c>
      <c r="U7">
        <v>20.6</v>
      </c>
      <c r="V7">
        <v>69</v>
      </c>
      <c r="W7">
        <v>0.77</v>
      </c>
      <c r="X7">
        <v>0.74</v>
      </c>
      <c r="Y7">
        <v>0.47</v>
      </c>
      <c r="Z7">
        <v>-1</v>
      </c>
      <c r="AA7">
        <v>1.39</v>
      </c>
      <c r="AB7">
        <v>-1</v>
      </c>
      <c r="AD7">
        <f t="shared" si="0"/>
        <v>19.158000000000001</v>
      </c>
      <c r="AE7">
        <f t="shared" si="1"/>
        <v>76.280200000000008</v>
      </c>
      <c r="AF7">
        <f t="shared" si="2"/>
        <v>5.8252427184466011</v>
      </c>
      <c r="AG7">
        <f t="shared" si="3"/>
        <v>56.741999999999997</v>
      </c>
      <c r="AI7">
        <f t="shared" si="4"/>
        <v>69</v>
      </c>
      <c r="AJ7">
        <f t="shared" si="5"/>
        <v>326.78190859578496</v>
      </c>
      <c r="AK7">
        <f t="shared" si="6"/>
        <v>344.4578911718221</v>
      </c>
    </row>
    <row r="8" spans="1:48" x14ac:dyDescent="0.2">
      <c r="A8" s="3">
        <v>44958</v>
      </c>
      <c r="C8">
        <v>21996969</v>
      </c>
      <c r="D8">
        <v>29103910</v>
      </c>
      <c r="E8" s="3">
        <v>44966</v>
      </c>
      <c r="F8" t="s">
        <v>90</v>
      </c>
      <c r="G8" t="s">
        <v>80</v>
      </c>
      <c r="H8" t="s">
        <v>81</v>
      </c>
      <c r="J8">
        <v>2021</v>
      </c>
      <c r="K8" s="4" t="s">
        <v>88</v>
      </c>
      <c r="L8" t="s">
        <v>83</v>
      </c>
      <c r="M8" s="3">
        <v>44426</v>
      </c>
      <c r="N8" s="3">
        <v>44488</v>
      </c>
      <c r="O8" s="4">
        <v>3</v>
      </c>
      <c r="P8">
        <v>10.3</v>
      </c>
      <c r="Q8">
        <v>89.7</v>
      </c>
      <c r="R8">
        <v>23.2</v>
      </c>
      <c r="S8">
        <v>23.2</v>
      </c>
      <c r="T8">
        <v>16.5</v>
      </c>
      <c r="U8">
        <v>21.7</v>
      </c>
      <c r="V8">
        <v>69</v>
      </c>
      <c r="W8">
        <v>0.77</v>
      </c>
      <c r="X8">
        <v>0.73</v>
      </c>
      <c r="Y8">
        <v>0.46</v>
      </c>
      <c r="Z8">
        <v>-1</v>
      </c>
      <c r="AA8">
        <v>1.38</v>
      </c>
      <c r="AB8">
        <v>-1</v>
      </c>
      <c r="AD8">
        <f t="shared" si="0"/>
        <v>20.181000000000001</v>
      </c>
      <c r="AE8">
        <f t="shared" si="1"/>
        <v>76.046500000000009</v>
      </c>
      <c r="AF8">
        <f t="shared" si="2"/>
        <v>5.5299539170506913</v>
      </c>
      <c r="AG8">
        <f t="shared" si="3"/>
        <v>56.619</v>
      </c>
      <c r="AI8">
        <f t="shared" si="4"/>
        <v>69</v>
      </c>
      <c r="AJ8">
        <f t="shared" si="5"/>
        <v>310.21692705406321</v>
      </c>
      <c r="AK8">
        <f t="shared" si="6"/>
        <v>325.99507019612048</v>
      </c>
    </row>
    <row r="9" spans="1:48" x14ac:dyDescent="0.2">
      <c r="A9" s="3">
        <v>44958</v>
      </c>
      <c r="C9">
        <v>21996969</v>
      </c>
      <c r="D9">
        <v>29103920</v>
      </c>
      <c r="E9" s="3">
        <v>44966</v>
      </c>
      <c r="F9" t="s">
        <v>91</v>
      </c>
      <c r="G9" t="s">
        <v>80</v>
      </c>
      <c r="H9" t="s">
        <v>81</v>
      </c>
      <c r="J9">
        <v>2021</v>
      </c>
      <c r="K9" s="4" t="s">
        <v>88</v>
      </c>
      <c r="L9" t="s">
        <v>83</v>
      </c>
      <c r="M9" s="3">
        <v>44426</v>
      </c>
      <c r="N9" s="3">
        <v>44488</v>
      </c>
      <c r="O9" s="4">
        <v>4</v>
      </c>
      <c r="P9">
        <v>10.3</v>
      </c>
      <c r="Q9">
        <v>89.7</v>
      </c>
      <c r="R9">
        <v>21.6</v>
      </c>
      <c r="S9">
        <v>21.6</v>
      </c>
      <c r="T9">
        <v>16.399999999999999</v>
      </c>
      <c r="U9">
        <v>20.9</v>
      </c>
      <c r="V9">
        <v>69</v>
      </c>
      <c r="W9">
        <v>0.77</v>
      </c>
      <c r="X9">
        <v>0.74</v>
      </c>
      <c r="Y9">
        <v>0.46</v>
      </c>
      <c r="Z9">
        <v>-1</v>
      </c>
      <c r="AA9">
        <v>1.4</v>
      </c>
      <c r="AB9">
        <v>-1</v>
      </c>
      <c r="AD9">
        <f t="shared" si="0"/>
        <v>19.437000000000001</v>
      </c>
      <c r="AE9">
        <f t="shared" si="1"/>
        <v>76.124400000000009</v>
      </c>
      <c r="AF9">
        <f t="shared" si="2"/>
        <v>5.7416267942583739</v>
      </c>
      <c r="AG9">
        <f t="shared" si="3"/>
        <v>58.962999999999994</v>
      </c>
      <c r="AI9">
        <f t="shared" si="4"/>
        <v>69</v>
      </c>
      <c r="AJ9">
        <f t="shared" si="5"/>
        <v>322.09125919010393</v>
      </c>
      <c r="AK9">
        <f t="shared" si="6"/>
        <v>338.82007343941257</v>
      </c>
    </row>
    <row r="10" spans="1:48" x14ac:dyDescent="0.2">
      <c r="A10" s="3">
        <v>44958</v>
      </c>
      <c r="C10">
        <v>21996969</v>
      </c>
      <c r="D10">
        <v>29103930</v>
      </c>
      <c r="E10" s="3">
        <v>44966</v>
      </c>
      <c r="F10" t="s">
        <v>92</v>
      </c>
      <c r="G10" t="s">
        <v>80</v>
      </c>
      <c r="H10" t="s">
        <v>81</v>
      </c>
      <c r="J10">
        <v>2021</v>
      </c>
      <c r="K10" s="4" t="s">
        <v>93</v>
      </c>
      <c r="L10" t="s">
        <v>83</v>
      </c>
      <c r="M10" s="3">
        <v>44426</v>
      </c>
      <c r="N10" s="3">
        <v>44488</v>
      </c>
      <c r="O10" s="4">
        <v>1</v>
      </c>
      <c r="P10">
        <v>9.1</v>
      </c>
      <c r="Q10">
        <v>90.9</v>
      </c>
      <c r="R10">
        <v>30.7</v>
      </c>
      <c r="S10">
        <v>30.7</v>
      </c>
      <c r="T10">
        <v>20.100000000000001</v>
      </c>
      <c r="U10">
        <v>25.6</v>
      </c>
      <c r="V10">
        <v>68</v>
      </c>
      <c r="W10">
        <v>0.75</v>
      </c>
      <c r="X10">
        <v>0.72</v>
      </c>
      <c r="Y10">
        <v>0.45</v>
      </c>
      <c r="Z10">
        <v>-1</v>
      </c>
      <c r="AA10">
        <v>1.3</v>
      </c>
      <c r="AB10">
        <v>-1</v>
      </c>
      <c r="AD10">
        <f t="shared" si="0"/>
        <v>23.808000000000003</v>
      </c>
      <c r="AE10">
        <f t="shared" si="1"/>
        <v>73.242100000000008</v>
      </c>
      <c r="AF10">
        <f t="shared" si="2"/>
        <v>4.6875</v>
      </c>
      <c r="AG10">
        <f t="shared" si="3"/>
        <v>45.491999999999997</v>
      </c>
      <c r="AI10">
        <f t="shared" si="4"/>
        <v>68</v>
      </c>
      <c r="AJ10">
        <f t="shared" si="5"/>
        <v>259.14634146341461</v>
      </c>
      <c r="AK10">
        <f t="shared" si="6"/>
        <v>266.14135174418607</v>
      </c>
      <c r="AM10">
        <f>AVERAGE(S10:S13)</f>
        <v>26.174999999999997</v>
      </c>
      <c r="AN10">
        <f>AVERAGE(T10:T13)</f>
        <v>21.325000000000003</v>
      </c>
      <c r="AO10">
        <f>AVERAGE(U10:U13)</f>
        <v>26.85</v>
      </c>
      <c r="AP10">
        <f>AVERAGE(V10:V13)</f>
        <v>67.25</v>
      </c>
      <c r="AQ10">
        <f>AVERAGE(W10:W13)</f>
        <v>0.73750000000000004</v>
      </c>
      <c r="AR10">
        <f>AVERAGE(AE10:AE13)</f>
        <v>72.287824999999998</v>
      </c>
      <c r="AS10">
        <f>AVERAGE(AF10:AF13)</f>
        <v>4.4828062961573689</v>
      </c>
      <c r="AT10">
        <f>AVERAGE(AG10:AG13)</f>
        <v>48.854499999999994</v>
      </c>
      <c r="AU10">
        <f>AVERAGE(AJ10:AJ13)</f>
        <v>245.26022062576988</v>
      </c>
      <c r="AV10">
        <f>AVERAGE(AK10:AK13)</f>
        <v>251.40741521380173</v>
      </c>
    </row>
    <row r="11" spans="1:48" x14ac:dyDescent="0.2">
      <c r="A11" s="3">
        <v>44958</v>
      </c>
      <c r="C11">
        <v>21996969</v>
      </c>
      <c r="D11">
        <v>29103940</v>
      </c>
      <c r="E11" s="3">
        <v>44966</v>
      </c>
      <c r="F11" t="s">
        <v>94</v>
      </c>
      <c r="G11" t="s">
        <v>80</v>
      </c>
      <c r="H11" t="s">
        <v>81</v>
      </c>
      <c r="J11">
        <v>2021</v>
      </c>
      <c r="K11" s="4" t="s">
        <v>93</v>
      </c>
      <c r="L11" t="s">
        <v>83</v>
      </c>
      <c r="M11" s="3">
        <v>44426</v>
      </c>
      <c r="N11" s="3">
        <v>44488</v>
      </c>
      <c r="O11" s="4">
        <v>2</v>
      </c>
      <c r="P11">
        <v>9.3000000000000007</v>
      </c>
      <c r="Q11">
        <v>90.7</v>
      </c>
      <c r="R11">
        <v>28.1</v>
      </c>
      <c r="S11">
        <v>28.1</v>
      </c>
      <c r="T11">
        <v>21.6</v>
      </c>
      <c r="U11">
        <v>27.3</v>
      </c>
      <c r="V11">
        <v>67</v>
      </c>
      <c r="W11">
        <v>0.74</v>
      </c>
      <c r="X11">
        <v>0.71</v>
      </c>
      <c r="Y11">
        <v>0.44</v>
      </c>
      <c r="Z11">
        <v>-1</v>
      </c>
      <c r="AA11">
        <v>1.29</v>
      </c>
      <c r="AB11">
        <v>-1</v>
      </c>
      <c r="AD11">
        <f t="shared" si="0"/>
        <v>25.389000000000003</v>
      </c>
      <c r="AE11">
        <f t="shared" si="1"/>
        <v>72.073599999999999</v>
      </c>
      <c r="AF11">
        <f t="shared" si="2"/>
        <v>4.3956043956043951</v>
      </c>
      <c r="AG11">
        <f t="shared" si="3"/>
        <v>46.510999999999996</v>
      </c>
      <c r="AI11">
        <f t="shared" si="4"/>
        <v>67</v>
      </c>
      <c r="AJ11">
        <f t="shared" si="5"/>
        <v>239.43536138658089</v>
      </c>
      <c r="AK11">
        <f t="shared" si="6"/>
        <v>245.5868472612658</v>
      </c>
    </row>
    <row r="12" spans="1:48" x14ac:dyDescent="0.2">
      <c r="A12" s="3">
        <v>44958</v>
      </c>
      <c r="C12">
        <v>21996969</v>
      </c>
      <c r="D12">
        <v>29103950</v>
      </c>
      <c r="E12" s="3">
        <v>44966</v>
      </c>
      <c r="F12" t="s">
        <v>95</v>
      </c>
      <c r="G12" t="s">
        <v>80</v>
      </c>
      <c r="H12" t="s">
        <v>81</v>
      </c>
      <c r="J12">
        <v>2021</v>
      </c>
      <c r="K12" s="4" t="s">
        <v>93</v>
      </c>
      <c r="L12" t="s">
        <v>83</v>
      </c>
      <c r="M12" s="3">
        <v>44426</v>
      </c>
      <c r="N12" s="3">
        <v>44488</v>
      </c>
      <c r="O12" s="4">
        <v>3</v>
      </c>
      <c r="P12">
        <v>9.5</v>
      </c>
      <c r="Q12">
        <v>90.5</v>
      </c>
      <c r="R12">
        <v>23.3</v>
      </c>
      <c r="S12">
        <v>23.3</v>
      </c>
      <c r="T12">
        <v>23.5</v>
      </c>
      <c r="U12">
        <v>29.1</v>
      </c>
      <c r="V12">
        <v>66</v>
      </c>
      <c r="W12">
        <v>0.72</v>
      </c>
      <c r="X12">
        <v>0.69</v>
      </c>
      <c r="Y12">
        <v>0.42</v>
      </c>
      <c r="Z12">
        <v>-1</v>
      </c>
      <c r="AA12">
        <v>1.28</v>
      </c>
      <c r="AB12">
        <v>-1</v>
      </c>
      <c r="AD12">
        <f t="shared" si="0"/>
        <v>27.063000000000002</v>
      </c>
      <c r="AE12">
        <f t="shared" si="1"/>
        <v>70.593500000000006</v>
      </c>
      <c r="AF12">
        <f t="shared" si="2"/>
        <v>4.1237113402061851</v>
      </c>
      <c r="AG12">
        <f t="shared" si="3"/>
        <v>49.637</v>
      </c>
      <c r="AI12">
        <f t="shared" si="4"/>
        <v>66</v>
      </c>
      <c r="AJ12">
        <f t="shared" si="5"/>
        <v>221.27231581594162</v>
      </c>
      <c r="AK12">
        <f t="shared" si="6"/>
        <v>225.66450891073285</v>
      </c>
    </row>
    <row r="13" spans="1:48" x14ac:dyDescent="0.2">
      <c r="A13" s="3">
        <v>44958</v>
      </c>
      <c r="C13">
        <v>21996969</v>
      </c>
      <c r="D13">
        <v>29103960</v>
      </c>
      <c r="E13" s="3">
        <v>44966</v>
      </c>
      <c r="F13" t="s">
        <v>96</v>
      </c>
      <c r="G13" t="s">
        <v>80</v>
      </c>
      <c r="H13" t="s">
        <v>81</v>
      </c>
      <c r="J13">
        <v>2021</v>
      </c>
      <c r="K13" s="4" t="s">
        <v>93</v>
      </c>
      <c r="L13" t="s">
        <v>83</v>
      </c>
      <c r="M13" s="3">
        <v>44426</v>
      </c>
      <c r="N13" s="3">
        <v>44488</v>
      </c>
      <c r="O13" s="4">
        <v>4</v>
      </c>
      <c r="P13">
        <v>9.5</v>
      </c>
      <c r="Q13">
        <v>90.5</v>
      </c>
      <c r="R13">
        <v>22.6</v>
      </c>
      <c r="S13">
        <v>22.6</v>
      </c>
      <c r="T13">
        <v>20.100000000000001</v>
      </c>
      <c r="U13">
        <v>25.4</v>
      </c>
      <c r="V13">
        <v>68</v>
      </c>
      <c r="W13">
        <v>0.74</v>
      </c>
      <c r="X13">
        <v>0.71</v>
      </c>
      <c r="Y13">
        <v>0.44</v>
      </c>
      <c r="Z13">
        <v>-1</v>
      </c>
      <c r="AA13">
        <v>1.33</v>
      </c>
      <c r="AB13">
        <v>-1</v>
      </c>
      <c r="AD13">
        <f t="shared" si="0"/>
        <v>23.622</v>
      </c>
      <c r="AE13">
        <f t="shared" si="1"/>
        <v>73.242100000000008</v>
      </c>
      <c r="AF13">
        <f t="shared" si="2"/>
        <v>4.7244094488188981</v>
      </c>
      <c r="AG13">
        <f t="shared" si="3"/>
        <v>53.777999999999999</v>
      </c>
      <c r="AI13">
        <f t="shared" si="4"/>
        <v>68</v>
      </c>
      <c r="AJ13">
        <f t="shared" si="5"/>
        <v>261.18686383714237</v>
      </c>
      <c r="AK13">
        <f t="shared" si="6"/>
        <v>268.23695293902222</v>
      </c>
    </row>
    <row r="14" spans="1:48" x14ac:dyDescent="0.2">
      <c r="A14" s="3">
        <v>44958</v>
      </c>
      <c r="C14">
        <v>21996969</v>
      </c>
      <c r="D14">
        <v>29103970</v>
      </c>
      <c r="E14" s="3">
        <v>44966</v>
      </c>
      <c r="F14" t="s">
        <v>97</v>
      </c>
      <c r="G14" t="s">
        <v>80</v>
      </c>
      <c r="H14" t="s">
        <v>81</v>
      </c>
      <c r="J14">
        <v>2021</v>
      </c>
      <c r="K14" s="4" t="s">
        <v>98</v>
      </c>
      <c r="L14" t="s">
        <v>83</v>
      </c>
      <c r="M14" s="3">
        <v>44426</v>
      </c>
      <c r="N14" s="3">
        <v>44488</v>
      </c>
      <c r="O14" s="4">
        <v>1</v>
      </c>
      <c r="P14">
        <v>9.5</v>
      </c>
      <c r="Q14">
        <v>90.5</v>
      </c>
      <c r="R14">
        <v>27.1</v>
      </c>
      <c r="S14">
        <v>27.1</v>
      </c>
      <c r="T14">
        <v>19.3</v>
      </c>
      <c r="U14">
        <v>24.3</v>
      </c>
      <c r="V14">
        <v>68</v>
      </c>
      <c r="W14">
        <v>0.75</v>
      </c>
      <c r="X14">
        <v>0.72</v>
      </c>
      <c r="Y14">
        <v>0.45</v>
      </c>
      <c r="Z14">
        <v>-1</v>
      </c>
      <c r="AA14">
        <v>1.33</v>
      </c>
      <c r="AB14">
        <v>-1</v>
      </c>
      <c r="AD14">
        <f t="shared" si="0"/>
        <v>22.599</v>
      </c>
      <c r="AE14">
        <f t="shared" si="1"/>
        <v>73.865300000000005</v>
      </c>
      <c r="AF14">
        <f t="shared" si="2"/>
        <v>4.9382716049382713</v>
      </c>
      <c r="AG14">
        <f t="shared" si="3"/>
        <v>50.301000000000002</v>
      </c>
      <c r="AI14">
        <f t="shared" si="4"/>
        <v>68</v>
      </c>
      <c r="AJ14">
        <f t="shared" si="5"/>
        <v>273.01013750878246</v>
      </c>
      <c r="AK14">
        <f t="shared" si="6"/>
        <v>282.76504928701308</v>
      </c>
      <c r="AM14">
        <f>AVERAGE(S14:S17)</f>
        <v>27.175000000000001</v>
      </c>
      <c r="AN14">
        <f>AVERAGE(T14:T17)</f>
        <v>18.024999999999999</v>
      </c>
      <c r="AO14">
        <f>AVERAGE(U14:U17)</f>
        <v>22.75</v>
      </c>
      <c r="AP14">
        <f>AVERAGE(V14:V17)</f>
        <v>68.75</v>
      </c>
      <c r="AQ14">
        <f>AVERAGE(W14:W17)</f>
        <v>0.76250000000000007</v>
      </c>
      <c r="AR14">
        <f>AVERAGE(AE14:AE17)</f>
        <v>74.858525000000014</v>
      </c>
      <c r="AS14">
        <f>AVERAGE(AF14:AF17)</f>
        <v>5.2839702272580205</v>
      </c>
      <c r="AT14">
        <f>AVERAGE(AG14:AG17)</f>
        <v>51.667500000000004</v>
      </c>
      <c r="AU14">
        <f>AVERAGE(AJ14:AJ17)</f>
        <v>295.41412827607223</v>
      </c>
      <c r="AV14">
        <f>AVERAGE(AK14:AK17)</f>
        <v>306.72660449914292</v>
      </c>
    </row>
    <row r="15" spans="1:48" x14ac:dyDescent="0.2">
      <c r="A15" s="3">
        <v>44958</v>
      </c>
      <c r="C15">
        <v>21996969</v>
      </c>
      <c r="D15">
        <v>29103980</v>
      </c>
      <c r="E15" s="3">
        <v>44966</v>
      </c>
      <c r="F15" t="s">
        <v>99</v>
      </c>
      <c r="G15" t="s">
        <v>80</v>
      </c>
      <c r="H15" t="s">
        <v>81</v>
      </c>
      <c r="J15">
        <v>2021</v>
      </c>
      <c r="K15" s="4" t="s">
        <v>98</v>
      </c>
      <c r="L15" t="s">
        <v>83</v>
      </c>
      <c r="M15" s="3">
        <v>44426</v>
      </c>
      <c r="N15" s="3">
        <v>44488</v>
      </c>
      <c r="O15" s="4">
        <v>2</v>
      </c>
      <c r="P15">
        <v>9.5</v>
      </c>
      <c r="Q15">
        <v>90.5</v>
      </c>
      <c r="R15">
        <v>29.8</v>
      </c>
      <c r="S15">
        <v>29.8</v>
      </c>
      <c r="T15">
        <v>17.5</v>
      </c>
      <c r="U15">
        <v>22.1</v>
      </c>
      <c r="V15">
        <v>69</v>
      </c>
      <c r="W15">
        <v>0.77</v>
      </c>
      <c r="X15">
        <v>0.74</v>
      </c>
      <c r="Y15">
        <v>0.46</v>
      </c>
      <c r="Z15">
        <v>-1</v>
      </c>
      <c r="AA15">
        <v>1.35</v>
      </c>
      <c r="AB15">
        <v>-1</v>
      </c>
      <c r="AD15">
        <f t="shared" si="0"/>
        <v>20.553000000000001</v>
      </c>
      <c r="AE15">
        <f t="shared" si="1"/>
        <v>75.267500000000013</v>
      </c>
      <c r="AF15">
        <f t="shared" si="2"/>
        <v>5.4298642533936645</v>
      </c>
      <c r="AG15">
        <f t="shared" si="3"/>
        <v>49.646999999999998</v>
      </c>
      <c r="AI15">
        <f t="shared" si="4"/>
        <v>69</v>
      </c>
      <c r="AJ15">
        <f t="shared" si="5"/>
        <v>304.60214104403485</v>
      </c>
      <c r="AK15">
        <f t="shared" si="6"/>
        <v>316.8157423971378</v>
      </c>
    </row>
    <row r="16" spans="1:48" x14ac:dyDescent="0.2">
      <c r="A16" s="3">
        <v>44958</v>
      </c>
      <c r="C16">
        <v>21996969</v>
      </c>
      <c r="D16">
        <v>29103990</v>
      </c>
      <c r="E16" s="3">
        <v>44966</v>
      </c>
      <c r="F16" t="s">
        <v>100</v>
      </c>
      <c r="G16" t="s">
        <v>80</v>
      </c>
      <c r="H16" t="s">
        <v>81</v>
      </c>
      <c r="J16">
        <v>2021</v>
      </c>
      <c r="K16" s="4" t="s">
        <v>98</v>
      </c>
      <c r="L16" t="s">
        <v>83</v>
      </c>
      <c r="M16" s="3">
        <v>44426</v>
      </c>
      <c r="N16" s="3">
        <v>44488</v>
      </c>
      <c r="O16" s="4">
        <v>3</v>
      </c>
      <c r="P16">
        <v>9.6999999999999993</v>
      </c>
      <c r="Q16">
        <v>90.3</v>
      </c>
      <c r="R16">
        <v>27.3</v>
      </c>
      <c r="S16">
        <v>27.3</v>
      </c>
      <c r="T16">
        <v>17.899999999999999</v>
      </c>
      <c r="U16">
        <v>22.8</v>
      </c>
      <c r="V16">
        <v>69</v>
      </c>
      <c r="W16">
        <v>0.76</v>
      </c>
      <c r="X16">
        <v>0.73</v>
      </c>
      <c r="Y16">
        <v>0.46</v>
      </c>
      <c r="Z16">
        <v>-1</v>
      </c>
      <c r="AA16">
        <v>1.35</v>
      </c>
      <c r="AB16">
        <v>-1</v>
      </c>
      <c r="AD16">
        <f t="shared" si="0"/>
        <v>21.204000000000001</v>
      </c>
      <c r="AE16">
        <f t="shared" si="1"/>
        <v>74.955900000000014</v>
      </c>
      <c r="AF16">
        <f t="shared" si="2"/>
        <v>5.2631578947368416</v>
      </c>
      <c r="AG16">
        <f t="shared" si="3"/>
        <v>51.495999999999995</v>
      </c>
      <c r="AI16">
        <f t="shared" si="4"/>
        <v>69</v>
      </c>
      <c r="AJ16">
        <f t="shared" si="5"/>
        <v>295.25032092426187</v>
      </c>
      <c r="AK16">
        <f t="shared" si="6"/>
        <v>305.8176254589963</v>
      </c>
    </row>
    <row r="17" spans="1:48" x14ac:dyDescent="0.2">
      <c r="A17" s="3">
        <v>44958</v>
      </c>
      <c r="C17">
        <v>21996969</v>
      </c>
      <c r="D17">
        <v>29104000</v>
      </c>
      <c r="E17" s="3">
        <v>44966</v>
      </c>
      <c r="F17" t="s">
        <v>101</v>
      </c>
      <c r="G17" t="s">
        <v>80</v>
      </c>
      <c r="H17" t="s">
        <v>81</v>
      </c>
      <c r="J17">
        <v>2021</v>
      </c>
      <c r="K17" s="4" t="s">
        <v>98</v>
      </c>
      <c r="L17" t="s">
        <v>83</v>
      </c>
      <c r="M17" s="3">
        <v>44426</v>
      </c>
      <c r="N17" s="3">
        <v>44488</v>
      </c>
      <c r="O17" s="4">
        <v>4</v>
      </c>
      <c r="P17">
        <v>9.6999999999999993</v>
      </c>
      <c r="Q17">
        <v>90.3</v>
      </c>
      <c r="R17">
        <v>24.5</v>
      </c>
      <c r="S17">
        <v>24.5</v>
      </c>
      <c r="T17">
        <v>17.399999999999999</v>
      </c>
      <c r="U17">
        <v>21.8</v>
      </c>
      <c r="V17">
        <v>69</v>
      </c>
      <c r="W17">
        <v>0.77</v>
      </c>
      <c r="X17">
        <v>0.73</v>
      </c>
      <c r="Y17">
        <v>0.46</v>
      </c>
      <c r="Z17">
        <v>-1</v>
      </c>
      <c r="AA17">
        <v>1.37</v>
      </c>
      <c r="AB17">
        <v>-1</v>
      </c>
      <c r="AD17">
        <f t="shared" si="0"/>
        <v>20.274000000000001</v>
      </c>
      <c r="AE17">
        <f t="shared" si="1"/>
        <v>75.345400000000012</v>
      </c>
      <c r="AF17">
        <f t="shared" si="2"/>
        <v>5.5045871559633026</v>
      </c>
      <c r="AG17">
        <f t="shared" si="3"/>
        <v>55.225999999999999</v>
      </c>
      <c r="AI17">
        <f t="shared" si="4"/>
        <v>69</v>
      </c>
      <c r="AJ17">
        <f t="shared" si="5"/>
        <v>308.79391362720969</v>
      </c>
      <c r="AK17">
        <f t="shared" si="6"/>
        <v>321.50800085342439</v>
      </c>
    </row>
    <row r="18" spans="1:48" x14ac:dyDescent="0.2">
      <c r="A18" s="3">
        <v>44958</v>
      </c>
      <c r="C18">
        <v>21996969</v>
      </c>
      <c r="D18">
        <v>29103770</v>
      </c>
      <c r="E18" s="3">
        <v>44965</v>
      </c>
      <c r="F18" t="s">
        <v>102</v>
      </c>
      <c r="G18" t="s">
        <v>103</v>
      </c>
      <c r="H18" t="s">
        <v>104</v>
      </c>
      <c r="J18">
        <v>2021</v>
      </c>
      <c r="K18" t="s">
        <v>105</v>
      </c>
      <c r="L18" t="s">
        <v>83</v>
      </c>
      <c r="M18" s="3">
        <v>44426</v>
      </c>
      <c r="N18" s="3">
        <v>44488</v>
      </c>
      <c r="O18">
        <v>1</v>
      </c>
      <c r="P18">
        <v>7.5</v>
      </c>
      <c r="Q18">
        <v>92.6</v>
      </c>
      <c r="R18">
        <v>28.5</v>
      </c>
      <c r="S18">
        <v>28.5</v>
      </c>
      <c r="T18">
        <v>31.3</v>
      </c>
      <c r="U18">
        <v>50.8</v>
      </c>
      <c r="V18">
        <v>61</v>
      </c>
      <c r="W18">
        <v>0.6</v>
      </c>
      <c r="X18">
        <v>0.57999999999999996</v>
      </c>
      <c r="Y18">
        <v>0.32</v>
      </c>
      <c r="Z18">
        <v>118</v>
      </c>
      <c r="AA18">
        <v>0.99</v>
      </c>
      <c r="AB18">
        <v>10.1</v>
      </c>
      <c r="AD18">
        <f t="shared" si="0"/>
        <v>47.244</v>
      </c>
      <c r="AE18">
        <f t="shared" si="1"/>
        <v>64.517300000000006</v>
      </c>
      <c r="AF18">
        <f t="shared" si="2"/>
        <v>2.3622047244094491</v>
      </c>
      <c r="AG18">
        <f t="shared" si="3"/>
        <v>24.256</v>
      </c>
      <c r="AI18">
        <f t="shared" si="4"/>
        <v>61</v>
      </c>
      <c r="AJ18">
        <f t="shared" si="5"/>
        <v>117.14999039754179</v>
      </c>
      <c r="AK18">
        <f t="shared" si="6"/>
        <v>118.14191540010989</v>
      </c>
      <c r="AM18">
        <f>AVERAGE(S18:S21)</f>
        <v>27.949999999999996</v>
      </c>
      <c r="AN18">
        <f>AVERAGE(T18:T21)</f>
        <v>31.574999999999999</v>
      </c>
      <c r="AO18">
        <f>AVERAGE(U18:U21)</f>
        <v>50.525000000000006</v>
      </c>
      <c r="AP18">
        <f>AVERAGE(V18:V21)</f>
        <v>61</v>
      </c>
      <c r="AQ18">
        <f>AVERAGE(W18:W21)</f>
        <v>0.6</v>
      </c>
      <c r="AR18">
        <f>AVERAGE(AE18:AE21)</f>
        <v>64.303075000000007</v>
      </c>
      <c r="AS18">
        <f>AVERAGE(AF18:AF21)</f>
        <v>2.3757331291894519</v>
      </c>
      <c r="AT18">
        <f>AVERAGE(AG18:AG21)</f>
        <v>25.06175</v>
      </c>
      <c r="AU18">
        <f>AVERAGE(AJ18:AJ21)</f>
        <v>117.82091128500535</v>
      </c>
      <c r="AV18">
        <f>AVERAGE(AK18:AK21)</f>
        <v>118.44075803586421</v>
      </c>
    </row>
    <row r="19" spans="1:48" x14ac:dyDescent="0.2">
      <c r="A19" s="3">
        <v>44958</v>
      </c>
      <c r="C19">
        <v>21996969</v>
      </c>
      <c r="D19">
        <v>29103780</v>
      </c>
      <c r="E19" s="3">
        <v>44965</v>
      </c>
      <c r="F19" t="s">
        <v>106</v>
      </c>
      <c r="G19" t="s">
        <v>103</v>
      </c>
      <c r="H19" t="s">
        <v>104</v>
      </c>
      <c r="J19">
        <v>2021</v>
      </c>
      <c r="K19" t="s">
        <v>105</v>
      </c>
      <c r="L19" t="s">
        <v>83</v>
      </c>
      <c r="M19" s="3">
        <v>44426</v>
      </c>
      <c r="N19" s="3">
        <v>44488</v>
      </c>
      <c r="O19">
        <v>2</v>
      </c>
      <c r="P19">
        <v>6.8</v>
      </c>
      <c r="Q19">
        <v>93.2</v>
      </c>
      <c r="R19">
        <v>29.3</v>
      </c>
      <c r="S19">
        <v>29.3</v>
      </c>
      <c r="T19">
        <v>31.4</v>
      </c>
      <c r="U19">
        <v>49.7</v>
      </c>
      <c r="V19">
        <v>61</v>
      </c>
      <c r="W19">
        <v>0.61</v>
      </c>
      <c r="X19">
        <v>0.57999999999999996</v>
      </c>
      <c r="Y19">
        <v>0.32</v>
      </c>
      <c r="Z19">
        <v>121</v>
      </c>
      <c r="AA19">
        <v>1</v>
      </c>
      <c r="AB19">
        <v>10.4</v>
      </c>
      <c r="AD19">
        <f t="shared" si="0"/>
        <v>46.221000000000004</v>
      </c>
      <c r="AE19">
        <f t="shared" si="1"/>
        <v>64.439400000000006</v>
      </c>
      <c r="AF19">
        <f t="shared" si="2"/>
        <v>2.4144869215291749</v>
      </c>
      <c r="AG19">
        <f t="shared" si="3"/>
        <v>24.478999999999999</v>
      </c>
      <c r="AI19">
        <f t="shared" si="4"/>
        <v>61</v>
      </c>
      <c r="AJ19">
        <f t="shared" si="5"/>
        <v>119.74284732786965</v>
      </c>
      <c r="AK19">
        <f t="shared" si="6"/>
        <v>120.61092134200553</v>
      </c>
    </row>
    <row r="20" spans="1:48" x14ac:dyDescent="0.2">
      <c r="A20" s="3">
        <v>44958</v>
      </c>
      <c r="C20">
        <v>21996969</v>
      </c>
      <c r="D20">
        <v>29103790</v>
      </c>
      <c r="E20" s="3">
        <v>44965</v>
      </c>
      <c r="F20" t="s">
        <v>107</v>
      </c>
      <c r="G20" t="s">
        <v>103</v>
      </c>
      <c r="H20" t="s">
        <v>104</v>
      </c>
      <c r="J20">
        <v>2021</v>
      </c>
      <c r="K20" t="s">
        <v>105</v>
      </c>
      <c r="L20" t="s">
        <v>83</v>
      </c>
      <c r="M20" s="3">
        <v>44426</v>
      </c>
      <c r="N20" s="3">
        <v>44488</v>
      </c>
      <c r="O20">
        <v>3</v>
      </c>
      <c r="P20">
        <v>7.5</v>
      </c>
      <c r="Q20">
        <v>92.5</v>
      </c>
      <c r="R20">
        <v>27.4</v>
      </c>
      <c r="S20">
        <v>27.4</v>
      </c>
      <c r="T20">
        <v>32.9</v>
      </c>
      <c r="U20">
        <v>51.8</v>
      </c>
      <c r="V20">
        <v>61</v>
      </c>
      <c r="W20">
        <v>0.59</v>
      </c>
      <c r="X20">
        <v>0.56999999999999995</v>
      </c>
      <c r="Y20">
        <v>0.31</v>
      </c>
      <c r="Z20">
        <v>114</v>
      </c>
      <c r="AA20">
        <v>0.98</v>
      </c>
      <c r="AB20">
        <v>10.3</v>
      </c>
      <c r="AD20">
        <f t="shared" si="0"/>
        <v>48.173999999999999</v>
      </c>
      <c r="AE20">
        <f t="shared" si="1"/>
        <v>63.270900000000005</v>
      </c>
      <c r="AF20">
        <f t="shared" si="2"/>
        <v>2.3166023166023169</v>
      </c>
      <c r="AG20">
        <f t="shared" si="3"/>
        <v>24.426000000000002</v>
      </c>
      <c r="AI20">
        <f t="shared" si="4"/>
        <v>61</v>
      </c>
      <c r="AJ20">
        <f t="shared" si="5"/>
        <v>114.88840757133443</v>
      </c>
      <c r="AK20">
        <f t="shared" si="6"/>
        <v>113.62287869264615</v>
      </c>
    </row>
    <row r="21" spans="1:48" x14ac:dyDescent="0.2">
      <c r="A21" s="3">
        <v>44958</v>
      </c>
      <c r="C21">
        <v>21996969</v>
      </c>
      <c r="D21">
        <v>29103800</v>
      </c>
      <c r="E21" s="3">
        <v>44965</v>
      </c>
      <c r="F21" t="s">
        <v>108</v>
      </c>
      <c r="G21" t="s">
        <v>103</v>
      </c>
      <c r="H21" t="s">
        <v>104</v>
      </c>
      <c r="J21">
        <v>2021</v>
      </c>
      <c r="K21" t="s">
        <v>105</v>
      </c>
      <c r="L21" t="s">
        <v>83</v>
      </c>
      <c r="M21" s="3">
        <v>44426</v>
      </c>
      <c r="N21" s="3">
        <v>44488</v>
      </c>
      <c r="O21">
        <v>4</v>
      </c>
      <c r="P21">
        <v>7.7</v>
      </c>
      <c r="Q21">
        <v>92.3</v>
      </c>
      <c r="R21">
        <v>26.6</v>
      </c>
      <c r="S21">
        <v>26.6</v>
      </c>
      <c r="T21">
        <v>30.7</v>
      </c>
      <c r="U21">
        <v>49.8</v>
      </c>
      <c r="V21">
        <v>61</v>
      </c>
      <c r="W21">
        <v>0.6</v>
      </c>
      <c r="X21">
        <v>0.57999999999999996</v>
      </c>
      <c r="Y21">
        <v>0.32</v>
      </c>
      <c r="Z21">
        <v>121</v>
      </c>
      <c r="AA21">
        <v>1.01</v>
      </c>
      <c r="AB21">
        <v>12.9</v>
      </c>
      <c r="AD21">
        <f t="shared" si="0"/>
        <v>46.314</v>
      </c>
      <c r="AE21">
        <f t="shared" si="1"/>
        <v>64.984700000000004</v>
      </c>
      <c r="AF21">
        <f t="shared" si="2"/>
        <v>2.4096385542168677</v>
      </c>
      <c r="AG21">
        <f t="shared" si="3"/>
        <v>27.085999999999999</v>
      </c>
      <c r="AI21">
        <f t="shared" si="4"/>
        <v>61</v>
      </c>
      <c r="AJ21">
        <f t="shared" si="5"/>
        <v>119.50239984327555</v>
      </c>
      <c r="AK21">
        <f t="shared" si="6"/>
        <v>121.38731670869527</v>
      </c>
    </row>
    <row r="22" spans="1:48" x14ac:dyDescent="0.2">
      <c r="A22" s="3">
        <v>44958</v>
      </c>
      <c r="C22">
        <v>21996969</v>
      </c>
      <c r="D22">
        <v>29104010</v>
      </c>
      <c r="E22" s="3">
        <v>44966</v>
      </c>
      <c r="F22" t="s">
        <v>109</v>
      </c>
      <c r="G22" t="s">
        <v>80</v>
      </c>
      <c r="H22" t="s">
        <v>81</v>
      </c>
      <c r="J22">
        <v>2021</v>
      </c>
      <c r="K22" s="4" t="s">
        <v>110</v>
      </c>
      <c r="L22" t="s">
        <v>83</v>
      </c>
      <c r="M22" s="3">
        <v>44426</v>
      </c>
      <c r="N22" s="3">
        <v>44488</v>
      </c>
      <c r="O22" s="4">
        <v>1</v>
      </c>
      <c r="P22">
        <v>8.9</v>
      </c>
      <c r="Q22">
        <v>91.1</v>
      </c>
      <c r="R22">
        <v>21.1</v>
      </c>
      <c r="S22">
        <v>21.1</v>
      </c>
      <c r="T22">
        <v>29.6</v>
      </c>
      <c r="U22">
        <v>36.700000000000003</v>
      </c>
      <c r="V22">
        <v>64</v>
      </c>
      <c r="W22">
        <v>0.68</v>
      </c>
      <c r="X22">
        <v>0.64</v>
      </c>
      <c r="Y22">
        <v>0.38</v>
      </c>
      <c r="Z22">
        <v>-1</v>
      </c>
      <c r="AA22">
        <v>1.19</v>
      </c>
      <c r="AB22">
        <v>-1</v>
      </c>
      <c r="AD22">
        <f t="shared" si="0"/>
        <v>34.131000000000007</v>
      </c>
      <c r="AE22">
        <f t="shared" si="1"/>
        <v>65.8416</v>
      </c>
      <c r="AF22">
        <f t="shared" si="2"/>
        <v>3.2697547683923704</v>
      </c>
      <c r="AG22">
        <f t="shared" si="3"/>
        <v>44.768999999999991</v>
      </c>
      <c r="AI22">
        <f t="shared" si="4"/>
        <v>64</v>
      </c>
      <c r="AJ22">
        <f t="shared" si="5"/>
        <v>170.13358144480628</v>
      </c>
      <c r="AK22">
        <f t="shared" si="6"/>
        <v>166.88828337874656</v>
      </c>
      <c r="AM22">
        <f>AVERAGE(S22:S25)</f>
        <v>22.700000000000003</v>
      </c>
      <c r="AN22">
        <f>AVERAGE(T22:T25)</f>
        <v>29.775000000000002</v>
      </c>
      <c r="AO22">
        <f>AVERAGE(U22:U25)</f>
        <v>37.125</v>
      </c>
      <c r="AP22">
        <f>AVERAGE(V22:V25)</f>
        <v>64</v>
      </c>
      <c r="AQ22">
        <f>AVERAGE(W22:W25)</f>
        <v>0.67749999999999999</v>
      </c>
      <c r="AR22">
        <f>AVERAGE(AE22:AE25)</f>
        <v>65.705275</v>
      </c>
      <c r="AS22">
        <f>AVERAGE(AF22:AF25)</f>
        <v>3.2335148314618789</v>
      </c>
      <c r="AT22">
        <f>AVERAGE(AG22:AG25)</f>
        <v>42.773749999999993</v>
      </c>
      <c r="AU22">
        <f>AVERAGE(AJ22:AJ25)</f>
        <v>168.24792618988639</v>
      </c>
      <c r="AV22">
        <f>AVERAGE(AK22:AK25)</f>
        <v>164.71789045189729</v>
      </c>
    </row>
    <row r="23" spans="1:48" x14ac:dyDescent="0.2">
      <c r="A23" s="3">
        <v>44958</v>
      </c>
      <c r="C23">
        <v>21996969</v>
      </c>
      <c r="D23">
        <v>29104020</v>
      </c>
      <c r="E23" s="3">
        <v>44966</v>
      </c>
      <c r="F23" t="s">
        <v>111</v>
      </c>
      <c r="G23" t="s">
        <v>80</v>
      </c>
      <c r="H23" t="s">
        <v>81</v>
      </c>
      <c r="J23">
        <v>2021</v>
      </c>
      <c r="K23" s="4" t="s">
        <v>110</v>
      </c>
      <c r="L23" t="s">
        <v>83</v>
      </c>
      <c r="M23" s="3">
        <v>44426</v>
      </c>
      <c r="N23" s="3">
        <v>44488</v>
      </c>
      <c r="O23" s="4">
        <v>2</v>
      </c>
      <c r="P23">
        <v>8.6</v>
      </c>
      <c r="Q23">
        <v>91.4</v>
      </c>
      <c r="R23">
        <v>23.3</v>
      </c>
      <c r="S23">
        <v>23.3</v>
      </c>
      <c r="T23">
        <v>29.7</v>
      </c>
      <c r="U23">
        <v>37.299999999999997</v>
      </c>
      <c r="V23">
        <v>64</v>
      </c>
      <c r="W23">
        <v>0.68</v>
      </c>
      <c r="X23">
        <v>0.64</v>
      </c>
      <c r="Y23">
        <v>0.38</v>
      </c>
      <c r="Z23">
        <v>-1</v>
      </c>
      <c r="AA23">
        <v>1.18</v>
      </c>
      <c r="AB23">
        <v>-1</v>
      </c>
      <c r="AD23">
        <f t="shared" si="0"/>
        <v>34.689</v>
      </c>
      <c r="AE23">
        <f t="shared" si="1"/>
        <v>65.7637</v>
      </c>
      <c r="AF23">
        <f t="shared" si="2"/>
        <v>3.2171581769437001</v>
      </c>
      <c r="AG23">
        <f t="shared" si="3"/>
        <v>42.010999999999996</v>
      </c>
      <c r="AI23">
        <f t="shared" si="4"/>
        <v>64</v>
      </c>
      <c r="AJ23">
        <f t="shared" si="5"/>
        <v>167.39684823121692</v>
      </c>
      <c r="AK23">
        <f t="shared" si="6"/>
        <v>164.00947690005611</v>
      </c>
    </row>
    <row r="24" spans="1:48" x14ac:dyDescent="0.2">
      <c r="A24" s="3">
        <v>44958</v>
      </c>
      <c r="C24">
        <v>21996969</v>
      </c>
      <c r="D24">
        <v>29104030</v>
      </c>
      <c r="E24" s="3">
        <v>44966</v>
      </c>
      <c r="F24" t="s">
        <v>112</v>
      </c>
      <c r="G24" t="s">
        <v>80</v>
      </c>
      <c r="H24" t="s">
        <v>81</v>
      </c>
      <c r="J24">
        <v>2021</v>
      </c>
      <c r="K24" s="4" t="s">
        <v>110</v>
      </c>
      <c r="L24" t="s">
        <v>83</v>
      </c>
      <c r="M24" s="3">
        <v>44426</v>
      </c>
      <c r="N24" s="3">
        <v>44488</v>
      </c>
      <c r="O24" s="4">
        <v>3</v>
      </c>
      <c r="P24">
        <v>8.6999999999999993</v>
      </c>
      <c r="Q24">
        <v>91.4</v>
      </c>
      <c r="R24">
        <v>25.2</v>
      </c>
      <c r="S24">
        <v>25.2</v>
      </c>
      <c r="T24">
        <v>29.1</v>
      </c>
      <c r="U24">
        <v>36.299999999999997</v>
      </c>
      <c r="V24">
        <v>64</v>
      </c>
      <c r="W24">
        <v>0.68</v>
      </c>
      <c r="X24">
        <v>0.65</v>
      </c>
      <c r="Y24">
        <v>0.38</v>
      </c>
      <c r="Z24">
        <v>-1</v>
      </c>
      <c r="AA24">
        <v>1.18</v>
      </c>
      <c r="AB24">
        <v>-1</v>
      </c>
      <c r="AD24">
        <f t="shared" si="0"/>
        <v>33.759</v>
      </c>
      <c r="AE24">
        <f t="shared" si="1"/>
        <v>66.231099999999998</v>
      </c>
      <c r="AF24">
        <f t="shared" si="2"/>
        <v>3.3057851239669422</v>
      </c>
      <c r="AG24">
        <f t="shared" si="3"/>
        <v>41.040999999999997</v>
      </c>
      <c r="AI24">
        <f t="shared" si="4"/>
        <v>64</v>
      </c>
      <c r="AJ24">
        <f t="shared" si="5"/>
        <v>172.00833165356448</v>
      </c>
      <c r="AK24">
        <f t="shared" si="6"/>
        <v>169.72541482478056</v>
      </c>
    </row>
    <row r="25" spans="1:48" x14ac:dyDescent="0.2">
      <c r="A25" s="3">
        <v>44958</v>
      </c>
      <c r="C25">
        <v>21996969</v>
      </c>
      <c r="D25">
        <v>29104040</v>
      </c>
      <c r="E25" s="3">
        <v>44966</v>
      </c>
      <c r="F25" t="s">
        <v>113</v>
      </c>
      <c r="G25" t="s">
        <v>80</v>
      </c>
      <c r="H25" t="s">
        <v>81</v>
      </c>
      <c r="J25">
        <v>2021</v>
      </c>
      <c r="K25" s="4" t="s">
        <v>110</v>
      </c>
      <c r="L25" t="s">
        <v>83</v>
      </c>
      <c r="M25" s="3">
        <v>44426</v>
      </c>
      <c r="N25" s="3">
        <v>44488</v>
      </c>
      <c r="O25" s="4">
        <v>4</v>
      </c>
      <c r="P25">
        <v>8.6</v>
      </c>
      <c r="Q25">
        <v>91.4</v>
      </c>
      <c r="R25">
        <v>21.2</v>
      </c>
      <c r="S25">
        <v>21.2</v>
      </c>
      <c r="T25">
        <v>30.7</v>
      </c>
      <c r="U25">
        <v>38.200000000000003</v>
      </c>
      <c r="V25">
        <v>64</v>
      </c>
      <c r="W25">
        <v>0.67</v>
      </c>
      <c r="X25">
        <v>0.64</v>
      </c>
      <c r="Y25">
        <v>0.37</v>
      </c>
      <c r="Z25">
        <v>-1</v>
      </c>
      <c r="AA25">
        <v>1.17</v>
      </c>
      <c r="AB25">
        <v>-1</v>
      </c>
      <c r="AD25">
        <f t="shared" si="0"/>
        <v>35.526000000000003</v>
      </c>
      <c r="AE25">
        <f t="shared" si="1"/>
        <v>64.984700000000004</v>
      </c>
      <c r="AF25">
        <f t="shared" si="2"/>
        <v>3.1413612565445024</v>
      </c>
      <c r="AG25">
        <f t="shared" si="3"/>
        <v>43.274000000000001</v>
      </c>
      <c r="AI25">
        <f t="shared" si="4"/>
        <v>64</v>
      </c>
      <c r="AJ25">
        <f t="shared" si="5"/>
        <v>163.45294342995786</v>
      </c>
      <c r="AK25">
        <f t="shared" si="6"/>
        <v>158.24838670400584</v>
      </c>
    </row>
    <row r="26" spans="1:48" x14ac:dyDescent="0.2">
      <c r="A26" s="3">
        <v>44958</v>
      </c>
      <c r="C26">
        <v>21996969</v>
      </c>
      <c r="D26">
        <v>29103810</v>
      </c>
      <c r="E26" s="3">
        <v>44966</v>
      </c>
      <c r="F26" t="s">
        <v>114</v>
      </c>
      <c r="G26" t="s">
        <v>115</v>
      </c>
      <c r="H26" t="s">
        <v>116</v>
      </c>
      <c r="J26">
        <v>2021</v>
      </c>
      <c r="K26" s="4" t="s">
        <v>117</v>
      </c>
      <c r="L26" t="s">
        <v>83</v>
      </c>
      <c r="M26" s="3">
        <v>44426</v>
      </c>
      <c r="N26" s="3">
        <v>44488</v>
      </c>
      <c r="O26" s="4">
        <v>1</v>
      </c>
      <c r="P26">
        <v>9.5</v>
      </c>
      <c r="Q26">
        <v>90.5</v>
      </c>
      <c r="R26">
        <v>26.6</v>
      </c>
      <c r="S26">
        <v>26.6</v>
      </c>
      <c r="T26">
        <v>32.799999999999997</v>
      </c>
      <c r="U26">
        <v>38.799999999999997</v>
      </c>
      <c r="V26">
        <v>61</v>
      </c>
      <c r="W26">
        <v>0.63</v>
      </c>
      <c r="X26">
        <v>0.57999999999999996</v>
      </c>
      <c r="Y26">
        <v>0.32</v>
      </c>
      <c r="Z26">
        <v>152</v>
      </c>
      <c r="AA26">
        <v>1.1499999999999999</v>
      </c>
      <c r="AB26">
        <v>25.8</v>
      </c>
      <c r="AD26">
        <f t="shared" si="0"/>
        <v>36.083999999999996</v>
      </c>
      <c r="AE26">
        <f t="shared" si="1"/>
        <v>63.348800000000011</v>
      </c>
      <c r="AF26">
        <f t="shared" si="2"/>
        <v>3.0927835051546393</v>
      </c>
      <c r="AG26">
        <f t="shared" si="3"/>
        <v>37.316000000000003</v>
      </c>
      <c r="AI26">
        <f t="shared" si="4"/>
        <v>61</v>
      </c>
      <c r="AJ26">
        <f t="shared" si="5"/>
        <v>153.38194619059593</v>
      </c>
      <c r="AK26">
        <f t="shared" si="6"/>
        <v>151.87916566770562</v>
      </c>
      <c r="AM26">
        <f>AVERAGE(S26:S29)</f>
        <v>24.6</v>
      </c>
      <c r="AN26">
        <f>AVERAGE(T26:T29)</f>
        <v>32.299999999999997</v>
      </c>
      <c r="AO26">
        <f>AVERAGE(U26:U29)</f>
        <v>39.525000000000006</v>
      </c>
      <c r="AP26">
        <f>AVERAGE(V26:V29)</f>
        <v>60</v>
      </c>
      <c r="AQ26">
        <f>AVERAGE(W26:W29)</f>
        <v>0.625</v>
      </c>
      <c r="AR26">
        <f>AVERAGE(AE26:AE29)</f>
        <v>63.73830000000001</v>
      </c>
      <c r="AS26">
        <f>AVERAGE(AF26:AF29)</f>
        <v>3.0471075162074941</v>
      </c>
      <c r="AT26">
        <f>AVERAGE(AG26:AG29)</f>
        <v>38.641749999999995</v>
      </c>
      <c r="AU26">
        <f>AVERAGE(AJ26:AJ29)</f>
        <v>148.7743104678749</v>
      </c>
      <c r="AV26">
        <f>AVERAGE(AK26:AK29)</f>
        <v>150.62195151353609</v>
      </c>
    </row>
    <row r="27" spans="1:48" x14ac:dyDescent="0.2">
      <c r="A27" s="3">
        <v>44958</v>
      </c>
      <c r="C27">
        <v>21996969</v>
      </c>
      <c r="D27">
        <v>29103820</v>
      </c>
      <c r="E27" s="3">
        <v>44966</v>
      </c>
      <c r="F27" t="s">
        <v>118</v>
      </c>
      <c r="G27" t="s">
        <v>115</v>
      </c>
      <c r="H27" t="s">
        <v>116</v>
      </c>
      <c r="J27">
        <v>2021</v>
      </c>
      <c r="K27" s="4" t="s">
        <v>117</v>
      </c>
      <c r="L27" t="s">
        <v>83</v>
      </c>
      <c r="M27" s="3">
        <v>44426</v>
      </c>
      <c r="N27" s="3">
        <v>44488</v>
      </c>
      <c r="O27" s="4">
        <v>2</v>
      </c>
      <c r="P27">
        <v>9.6</v>
      </c>
      <c r="Q27">
        <v>90.4</v>
      </c>
      <c r="R27">
        <v>25.6</v>
      </c>
      <c r="S27">
        <v>25.6</v>
      </c>
      <c r="T27">
        <v>31.1</v>
      </c>
      <c r="U27">
        <v>36</v>
      </c>
      <c r="V27">
        <v>61</v>
      </c>
      <c r="W27">
        <v>0.65</v>
      </c>
      <c r="X27">
        <v>0.6</v>
      </c>
      <c r="Y27">
        <v>0.34</v>
      </c>
      <c r="Z27">
        <v>167</v>
      </c>
      <c r="AA27">
        <v>1.19</v>
      </c>
      <c r="AB27">
        <v>29.6</v>
      </c>
      <c r="AD27">
        <f t="shared" si="0"/>
        <v>33.480000000000004</v>
      </c>
      <c r="AE27">
        <f t="shared" si="1"/>
        <v>64.673100000000005</v>
      </c>
      <c r="AF27">
        <f t="shared" si="2"/>
        <v>3.3333333333333335</v>
      </c>
      <c r="AG27">
        <f t="shared" si="3"/>
        <v>40.919999999999995</v>
      </c>
      <c r="AI27">
        <f t="shared" si="4"/>
        <v>61</v>
      </c>
      <c r="AJ27">
        <f t="shared" si="5"/>
        <v>165.31165311653118</v>
      </c>
      <c r="AK27">
        <f t="shared" si="6"/>
        <v>167.11395348837212</v>
      </c>
    </row>
    <row r="28" spans="1:48" x14ac:dyDescent="0.2">
      <c r="A28" s="3">
        <v>44958</v>
      </c>
      <c r="C28">
        <v>21996969</v>
      </c>
      <c r="D28">
        <v>29103830</v>
      </c>
      <c r="E28" s="3">
        <v>44966</v>
      </c>
      <c r="F28" t="s">
        <v>119</v>
      </c>
      <c r="G28" t="s">
        <v>115</v>
      </c>
      <c r="H28" t="s">
        <v>116</v>
      </c>
      <c r="J28">
        <v>2021</v>
      </c>
      <c r="K28" s="4" t="s">
        <v>117</v>
      </c>
      <c r="L28" t="s">
        <v>83</v>
      </c>
      <c r="M28" s="3">
        <v>44426</v>
      </c>
      <c r="N28" s="3">
        <v>44488</v>
      </c>
      <c r="O28" s="4">
        <v>3</v>
      </c>
      <c r="P28">
        <v>9.8000000000000007</v>
      </c>
      <c r="Q28">
        <v>90.2</v>
      </c>
      <c r="R28">
        <v>24.6</v>
      </c>
      <c r="S28">
        <v>24.6</v>
      </c>
      <c r="T28">
        <v>32.799999999999997</v>
      </c>
      <c r="U28">
        <v>41.6</v>
      </c>
      <c r="V28">
        <v>59</v>
      </c>
      <c r="W28">
        <v>0.61</v>
      </c>
      <c r="X28">
        <v>0.56000000000000005</v>
      </c>
      <c r="Y28">
        <v>0.3</v>
      </c>
      <c r="Z28">
        <v>142</v>
      </c>
      <c r="AA28">
        <v>1.1299999999999999</v>
      </c>
      <c r="AB28">
        <v>25</v>
      </c>
      <c r="AD28">
        <f t="shared" si="0"/>
        <v>38.688000000000002</v>
      </c>
      <c r="AE28">
        <f t="shared" si="1"/>
        <v>63.348800000000011</v>
      </c>
      <c r="AF28">
        <f t="shared" si="2"/>
        <v>2.8846153846153846</v>
      </c>
      <c r="AG28">
        <f t="shared" si="3"/>
        <v>36.711999999999996</v>
      </c>
      <c r="AI28">
        <f t="shared" si="4"/>
        <v>59</v>
      </c>
      <c r="AJ28">
        <f t="shared" si="5"/>
        <v>138.36772983114446</v>
      </c>
      <c r="AK28">
        <f t="shared" si="6"/>
        <v>141.65652951699465</v>
      </c>
    </row>
    <row r="29" spans="1:48" x14ac:dyDescent="0.2">
      <c r="A29" s="3">
        <v>44958</v>
      </c>
      <c r="C29">
        <v>21996969</v>
      </c>
      <c r="D29">
        <v>29103840</v>
      </c>
      <c r="E29" s="3">
        <v>44966</v>
      </c>
      <c r="F29" t="s">
        <v>120</v>
      </c>
      <c r="G29" t="s">
        <v>115</v>
      </c>
      <c r="H29" t="s">
        <v>116</v>
      </c>
      <c r="J29">
        <v>2021</v>
      </c>
      <c r="K29" s="4" t="s">
        <v>117</v>
      </c>
      <c r="L29" t="s">
        <v>83</v>
      </c>
      <c r="M29" s="3">
        <v>44426</v>
      </c>
      <c r="N29" s="3">
        <v>44488</v>
      </c>
      <c r="O29" s="4">
        <v>4</v>
      </c>
      <c r="P29">
        <v>10</v>
      </c>
      <c r="Q29">
        <v>90</v>
      </c>
      <c r="R29">
        <v>21.6</v>
      </c>
      <c r="S29">
        <v>21.6</v>
      </c>
      <c r="T29">
        <v>32.5</v>
      </c>
      <c r="U29">
        <v>41.7</v>
      </c>
      <c r="V29">
        <v>59</v>
      </c>
      <c r="W29">
        <v>0.61</v>
      </c>
      <c r="X29">
        <v>0.56000000000000005</v>
      </c>
      <c r="Y29">
        <v>0.3</v>
      </c>
      <c r="Z29">
        <v>142</v>
      </c>
      <c r="AA29">
        <v>1.1399999999999999</v>
      </c>
      <c r="AB29">
        <v>27.9</v>
      </c>
      <c r="AD29">
        <f t="shared" si="0"/>
        <v>38.781000000000006</v>
      </c>
      <c r="AE29">
        <f t="shared" si="1"/>
        <v>63.582500000000003</v>
      </c>
      <c r="AF29">
        <f t="shared" si="2"/>
        <v>2.8776978417266186</v>
      </c>
      <c r="AG29">
        <f t="shared" si="3"/>
        <v>39.618999999999993</v>
      </c>
      <c r="AI29">
        <f t="shared" si="4"/>
        <v>59</v>
      </c>
      <c r="AJ29">
        <f t="shared" si="5"/>
        <v>138.03591273322803</v>
      </c>
      <c r="AK29">
        <f t="shared" si="6"/>
        <v>141.83815738107188</v>
      </c>
    </row>
    <row r="30" spans="1:48" x14ac:dyDescent="0.2">
      <c r="A30" s="3">
        <v>44958</v>
      </c>
      <c r="C30">
        <v>21996969</v>
      </c>
      <c r="D30">
        <v>29104050</v>
      </c>
      <c r="E30" s="3">
        <v>44966</v>
      </c>
      <c r="F30" t="s">
        <v>121</v>
      </c>
      <c r="G30" t="s">
        <v>80</v>
      </c>
      <c r="H30" t="s">
        <v>81</v>
      </c>
      <c r="J30">
        <v>2021</v>
      </c>
      <c r="K30" s="4" t="s">
        <v>122</v>
      </c>
      <c r="L30" t="s">
        <v>83</v>
      </c>
      <c r="M30" s="3">
        <v>44426</v>
      </c>
      <c r="N30" s="3">
        <v>44488</v>
      </c>
      <c r="O30" s="4">
        <v>1</v>
      </c>
      <c r="P30">
        <v>9.9</v>
      </c>
      <c r="Q30">
        <v>90.1</v>
      </c>
      <c r="R30">
        <v>25.3</v>
      </c>
      <c r="S30">
        <v>25.3</v>
      </c>
      <c r="T30">
        <v>18.100000000000001</v>
      </c>
      <c r="U30">
        <v>24.5</v>
      </c>
      <c r="V30">
        <v>68</v>
      </c>
      <c r="W30">
        <v>0.75</v>
      </c>
      <c r="X30">
        <v>0.72</v>
      </c>
      <c r="Y30">
        <v>0.45</v>
      </c>
      <c r="Z30">
        <v>-1</v>
      </c>
      <c r="AA30">
        <v>1.34</v>
      </c>
      <c r="AB30">
        <v>-1</v>
      </c>
      <c r="AD30">
        <f t="shared" si="0"/>
        <v>22.785</v>
      </c>
      <c r="AE30">
        <f t="shared" si="1"/>
        <v>74.8001</v>
      </c>
      <c r="AF30">
        <f t="shared" si="2"/>
        <v>4.8979591836734695</v>
      </c>
      <c r="AG30">
        <f t="shared" si="3"/>
        <v>51.914999999999999</v>
      </c>
      <c r="AI30">
        <f t="shared" si="4"/>
        <v>68</v>
      </c>
      <c r="AJ30">
        <f t="shared" si="5"/>
        <v>270.7814833250373</v>
      </c>
      <c r="AK30">
        <f t="shared" si="6"/>
        <v>284.0060749881348</v>
      </c>
      <c r="AM30">
        <f>AVERAGE(S30:S33)</f>
        <v>26.05</v>
      </c>
      <c r="AN30">
        <f>AVERAGE(T30:T33)</f>
        <v>17.2</v>
      </c>
      <c r="AO30">
        <f>AVERAGE(U30:U33)</f>
        <v>23.724999999999998</v>
      </c>
      <c r="AP30">
        <f>AVERAGE(V30:V33)</f>
        <v>68.5</v>
      </c>
      <c r="AQ30">
        <f>AVERAGE(W30:W33)</f>
        <v>0.75499999999999989</v>
      </c>
      <c r="AR30">
        <f>AVERAGE(AE30:AE33)</f>
        <v>75.501200000000011</v>
      </c>
      <c r="AS30">
        <f>AVERAGE(AF30:AF33)</f>
        <v>5.0648533786542353</v>
      </c>
      <c r="AT30">
        <f>AVERAGE(AG30:AG33)</f>
        <v>51.885749999999994</v>
      </c>
      <c r="AU30">
        <f>AVERAGE(AJ30:AJ33)</f>
        <v>282.12668734145467</v>
      </c>
      <c r="AV30">
        <f>AVERAGE(AK30:AK33)</f>
        <v>296.50128554843428</v>
      </c>
    </row>
    <row r="31" spans="1:48" x14ac:dyDescent="0.2">
      <c r="A31" s="3">
        <v>44958</v>
      </c>
      <c r="C31">
        <v>21996969</v>
      </c>
      <c r="D31">
        <v>29104060</v>
      </c>
      <c r="E31" s="3">
        <v>44966</v>
      </c>
      <c r="F31" t="s">
        <v>123</v>
      </c>
      <c r="G31" t="s">
        <v>80</v>
      </c>
      <c r="H31" t="s">
        <v>81</v>
      </c>
      <c r="J31">
        <v>2021</v>
      </c>
      <c r="K31" s="4" t="s">
        <v>122</v>
      </c>
      <c r="L31" t="s">
        <v>83</v>
      </c>
      <c r="M31" s="3">
        <v>44426</v>
      </c>
      <c r="N31" s="3">
        <v>44488</v>
      </c>
      <c r="O31" s="4">
        <v>2</v>
      </c>
      <c r="P31">
        <v>10.1</v>
      </c>
      <c r="Q31">
        <v>89.9</v>
      </c>
      <c r="R31">
        <v>24.5</v>
      </c>
      <c r="S31">
        <v>24.5</v>
      </c>
      <c r="T31">
        <v>16.399999999999999</v>
      </c>
      <c r="U31">
        <v>22.3</v>
      </c>
      <c r="V31">
        <v>69</v>
      </c>
      <c r="W31">
        <v>0.76</v>
      </c>
      <c r="X31">
        <v>0.73</v>
      </c>
      <c r="Y31">
        <v>0.46</v>
      </c>
      <c r="Z31">
        <v>-1</v>
      </c>
      <c r="AA31">
        <v>1.37</v>
      </c>
      <c r="AB31">
        <v>-1</v>
      </c>
      <c r="AD31">
        <f t="shared" si="0"/>
        <v>20.739000000000001</v>
      </c>
      <c r="AE31">
        <f t="shared" si="1"/>
        <v>76.124400000000009</v>
      </c>
      <c r="AF31">
        <f t="shared" si="2"/>
        <v>5.3811659192825108</v>
      </c>
      <c r="AG31">
        <f t="shared" si="3"/>
        <v>54.760999999999996</v>
      </c>
      <c r="AI31">
        <f t="shared" si="4"/>
        <v>69</v>
      </c>
      <c r="AJ31">
        <f t="shared" si="5"/>
        <v>301.87028327682378</v>
      </c>
      <c r="AK31">
        <f t="shared" si="6"/>
        <v>317.54885806653459</v>
      </c>
    </row>
    <row r="32" spans="1:48" x14ac:dyDescent="0.2">
      <c r="A32" s="3">
        <v>44958</v>
      </c>
      <c r="C32">
        <v>21996969</v>
      </c>
      <c r="D32">
        <v>29104070</v>
      </c>
      <c r="E32" s="3">
        <v>44966</v>
      </c>
      <c r="F32" t="s">
        <v>124</v>
      </c>
      <c r="G32" t="s">
        <v>80</v>
      </c>
      <c r="H32" t="s">
        <v>81</v>
      </c>
      <c r="J32">
        <v>2021</v>
      </c>
      <c r="K32" s="4" t="s">
        <v>122</v>
      </c>
      <c r="L32" t="s">
        <v>83</v>
      </c>
      <c r="M32" s="3">
        <v>44426</v>
      </c>
      <c r="N32" s="3">
        <v>44488</v>
      </c>
      <c r="O32" s="4">
        <v>3</v>
      </c>
      <c r="P32">
        <v>10.1</v>
      </c>
      <c r="Q32">
        <v>89.9</v>
      </c>
      <c r="R32">
        <v>27.2</v>
      </c>
      <c r="S32">
        <v>27.2</v>
      </c>
      <c r="T32">
        <v>17.5</v>
      </c>
      <c r="U32">
        <v>24.3</v>
      </c>
      <c r="V32">
        <v>68</v>
      </c>
      <c r="W32">
        <v>0.75</v>
      </c>
      <c r="X32">
        <v>0.72</v>
      </c>
      <c r="Y32">
        <v>0.45</v>
      </c>
      <c r="Z32">
        <v>-1</v>
      </c>
      <c r="AA32">
        <v>1.33</v>
      </c>
      <c r="AB32">
        <v>-1</v>
      </c>
      <c r="AD32">
        <f t="shared" si="0"/>
        <v>22.599</v>
      </c>
      <c r="AE32">
        <f t="shared" si="1"/>
        <v>75.267500000000013</v>
      </c>
      <c r="AF32">
        <f t="shared" si="2"/>
        <v>4.9382716049382713</v>
      </c>
      <c r="AG32">
        <f t="shared" si="3"/>
        <v>50.201000000000001</v>
      </c>
      <c r="AI32">
        <f t="shared" si="4"/>
        <v>68</v>
      </c>
      <c r="AJ32">
        <f t="shared" si="5"/>
        <v>273.01013750878246</v>
      </c>
      <c r="AK32">
        <f t="shared" si="6"/>
        <v>288.13283567805536</v>
      </c>
    </row>
    <row r="33" spans="1:48" x14ac:dyDescent="0.2">
      <c r="A33" s="3">
        <v>44958</v>
      </c>
      <c r="C33">
        <v>21996969</v>
      </c>
      <c r="D33">
        <v>29104080</v>
      </c>
      <c r="E33" s="3">
        <v>44966</v>
      </c>
      <c r="F33" t="s">
        <v>125</v>
      </c>
      <c r="G33" t="s">
        <v>80</v>
      </c>
      <c r="H33" t="s">
        <v>81</v>
      </c>
      <c r="J33">
        <v>2021</v>
      </c>
      <c r="K33" s="4" t="s">
        <v>122</v>
      </c>
      <c r="L33" t="s">
        <v>83</v>
      </c>
      <c r="M33" s="3">
        <v>44426</v>
      </c>
      <c r="N33" s="3">
        <v>44488</v>
      </c>
      <c r="O33" s="4">
        <v>4</v>
      </c>
      <c r="P33">
        <v>10.1</v>
      </c>
      <c r="Q33">
        <v>89.9</v>
      </c>
      <c r="R33">
        <v>27.2</v>
      </c>
      <c r="S33">
        <v>27.2</v>
      </c>
      <c r="T33">
        <v>16.8</v>
      </c>
      <c r="U33">
        <v>23.8</v>
      </c>
      <c r="V33">
        <v>69</v>
      </c>
      <c r="W33">
        <v>0.76</v>
      </c>
      <c r="X33">
        <v>0.73</v>
      </c>
      <c r="Y33">
        <v>0.45</v>
      </c>
      <c r="Z33">
        <v>-1</v>
      </c>
      <c r="AA33">
        <v>1.34</v>
      </c>
      <c r="AB33">
        <v>-1</v>
      </c>
      <c r="AD33">
        <f t="shared" si="0"/>
        <v>22.134</v>
      </c>
      <c r="AE33">
        <f t="shared" si="1"/>
        <v>75.81280000000001</v>
      </c>
      <c r="AF33">
        <f t="shared" si="2"/>
        <v>5.0420168067226889</v>
      </c>
      <c r="AG33">
        <f t="shared" si="3"/>
        <v>50.665999999999997</v>
      </c>
      <c r="AI33">
        <f t="shared" si="4"/>
        <v>69</v>
      </c>
      <c r="AJ33">
        <f t="shared" si="5"/>
        <v>282.84484525517524</v>
      </c>
      <c r="AK33">
        <f t="shared" si="6"/>
        <v>296.31737346101232</v>
      </c>
    </row>
    <row r="34" spans="1:48" x14ac:dyDescent="0.2">
      <c r="J34">
        <v>2021</v>
      </c>
      <c r="K34" s="4" t="s">
        <v>82</v>
      </c>
      <c r="L34" t="s">
        <v>126</v>
      </c>
      <c r="M34" s="3">
        <v>44426</v>
      </c>
      <c r="N34" s="3">
        <v>44510</v>
      </c>
      <c r="O34">
        <v>1</v>
      </c>
      <c r="P34">
        <v>10.6</v>
      </c>
      <c r="Q34">
        <v>89.4</v>
      </c>
      <c r="R34">
        <v>18.899999999999999</v>
      </c>
      <c r="S34">
        <v>18.899999999999999</v>
      </c>
      <c r="T34">
        <v>16.899999999999999</v>
      </c>
      <c r="U34">
        <v>21.9</v>
      </c>
      <c r="V34">
        <v>69</v>
      </c>
      <c r="W34">
        <v>0.76</v>
      </c>
      <c r="X34">
        <v>0.73</v>
      </c>
      <c r="Y34">
        <v>0.45</v>
      </c>
      <c r="Z34">
        <v>-1</v>
      </c>
      <c r="AA34">
        <v>1.39</v>
      </c>
      <c r="AB34">
        <v>-1</v>
      </c>
      <c r="AD34">
        <f t="shared" ref="AD34" si="7">U34*0.93</f>
        <v>20.367000000000001</v>
      </c>
      <c r="AE34">
        <f t="shared" ref="AE34" si="8">88.9-(0.779*T34)</f>
        <v>75.73490000000001</v>
      </c>
      <c r="AF34">
        <f t="shared" ref="AF34" si="9">120/U34</f>
        <v>5.4794520547945211</v>
      </c>
      <c r="AG34">
        <f t="shared" ref="AG34" si="10">(100-((U34*0.93)+S34+AC34))</f>
        <v>60.733000000000004</v>
      </c>
      <c r="AI34">
        <f t="shared" ref="AI34" si="11">V34</f>
        <v>69</v>
      </c>
      <c r="AJ34">
        <f t="shared" ref="AJ34" si="12">(AF34*AI34)/1.23</f>
        <v>307.38389575676581</v>
      </c>
      <c r="AK34">
        <f t="shared" ref="AK34" si="13">(AF34*AE34)/1.29</f>
        <v>321.69438249973456</v>
      </c>
      <c r="AM34">
        <f>AVERAGE(S34:S37)</f>
        <v>19.3</v>
      </c>
      <c r="AN34">
        <f>AVERAGE(T34:T37)</f>
        <v>16.149999999999999</v>
      </c>
      <c r="AO34">
        <f>AVERAGE(U34:U37)</f>
        <v>20.924999999999997</v>
      </c>
      <c r="AP34">
        <f>AVERAGE(V34:V37)</f>
        <v>69.25</v>
      </c>
      <c r="AQ34">
        <f>AVERAGE(W34:W37)</f>
        <v>0.76749999999999996</v>
      </c>
      <c r="AR34">
        <f>AVERAGE(AE34:AE37)</f>
        <v>76.319150000000008</v>
      </c>
      <c r="AS34">
        <f>AVERAGE(AF34:AF37)</f>
        <v>5.7417704040823239</v>
      </c>
      <c r="AT34">
        <f>AVERAGE(AG34:AG37)</f>
        <v>61.239750000000001</v>
      </c>
      <c r="AU34">
        <f>AVERAGE(AJ34:AJ37)</f>
        <v>323.32495574806711</v>
      </c>
      <c r="AV34">
        <f>AVERAGE(AK34:AK37)</f>
        <v>339.76228151122285</v>
      </c>
    </row>
    <row r="35" spans="1:48" x14ac:dyDescent="0.2">
      <c r="A35" s="3">
        <v>44958</v>
      </c>
      <c r="C35">
        <v>21996969</v>
      </c>
      <c r="D35">
        <v>29104180</v>
      </c>
      <c r="E35" s="3">
        <v>44966</v>
      </c>
      <c r="F35" t="s">
        <v>127</v>
      </c>
      <c r="G35" t="s">
        <v>80</v>
      </c>
      <c r="H35" t="s">
        <v>81</v>
      </c>
      <c r="J35">
        <v>2021</v>
      </c>
      <c r="K35" s="4" t="s">
        <v>82</v>
      </c>
      <c r="L35" t="s">
        <v>126</v>
      </c>
      <c r="M35" s="3">
        <v>44426</v>
      </c>
      <c r="N35" s="3">
        <v>44510</v>
      </c>
      <c r="O35" s="4">
        <v>2</v>
      </c>
      <c r="P35">
        <v>11</v>
      </c>
      <c r="Q35">
        <v>89</v>
      </c>
      <c r="R35">
        <v>17.399999999999999</v>
      </c>
      <c r="S35">
        <v>17.399999999999999</v>
      </c>
      <c r="T35">
        <v>16.2</v>
      </c>
      <c r="U35">
        <v>21.2</v>
      </c>
      <c r="V35">
        <v>69</v>
      </c>
      <c r="W35">
        <v>0.76</v>
      </c>
      <c r="X35">
        <v>0.73</v>
      </c>
      <c r="Y35">
        <v>0.46</v>
      </c>
      <c r="Z35">
        <v>-1</v>
      </c>
      <c r="AA35">
        <v>1.41</v>
      </c>
      <c r="AB35">
        <v>-1</v>
      </c>
      <c r="AD35">
        <f t="shared" ref="AD35:AD66" si="14">U35*0.93</f>
        <v>19.716000000000001</v>
      </c>
      <c r="AE35">
        <f t="shared" ref="AE35:AE66" si="15">88.9-(0.779*T35)</f>
        <v>76.280200000000008</v>
      </c>
      <c r="AF35">
        <f t="shared" ref="AF35:AF66" si="16">120/U35</f>
        <v>5.6603773584905666</v>
      </c>
      <c r="AG35">
        <f t="shared" ref="AG35:AG66" si="17">(100-((U35*0.93)+S35+AC35))</f>
        <v>62.884</v>
      </c>
      <c r="AI35">
        <f t="shared" ref="AI35:AI66" si="18">V35</f>
        <v>69</v>
      </c>
      <c r="AJ35">
        <f t="shared" ref="AJ35:AJ66" si="19">(AF35*AI35)/1.23</f>
        <v>317.53336401288544</v>
      </c>
      <c r="AK35">
        <f t="shared" ref="AK35:AK66" si="20">(AF35*AE35)/1.29</f>
        <v>334.70908293111017</v>
      </c>
    </row>
    <row r="36" spans="1:48" x14ac:dyDescent="0.2">
      <c r="A36" s="3">
        <v>44958</v>
      </c>
      <c r="C36">
        <v>21996969</v>
      </c>
      <c r="D36">
        <v>29104190</v>
      </c>
      <c r="E36" s="3">
        <v>44966</v>
      </c>
      <c r="F36" t="s">
        <v>128</v>
      </c>
      <c r="G36" t="s">
        <v>80</v>
      </c>
      <c r="H36" t="s">
        <v>81</v>
      </c>
      <c r="J36">
        <v>2021</v>
      </c>
      <c r="K36" s="4" t="s">
        <v>82</v>
      </c>
      <c r="L36" t="s">
        <v>126</v>
      </c>
      <c r="M36" s="3">
        <v>44426</v>
      </c>
      <c r="N36" s="3">
        <v>44510</v>
      </c>
      <c r="O36" s="4">
        <v>3</v>
      </c>
      <c r="P36">
        <v>10.5</v>
      </c>
      <c r="Q36">
        <v>89.5</v>
      </c>
      <c r="R36">
        <v>25</v>
      </c>
      <c r="S36">
        <v>25</v>
      </c>
      <c r="T36">
        <v>15.3</v>
      </c>
      <c r="U36">
        <v>19.899999999999999</v>
      </c>
      <c r="V36">
        <v>70</v>
      </c>
      <c r="W36">
        <v>0.78</v>
      </c>
      <c r="X36">
        <v>0.75</v>
      </c>
      <c r="Y36">
        <v>0.47</v>
      </c>
      <c r="Z36">
        <v>-1</v>
      </c>
      <c r="AA36">
        <v>1.4</v>
      </c>
      <c r="AB36">
        <v>-1</v>
      </c>
      <c r="AD36">
        <f t="shared" si="14"/>
        <v>18.506999999999998</v>
      </c>
      <c r="AE36">
        <f t="shared" si="15"/>
        <v>76.981300000000005</v>
      </c>
      <c r="AF36">
        <f t="shared" si="16"/>
        <v>6.0301507537688446</v>
      </c>
      <c r="AG36">
        <f t="shared" si="17"/>
        <v>56.493000000000002</v>
      </c>
      <c r="AI36">
        <f t="shared" si="18"/>
        <v>70</v>
      </c>
      <c r="AJ36">
        <f t="shared" si="19"/>
        <v>343.17931119009683</v>
      </c>
      <c r="AK36">
        <f t="shared" si="20"/>
        <v>359.85181722566324</v>
      </c>
    </row>
    <row r="37" spans="1:48" x14ac:dyDescent="0.2">
      <c r="A37" s="3">
        <v>44958</v>
      </c>
      <c r="C37">
        <v>21996969</v>
      </c>
      <c r="D37">
        <v>29104200</v>
      </c>
      <c r="E37" s="3">
        <v>44966</v>
      </c>
      <c r="F37" t="s">
        <v>129</v>
      </c>
      <c r="G37" t="s">
        <v>80</v>
      </c>
      <c r="H37" t="s">
        <v>81</v>
      </c>
      <c r="J37">
        <v>2021</v>
      </c>
      <c r="K37" s="4" t="s">
        <v>82</v>
      </c>
      <c r="L37" t="s">
        <v>126</v>
      </c>
      <c r="M37" s="3">
        <v>44426</v>
      </c>
      <c r="N37" s="3">
        <v>44510</v>
      </c>
      <c r="O37" s="4">
        <v>4</v>
      </c>
      <c r="P37">
        <v>10.6</v>
      </c>
      <c r="Q37">
        <v>89.4</v>
      </c>
      <c r="R37">
        <v>15.9</v>
      </c>
      <c r="S37">
        <v>15.9</v>
      </c>
      <c r="T37">
        <v>16.2</v>
      </c>
      <c r="U37">
        <v>20.7</v>
      </c>
      <c r="V37">
        <v>69</v>
      </c>
      <c r="W37">
        <v>0.77</v>
      </c>
      <c r="X37">
        <v>0.73</v>
      </c>
      <c r="Y37">
        <v>0.46</v>
      </c>
      <c r="Z37">
        <v>-1</v>
      </c>
      <c r="AA37">
        <v>1.42</v>
      </c>
      <c r="AB37">
        <v>-1</v>
      </c>
      <c r="AD37">
        <f t="shared" si="14"/>
        <v>19.251000000000001</v>
      </c>
      <c r="AE37">
        <f t="shared" si="15"/>
        <v>76.280200000000008</v>
      </c>
      <c r="AF37">
        <f t="shared" si="16"/>
        <v>5.7971014492753623</v>
      </c>
      <c r="AG37">
        <f t="shared" si="17"/>
        <v>64.84899999999999</v>
      </c>
      <c r="AI37">
        <f t="shared" si="18"/>
        <v>69</v>
      </c>
      <c r="AJ37">
        <f t="shared" si="19"/>
        <v>325.20325203252031</v>
      </c>
      <c r="AK37">
        <f t="shared" si="20"/>
        <v>342.79384338838338</v>
      </c>
    </row>
    <row r="38" spans="1:48" x14ac:dyDescent="0.2">
      <c r="A38" s="3">
        <v>44958</v>
      </c>
      <c r="C38">
        <v>21996969</v>
      </c>
      <c r="D38">
        <v>29104210</v>
      </c>
      <c r="E38" s="3">
        <v>44966</v>
      </c>
      <c r="F38" t="s">
        <v>130</v>
      </c>
      <c r="G38" t="s">
        <v>80</v>
      </c>
      <c r="H38" t="s">
        <v>81</v>
      </c>
      <c r="J38">
        <v>2021</v>
      </c>
      <c r="K38" s="4" t="s">
        <v>88</v>
      </c>
      <c r="L38" t="s">
        <v>126</v>
      </c>
      <c r="M38" s="3">
        <v>44426</v>
      </c>
      <c r="N38" s="3">
        <v>44510</v>
      </c>
      <c r="O38" s="4">
        <v>1</v>
      </c>
      <c r="P38">
        <v>10.6</v>
      </c>
      <c r="Q38">
        <v>89.4</v>
      </c>
      <c r="R38">
        <v>18.600000000000001</v>
      </c>
      <c r="S38">
        <v>18.600000000000001</v>
      </c>
      <c r="T38">
        <v>16.899999999999999</v>
      </c>
      <c r="U38">
        <v>23.2</v>
      </c>
      <c r="V38">
        <v>68</v>
      </c>
      <c r="W38">
        <v>0.75</v>
      </c>
      <c r="X38">
        <v>0.72</v>
      </c>
      <c r="Y38">
        <v>0.45</v>
      </c>
      <c r="Z38">
        <v>-1</v>
      </c>
      <c r="AA38">
        <v>1.38</v>
      </c>
      <c r="AB38">
        <v>-1</v>
      </c>
      <c r="AD38">
        <f t="shared" si="14"/>
        <v>21.576000000000001</v>
      </c>
      <c r="AE38">
        <f t="shared" si="15"/>
        <v>75.73490000000001</v>
      </c>
      <c r="AF38">
        <f t="shared" si="16"/>
        <v>5.1724137931034484</v>
      </c>
      <c r="AG38">
        <f t="shared" si="17"/>
        <v>59.823999999999998</v>
      </c>
      <c r="AI38">
        <f t="shared" si="18"/>
        <v>68</v>
      </c>
      <c r="AJ38">
        <f t="shared" si="19"/>
        <v>285.95458368376785</v>
      </c>
      <c r="AK38">
        <f t="shared" si="20"/>
        <v>303.66840417000805</v>
      </c>
      <c r="AM38">
        <f>AVERAGE(S38:S41)</f>
        <v>17.600000000000001</v>
      </c>
      <c r="AN38">
        <f>AVERAGE(T38:T41)</f>
        <v>16.649999999999999</v>
      </c>
      <c r="AO38">
        <f>AVERAGE(U38:U41)</f>
        <v>22.4</v>
      </c>
      <c r="AP38">
        <f>AVERAGE(V38:V41)</f>
        <v>68.5</v>
      </c>
      <c r="AQ38">
        <f>AVERAGE(W38:W41)</f>
        <v>0.75499999999999989</v>
      </c>
      <c r="AR38">
        <f>AVERAGE(AE38:AE41)</f>
        <v>75.929650000000009</v>
      </c>
      <c r="AS38">
        <f>AVERAGE(AF38:AF41)</f>
        <v>5.3611864999417245</v>
      </c>
      <c r="AT38">
        <f>AVERAGE(AG38:AG41)</f>
        <v>61.567999999999998</v>
      </c>
      <c r="AU38">
        <f>AVERAGE(AJ38:AJ41)</f>
        <v>298.62843542603161</v>
      </c>
      <c r="AV38">
        <f>AVERAGE(AK38:AK41)</f>
        <v>315.57483576227565</v>
      </c>
    </row>
    <row r="39" spans="1:48" x14ac:dyDescent="0.2">
      <c r="A39" s="3">
        <v>44958</v>
      </c>
      <c r="C39">
        <v>21996969</v>
      </c>
      <c r="D39">
        <v>29104220</v>
      </c>
      <c r="E39" s="3">
        <v>44966</v>
      </c>
      <c r="F39" t="s">
        <v>131</v>
      </c>
      <c r="G39" t="s">
        <v>80</v>
      </c>
      <c r="H39" t="s">
        <v>81</v>
      </c>
      <c r="J39">
        <v>2021</v>
      </c>
      <c r="K39" s="4" t="s">
        <v>88</v>
      </c>
      <c r="L39" t="s">
        <v>126</v>
      </c>
      <c r="M39" s="3">
        <v>44426</v>
      </c>
      <c r="N39" s="3">
        <v>44510</v>
      </c>
      <c r="O39" s="4">
        <v>2</v>
      </c>
      <c r="P39">
        <v>10.7</v>
      </c>
      <c r="Q39">
        <v>89.3</v>
      </c>
      <c r="R39">
        <v>16.600000000000001</v>
      </c>
      <c r="S39">
        <v>16.600000000000001</v>
      </c>
      <c r="T39">
        <v>16.7</v>
      </c>
      <c r="U39">
        <v>22.8</v>
      </c>
      <c r="V39">
        <v>68</v>
      </c>
      <c r="W39">
        <v>0.75</v>
      </c>
      <c r="X39">
        <v>0.72</v>
      </c>
      <c r="Y39">
        <v>0.45</v>
      </c>
      <c r="Z39">
        <v>-1</v>
      </c>
      <c r="AA39">
        <v>1.39</v>
      </c>
      <c r="AB39">
        <v>-1</v>
      </c>
      <c r="AD39">
        <f t="shared" si="14"/>
        <v>21.204000000000001</v>
      </c>
      <c r="AE39">
        <f t="shared" si="15"/>
        <v>75.89070000000001</v>
      </c>
      <c r="AF39">
        <f t="shared" si="16"/>
        <v>5.2631578947368416</v>
      </c>
      <c r="AG39">
        <f t="shared" si="17"/>
        <v>62.195999999999998</v>
      </c>
      <c r="AI39">
        <f t="shared" si="18"/>
        <v>68</v>
      </c>
      <c r="AJ39">
        <f t="shared" si="19"/>
        <v>290.97133076593917</v>
      </c>
      <c r="AK39">
        <f t="shared" si="20"/>
        <v>309.63157894736844</v>
      </c>
    </row>
    <row r="40" spans="1:48" x14ac:dyDescent="0.2">
      <c r="A40" s="3">
        <v>44958</v>
      </c>
      <c r="C40">
        <v>21996969</v>
      </c>
      <c r="D40">
        <v>29104230</v>
      </c>
      <c r="E40" s="3">
        <v>44966</v>
      </c>
      <c r="F40" t="s">
        <v>132</v>
      </c>
      <c r="G40" t="s">
        <v>80</v>
      </c>
      <c r="H40" t="s">
        <v>81</v>
      </c>
      <c r="J40">
        <v>2021</v>
      </c>
      <c r="K40" s="4" t="s">
        <v>88</v>
      </c>
      <c r="L40" t="s">
        <v>126</v>
      </c>
      <c r="M40" s="3">
        <v>44426</v>
      </c>
      <c r="N40" s="3">
        <v>44510</v>
      </c>
      <c r="O40" s="4">
        <v>3</v>
      </c>
      <c r="P40">
        <v>10.5</v>
      </c>
      <c r="Q40">
        <v>89.5</v>
      </c>
      <c r="R40">
        <v>18.899999999999999</v>
      </c>
      <c r="S40">
        <v>18.899999999999999</v>
      </c>
      <c r="T40">
        <v>16.399999999999999</v>
      </c>
      <c r="U40">
        <v>21.8</v>
      </c>
      <c r="V40">
        <v>69</v>
      </c>
      <c r="W40">
        <v>0.76</v>
      </c>
      <c r="X40">
        <v>0.73</v>
      </c>
      <c r="Y40">
        <v>0.45</v>
      </c>
      <c r="Z40">
        <v>-1</v>
      </c>
      <c r="AA40">
        <v>1.4</v>
      </c>
      <c r="AB40">
        <v>-1</v>
      </c>
      <c r="AD40">
        <f t="shared" si="14"/>
        <v>20.274000000000001</v>
      </c>
      <c r="AE40">
        <f t="shared" si="15"/>
        <v>76.124400000000009</v>
      </c>
      <c r="AF40">
        <f t="shared" si="16"/>
        <v>5.5045871559633026</v>
      </c>
      <c r="AG40">
        <f t="shared" si="17"/>
        <v>60.826000000000001</v>
      </c>
      <c r="AI40">
        <f t="shared" si="18"/>
        <v>69</v>
      </c>
      <c r="AJ40">
        <f t="shared" si="19"/>
        <v>308.79391362720969</v>
      </c>
      <c r="AK40">
        <f t="shared" si="20"/>
        <v>324.832088756134</v>
      </c>
    </row>
    <row r="41" spans="1:48" x14ac:dyDescent="0.2">
      <c r="A41" s="3">
        <v>44958</v>
      </c>
      <c r="C41">
        <v>21996969</v>
      </c>
      <c r="D41">
        <v>29104240</v>
      </c>
      <c r="E41" s="3">
        <v>44966</v>
      </c>
      <c r="F41" t="s">
        <v>133</v>
      </c>
      <c r="G41" t="s">
        <v>80</v>
      </c>
      <c r="H41" t="s">
        <v>81</v>
      </c>
      <c r="J41">
        <v>2021</v>
      </c>
      <c r="K41" s="4" t="s">
        <v>88</v>
      </c>
      <c r="L41" t="s">
        <v>126</v>
      </c>
      <c r="M41" s="3">
        <v>44426</v>
      </c>
      <c r="N41" s="3">
        <v>44510</v>
      </c>
      <c r="O41" s="4">
        <v>4</v>
      </c>
      <c r="P41">
        <v>10.4</v>
      </c>
      <c r="Q41">
        <v>89.6</v>
      </c>
      <c r="R41">
        <v>16.3</v>
      </c>
      <c r="S41">
        <v>16.3</v>
      </c>
      <c r="T41">
        <v>16.600000000000001</v>
      </c>
      <c r="U41">
        <v>21.8</v>
      </c>
      <c r="V41">
        <v>69</v>
      </c>
      <c r="W41">
        <v>0.76</v>
      </c>
      <c r="X41">
        <v>0.73</v>
      </c>
      <c r="Y41">
        <v>0.45</v>
      </c>
      <c r="Z41">
        <v>-1</v>
      </c>
      <c r="AA41">
        <v>1.41</v>
      </c>
      <c r="AB41">
        <v>-1</v>
      </c>
      <c r="AD41">
        <f t="shared" si="14"/>
        <v>20.274000000000001</v>
      </c>
      <c r="AE41">
        <f t="shared" si="15"/>
        <v>75.968600000000009</v>
      </c>
      <c r="AF41">
        <f t="shared" si="16"/>
        <v>5.5045871559633026</v>
      </c>
      <c r="AG41">
        <f t="shared" si="17"/>
        <v>63.426000000000002</v>
      </c>
      <c r="AI41">
        <f t="shared" si="18"/>
        <v>69</v>
      </c>
      <c r="AJ41">
        <f t="shared" si="19"/>
        <v>308.79391362720969</v>
      </c>
      <c r="AK41">
        <f t="shared" si="20"/>
        <v>324.16727117559208</v>
      </c>
    </row>
    <row r="42" spans="1:48" x14ac:dyDescent="0.2">
      <c r="A42" s="3">
        <v>44958</v>
      </c>
      <c r="C42">
        <v>21996969</v>
      </c>
      <c r="D42">
        <v>29104250</v>
      </c>
      <c r="E42" s="3">
        <v>44966</v>
      </c>
      <c r="F42" t="s">
        <v>134</v>
      </c>
      <c r="G42" t="s">
        <v>80</v>
      </c>
      <c r="H42" t="s">
        <v>81</v>
      </c>
      <c r="J42">
        <v>2021</v>
      </c>
      <c r="K42" s="4" t="s">
        <v>93</v>
      </c>
      <c r="L42" t="s">
        <v>126</v>
      </c>
      <c r="M42" s="3">
        <v>44426</v>
      </c>
      <c r="N42" s="3">
        <v>44510</v>
      </c>
      <c r="O42" s="4">
        <v>1</v>
      </c>
      <c r="P42">
        <v>10.199999999999999</v>
      </c>
      <c r="Q42">
        <v>89.8</v>
      </c>
      <c r="R42">
        <v>23.1</v>
      </c>
      <c r="S42">
        <v>23.1</v>
      </c>
      <c r="T42">
        <v>17.3</v>
      </c>
      <c r="U42">
        <v>22.7</v>
      </c>
      <c r="V42">
        <v>69</v>
      </c>
      <c r="W42">
        <v>0.76</v>
      </c>
      <c r="X42">
        <v>0.73</v>
      </c>
      <c r="Y42">
        <v>0.45</v>
      </c>
      <c r="Z42">
        <v>-1</v>
      </c>
      <c r="AA42">
        <v>1.37</v>
      </c>
      <c r="AB42">
        <v>-1</v>
      </c>
      <c r="AD42">
        <f t="shared" si="14"/>
        <v>21.111000000000001</v>
      </c>
      <c r="AE42">
        <f t="shared" si="15"/>
        <v>75.423300000000012</v>
      </c>
      <c r="AF42">
        <f t="shared" si="16"/>
        <v>5.286343612334802</v>
      </c>
      <c r="AG42">
        <f t="shared" si="17"/>
        <v>55.789000000000001</v>
      </c>
      <c r="AI42">
        <f t="shared" si="18"/>
        <v>69</v>
      </c>
      <c r="AJ42">
        <f t="shared" si="19"/>
        <v>296.5509831309767</v>
      </c>
      <c r="AK42">
        <f t="shared" si="20"/>
        <v>309.08021719086162</v>
      </c>
      <c r="AM42">
        <f>AVERAGE(S42:S45)</f>
        <v>19.074999999999999</v>
      </c>
      <c r="AN42">
        <f>AVERAGE(T42:T45)</f>
        <v>19.900000000000002</v>
      </c>
      <c r="AO42">
        <f>AVERAGE(U42:U45)</f>
        <v>26.024999999999999</v>
      </c>
      <c r="AP42">
        <f>AVERAGE(V42:V45)</f>
        <v>67.25</v>
      </c>
      <c r="AQ42">
        <f>AVERAGE(W42:W45)</f>
        <v>0.73750000000000004</v>
      </c>
      <c r="AR42">
        <f>AVERAGE(AE42:AE45)</f>
        <v>73.397900000000007</v>
      </c>
      <c r="AS42">
        <f>AVERAGE(AF42:AF45)</f>
        <v>4.6472298861671302</v>
      </c>
      <c r="AT42">
        <f>AVERAGE(AG42:AG45)</f>
        <v>56.72175</v>
      </c>
      <c r="AU42">
        <f>AVERAGE(AJ42:AJ45)</f>
        <v>254.44675763872203</v>
      </c>
      <c r="AV42">
        <f>AVERAGE(AK42:AK45)</f>
        <v>264.88017264814113</v>
      </c>
    </row>
    <row r="43" spans="1:48" x14ac:dyDescent="0.2">
      <c r="A43" s="3">
        <v>44958</v>
      </c>
      <c r="C43">
        <v>21996969</v>
      </c>
      <c r="D43">
        <v>29104260</v>
      </c>
      <c r="E43" s="3">
        <v>44966</v>
      </c>
      <c r="F43" t="s">
        <v>135</v>
      </c>
      <c r="G43" t="s">
        <v>80</v>
      </c>
      <c r="H43" t="s">
        <v>81</v>
      </c>
      <c r="J43">
        <v>2021</v>
      </c>
      <c r="K43" s="4" t="s">
        <v>93</v>
      </c>
      <c r="L43" t="s">
        <v>126</v>
      </c>
      <c r="M43" s="3">
        <v>44426</v>
      </c>
      <c r="N43" s="3">
        <v>44510</v>
      </c>
      <c r="O43" s="4">
        <v>2</v>
      </c>
      <c r="P43">
        <v>9.8000000000000007</v>
      </c>
      <c r="Q43">
        <v>90.2</v>
      </c>
      <c r="R43">
        <v>15.4</v>
      </c>
      <c r="S43">
        <v>15.4</v>
      </c>
      <c r="T43">
        <v>22.3</v>
      </c>
      <c r="U43">
        <v>28.9</v>
      </c>
      <c r="V43">
        <v>66</v>
      </c>
      <c r="W43">
        <v>0.72</v>
      </c>
      <c r="X43">
        <v>0.68</v>
      </c>
      <c r="Y43">
        <v>0.42</v>
      </c>
      <c r="Z43">
        <v>-1</v>
      </c>
      <c r="AA43">
        <v>1.32</v>
      </c>
      <c r="AB43">
        <v>-1</v>
      </c>
      <c r="AD43">
        <f t="shared" si="14"/>
        <v>26.876999999999999</v>
      </c>
      <c r="AE43">
        <f t="shared" si="15"/>
        <v>71.528300000000002</v>
      </c>
      <c r="AF43">
        <f t="shared" si="16"/>
        <v>4.1522491349480974</v>
      </c>
      <c r="AG43">
        <f t="shared" si="17"/>
        <v>57.722999999999999</v>
      </c>
      <c r="AI43">
        <f t="shared" si="18"/>
        <v>66</v>
      </c>
      <c r="AJ43">
        <f t="shared" si="19"/>
        <v>222.80361211916622</v>
      </c>
      <c r="AK43">
        <f t="shared" si="20"/>
        <v>230.23513317775814</v>
      </c>
    </row>
    <row r="44" spans="1:48" x14ac:dyDescent="0.2">
      <c r="A44" s="3">
        <v>44958</v>
      </c>
      <c r="C44">
        <v>21996969</v>
      </c>
      <c r="D44">
        <v>29104270</v>
      </c>
      <c r="E44" s="3">
        <v>44966</v>
      </c>
      <c r="F44" t="s">
        <v>136</v>
      </c>
      <c r="G44" t="s">
        <v>80</v>
      </c>
      <c r="H44" t="s">
        <v>81</v>
      </c>
      <c r="J44">
        <v>2021</v>
      </c>
      <c r="K44" s="4" t="s">
        <v>93</v>
      </c>
      <c r="L44" t="s">
        <v>126</v>
      </c>
      <c r="M44" s="3">
        <v>44426</v>
      </c>
      <c r="N44" s="3">
        <v>44510</v>
      </c>
      <c r="O44" s="4">
        <v>3</v>
      </c>
      <c r="P44">
        <v>9.6999999999999993</v>
      </c>
      <c r="Q44">
        <v>90.4</v>
      </c>
      <c r="R44">
        <v>21.9</v>
      </c>
      <c r="S44">
        <v>21.9</v>
      </c>
      <c r="T44">
        <v>20.8</v>
      </c>
      <c r="U44">
        <v>27</v>
      </c>
      <c r="V44">
        <v>67</v>
      </c>
      <c r="W44">
        <v>0.73</v>
      </c>
      <c r="X44">
        <v>0.7</v>
      </c>
      <c r="Y44">
        <v>0.43</v>
      </c>
      <c r="Z44">
        <v>-1</v>
      </c>
      <c r="AA44">
        <v>1.32</v>
      </c>
      <c r="AB44">
        <v>-1</v>
      </c>
      <c r="AD44">
        <f t="shared" si="14"/>
        <v>25.110000000000003</v>
      </c>
      <c r="AE44">
        <f t="shared" si="15"/>
        <v>72.696799999999996</v>
      </c>
      <c r="AF44">
        <f t="shared" si="16"/>
        <v>4.4444444444444446</v>
      </c>
      <c r="AG44">
        <f t="shared" si="17"/>
        <v>52.989999999999995</v>
      </c>
      <c r="AI44">
        <f t="shared" si="18"/>
        <v>67</v>
      </c>
      <c r="AJ44">
        <f t="shared" si="19"/>
        <v>242.09575429087624</v>
      </c>
      <c r="AK44">
        <f t="shared" si="20"/>
        <v>250.46270456503012</v>
      </c>
    </row>
    <row r="45" spans="1:48" x14ac:dyDescent="0.2">
      <c r="A45" s="3">
        <v>44958</v>
      </c>
      <c r="C45">
        <v>21996969</v>
      </c>
      <c r="D45">
        <v>29104280</v>
      </c>
      <c r="E45" s="3">
        <v>44966</v>
      </c>
      <c r="F45" t="s">
        <v>137</v>
      </c>
      <c r="G45" t="s">
        <v>80</v>
      </c>
      <c r="H45" t="s">
        <v>81</v>
      </c>
      <c r="J45">
        <v>2021</v>
      </c>
      <c r="K45" s="4" t="s">
        <v>93</v>
      </c>
      <c r="L45" t="s">
        <v>126</v>
      </c>
      <c r="M45" s="3">
        <v>44426</v>
      </c>
      <c r="N45" s="3">
        <v>44510</v>
      </c>
      <c r="O45" s="4">
        <v>4</v>
      </c>
      <c r="P45">
        <v>10.1</v>
      </c>
      <c r="Q45">
        <v>89.9</v>
      </c>
      <c r="R45">
        <v>15.9</v>
      </c>
      <c r="S45">
        <v>15.9</v>
      </c>
      <c r="T45">
        <v>19.2</v>
      </c>
      <c r="U45">
        <v>25.5</v>
      </c>
      <c r="V45">
        <v>67</v>
      </c>
      <c r="W45">
        <v>0.74</v>
      </c>
      <c r="X45">
        <v>0.71</v>
      </c>
      <c r="Y45">
        <v>0.43</v>
      </c>
      <c r="Z45">
        <v>-1</v>
      </c>
      <c r="AA45">
        <v>1.36</v>
      </c>
      <c r="AB45">
        <v>-1</v>
      </c>
      <c r="AD45">
        <f t="shared" si="14"/>
        <v>23.715</v>
      </c>
      <c r="AE45">
        <f t="shared" si="15"/>
        <v>73.943200000000004</v>
      </c>
      <c r="AF45">
        <f t="shared" si="16"/>
        <v>4.7058823529411766</v>
      </c>
      <c r="AG45">
        <f t="shared" si="17"/>
        <v>60.384999999999998</v>
      </c>
      <c r="AI45">
        <f t="shared" si="18"/>
        <v>67</v>
      </c>
      <c r="AJ45">
        <f t="shared" si="19"/>
        <v>256.336681013869</v>
      </c>
      <c r="AK45">
        <f t="shared" si="20"/>
        <v>269.74263565891471</v>
      </c>
    </row>
    <row r="46" spans="1:48" x14ac:dyDescent="0.2">
      <c r="A46" s="3">
        <v>44958</v>
      </c>
      <c r="C46">
        <v>21996969</v>
      </c>
      <c r="D46">
        <v>29104290</v>
      </c>
      <c r="E46" s="3">
        <v>44966</v>
      </c>
      <c r="F46" t="s">
        <v>138</v>
      </c>
      <c r="G46" t="s">
        <v>80</v>
      </c>
      <c r="H46" t="s">
        <v>81</v>
      </c>
      <c r="J46">
        <v>2021</v>
      </c>
      <c r="K46" s="4" t="s">
        <v>98</v>
      </c>
      <c r="L46" t="s">
        <v>126</v>
      </c>
      <c r="M46" s="3">
        <v>44426</v>
      </c>
      <c r="N46" s="3">
        <v>44510</v>
      </c>
      <c r="O46" s="4">
        <v>1</v>
      </c>
      <c r="P46">
        <v>10.6</v>
      </c>
      <c r="Q46">
        <v>89.4</v>
      </c>
      <c r="R46">
        <v>15.7</v>
      </c>
      <c r="S46">
        <v>15.7</v>
      </c>
      <c r="T46">
        <v>18.100000000000001</v>
      </c>
      <c r="U46">
        <v>22.6</v>
      </c>
      <c r="V46">
        <v>68</v>
      </c>
      <c r="W46">
        <v>0.76</v>
      </c>
      <c r="X46">
        <v>0.72</v>
      </c>
      <c r="Y46">
        <v>0.45</v>
      </c>
      <c r="Z46">
        <v>-1</v>
      </c>
      <c r="AA46">
        <v>1.39</v>
      </c>
      <c r="AB46">
        <v>-1</v>
      </c>
      <c r="AD46">
        <f t="shared" si="14"/>
        <v>21.018000000000001</v>
      </c>
      <c r="AE46">
        <f t="shared" si="15"/>
        <v>74.8001</v>
      </c>
      <c r="AF46">
        <f t="shared" si="16"/>
        <v>5.3097345132743357</v>
      </c>
      <c r="AG46">
        <f t="shared" si="17"/>
        <v>63.281999999999996</v>
      </c>
      <c r="AI46">
        <f t="shared" si="18"/>
        <v>68</v>
      </c>
      <c r="AJ46">
        <f t="shared" si="19"/>
        <v>293.54629829484134</v>
      </c>
      <c r="AK46">
        <f t="shared" si="20"/>
        <v>307.88269191191597</v>
      </c>
      <c r="AM46">
        <f>AVERAGE(S46:S49)</f>
        <v>20.824999999999999</v>
      </c>
      <c r="AN46">
        <f>AVERAGE(T46:T49)</f>
        <v>17.925000000000001</v>
      </c>
      <c r="AO46">
        <f>AVERAGE(U46:U49)</f>
        <v>23.05</v>
      </c>
      <c r="AP46">
        <f>AVERAGE(V46:V49)</f>
        <v>68.25</v>
      </c>
      <c r="AQ46">
        <f>AVERAGE(W46:W49)</f>
        <v>0.75750000000000006</v>
      </c>
      <c r="AR46">
        <f>AVERAGE(AE46:AE49)</f>
        <v>74.936425000000014</v>
      </c>
      <c r="AS46">
        <f>AVERAGE(AF46:AF49)</f>
        <v>5.2082250317842558</v>
      </c>
      <c r="AT46">
        <f>AVERAGE(AG46:AG49)</f>
        <v>57.738500000000002</v>
      </c>
      <c r="AU46">
        <f>AVERAGE(AJ46:AJ49)</f>
        <v>288.9902467154721</v>
      </c>
      <c r="AV46">
        <f>AVERAGE(AK46:AK49)</f>
        <v>302.57750130877486</v>
      </c>
    </row>
    <row r="47" spans="1:48" x14ac:dyDescent="0.2">
      <c r="A47" s="3">
        <v>44958</v>
      </c>
      <c r="C47">
        <v>21996969</v>
      </c>
      <c r="D47">
        <v>29104300</v>
      </c>
      <c r="E47" s="3">
        <v>44966</v>
      </c>
      <c r="F47" t="s">
        <v>139</v>
      </c>
      <c r="G47" t="s">
        <v>80</v>
      </c>
      <c r="H47" t="s">
        <v>81</v>
      </c>
      <c r="J47">
        <v>2021</v>
      </c>
      <c r="K47" s="4" t="s">
        <v>98</v>
      </c>
      <c r="L47" t="s">
        <v>126</v>
      </c>
      <c r="M47" s="3">
        <v>44426</v>
      </c>
      <c r="N47" s="3">
        <v>44510</v>
      </c>
      <c r="O47" s="4">
        <v>2</v>
      </c>
      <c r="P47">
        <v>10.199999999999999</v>
      </c>
      <c r="Q47">
        <v>89.8</v>
      </c>
      <c r="R47">
        <v>24.6</v>
      </c>
      <c r="S47">
        <v>24.6</v>
      </c>
      <c r="T47">
        <v>19</v>
      </c>
      <c r="U47">
        <v>23.8</v>
      </c>
      <c r="V47">
        <v>68</v>
      </c>
      <c r="W47">
        <v>0.75</v>
      </c>
      <c r="X47">
        <v>0.72</v>
      </c>
      <c r="Y47">
        <v>0.45</v>
      </c>
      <c r="Z47">
        <v>-1</v>
      </c>
      <c r="AA47">
        <v>1.35</v>
      </c>
      <c r="AB47">
        <v>-1</v>
      </c>
      <c r="AD47">
        <f t="shared" si="14"/>
        <v>22.134</v>
      </c>
      <c r="AE47">
        <f t="shared" si="15"/>
        <v>74.099000000000004</v>
      </c>
      <c r="AF47">
        <f t="shared" si="16"/>
        <v>5.0420168067226889</v>
      </c>
      <c r="AG47">
        <f t="shared" si="17"/>
        <v>53.265999999999998</v>
      </c>
      <c r="AI47">
        <f t="shared" si="18"/>
        <v>68</v>
      </c>
      <c r="AJ47">
        <f t="shared" si="19"/>
        <v>278.74564459930315</v>
      </c>
      <c r="AK47">
        <f t="shared" si="20"/>
        <v>289.61891733437562</v>
      </c>
    </row>
    <row r="48" spans="1:48" x14ac:dyDescent="0.2">
      <c r="A48" s="3">
        <v>44958</v>
      </c>
      <c r="C48">
        <v>21996969</v>
      </c>
      <c r="D48">
        <v>29104310</v>
      </c>
      <c r="E48" s="3">
        <v>44966</v>
      </c>
      <c r="F48" t="s">
        <v>140</v>
      </c>
      <c r="G48" t="s">
        <v>80</v>
      </c>
      <c r="H48" t="s">
        <v>81</v>
      </c>
      <c r="J48">
        <v>2021</v>
      </c>
      <c r="K48" s="4" t="s">
        <v>98</v>
      </c>
      <c r="L48" t="s">
        <v>126</v>
      </c>
      <c r="M48" s="3">
        <v>44426</v>
      </c>
      <c r="N48" s="3">
        <v>44510</v>
      </c>
      <c r="O48" s="4">
        <v>3</v>
      </c>
      <c r="P48">
        <v>10.1</v>
      </c>
      <c r="Q48">
        <v>89.9</v>
      </c>
      <c r="R48">
        <v>23.4</v>
      </c>
      <c r="S48">
        <v>23.4</v>
      </c>
      <c r="T48">
        <v>17.3</v>
      </c>
      <c r="U48">
        <v>23.1</v>
      </c>
      <c r="V48">
        <v>69</v>
      </c>
      <c r="W48">
        <v>0.76</v>
      </c>
      <c r="X48">
        <v>0.73</v>
      </c>
      <c r="Y48">
        <v>0.45</v>
      </c>
      <c r="Z48">
        <v>-1</v>
      </c>
      <c r="AA48">
        <v>1.36</v>
      </c>
      <c r="AB48">
        <v>-1</v>
      </c>
      <c r="AD48">
        <f t="shared" si="14"/>
        <v>21.483000000000004</v>
      </c>
      <c r="AE48">
        <f t="shared" si="15"/>
        <v>75.423300000000012</v>
      </c>
      <c r="AF48">
        <f t="shared" si="16"/>
        <v>5.1948051948051948</v>
      </c>
      <c r="AG48">
        <f t="shared" si="17"/>
        <v>55.116999999999997</v>
      </c>
      <c r="AI48">
        <f t="shared" si="18"/>
        <v>69</v>
      </c>
      <c r="AJ48">
        <f t="shared" si="19"/>
        <v>291.41590117199871</v>
      </c>
      <c r="AK48">
        <f t="shared" si="20"/>
        <v>303.72817879794627</v>
      </c>
    </row>
    <row r="49" spans="1:48" x14ac:dyDescent="0.2">
      <c r="A49" s="3">
        <v>44958</v>
      </c>
      <c r="C49">
        <v>21996969</v>
      </c>
      <c r="D49">
        <v>29104320</v>
      </c>
      <c r="E49" s="3">
        <v>44966</v>
      </c>
      <c r="F49" t="s">
        <v>141</v>
      </c>
      <c r="G49" t="s">
        <v>80</v>
      </c>
      <c r="H49" t="s">
        <v>81</v>
      </c>
      <c r="J49">
        <v>2021</v>
      </c>
      <c r="K49" s="4" t="s">
        <v>98</v>
      </c>
      <c r="L49" t="s">
        <v>126</v>
      </c>
      <c r="M49" s="3">
        <v>44426</v>
      </c>
      <c r="N49" s="3">
        <v>44510</v>
      </c>
      <c r="O49" s="4">
        <v>4</v>
      </c>
      <c r="P49">
        <v>10.4</v>
      </c>
      <c r="Q49">
        <v>89.6</v>
      </c>
      <c r="R49">
        <v>19.600000000000001</v>
      </c>
      <c r="S49">
        <v>19.600000000000001</v>
      </c>
      <c r="T49">
        <v>17.3</v>
      </c>
      <c r="U49">
        <v>22.7</v>
      </c>
      <c r="V49">
        <v>68</v>
      </c>
      <c r="W49">
        <v>0.76</v>
      </c>
      <c r="X49">
        <v>0.72</v>
      </c>
      <c r="Y49">
        <v>0.45</v>
      </c>
      <c r="Z49">
        <v>-1</v>
      </c>
      <c r="AA49">
        <v>1.38</v>
      </c>
      <c r="AB49">
        <v>-1</v>
      </c>
      <c r="AD49">
        <f t="shared" si="14"/>
        <v>21.111000000000001</v>
      </c>
      <c r="AE49">
        <f t="shared" si="15"/>
        <v>75.423300000000012</v>
      </c>
      <c r="AF49">
        <f t="shared" si="16"/>
        <v>5.286343612334802</v>
      </c>
      <c r="AG49">
        <f t="shared" si="17"/>
        <v>59.289000000000001</v>
      </c>
      <c r="AI49">
        <f t="shared" si="18"/>
        <v>68</v>
      </c>
      <c r="AJ49">
        <f t="shared" si="19"/>
        <v>292.25314279574513</v>
      </c>
      <c r="AK49">
        <f t="shared" si="20"/>
        <v>309.08021719086162</v>
      </c>
    </row>
    <row r="50" spans="1:48" x14ac:dyDescent="0.2">
      <c r="A50" s="3">
        <v>44958</v>
      </c>
      <c r="C50">
        <v>21996969</v>
      </c>
      <c r="D50">
        <v>29104090</v>
      </c>
      <c r="E50" s="3">
        <v>44965</v>
      </c>
      <c r="F50" t="s">
        <v>142</v>
      </c>
      <c r="G50" t="s">
        <v>103</v>
      </c>
      <c r="H50" t="s">
        <v>104</v>
      </c>
      <c r="J50">
        <v>2021</v>
      </c>
      <c r="K50" t="s">
        <v>105</v>
      </c>
      <c r="L50" t="s">
        <v>126</v>
      </c>
      <c r="M50" s="3">
        <v>44426</v>
      </c>
      <c r="N50" s="3">
        <v>44510</v>
      </c>
      <c r="O50">
        <v>1</v>
      </c>
      <c r="P50">
        <v>9.9</v>
      </c>
      <c r="Q50">
        <v>90.1</v>
      </c>
      <c r="R50">
        <v>20.5</v>
      </c>
      <c r="S50">
        <v>20.5</v>
      </c>
      <c r="T50">
        <v>28</v>
      </c>
      <c r="U50">
        <v>50.1</v>
      </c>
      <c r="V50">
        <v>61</v>
      </c>
      <c r="W50">
        <v>0.6</v>
      </c>
      <c r="X50">
        <v>0.57999999999999996</v>
      </c>
      <c r="Y50">
        <v>0.32</v>
      </c>
      <c r="Z50">
        <v>125</v>
      </c>
      <c r="AA50">
        <v>1.04</v>
      </c>
      <c r="AB50">
        <v>18.8</v>
      </c>
      <c r="AD50">
        <f t="shared" si="14"/>
        <v>46.593000000000004</v>
      </c>
      <c r="AE50">
        <f t="shared" si="15"/>
        <v>67.088000000000008</v>
      </c>
      <c r="AF50">
        <f t="shared" si="16"/>
        <v>2.3952095808383231</v>
      </c>
      <c r="AG50">
        <f t="shared" si="17"/>
        <v>32.906999999999996</v>
      </c>
      <c r="AI50">
        <f t="shared" si="18"/>
        <v>61</v>
      </c>
      <c r="AJ50">
        <f t="shared" si="19"/>
        <v>118.78681661068106</v>
      </c>
      <c r="AK50">
        <f t="shared" si="20"/>
        <v>124.56575221649724</v>
      </c>
      <c r="AM50">
        <f>AVERAGE(S50:S53)</f>
        <v>23.425000000000004</v>
      </c>
      <c r="AN50">
        <f>AVERAGE(T50:T53)</f>
        <v>27.725000000000001</v>
      </c>
      <c r="AO50">
        <f>AVERAGE(U50:U53)</f>
        <v>48.95</v>
      </c>
      <c r="AP50">
        <f>AVERAGE(V50:V53)</f>
        <v>61.5</v>
      </c>
      <c r="AQ50">
        <f>AVERAGE(W50:W53)</f>
        <v>0.60750000000000004</v>
      </c>
      <c r="AR50">
        <f>AVERAGE(AE50:AE53)</f>
        <v>67.302225000000007</v>
      </c>
      <c r="AS50">
        <f>AVERAGE(AF50:AF53)</f>
        <v>2.4530680674254919</v>
      </c>
      <c r="AT50">
        <f>AVERAGE(AG50:AG53)</f>
        <v>31.051499999999994</v>
      </c>
      <c r="AU50">
        <f>AVERAGE(AJ50:AJ53)</f>
        <v>122.67789286456743</v>
      </c>
      <c r="AV50">
        <f>AVERAGE(AK50:AK53)</f>
        <v>127.98935624311221</v>
      </c>
    </row>
    <row r="51" spans="1:48" x14ac:dyDescent="0.2">
      <c r="A51" s="3">
        <v>44958</v>
      </c>
      <c r="C51">
        <v>21996969</v>
      </c>
      <c r="D51">
        <v>29104100</v>
      </c>
      <c r="E51" s="3">
        <v>44965</v>
      </c>
      <c r="F51" t="s">
        <v>143</v>
      </c>
      <c r="G51" t="s">
        <v>103</v>
      </c>
      <c r="H51" t="s">
        <v>104</v>
      </c>
      <c r="J51">
        <v>2021</v>
      </c>
      <c r="K51" t="s">
        <v>105</v>
      </c>
      <c r="L51" t="s">
        <v>126</v>
      </c>
      <c r="M51" s="3">
        <v>44426</v>
      </c>
      <c r="N51" s="3">
        <v>44510</v>
      </c>
      <c r="O51">
        <v>2</v>
      </c>
      <c r="P51">
        <v>6.6</v>
      </c>
      <c r="Q51">
        <v>93.4</v>
      </c>
      <c r="R51">
        <v>25.7</v>
      </c>
      <c r="S51">
        <v>25.7</v>
      </c>
      <c r="T51">
        <v>28.3</v>
      </c>
      <c r="U51">
        <v>48.2</v>
      </c>
      <c r="V51">
        <v>62</v>
      </c>
      <c r="W51">
        <v>0.61</v>
      </c>
      <c r="X51">
        <v>0.59</v>
      </c>
      <c r="Y51">
        <v>0.33</v>
      </c>
      <c r="Z51">
        <v>129</v>
      </c>
      <c r="AA51">
        <v>1.04</v>
      </c>
      <c r="AB51">
        <v>15.5</v>
      </c>
      <c r="AD51">
        <f t="shared" si="14"/>
        <v>44.826000000000008</v>
      </c>
      <c r="AE51">
        <f t="shared" si="15"/>
        <v>66.854300000000009</v>
      </c>
      <c r="AF51">
        <f t="shared" si="16"/>
        <v>2.4896265560165975</v>
      </c>
      <c r="AG51">
        <f t="shared" si="17"/>
        <v>29.47399999999999</v>
      </c>
      <c r="AI51">
        <f t="shared" si="18"/>
        <v>62</v>
      </c>
      <c r="AJ51">
        <f t="shared" si="19"/>
        <v>125.49337111628377</v>
      </c>
      <c r="AK51">
        <f t="shared" si="20"/>
        <v>129.02499276271351</v>
      </c>
    </row>
    <row r="52" spans="1:48" x14ac:dyDescent="0.2">
      <c r="A52" s="3">
        <v>44958</v>
      </c>
      <c r="C52">
        <v>21996969</v>
      </c>
      <c r="D52">
        <v>29104110</v>
      </c>
      <c r="E52" s="3">
        <v>44965</v>
      </c>
      <c r="F52" t="s">
        <v>144</v>
      </c>
      <c r="G52" t="s">
        <v>103</v>
      </c>
      <c r="H52" t="s">
        <v>104</v>
      </c>
      <c r="J52">
        <v>2021</v>
      </c>
      <c r="K52" t="s">
        <v>105</v>
      </c>
      <c r="L52" t="s">
        <v>126</v>
      </c>
      <c r="M52" s="3">
        <v>44426</v>
      </c>
      <c r="N52" s="3">
        <v>44510</v>
      </c>
      <c r="O52">
        <v>3</v>
      </c>
      <c r="P52">
        <v>8.1</v>
      </c>
      <c r="Q52">
        <v>91.9</v>
      </c>
      <c r="R52">
        <v>23.1</v>
      </c>
      <c r="S52">
        <v>23.1</v>
      </c>
      <c r="T52">
        <v>27</v>
      </c>
      <c r="U52">
        <v>47.3</v>
      </c>
      <c r="V52">
        <v>62</v>
      </c>
      <c r="W52">
        <v>0.62</v>
      </c>
      <c r="X52">
        <v>0.59</v>
      </c>
      <c r="Y52">
        <v>0.33</v>
      </c>
      <c r="Z52">
        <v>133</v>
      </c>
      <c r="AA52">
        <v>1.06</v>
      </c>
      <c r="AB52">
        <v>19</v>
      </c>
      <c r="AD52">
        <f t="shared" si="14"/>
        <v>43.988999999999997</v>
      </c>
      <c r="AE52">
        <f t="shared" si="15"/>
        <v>67.867000000000004</v>
      </c>
      <c r="AF52">
        <f t="shared" si="16"/>
        <v>2.5369978858350954</v>
      </c>
      <c r="AG52">
        <f t="shared" si="17"/>
        <v>32.911000000000001</v>
      </c>
      <c r="AI52">
        <f t="shared" si="18"/>
        <v>62</v>
      </c>
      <c r="AJ52">
        <f t="shared" si="19"/>
        <v>127.88119424534628</v>
      </c>
      <c r="AK52">
        <f t="shared" si="20"/>
        <v>133.47165544028715</v>
      </c>
    </row>
    <row r="53" spans="1:48" x14ac:dyDescent="0.2">
      <c r="A53" s="3">
        <v>44958</v>
      </c>
      <c r="C53">
        <v>21996969</v>
      </c>
      <c r="D53">
        <v>29104120</v>
      </c>
      <c r="E53" s="3">
        <v>44965</v>
      </c>
      <c r="F53" t="s">
        <v>145</v>
      </c>
      <c r="G53" t="s">
        <v>103</v>
      </c>
      <c r="H53" t="s">
        <v>104</v>
      </c>
      <c r="J53">
        <v>2021</v>
      </c>
      <c r="K53" t="s">
        <v>105</v>
      </c>
      <c r="L53" t="s">
        <v>126</v>
      </c>
      <c r="M53" s="3">
        <v>44426</v>
      </c>
      <c r="N53" s="3">
        <v>44510</v>
      </c>
      <c r="O53">
        <v>4</v>
      </c>
      <c r="P53">
        <v>8.4</v>
      </c>
      <c r="Q53">
        <v>91.6</v>
      </c>
      <c r="R53">
        <v>24.4</v>
      </c>
      <c r="S53">
        <v>24.4</v>
      </c>
      <c r="T53">
        <v>27.6</v>
      </c>
      <c r="U53">
        <v>50.2</v>
      </c>
      <c r="V53">
        <v>61</v>
      </c>
      <c r="W53">
        <v>0.6</v>
      </c>
      <c r="X53">
        <v>0.57999999999999996</v>
      </c>
      <c r="Y53">
        <v>0.32</v>
      </c>
      <c r="Z53">
        <v>125</v>
      </c>
      <c r="AA53">
        <v>1.03</v>
      </c>
      <c r="AB53">
        <v>14.8</v>
      </c>
      <c r="AD53">
        <f t="shared" si="14"/>
        <v>46.686000000000007</v>
      </c>
      <c r="AE53">
        <f t="shared" si="15"/>
        <v>67.399600000000007</v>
      </c>
      <c r="AF53">
        <f t="shared" si="16"/>
        <v>2.3904382470119518</v>
      </c>
      <c r="AG53">
        <f t="shared" si="17"/>
        <v>28.913999999999987</v>
      </c>
      <c r="AI53">
        <f t="shared" si="18"/>
        <v>61</v>
      </c>
      <c r="AJ53">
        <f t="shared" si="19"/>
        <v>118.5501894859586</v>
      </c>
      <c r="AK53">
        <f t="shared" si="20"/>
        <v>124.89502455295097</v>
      </c>
    </row>
    <row r="54" spans="1:48" x14ac:dyDescent="0.2">
      <c r="A54" s="3">
        <v>44958</v>
      </c>
      <c r="C54">
        <v>21996969</v>
      </c>
      <c r="D54">
        <v>29104330</v>
      </c>
      <c r="E54" s="3">
        <v>44966</v>
      </c>
      <c r="F54" t="s">
        <v>146</v>
      </c>
      <c r="G54" t="s">
        <v>80</v>
      </c>
      <c r="H54" t="s">
        <v>81</v>
      </c>
      <c r="J54">
        <v>2021</v>
      </c>
      <c r="K54" s="4" t="s">
        <v>110</v>
      </c>
      <c r="L54" t="s">
        <v>126</v>
      </c>
      <c r="M54" s="3">
        <v>44426</v>
      </c>
      <c r="N54" s="3">
        <v>44510</v>
      </c>
      <c r="O54" s="4">
        <v>1</v>
      </c>
      <c r="P54">
        <v>9</v>
      </c>
      <c r="Q54">
        <v>91</v>
      </c>
      <c r="R54">
        <v>13.5</v>
      </c>
      <c r="S54">
        <v>13.5</v>
      </c>
      <c r="T54">
        <v>35.799999999999997</v>
      </c>
      <c r="U54">
        <v>46.2</v>
      </c>
      <c r="V54">
        <v>61</v>
      </c>
      <c r="W54">
        <v>0.62</v>
      </c>
      <c r="X54">
        <v>0.59</v>
      </c>
      <c r="Y54">
        <v>0.33</v>
      </c>
      <c r="Z54">
        <v>-1</v>
      </c>
      <c r="AA54">
        <v>1.1000000000000001</v>
      </c>
      <c r="AB54">
        <v>-1</v>
      </c>
      <c r="AD54">
        <f t="shared" si="14"/>
        <v>42.966000000000008</v>
      </c>
      <c r="AE54">
        <f t="shared" si="15"/>
        <v>61.011800000000008</v>
      </c>
      <c r="AF54">
        <f t="shared" si="16"/>
        <v>2.5974025974025974</v>
      </c>
      <c r="AG54">
        <f t="shared" si="17"/>
        <v>43.533999999999992</v>
      </c>
      <c r="AI54">
        <f t="shared" si="18"/>
        <v>61</v>
      </c>
      <c r="AJ54">
        <f t="shared" si="19"/>
        <v>128.81427515573858</v>
      </c>
      <c r="AK54">
        <f t="shared" si="20"/>
        <v>122.84667270713784</v>
      </c>
      <c r="AM54">
        <f>AVERAGE(S54:S57)</f>
        <v>14.224999999999998</v>
      </c>
      <c r="AN54">
        <f>AVERAGE(T54:T57)</f>
        <v>38.125</v>
      </c>
      <c r="AO54">
        <f>AVERAGE(U54:U57)</f>
        <v>48.6</v>
      </c>
      <c r="AP54">
        <f>AVERAGE(V54:V57)</f>
        <v>60.25</v>
      </c>
      <c r="AQ54">
        <f>AVERAGE(W54:W57)</f>
        <v>0.60249999999999992</v>
      </c>
      <c r="AR54">
        <f>AVERAGE(AE54:AE57)</f>
        <v>59.200625000000009</v>
      </c>
      <c r="AS54">
        <f>AVERAGE(AF54:AF57)</f>
        <v>2.4775692456453302</v>
      </c>
      <c r="AT54">
        <f>AVERAGE(AG54:AG57)</f>
        <v>40.576999999999998</v>
      </c>
      <c r="AU54">
        <f>AVERAGE(AJ54:AJ57)</f>
        <v>121.45224687604178</v>
      </c>
      <c r="AV54">
        <f>AVERAGE(AK54:AK57)</f>
        <v>113.90984633658007</v>
      </c>
    </row>
    <row r="55" spans="1:48" x14ac:dyDescent="0.2">
      <c r="A55" s="3">
        <v>44958</v>
      </c>
      <c r="C55">
        <v>21996969</v>
      </c>
      <c r="D55">
        <v>29104340</v>
      </c>
      <c r="E55" s="3">
        <v>44966</v>
      </c>
      <c r="F55" t="s">
        <v>147</v>
      </c>
      <c r="G55" t="s">
        <v>80</v>
      </c>
      <c r="H55" t="s">
        <v>81</v>
      </c>
      <c r="J55">
        <v>2021</v>
      </c>
      <c r="K55" s="4" t="s">
        <v>110</v>
      </c>
      <c r="L55" t="s">
        <v>126</v>
      </c>
      <c r="M55" s="3">
        <v>44426</v>
      </c>
      <c r="N55" s="3">
        <v>44510</v>
      </c>
      <c r="O55" s="4">
        <v>2</v>
      </c>
      <c r="P55">
        <v>9.1999999999999993</v>
      </c>
      <c r="Q55">
        <v>90.8</v>
      </c>
      <c r="R55">
        <v>15.4</v>
      </c>
      <c r="S55">
        <v>15.4</v>
      </c>
      <c r="T55">
        <v>35.6</v>
      </c>
      <c r="U55">
        <v>45.4</v>
      </c>
      <c r="V55">
        <v>61</v>
      </c>
      <c r="W55">
        <v>0.62</v>
      </c>
      <c r="X55">
        <v>0.59</v>
      </c>
      <c r="Y55">
        <v>0.33</v>
      </c>
      <c r="Z55">
        <v>-1</v>
      </c>
      <c r="AA55">
        <v>1.1000000000000001</v>
      </c>
      <c r="AB55">
        <v>-1</v>
      </c>
      <c r="AD55">
        <f t="shared" si="14"/>
        <v>42.222000000000001</v>
      </c>
      <c r="AE55">
        <f t="shared" si="15"/>
        <v>61.167600000000007</v>
      </c>
      <c r="AF55">
        <f t="shared" si="16"/>
        <v>2.643171806167401</v>
      </c>
      <c r="AG55">
        <f t="shared" si="17"/>
        <v>42.378</v>
      </c>
      <c r="AI55">
        <f t="shared" si="18"/>
        <v>61</v>
      </c>
      <c r="AJ55">
        <f t="shared" si="19"/>
        <v>131.08413022456216</v>
      </c>
      <c r="AK55">
        <f t="shared" si="20"/>
        <v>125.33060137281016</v>
      </c>
    </row>
    <row r="56" spans="1:48" x14ac:dyDescent="0.2">
      <c r="A56" s="3">
        <v>44958</v>
      </c>
      <c r="C56">
        <v>21996969</v>
      </c>
      <c r="D56">
        <v>29104350</v>
      </c>
      <c r="E56" s="3">
        <v>44966</v>
      </c>
      <c r="F56" t="s">
        <v>148</v>
      </c>
      <c r="G56" t="s">
        <v>80</v>
      </c>
      <c r="H56" t="s">
        <v>81</v>
      </c>
      <c r="J56">
        <v>2021</v>
      </c>
      <c r="K56" s="4" t="s">
        <v>110</v>
      </c>
      <c r="L56" t="s">
        <v>126</v>
      </c>
      <c r="M56" s="3">
        <v>44426</v>
      </c>
      <c r="N56" s="3">
        <v>44510</v>
      </c>
      <c r="O56" s="4">
        <v>3</v>
      </c>
      <c r="P56">
        <v>8.1</v>
      </c>
      <c r="Q56">
        <v>91.9</v>
      </c>
      <c r="R56">
        <v>13.7</v>
      </c>
      <c r="S56">
        <v>13.7</v>
      </c>
      <c r="T56">
        <v>40.5</v>
      </c>
      <c r="U56">
        <v>51.9</v>
      </c>
      <c r="V56">
        <v>59</v>
      </c>
      <c r="W56">
        <v>0.57999999999999996</v>
      </c>
      <c r="X56">
        <v>0.56000000000000005</v>
      </c>
      <c r="Y56">
        <v>0.3</v>
      </c>
      <c r="Z56">
        <v>-1</v>
      </c>
      <c r="AA56">
        <v>1.02</v>
      </c>
      <c r="AB56">
        <v>-1</v>
      </c>
      <c r="AD56">
        <f t="shared" si="14"/>
        <v>48.267000000000003</v>
      </c>
      <c r="AE56">
        <f t="shared" si="15"/>
        <v>57.350500000000004</v>
      </c>
      <c r="AF56">
        <f t="shared" si="16"/>
        <v>2.3121387283236996</v>
      </c>
      <c r="AG56">
        <f t="shared" si="17"/>
        <v>38.033000000000001</v>
      </c>
      <c r="AI56">
        <f t="shared" si="18"/>
        <v>59</v>
      </c>
      <c r="AJ56">
        <f t="shared" si="19"/>
        <v>110.90746745617747</v>
      </c>
      <c r="AK56">
        <f t="shared" si="20"/>
        <v>102.79249003002197</v>
      </c>
    </row>
    <row r="57" spans="1:48" x14ac:dyDescent="0.2">
      <c r="A57" s="3">
        <v>44958</v>
      </c>
      <c r="C57">
        <v>21996969</v>
      </c>
      <c r="D57">
        <v>29104360</v>
      </c>
      <c r="E57" s="3">
        <v>44966</v>
      </c>
      <c r="F57" t="s">
        <v>149</v>
      </c>
      <c r="G57" t="s">
        <v>80</v>
      </c>
      <c r="H57" t="s">
        <v>81</v>
      </c>
      <c r="J57">
        <v>2021</v>
      </c>
      <c r="K57" s="4" t="s">
        <v>110</v>
      </c>
      <c r="L57" t="s">
        <v>126</v>
      </c>
      <c r="M57" s="3">
        <v>44426</v>
      </c>
      <c r="N57" s="3">
        <v>44510</v>
      </c>
      <c r="O57" s="4">
        <v>4</v>
      </c>
      <c r="P57">
        <v>8.3000000000000007</v>
      </c>
      <c r="Q57">
        <v>91.7</v>
      </c>
      <c r="R57">
        <v>14.3</v>
      </c>
      <c r="S57">
        <v>14.3</v>
      </c>
      <c r="T57">
        <v>40.6</v>
      </c>
      <c r="U57">
        <v>50.9</v>
      </c>
      <c r="V57">
        <v>60</v>
      </c>
      <c r="W57">
        <v>0.59</v>
      </c>
      <c r="X57">
        <v>0.56000000000000005</v>
      </c>
      <c r="Y57">
        <v>0.31</v>
      </c>
      <c r="Z57">
        <v>-1</v>
      </c>
      <c r="AA57">
        <v>1.03</v>
      </c>
      <c r="AB57">
        <v>-1</v>
      </c>
      <c r="AD57">
        <f t="shared" si="14"/>
        <v>47.337000000000003</v>
      </c>
      <c r="AE57">
        <f t="shared" si="15"/>
        <v>57.272600000000004</v>
      </c>
      <c r="AF57">
        <f t="shared" si="16"/>
        <v>2.3575638506876229</v>
      </c>
      <c r="AG57">
        <f t="shared" si="17"/>
        <v>38.363</v>
      </c>
      <c r="AI57">
        <f t="shared" si="18"/>
        <v>60</v>
      </c>
      <c r="AJ57">
        <f t="shared" si="19"/>
        <v>115.00311466768891</v>
      </c>
      <c r="AK57">
        <f t="shared" si="20"/>
        <v>104.66962123635035</v>
      </c>
    </row>
    <row r="58" spans="1:48" x14ac:dyDescent="0.2">
      <c r="A58" s="3">
        <v>44958</v>
      </c>
      <c r="C58">
        <v>21996969</v>
      </c>
      <c r="D58">
        <v>29104130</v>
      </c>
      <c r="E58" s="3">
        <v>44965</v>
      </c>
      <c r="F58" t="s">
        <v>150</v>
      </c>
      <c r="G58" t="s">
        <v>115</v>
      </c>
      <c r="H58" t="s">
        <v>116</v>
      </c>
      <c r="J58">
        <v>2021</v>
      </c>
      <c r="K58" s="4" t="s">
        <v>117</v>
      </c>
      <c r="L58" t="s">
        <v>126</v>
      </c>
      <c r="M58" s="3">
        <v>44426</v>
      </c>
      <c r="N58" s="3">
        <v>44510</v>
      </c>
      <c r="O58">
        <v>1</v>
      </c>
      <c r="P58">
        <v>10.6</v>
      </c>
      <c r="Q58">
        <v>89.4</v>
      </c>
      <c r="R58">
        <v>26.2</v>
      </c>
      <c r="S58">
        <v>26.2</v>
      </c>
      <c r="T58">
        <v>28.3</v>
      </c>
      <c r="U58">
        <v>36.700000000000003</v>
      </c>
      <c r="V58">
        <v>61</v>
      </c>
      <c r="W58">
        <v>0.64</v>
      </c>
      <c r="X58">
        <v>0.59</v>
      </c>
      <c r="Y58">
        <v>0.33</v>
      </c>
      <c r="Z58">
        <v>169</v>
      </c>
      <c r="AA58">
        <v>1.19</v>
      </c>
      <c r="AB58">
        <v>28.3</v>
      </c>
      <c r="AD58">
        <f t="shared" si="14"/>
        <v>34.131000000000007</v>
      </c>
      <c r="AE58">
        <f t="shared" si="15"/>
        <v>66.854300000000009</v>
      </c>
      <c r="AF58">
        <f t="shared" si="16"/>
        <v>3.2697547683923704</v>
      </c>
      <c r="AG58">
        <f t="shared" si="17"/>
        <v>39.668999999999997</v>
      </c>
      <c r="AI58">
        <f t="shared" si="18"/>
        <v>61</v>
      </c>
      <c r="AJ58">
        <f t="shared" si="19"/>
        <v>162.15856981458097</v>
      </c>
      <c r="AK58">
        <f t="shared" si="20"/>
        <v>169.45516760661556</v>
      </c>
      <c r="AM58">
        <f>AVERAGE(S58:S61)</f>
        <v>23.075000000000003</v>
      </c>
      <c r="AN58">
        <f>AVERAGE(T58:T61)</f>
        <v>31.074999999999999</v>
      </c>
      <c r="AO58">
        <f>AVERAGE(U58:U61)</f>
        <v>40.049999999999997</v>
      </c>
      <c r="AP58">
        <f>AVERAGE(V58:V61)</f>
        <v>59.75</v>
      </c>
      <c r="AQ58">
        <f>AVERAGE(W58:W61)</f>
        <v>0.62</v>
      </c>
      <c r="AR58">
        <f>AVERAGE(AE58:AE61)</f>
        <v>64.692575000000005</v>
      </c>
      <c r="AS58">
        <f>AVERAGE(AF58:AF61)</f>
        <v>3.0059836589434106</v>
      </c>
      <c r="AT58">
        <f>AVERAGE(AG58:AG61)</f>
        <v>39.6785</v>
      </c>
      <c r="AU58">
        <f>AVERAGE(AJ58:AJ61)</f>
        <v>146.13924556136857</v>
      </c>
      <c r="AV58">
        <f>AVERAGE(AK58:AK61)</f>
        <v>150.9221387657322</v>
      </c>
    </row>
    <row r="59" spans="1:48" x14ac:dyDescent="0.2">
      <c r="A59" s="3">
        <v>44958</v>
      </c>
      <c r="C59">
        <v>21996969</v>
      </c>
      <c r="D59">
        <v>29104140</v>
      </c>
      <c r="E59" s="3">
        <v>44965</v>
      </c>
      <c r="F59" t="s">
        <v>151</v>
      </c>
      <c r="G59" t="s">
        <v>115</v>
      </c>
      <c r="H59" t="s">
        <v>116</v>
      </c>
      <c r="J59">
        <v>2021</v>
      </c>
      <c r="K59" s="4" t="s">
        <v>117</v>
      </c>
      <c r="L59" t="s">
        <v>126</v>
      </c>
      <c r="M59" s="3">
        <v>44426</v>
      </c>
      <c r="N59" s="3">
        <v>44510</v>
      </c>
      <c r="O59">
        <v>2</v>
      </c>
      <c r="P59">
        <v>10.199999999999999</v>
      </c>
      <c r="Q59">
        <v>89.8</v>
      </c>
      <c r="R59">
        <v>23.1</v>
      </c>
      <c r="S59">
        <v>23.1</v>
      </c>
      <c r="T59">
        <v>31.1</v>
      </c>
      <c r="U59">
        <v>39.299999999999997</v>
      </c>
      <c r="V59">
        <v>60</v>
      </c>
      <c r="W59">
        <v>0.62</v>
      </c>
      <c r="X59">
        <v>0.56999999999999995</v>
      </c>
      <c r="Y59">
        <v>0.32</v>
      </c>
      <c r="Z59">
        <v>153</v>
      </c>
      <c r="AA59">
        <v>1.1599999999999999</v>
      </c>
      <c r="AB59">
        <v>28.7</v>
      </c>
      <c r="AD59">
        <f t="shared" si="14"/>
        <v>36.548999999999999</v>
      </c>
      <c r="AE59">
        <f t="shared" si="15"/>
        <v>64.673100000000005</v>
      </c>
      <c r="AF59">
        <f t="shared" si="16"/>
        <v>3.053435114503817</v>
      </c>
      <c r="AG59">
        <f t="shared" si="17"/>
        <v>40.350999999999999</v>
      </c>
      <c r="AI59">
        <f t="shared" si="18"/>
        <v>60</v>
      </c>
      <c r="AJ59">
        <f t="shared" si="19"/>
        <v>148.94805436603986</v>
      </c>
      <c r="AK59">
        <f t="shared" si="20"/>
        <v>153.08148411148591</v>
      </c>
    </row>
    <row r="60" spans="1:48" x14ac:dyDescent="0.2">
      <c r="A60" s="3">
        <v>44958</v>
      </c>
      <c r="C60">
        <v>21996969</v>
      </c>
      <c r="D60">
        <v>29104150</v>
      </c>
      <c r="E60" s="3">
        <v>44966</v>
      </c>
      <c r="F60" t="s">
        <v>152</v>
      </c>
      <c r="G60" t="s">
        <v>115</v>
      </c>
      <c r="H60" t="s">
        <v>116</v>
      </c>
      <c r="J60">
        <v>2021</v>
      </c>
      <c r="K60" s="4" t="s">
        <v>117</v>
      </c>
      <c r="L60" t="s">
        <v>126</v>
      </c>
      <c r="M60" s="3">
        <v>44426</v>
      </c>
      <c r="N60" s="3">
        <v>44510</v>
      </c>
      <c r="O60" s="4">
        <v>3</v>
      </c>
      <c r="P60">
        <v>10.199999999999999</v>
      </c>
      <c r="Q60">
        <v>89.8</v>
      </c>
      <c r="R60">
        <v>21.1</v>
      </c>
      <c r="S60">
        <v>21.1</v>
      </c>
      <c r="T60">
        <v>32.1</v>
      </c>
      <c r="U60">
        <v>42.2</v>
      </c>
      <c r="V60">
        <v>59</v>
      </c>
      <c r="W60">
        <v>0.61</v>
      </c>
      <c r="X60">
        <v>0.55000000000000004</v>
      </c>
      <c r="Y60">
        <v>0.3</v>
      </c>
      <c r="Z60">
        <v>141</v>
      </c>
      <c r="AA60">
        <v>1.1399999999999999</v>
      </c>
      <c r="AB60">
        <v>27.9</v>
      </c>
      <c r="AD60">
        <f t="shared" si="14"/>
        <v>39.246000000000002</v>
      </c>
      <c r="AE60">
        <f t="shared" si="15"/>
        <v>63.894100000000009</v>
      </c>
      <c r="AF60">
        <f t="shared" si="16"/>
        <v>2.8436018957345968</v>
      </c>
      <c r="AG60">
        <f t="shared" si="17"/>
        <v>39.653999999999996</v>
      </c>
      <c r="AI60">
        <f t="shared" si="18"/>
        <v>59</v>
      </c>
      <c r="AJ60">
        <f t="shared" si="19"/>
        <v>136.40041613686276</v>
      </c>
      <c r="AK60">
        <f t="shared" si="20"/>
        <v>140.84448363275652</v>
      </c>
    </row>
    <row r="61" spans="1:48" x14ac:dyDescent="0.2">
      <c r="A61" s="3">
        <v>44958</v>
      </c>
      <c r="C61">
        <v>21996969</v>
      </c>
      <c r="D61">
        <v>29104160</v>
      </c>
      <c r="E61" s="3">
        <v>44966</v>
      </c>
      <c r="F61" t="s">
        <v>153</v>
      </c>
      <c r="G61" t="s">
        <v>115</v>
      </c>
      <c r="H61" t="s">
        <v>116</v>
      </c>
      <c r="J61">
        <v>2021</v>
      </c>
      <c r="K61" s="4" t="s">
        <v>117</v>
      </c>
      <c r="L61" t="s">
        <v>126</v>
      </c>
      <c r="M61" s="3">
        <v>44426</v>
      </c>
      <c r="N61" s="3">
        <v>44510</v>
      </c>
      <c r="O61" s="4">
        <v>4</v>
      </c>
      <c r="P61">
        <v>9.8000000000000007</v>
      </c>
      <c r="Q61">
        <v>90.2</v>
      </c>
      <c r="R61">
        <v>21.9</v>
      </c>
      <c r="S61">
        <v>21.9</v>
      </c>
      <c r="T61">
        <v>32.799999999999997</v>
      </c>
      <c r="U61">
        <v>42</v>
      </c>
      <c r="V61">
        <v>59</v>
      </c>
      <c r="W61">
        <v>0.61</v>
      </c>
      <c r="X61">
        <v>0.56000000000000005</v>
      </c>
      <c r="Y61">
        <v>0.3</v>
      </c>
      <c r="Z61">
        <v>140</v>
      </c>
      <c r="AA61">
        <v>1.1299999999999999</v>
      </c>
      <c r="AB61">
        <v>27.3</v>
      </c>
      <c r="AD61">
        <f t="shared" si="14"/>
        <v>39.06</v>
      </c>
      <c r="AE61">
        <f t="shared" si="15"/>
        <v>63.348800000000011</v>
      </c>
      <c r="AF61">
        <f t="shared" si="16"/>
        <v>2.8571428571428572</v>
      </c>
      <c r="AG61">
        <f t="shared" si="17"/>
        <v>39.04</v>
      </c>
      <c r="AI61">
        <f t="shared" si="18"/>
        <v>59</v>
      </c>
      <c r="AJ61">
        <f t="shared" si="19"/>
        <v>137.04994192799072</v>
      </c>
      <c r="AK61">
        <f t="shared" si="20"/>
        <v>140.3074197120709</v>
      </c>
    </row>
    <row r="62" spans="1:48" x14ac:dyDescent="0.2">
      <c r="A62" s="3">
        <v>44958</v>
      </c>
      <c r="C62">
        <v>21996969</v>
      </c>
      <c r="D62">
        <v>29104370</v>
      </c>
      <c r="E62" s="3">
        <v>44966</v>
      </c>
      <c r="F62" t="s">
        <v>154</v>
      </c>
      <c r="G62" t="s">
        <v>80</v>
      </c>
      <c r="H62" t="s">
        <v>81</v>
      </c>
      <c r="J62">
        <v>2021</v>
      </c>
      <c r="K62" s="4" t="s">
        <v>122</v>
      </c>
      <c r="L62" t="s">
        <v>126</v>
      </c>
      <c r="M62" s="3">
        <v>44426</v>
      </c>
      <c r="N62" s="3">
        <v>44510</v>
      </c>
      <c r="O62" s="4">
        <v>1</v>
      </c>
      <c r="P62">
        <v>10.5</v>
      </c>
      <c r="Q62">
        <v>89.5</v>
      </c>
      <c r="R62">
        <v>21.5</v>
      </c>
      <c r="S62">
        <v>21.5</v>
      </c>
      <c r="T62">
        <v>17.600000000000001</v>
      </c>
      <c r="U62">
        <v>24.6</v>
      </c>
      <c r="V62">
        <v>68</v>
      </c>
      <c r="W62">
        <v>0.75</v>
      </c>
      <c r="X62">
        <v>0.72</v>
      </c>
      <c r="Y62">
        <v>0.44</v>
      </c>
      <c r="Z62">
        <v>-1</v>
      </c>
      <c r="AA62">
        <v>1.35</v>
      </c>
      <c r="AB62">
        <v>-1</v>
      </c>
      <c r="AD62">
        <f t="shared" si="14"/>
        <v>22.878000000000004</v>
      </c>
      <c r="AE62">
        <f t="shared" si="15"/>
        <v>75.189599999999999</v>
      </c>
      <c r="AF62">
        <f t="shared" si="16"/>
        <v>4.8780487804878048</v>
      </c>
      <c r="AG62">
        <f t="shared" si="17"/>
        <v>55.622</v>
      </c>
      <c r="AI62">
        <f t="shared" si="18"/>
        <v>68</v>
      </c>
      <c r="AJ62">
        <f t="shared" si="19"/>
        <v>269.68074558794365</v>
      </c>
      <c r="AK62">
        <f t="shared" si="20"/>
        <v>284.32444696539989</v>
      </c>
      <c r="AM62">
        <f>AVERAGE(S62:S65)</f>
        <v>20.9</v>
      </c>
      <c r="AN62">
        <f>AVERAGE(T62:T65)</f>
        <v>16.925000000000001</v>
      </c>
      <c r="AO62">
        <f>AVERAGE(U62:U65)</f>
        <v>23.574999999999999</v>
      </c>
      <c r="AP62">
        <f>AVERAGE(V62:V65)</f>
        <v>68.25</v>
      </c>
      <c r="AQ62">
        <f>AVERAGE(W62:W65)</f>
        <v>0.75249999999999995</v>
      </c>
      <c r="AR62">
        <f>AVERAGE(AE62:AE65)</f>
        <v>75.71542500000001</v>
      </c>
      <c r="AS62">
        <f>AVERAGE(AF62:AF65)</f>
        <v>5.0980866160295761</v>
      </c>
      <c r="AT62">
        <f>AVERAGE(AG62:AG65)</f>
        <v>57.175250000000005</v>
      </c>
      <c r="AU62">
        <f>AVERAGE(AJ62:AJ65)</f>
        <v>282.94409857021344</v>
      </c>
      <c r="AV62">
        <f>AVERAGE(AK62:AK65)</f>
        <v>299.33761438706767</v>
      </c>
    </row>
    <row r="63" spans="1:48" x14ac:dyDescent="0.2">
      <c r="A63" s="3">
        <v>44958</v>
      </c>
      <c r="C63">
        <v>21996969</v>
      </c>
      <c r="D63">
        <v>29104380</v>
      </c>
      <c r="E63" s="3">
        <v>44966</v>
      </c>
      <c r="F63" t="s">
        <v>155</v>
      </c>
      <c r="G63" t="s">
        <v>80</v>
      </c>
      <c r="H63" t="s">
        <v>81</v>
      </c>
      <c r="J63">
        <v>2021</v>
      </c>
      <c r="K63" s="4" t="s">
        <v>122</v>
      </c>
      <c r="L63" t="s">
        <v>126</v>
      </c>
      <c r="M63" s="3">
        <v>44426</v>
      </c>
      <c r="N63" s="3">
        <v>44510</v>
      </c>
      <c r="O63" s="4">
        <v>2</v>
      </c>
      <c r="P63">
        <v>10.3</v>
      </c>
      <c r="Q63">
        <v>89.8</v>
      </c>
      <c r="R63">
        <v>20.9</v>
      </c>
      <c r="S63">
        <v>20.9</v>
      </c>
      <c r="T63">
        <v>18</v>
      </c>
      <c r="U63">
        <v>24.2</v>
      </c>
      <c r="V63">
        <v>68</v>
      </c>
      <c r="W63">
        <v>0.75</v>
      </c>
      <c r="X63">
        <v>0.72</v>
      </c>
      <c r="Y63">
        <v>0.45</v>
      </c>
      <c r="Z63">
        <v>-1</v>
      </c>
      <c r="AA63">
        <v>1.36</v>
      </c>
      <c r="AB63">
        <v>-1</v>
      </c>
      <c r="AD63">
        <f t="shared" si="14"/>
        <v>22.506</v>
      </c>
      <c r="AE63">
        <f t="shared" si="15"/>
        <v>74.878</v>
      </c>
      <c r="AF63">
        <f t="shared" si="16"/>
        <v>4.9586776859504136</v>
      </c>
      <c r="AG63">
        <f t="shared" si="17"/>
        <v>56.594000000000001</v>
      </c>
      <c r="AI63">
        <f t="shared" si="18"/>
        <v>68</v>
      </c>
      <c r="AJ63">
        <f t="shared" si="19"/>
        <v>274.13827857286844</v>
      </c>
      <c r="AK63">
        <f t="shared" si="20"/>
        <v>287.82625408418221</v>
      </c>
    </row>
    <row r="64" spans="1:48" x14ac:dyDescent="0.2">
      <c r="A64" s="3">
        <v>44958</v>
      </c>
      <c r="C64">
        <v>21996969</v>
      </c>
      <c r="D64">
        <v>29104390</v>
      </c>
      <c r="E64" s="3">
        <v>44966</v>
      </c>
      <c r="F64" t="s">
        <v>156</v>
      </c>
      <c r="G64" t="s">
        <v>80</v>
      </c>
      <c r="H64" t="s">
        <v>81</v>
      </c>
      <c r="J64">
        <v>2021</v>
      </c>
      <c r="K64" s="4" t="s">
        <v>122</v>
      </c>
      <c r="L64" t="s">
        <v>126</v>
      </c>
      <c r="M64" s="3">
        <v>44426</v>
      </c>
      <c r="N64" s="3">
        <v>44510</v>
      </c>
      <c r="O64" s="4">
        <v>3</v>
      </c>
      <c r="P64">
        <v>10.5</v>
      </c>
      <c r="Q64">
        <v>89.5</v>
      </c>
      <c r="R64">
        <v>19.5</v>
      </c>
      <c r="S64">
        <v>19.5</v>
      </c>
      <c r="T64">
        <v>16.5</v>
      </c>
      <c r="U64">
        <v>23.3</v>
      </c>
      <c r="V64">
        <v>68</v>
      </c>
      <c r="W64">
        <v>0.75</v>
      </c>
      <c r="X64">
        <v>0.72</v>
      </c>
      <c r="Y64">
        <v>0.45</v>
      </c>
      <c r="Z64">
        <v>-1</v>
      </c>
      <c r="AA64">
        <v>1.38</v>
      </c>
      <c r="AB64">
        <v>-1</v>
      </c>
      <c r="AD64">
        <f t="shared" si="14"/>
        <v>21.669</v>
      </c>
      <c r="AE64">
        <f t="shared" si="15"/>
        <v>76.046500000000009</v>
      </c>
      <c r="AF64">
        <f t="shared" si="16"/>
        <v>5.1502145922746783</v>
      </c>
      <c r="AG64">
        <f t="shared" si="17"/>
        <v>58.831000000000003</v>
      </c>
      <c r="AI64">
        <f t="shared" si="18"/>
        <v>68</v>
      </c>
      <c r="AJ64">
        <f t="shared" si="19"/>
        <v>284.72731079242124</v>
      </c>
      <c r="AK64">
        <f t="shared" si="20"/>
        <v>303.60914262900491</v>
      </c>
    </row>
    <row r="65" spans="1:48" x14ac:dyDescent="0.2">
      <c r="A65" s="3">
        <v>44958</v>
      </c>
      <c r="C65">
        <v>21996969</v>
      </c>
      <c r="D65">
        <v>29104400</v>
      </c>
      <c r="E65" s="3">
        <v>44966</v>
      </c>
      <c r="F65" t="s">
        <v>157</v>
      </c>
      <c r="G65" t="s">
        <v>80</v>
      </c>
      <c r="H65" t="s">
        <v>81</v>
      </c>
      <c r="J65">
        <v>2021</v>
      </c>
      <c r="K65" s="4" t="s">
        <v>122</v>
      </c>
      <c r="L65" t="s">
        <v>126</v>
      </c>
      <c r="M65" s="3">
        <v>44426</v>
      </c>
      <c r="N65" s="3">
        <v>44510</v>
      </c>
      <c r="O65" s="4">
        <v>4</v>
      </c>
      <c r="P65">
        <v>10.5</v>
      </c>
      <c r="Q65">
        <v>89.5</v>
      </c>
      <c r="R65">
        <v>21.7</v>
      </c>
      <c r="S65">
        <v>21.7</v>
      </c>
      <c r="T65">
        <v>15.6</v>
      </c>
      <c r="U65">
        <v>22.2</v>
      </c>
      <c r="V65">
        <v>69</v>
      </c>
      <c r="W65">
        <v>0.76</v>
      </c>
      <c r="X65">
        <v>0.73</v>
      </c>
      <c r="Y65">
        <v>0.46</v>
      </c>
      <c r="Z65">
        <v>-1</v>
      </c>
      <c r="AA65">
        <v>1.38</v>
      </c>
      <c r="AB65">
        <v>-1</v>
      </c>
      <c r="AD65">
        <f t="shared" si="14"/>
        <v>20.646000000000001</v>
      </c>
      <c r="AE65">
        <f t="shared" si="15"/>
        <v>76.747600000000006</v>
      </c>
      <c r="AF65">
        <f t="shared" si="16"/>
        <v>5.4054054054054053</v>
      </c>
      <c r="AG65">
        <f t="shared" si="17"/>
        <v>57.653999999999996</v>
      </c>
      <c r="AI65">
        <f t="shared" si="18"/>
        <v>69</v>
      </c>
      <c r="AJ65">
        <f t="shared" si="19"/>
        <v>303.23005932762032</v>
      </c>
      <c r="AK65">
        <f t="shared" si="20"/>
        <v>321.59061386968364</v>
      </c>
    </row>
    <row r="66" spans="1:48" x14ac:dyDescent="0.2">
      <c r="A66" s="3">
        <v>44958</v>
      </c>
      <c r="C66">
        <v>21996969</v>
      </c>
      <c r="D66">
        <v>29107250</v>
      </c>
      <c r="E66" s="3">
        <v>44970</v>
      </c>
      <c r="F66" t="s">
        <v>158</v>
      </c>
      <c r="G66" t="s">
        <v>80</v>
      </c>
      <c r="H66" t="s">
        <v>81</v>
      </c>
      <c r="J66">
        <v>2022</v>
      </c>
      <c r="K66" s="4" t="s">
        <v>82</v>
      </c>
      <c r="L66" t="s">
        <v>159</v>
      </c>
      <c r="M66" s="3">
        <v>44792</v>
      </c>
      <c r="N66" s="3">
        <v>44879</v>
      </c>
      <c r="O66" s="4" t="s">
        <v>160</v>
      </c>
      <c r="P66">
        <v>10.9</v>
      </c>
      <c r="Q66">
        <v>89.1</v>
      </c>
      <c r="R66">
        <v>10.9</v>
      </c>
      <c r="S66">
        <v>10.9</v>
      </c>
      <c r="T66">
        <v>16</v>
      </c>
      <c r="U66">
        <v>20.6</v>
      </c>
      <c r="V66">
        <v>69</v>
      </c>
      <c r="W66">
        <v>0.77</v>
      </c>
      <c r="X66">
        <v>0.74</v>
      </c>
      <c r="Y66">
        <v>0.46</v>
      </c>
      <c r="Z66">
        <v>-1</v>
      </c>
      <c r="AA66">
        <v>1.44</v>
      </c>
      <c r="AB66">
        <v>-1</v>
      </c>
      <c r="AD66">
        <f t="shared" si="14"/>
        <v>19.158000000000001</v>
      </c>
      <c r="AE66">
        <f t="shared" si="15"/>
        <v>76.436000000000007</v>
      </c>
      <c r="AF66">
        <f t="shared" si="16"/>
        <v>5.8252427184466011</v>
      </c>
      <c r="AG66">
        <f t="shared" si="17"/>
        <v>69.942000000000007</v>
      </c>
      <c r="AI66">
        <f t="shared" si="18"/>
        <v>69</v>
      </c>
      <c r="AJ66">
        <f t="shared" si="19"/>
        <v>326.78190859578496</v>
      </c>
      <c r="AK66">
        <f t="shared" si="20"/>
        <v>345.16143599006546</v>
      </c>
      <c r="AM66">
        <f>S66</f>
        <v>10.9</v>
      </c>
      <c r="AN66">
        <f>T66</f>
        <v>16</v>
      </c>
      <c r="AO66">
        <f>U66</f>
        <v>20.6</v>
      </c>
      <c r="AP66">
        <f>V66</f>
        <v>69</v>
      </c>
      <c r="AQ66">
        <f>W66</f>
        <v>0.77</v>
      </c>
      <c r="AR66">
        <f>AE66</f>
        <v>76.436000000000007</v>
      </c>
      <c r="AS66">
        <f>AF66</f>
        <v>5.8252427184466011</v>
      </c>
      <c r="AT66">
        <f>AG66</f>
        <v>69.942000000000007</v>
      </c>
      <c r="AU66">
        <f>AJ66</f>
        <v>326.78190859578496</v>
      </c>
      <c r="AV66">
        <f>AK66</f>
        <v>345.16143599006546</v>
      </c>
    </row>
    <row r="67" spans="1:48" x14ac:dyDescent="0.2">
      <c r="A67" s="3">
        <v>44958</v>
      </c>
      <c r="C67">
        <v>21996969</v>
      </c>
      <c r="D67">
        <v>29107260</v>
      </c>
      <c r="E67" s="3">
        <v>44970</v>
      </c>
      <c r="F67" t="s">
        <v>161</v>
      </c>
      <c r="G67" t="s">
        <v>80</v>
      </c>
      <c r="H67" t="s">
        <v>81</v>
      </c>
      <c r="J67">
        <v>2022</v>
      </c>
      <c r="K67" s="4" t="s">
        <v>88</v>
      </c>
      <c r="L67" t="s">
        <v>159</v>
      </c>
      <c r="M67" s="3">
        <v>44792</v>
      </c>
      <c r="N67" s="3">
        <v>44879</v>
      </c>
      <c r="O67" t="s">
        <v>160</v>
      </c>
      <c r="P67">
        <v>10.5</v>
      </c>
      <c r="Q67">
        <v>89.5</v>
      </c>
      <c r="R67">
        <v>14.4</v>
      </c>
      <c r="S67">
        <v>14.4</v>
      </c>
      <c r="T67">
        <v>18.5</v>
      </c>
      <c r="U67">
        <v>24.3</v>
      </c>
      <c r="V67">
        <v>68</v>
      </c>
      <c r="W67">
        <v>0.75</v>
      </c>
      <c r="X67">
        <v>0.71</v>
      </c>
      <c r="Y67">
        <v>0.44</v>
      </c>
      <c r="Z67">
        <v>-1</v>
      </c>
      <c r="AA67">
        <v>1.38</v>
      </c>
      <c r="AB67">
        <v>-1</v>
      </c>
      <c r="AD67">
        <f t="shared" ref="AD67:AD98" si="21">U67*0.93</f>
        <v>22.599</v>
      </c>
      <c r="AE67">
        <f t="shared" ref="AE67:AE98" si="22">88.9-(0.779*T67)</f>
        <v>74.488500000000002</v>
      </c>
      <c r="AF67">
        <f t="shared" ref="AF67:AF98" si="23">120/U67</f>
        <v>4.9382716049382713</v>
      </c>
      <c r="AG67">
        <f t="shared" ref="AG67:AG98" si="24">(100-((U67*0.93)+S67+AC67))</f>
        <v>63.000999999999998</v>
      </c>
      <c r="AI67">
        <f t="shared" ref="AI67:AI98" si="25">V67</f>
        <v>68</v>
      </c>
      <c r="AJ67">
        <f t="shared" ref="AJ67:AJ98" si="26">(AF67*AI67)/1.23</f>
        <v>273.01013750878246</v>
      </c>
      <c r="AK67">
        <f t="shared" ref="AK67:AK98" si="27">(AF67*AE67)/1.29</f>
        <v>285.15073212747632</v>
      </c>
      <c r="AM67">
        <f t="shared" ref="AM67:AQ73" si="28">S67</f>
        <v>14.4</v>
      </c>
      <c r="AN67">
        <f t="shared" si="28"/>
        <v>18.5</v>
      </c>
      <c r="AO67">
        <f t="shared" si="28"/>
        <v>24.3</v>
      </c>
      <c r="AP67">
        <f t="shared" si="28"/>
        <v>68</v>
      </c>
      <c r="AQ67">
        <f t="shared" si="28"/>
        <v>0.75</v>
      </c>
      <c r="AR67">
        <f t="shared" ref="AR67:AT73" si="29">AE67</f>
        <v>74.488500000000002</v>
      </c>
      <c r="AS67">
        <f t="shared" si="29"/>
        <v>4.9382716049382713</v>
      </c>
      <c r="AT67">
        <f t="shared" si="29"/>
        <v>63.000999999999998</v>
      </c>
      <c r="AU67">
        <f t="shared" ref="AU67:AV73" si="30">AJ67</f>
        <v>273.01013750878246</v>
      </c>
      <c r="AV67">
        <f t="shared" si="30"/>
        <v>285.15073212747632</v>
      </c>
    </row>
    <row r="68" spans="1:48" x14ac:dyDescent="0.2">
      <c r="A68" s="3">
        <v>44958</v>
      </c>
      <c r="C68">
        <v>21996969</v>
      </c>
      <c r="D68">
        <v>29107270</v>
      </c>
      <c r="E68" s="3">
        <v>44970</v>
      </c>
      <c r="F68" t="s">
        <v>162</v>
      </c>
      <c r="G68" t="s">
        <v>80</v>
      </c>
      <c r="H68" t="s">
        <v>81</v>
      </c>
      <c r="J68">
        <v>2022</v>
      </c>
      <c r="K68" s="4" t="s">
        <v>93</v>
      </c>
      <c r="L68" t="s">
        <v>159</v>
      </c>
      <c r="M68" s="3">
        <v>44792</v>
      </c>
      <c r="N68" s="3">
        <v>44879</v>
      </c>
      <c r="O68" t="s">
        <v>160</v>
      </c>
      <c r="P68">
        <v>11.1</v>
      </c>
      <c r="Q68">
        <v>88.9</v>
      </c>
      <c r="R68">
        <v>12.7</v>
      </c>
      <c r="S68">
        <v>12.7</v>
      </c>
      <c r="T68">
        <v>17.8</v>
      </c>
      <c r="U68">
        <v>22.6</v>
      </c>
      <c r="V68">
        <v>68</v>
      </c>
      <c r="W68">
        <v>0.76</v>
      </c>
      <c r="X68">
        <v>0.73</v>
      </c>
      <c r="Y68">
        <v>0.45</v>
      </c>
      <c r="Z68">
        <v>-1</v>
      </c>
      <c r="AA68">
        <v>1.41</v>
      </c>
      <c r="AB68">
        <v>-1</v>
      </c>
      <c r="AD68">
        <f t="shared" si="21"/>
        <v>21.018000000000001</v>
      </c>
      <c r="AE68">
        <f t="shared" si="22"/>
        <v>75.033799999999999</v>
      </c>
      <c r="AF68">
        <f t="shared" si="23"/>
        <v>5.3097345132743357</v>
      </c>
      <c r="AG68">
        <f t="shared" si="24"/>
        <v>66.281999999999996</v>
      </c>
      <c r="AI68">
        <f t="shared" si="25"/>
        <v>68</v>
      </c>
      <c r="AJ68">
        <f t="shared" si="26"/>
        <v>293.54629829484134</v>
      </c>
      <c r="AK68">
        <f t="shared" si="27"/>
        <v>308.84461823420452</v>
      </c>
      <c r="AM68">
        <f t="shared" si="28"/>
        <v>12.7</v>
      </c>
      <c r="AN68">
        <f t="shared" si="28"/>
        <v>17.8</v>
      </c>
      <c r="AO68">
        <f t="shared" si="28"/>
        <v>22.6</v>
      </c>
      <c r="AP68">
        <f t="shared" si="28"/>
        <v>68</v>
      </c>
      <c r="AQ68">
        <f t="shared" si="28"/>
        <v>0.76</v>
      </c>
      <c r="AR68">
        <f t="shared" si="29"/>
        <v>75.033799999999999</v>
      </c>
      <c r="AS68">
        <f t="shared" si="29"/>
        <v>5.3097345132743357</v>
      </c>
      <c r="AT68">
        <f t="shared" si="29"/>
        <v>66.281999999999996</v>
      </c>
      <c r="AU68">
        <f t="shared" si="30"/>
        <v>293.54629829484134</v>
      </c>
      <c r="AV68">
        <f t="shared" si="30"/>
        <v>308.84461823420452</v>
      </c>
    </row>
    <row r="69" spans="1:48" x14ac:dyDescent="0.2">
      <c r="A69" s="3">
        <v>44958</v>
      </c>
      <c r="C69">
        <v>21996969</v>
      </c>
      <c r="D69">
        <v>29107280</v>
      </c>
      <c r="E69" s="3">
        <v>44970</v>
      </c>
      <c r="F69" t="s">
        <v>163</v>
      </c>
      <c r="G69" t="s">
        <v>80</v>
      </c>
      <c r="H69" t="s">
        <v>81</v>
      </c>
      <c r="J69">
        <v>2022</v>
      </c>
      <c r="K69" s="4" t="s">
        <v>98</v>
      </c>
      <c r="L69" t="s">
        <v>159</v>
      </c>
      <c r="M69" s="3">
        <v>44792</v>
      </c>
      <c r="N69" s="3">
        <v>44879</v>
      </c>
      <c r="O69" t="s">
        <v>160</v>
      </c>
      <c r="P69">
        <v>11.3</v>
      </c>
      <c r="Q69">
        <v>88.7</v>
      </c>
      <c r="R69">
        <v>17.7</v>
      </c>
      <c r="S69">
        <v>17.7</v>
      </c>
      <c r="T69">
        <v>16.899999999999999</v>
      </c>
      <c r="U69">
        <v>21.5</v>
      </c>
      <c r="V69">
        <v>69</v>
      </c>
      <c r="W69">
        <v>0.76</v>
      </c>
      <c r="X69">
        <v>0.73</v>
      </c>
      <c r="Y69">
        <v>0.45</v>
      </c>
      <c r="Z69">
        <v>-1</v>
      </c>
      <c r="AA69">
        <v>1.4</v>
      </c>
      <c r="AB69">
        <v>-1</v>
      </c>
      <c r="AD69">
        <f t="shared" si="21"/>
        <v>19.995000000000001</v>
      </c>
      <c r="AE69">
        <f t="shared" si="22"/>
        <v>75.73490000000001</v>
      </c>
      <c r="AF69">
        <f t="shared" si="23"/>
        <v>5.5813953488372094</v>
      </c>
      <c r="AG69">
        <f t="shared" si="24"/>
        <v>62.305</v>
      </c>
      <c r="AI69">
        <f t="shared" si="25"/>
        <v>69</v>
      </c>
      <c r="AJ69">
        <f t="shared" si="26"/>
        <v>313.10266591038004</v>
      </c>
      <c r="AK69">
        <f t="shared" si="27"/>
        <v>327.67939426717146</v>
      </c>
      <c r="AM69">
        <f t="shared" si="28"/>
        <v>17.7</v>
      </c>
      <c r="AN69">
        <f t="shared" si="28"/>
        <v>16.899999999999999</v>
      </c>
      <c r="AO69">
        <f t="shared" si="28"/>
        <v>21.5</v>
      </c>
      <c r="AP69">
        <f t="shared" si="28"/>
        <v>69</v>
      </c>
      <c r="AQ69">
        <f t="shared" si="28"/>
        <v>0.76</v>
      </c>
      <c r="AR69">
        <f t="shared" si="29"/>
        <v>75.73490000000001</v>
      </c>
      <c r="AS69">
        <f t="shared" si="29"/>
        <v>5.5813953488372094</v>
      </c>
      <c r="AT69">
        <f t="shared" si="29"/>
        <v>62.305</v>
      </c>
      <c r="AU69">
        <f t="shared" si="30"/>
        <v>313.10266591038004</v>
      </c>
      <c r="AV69">
        <f t="shared" si="30"/>
        <v>327.67939426717146</v>
      </c>
    </row>
    <row r="70" spans="1:48" x14ac:dyDescent="0.2">
      <c r="A70" s="3">
        <v>44958</v>
      </c>
      <c r="C70">
        <v>21996969</v>
      </c>
      <c r="D70">
        <v>29107230</v>
      </c>
      <c r="E70" s="3">
        <v>44966</v>
      </c>
      <c r="F70" t="s">
        <v>164</v>
      </c>
      <c r="G70" t="s">
        <v>103</v>
      </c>
      <c r="H70" t="s">
        <v>104</v>
      </c>
      <c r="J70">
        <v>2022</v>
      </c>
      <c r="K70" t="s">
        <v>105</v>
      </c>
      <c r="L70" t="s">
        <v>159</v>
      </c>
      <c r="M70" s="3">
        <v>44792</v>
      </c>
      <c r="N70" s="3">
        <v>44879</v>
      </c>
      <c r="O70" t="s">
        <v>160</v>
      </c>
      <c r="P70">
        <v>7.8</v>
      </c>
      <c r="Q70">
        <v>92.2</v>
      </c>
      <c r="R70">
        <v>13.9</v>
      </c>
      <c r="S70">
        <v>13.9</v>
      </c>
      <c r="T70">
        <v>36.5</v>
      </c>
      <c r="U70">
        <v>53.6</v>
      </c>
      <c r="V70">
        <v>60</v>
      </c>
      <c r="W70">
        <v>0.56999999999999995</v>
      </c>
      <c r="X70">
        <v>0.55000000000000004</v>
      </c>
      <c r="Y70">
        <v>0.3</v>
      </c>
      <c r="Z70">
        <v>105</v>
      </c>
      <c r="AA70">
        <v>1</v>
      </c>
      <c r="AB70">
        <v>21.9</v>
      </c>
      <c r="AD70">
        <f t="shared" si="21"/>
        <v>49.848000000000006</v>
      </c>
      <c r="AE70">
        <f t="shared" si="22"/>
        <v>60.466500000000003</v>
      </c>
      <c r="AF70">
        <f t="shared" si="23"/>
        <v>2.2388059701492535</v>
      </c>
      <c r="AG70">
        <f t="shared" si="24"/>
        <v>36.251999999999995</v>
      </c>
      <c r="AI70">
        <f t="shared" si="25"/>
        <v>60</v>
      </c>
      <c r="AJ70">
        <f t="shared" si="26"/>
        <v>109.21004732435384</v>
      </c>
      <c r="AK70">
        <f t="shared" si="27"/>
        <v>104.94012495661227</v>
      </c>
      <c r="AM70">
        <f t="shared" si="28"/>
        <v>13.9</v>
      </c>
      <c r="AN70">
        <f t="shared" si="28"/>
        <v>36.5</v>
      </c>
      <c r="AO70">
        <f t="shared" si="28"/>
        <v>53.6</v>
      </c>
      <c r="AP70">
        <f t="shared" si="28"/>
        <v>60</v>
      </c>
      <c r="AQ70">
        <f t="shared" si="28"/>
        <v>0.56999999999999995</v>
      </c>
      <c r="AR70">
        <f t="shared" si="29"/>
        <v>60.466500000000003</v>
      </c>
      <c r="AS70">
        <f t="shared" si="29"/>
        <v>2.2388059701492535</v>
      </c>
      <c r="AT70">
        <f t="shared" si="29"/>
        <v>36.251999999999995</v>
      </c>
      <c r="AU70">
        <f t="shared" si="30"/>
        <v>109.21004732435384</v>
      </c>
      <c r="AV70">
        <f t="shared" si="30"/>
        <v>104.94012495661227</v>
      </c>
    </row>
    <row r="71" spans="1:48" x14ac:dyDescent="0.2">
      <c r="A71" s="3">
        <v>44958</v>
      </c>
      <c r="C71">
        <v>21996969</v>
      </c>
      <c r="D71">
        <v>29107290</v>
      </c>
      <c r="E71" s="3">
        <v>44970</v>
      </c>
      <c r="F71" t="s">
        <v>165</v>
      </c>
      <c r="G71" t="s">
        <v>80</v>
      </c>
      <c r="H71" t="s">
        <v>81</v>
      </c>
      <c r="J71">
        <v>2022</v>
      </c>
      <c r="K71" s="4" t="s">
        <v>110</v>
      </c>
      <c r="L71" t="s">
        <v>159</v>
      </c>
      <c r="M71" s="3">
        <v>44792</v>
      </c>
      <c r="N71" s="3">
        <v>44879</v>
      </c>
      <c r="O71" t="s">
        <v>160</v>
      </c>
      <c r="P71">
        <v>7.8</v>
      </c>
      <c r="Q71">
        <v>92.2</v>
      </c>
      <c r="R71">
        <v>5.6</v>
      </c>
      <c r="S71">
        <v>5.6</v>
      </c>
      <c r="T71">
        <v>44.3</v>
      </c>
      <c r="U71">
        <v>57.3</v>
      </c>
      <c r="V71">
        <v>58</v>
      </c>
      <c r="W71">
        <v>0.54</v>
      </c>
      <c r="X71">
        <v>0.52</v>
      </c>
      <c r="Y71">
        <v>0.27</v>
      </c>
      <c r="Z71">
        <v>-1</v>
      </c>
      <c r="AA71">
        <v>0.99</v>
      </c>
      <c r="AB71">
        <v>-1</v>
      </c>
      <c r="AD71">
        <f t="shared" si="21"/>
        <v>53.289000000000001</v>
      </c>
      <c r="AE71">
        <f t="shared" si="22"/>
        <v>54.390300000000003</v>
      </c>
      <c r="AF71">
        <f t="shared" si="23"/>
        <v>2.0942408376963351</v>
      </c>
      <c r="AG71">
        <f t="shared" si="24"/>
        <v>41.110999999999997</v>
      </c>
      <c r="AI71">
        <f t="shared" si="25"/>
        <v>58</v>
      </c>
      <c r="AJ71">
        <f t="shared" si="26"/>
        <v>98.75281998893287</v>
      </c>
      <c r="AK71">
        <f t="shared" si="27"/>
        <v>88.299525143065878</v>
      </c>
      <c r="AM71">
        <f t="shared" si="28"/>
        <v>5.6</v>
      </c>
      <c r="AN71">
        <f t="shared" si="28"/>
        <v>44.3</v>
      </c>
      <c r="AO71">
        <f t="shared" si="28"/>
        <v>57.3</v>
      </c>
      <c r="AP71">
        <f t="shared" si="28"/>
        <v>58</v>
      </c>
      <c r="AQ71">
        <f t="shared" si="28"/>
        <v>0.54</v>
      </c>
      <c r="AR71">
        <f t="shared" si="29"/>
        <v>54.390300000000003</v>
      </c>
      <c r="AS71">
        <f t="shared" si="29"/>
        <v>2.0942408376963351</v>
      </c>
      <c r="AT71">
        <f t="shared" si="29"/>
        <v>41.110999999999997</v>
      </c>
      <c r="AU71">
        <f t="shared" si="30"/>
        <v>98.75281998893287</v>
      </c>
      <c r="AV71">
        <f t="shared" si="30"/>
        <v>88.299525143065878</v>
      </c>
    </row>
    <row r="72" spans="1:48" x14ac:dyDescent="0.2">
      <c r="A72" s="3">
        <v>44958</v>
      </c>
      <c r="C72">
        <v>21996969</v>
      </c>
      <c r="D72">
        <v>29107240</v>
      </c>
      <c r="E72" s="3">
        <v>44966</v>
      </c>
      <c r="F72" t="s">
        <v>166</v>
      </c>
      <c r="G72" t="s">
        <v>115</v>
      </c>
      <c r="H72" t="s">
        <v>116</v>
      </c>
      <c r="J72">
        <v>2022</v>
      </c>
      <c r="K72" s="4" t="s">
        <v>117</v>
      </c>
      <c r="L72" t="s">
        <v>159</v>
      </c>
      <c r="M72" s="3">
        <v>44792</v>
      </c>
      <c r="N72" s="3">
        <v>44879</v>
      </c>
      <c r="O72" t="s">
        <v>160</v>
      </c>
      <c r="P72">
        <v>8.8000000000000007</v>
      </c>
      <c r="Q72">
        <v>91.2</v>
      </c>
      <c r="R72">
        <v>18.7</v>
      </c>
      <c r="S72">
        <v>18.7</v>
      </c>
      <c r="T72">
        <v>39.1</v>
      </c>
      <c r="U72">
        <v>47.3</v>
      </c>
      <c r="V72">
        <v>57</v>
      </c>
      <c r="W72">
        <v>0.56999999999999995</v>
      </c>
      <c r="X72">
        <v>0.52</v>
      </c>
      <c r="Y72">
        <v>0.27</v>
      </c>
      <c r="Z72">
        <v>115</v>
      </c>
      <c r="AA72">
        <v>1.07</v>
      </c>
      <c r="AB72">
        <v>25.2</v>
      </c>
      <c r="AD72">
        <f t="shared" si="21"/>
        <v>43.988999999999997</v>
      </c>
      <c r="AE72">
        <f t="shared" si="22"/>
        <v>58.441100000000006</v>
      </c>
      <c r="AF72">
        <f t="shared" si="23"/>
        <v>2.5369978858350954</v>
      </c>
      <c r="AG72">
        <f t="shared" si="24"/>
        <v>37.311000000000007</v>
      </c>
      <c r="AI72">
        <f t="shared" si="25"/>
        <v>57</v>
      </c>
      <c r="AJ72">
        <f t="shared" si="26"/>
        <v>117.56819470943125</v>
      </c>
      <c r="AK72">
        <f t="shared" si="27"/>
        <v>114.93406755494372</v>
      </c>
      <c r="AM72">
        <f t="shared" si="28"/>
        <v>18.7</v>
      </c>
      <c r="AN72">
        <f t="shared" si="28"/>
        <v>39.1</v>
      </c>
      <c r="AO72">
        <f t="shared" si="28"/>
        <v>47.3</v>
      </c>
      <c r="AP72">
        <f t="shared" si="28"/>
        <v>57</v>
      </c>
      <c r="AQ72">
        <f t="shared" si="28"/>
        <v>0.56999999999999995</v>
      </c>
      <c r="AR72">
        <f t="shared" si="29"/>
        <v>58.441100000000006</v>
      </c>
      <c r="AS72">
        <f t="shared" si="29"/>
        <v>2.5369978858350954</v>
      </c>
      <c r="AT72">
        <f t="shared" si="29"/>
        <v>37.311000000000007</v>
      </c>
      <c r="AU72">
        <f t="shared" si="30"/>
        <v>117.56819470943125</v>
      </c>
      <c r="AV72">
        <f t="shared" si="30"/>
        <v>114.93406755494372</v>
      </c>
    </row>
    <row r="73" spans="1:48" x14ac:dyDescent="0.2">
      <c r="A73" s="3">
        <v>44958</v>
      </c>
      <c r="C73">
        <v>21996969</v>
      </c>
      <c r="D73">
        <v>29107300</v>
      </c>
      <c r="E73" s="3">
        <v>44970</v>
      </c>
      <c r="F73" t="s">
        <v>167</v>
      </c>
      <c r="G73" t="s">
        <v>80</v>
      </c>
      <c r="H73" t="s">
        <v>81</v>
      </c>
      <c r="J73">
        <v>2022</v>
      </c>
      <c r="K73" s="4" t="s">
        <v>122</v>
      </c>
      <c r="L73" t="s">
        <v>159</v>
      </c>
      <c r="M73" s="3">
        <v>44792</v>
      </c>
      <c r="N73" s="3">
        <v>44879</v>
      </c>
      <c r="O73" t="s">
        <v>160</v>
      </c>
      <c r="P73">
        <v>11.1</v>
      </c>
      <c r="Q73">
        <v>88.9</v>
      </c>
      <c r="R73">
        <v>15.1</v>
      </c>
      <c r="S73">
        <v>15.1</v>
      </c>
      <c r="T73">
        <v>24.1</v>
      </c>
      <c r="U73">
        <v>30.3</v>
      </c>
      <c r="V73">
        <v>66</v>
      </c>
      <c r="W73">
        <v>0.71</v>
      </c>
      <c r="X73">
        <v>0.68</v>
      </c>
      <c r="Y73">
        <v>0.41</v>
      </c>
      <c r="Z73">
        <v>-1</v>
      </c>
      <c r="AA73">
        <v>1.3</v>
      </c>
      <c r="AB73">
        <v>-1</v>
      </c>
      <c r="AD73">
        <f t="shared" si="21"/>
        <v>28.179000000000002</v>
      </c>
      <c r="AE73">
        <f t="shared" si="22"/>
        <v>70.126100000000008</v>
      </c>
      <c r="AF73">
        <f t="shared" si="23"/>
        <v>3.9603960396039604</v>
      </c>
      <c r="AG73">
        <f t="shared" si="24"/>
        <v>56.720999999999997</v>
      </c>
      <c r="AI73">
        <f t="shared" si="25"/>
        <v>66</v>
      </c>
      <c r="AJ73">
        <f t="shared" si="26"/>
        <v>212.50905578362713</v>
      </c>
      <c r="AK73">
        <f t="shared" si="27"/>
        <v>215.29234783943514</v>
      </c>
      <c r="AM73">
        <f t="shared" si="28"/>
        <v>15.1</v>
      </c>
      <c r="AN73">
        <f t="shared" si="28"/>
        <v>24.1</v>
      </c>
      <c r="AO73">
        <f t="shared" si="28"/>
        <v>30.3</v>
      </c>
      <c r="AP73">
        <f t="shared" si="28"/>
        <v>66</v>
      </c>
      <c r="AQ73">
        <f t="shared" si="28"/>
        <v>0.71</v>
      </c>
      <c r="AR73">
        <f t="shared" si="29"/>
        <v>70.126100000000008</v>
      </c>
      <c r="AS73">
        <f t="shared" si="29"/>
        <v>3.9603960396039604</v>
      </c>
      <c r="AT73">
        <f t="shared" si="29"/>
        <v>56.720999999999997</v>
      </c>
      <c r="AU73">
        <f t="shared" si="30"/>
        <v>212.50905578362713</v>
      </c>
      <c r="AV73">
        <f t="shared" si="30"/>
        <v>215.29234783943514</v>
      </c>
    </row>
    <row r="74" spans="1:48" x14ac:dyDescent="0.2">
      <c r="A74" s="3">
        <v>44958</v>
      </c>
      <c r="C74">
        <v>21996969</v>
      </c>
      <c r="D74">
        <v>29106670</v>
      </c>
      <c r="E74" s="3">
        <v>44970</v>
      </c>
      <c r="F74" t="s">
        <v>168</v>
      </c>
      <c r="G74" t="s">
        <v>80</v>
      </c>
      <c r="H74" t="s">
        <v>81</v>
      </c>
      <c r="J74">
        <v>2022</v>
      </c>
      <c r="K74" s="4" t="s">
        <v>82</v>
      </c>
      <c r="L74" t="s">
        <v>83</v>
      </c>
      <c r="M74" s="3">
        <v>44792</v>
      </c>
      <c r="N74" s="3">
        <v>44848</v>
      </c>
      <c r="O74" s="4">
        <v>1</v>
      </c>
      <c r="P74">
        <v>11</v>
      </c>
      <c r="Q74">
        <v>89</v>
      </c>
      <c r="R74">
        <v>14.2</v>
      </c>
      <c r="S74">
        <v>14.2</v>
      </c>
      <c r="T74">
        <v>15.7</v>
      </c>
      <c r="U74">
        <v>19.5</v>
      </c>
      <c r="V74">
        <v>70</v>
      </c>
      <c r="W74">
        <v>0.78</v>
      </c>
      <c r="X74">
        <v>0.74</v>
      </c>
      <c r="Y74">
        <v>0.47</v>
      </c>
      <c r="Z74">
        <v>-1</v>
      </c>
      <c r="AA74">
        <v>1.44</v>
      </c>
      <c r="AB74">
        <v>-1</v>
      </c>
      <c r="AD74">
        <f t="shared" si="21"/>
        <v>18.135000000000002</v>
      </c>
      <c r="AE74">
        <f t="shared" si="22"/>
        <v>76.669700000000006</v>
      </c>
      <c r="AF74">
        <f t="shared" si="23"/>
        <v>6.1538461538461542</v>
      </c>
      <c r="AG74">
        <f t="shared" si="24"/>
        <v>67.664999999999992</v>
      </c>
      <c r="AI74">
        <f t="shared" si="25"/>
        <v>70</v>
      </c>
      <c r="AJ74">
        <f t="shared" si="26"/>
        <v>350.21888680425269</v>
      </c>
      <c r="AK74">
        <f t="shared" si="27"/>
        <v>365.74692903995236</v>
      </c>
      <c r="AM74">
        <f>AVERAGE(S74:S77)</f>
        <v>15.574999999999999</v>
      </c>
      <c r="AN74">
        <f>AVERAGE(T74:T77)</f>
        <v>15.675000000000001</v>
      </c>
      <c r="AO74">
        <f>AVERAGE(U74:U77)</f>
        <v>19.625</v>
      </c>
      <c r="AP74">
        <f>AVERAGE(V74:V77)</f>
        <v>69.5</v>
      </c>
      <c r="AQ74">
        <f>AVERAGE(W74:W77)</f>
        <v>0.77500000000000013</v>
      </c>
      <c r="AR74">
        <f>AVERAGE(AE74:AE77)</f>
        <v>76.689175000000006</v>
      </c>
      <c r="AS74">
        <f>AVERAGE(AF74:AF77)</f>
        <v>6.117483908757638</v>
      </c>
      <c r="AT74">
        <f>AVERAGE(AG74:AG77)</f>
        <v>66.173749999999984</v>
      </c>
      <c r="AU74">
        <f>AVERAGE(AJ74:AJ77)</f>
        <v>345.71040537492649</v>
      </c>
      <c r="AV74">
        <f>AVERAGE(AK74:AK77)</f>
        <v>363.70540751726122</v>
      </c>
    </row>
    <row r="75" spans="1:48" x14ac:dyDescent="0.2">
      <c r="A75" s="3">
        <v>44958</v>
      </c>
      <c r="C75">
        <v>21996969</v>
      </c>
      <c r="D75">
        <v>29106680</v>
      </c>
      <c r="E75" s="3">
        <v>44970</v>
      </c>
      <c r="F75" t="s">
        <v>169</v>
      </c>
      <c r="G75" t="s">
        <v>80</v>
      </c>
      <c r="H75" t="s">
        <v>81</v>
      </c>
      <c r="J75">
        <v>2022</v>
      </c>
      <c r="K75" s="4" t="s">
        <v>82</v>
      </c>
      <c r="L75" t="s">
        <v>83</v>
      </c>
      <c r="M75" s="3">
        <v>44792</v>
      </c>
      <c r="N75" s="3">
        <v>44848</v>
      </c>
      <c r="O75" s="4">
        <v>2</v>
      </c>
      <c r="P75">
        <v>10.7</v>
      </c>
      <c r="Q75">
        <v>89.3</v>
      </c>
      <c r="R75">
        <v>18.100000000000001</v>
      </c>
      <c r="S75">
        <v>18.100000000000001</v>
      </c>
      <c r="T75">
        <v>16</v>
      </c>
      <c r="U75">
        <v>20.100000000000001</v>
      </c>
      <c r="V75">
        <v>69</v>
      </c>
      <c r="W75">
        <v>0.77</v>
      </c>
      <c r="X75">
        <v>0.74</v>
      </c>
      <c r="Y75">
        <v>0.46</v>
      </c>
      <c r="Z75">
        <v>-1</v>
      </c>
      <c r="AA75">
        <v>1.42</v>
      </c>
      <c r="AB75">
        <v>-1</v>
      </c>
      <c r="AD75">
        <f t="shared" si="21"/>
        <v>18.693000000000001</v>
      </c>
      <c r="AE75">
        <f t="shared" si="22"/>
        <v>76.436000000000007</v>
      </c>
      <c r="AF75">
        <f t="shared" si="23"/>
        <v>5.9701492537313428</v>
      </c>
      <c r="AG75">
        <f t="shared" si="24"/>
        <v>63.206999999999994</v>
      </c>
      <c r="AI75">
        <f t="shared" si="25"/>
        <v>69</v>
      </c>
      <c r="AJ75">
        <f t="shared" si="26"/>
        <v>334.91081179468512</v>
      </c>
      <c r="AK75">
        <f t="shared" si="27"/>
        <v>353.74754136295269</v>
      </c>
    </row>
    <row r="76" spans="1:48" x14ac:dyDescent="0.2">
      <c r="A76" s="3">
        <v>44958</v>
      </c>
      <c r="C76">
        <v>21996969</v>
      </c>
      <c r="D76">
        <v>29106690</v>
      </c>
      <c r="E76" s="3">
        <v>44970</v>
      </c>
      <c r="F76" t="s">
        <v>170</v>
      </c>
      <c r="G76" t="s">
        <v>80</v>
      </c>
      <c r="H76" t="s">
        <v>81</v>
      </c>
      <c r="J76">
        <v>2022</v>
      </c>
      <c r="K76" s="4" t="s">
        <v>82</v>
      </c>
      <c r="L76" t="s">
        <v>83</v>
      </c>
      <c r="M76" s="3">
        <v>44792</v>
      </c>
      <c r="N76" s="3">
        <v>44848</v>
      </c>
      <c r="O76" s="4">
        <v>3</v>
      </c>
      <c r="P76">
        <v>10.9</v>
      </c>
      <c r="Q76">
        <v>89.1</v>
      </c>
      <c r="R76">
        <v>16.899999999999999</v>
      </c>
      <c r="S76">
        <v>16.899999999999999</v>
      </c>
      <c r="T76">
        <v>15.9</v>
      </c>
      <c r="U76">
        <v>19.899999999999999</v>
      </c>
      <c r="V76">
        <v>69</v>
      </c>
      <c r="W76">
        <v>0.77</v>
      </c>
      <c r="X76">
        <v>0.74</v>
      </c>
      <c r="Y76">
        <v>0.46</v>
      </c>
      <c r="Z76">
        <v>-1</v>
      </c>
      <c r="AA76">
        <v>1.42</v>
      </c>
      <c r="AB76">
        <v>-1</v>
      </c>
      <c r="AD76">
        <f t="shared" si="21"/>
        <v>18.506999999999998</v>
      </c>
      <c r="AE76">
        <f t="shared" si="22"/>
        <v>76.513900000000007</v>
      </c>
      <c r="AF76">
        <f t="shared" si="23"/>
        <v>6.0301507537688446</v>
      </c>
      <c r="AG76">
        <f t="shared" si="24"/>
        <v>64.593000000000004</v>
      </c>
      <c r="AI76">
        <f t="shared" si="25"/>
        <v>69</v>
      </c>
      <c r="AJ76">
        <f t="shared" si="26"/>
        <v>338.27674960166689</v>
      </c>
      <c r="AK76">
        <f t="shared" si="27"/>
        <v>357.66693934790237</v>
      </c>
    </row>
    <row r="77" spans="1:48" x14ac:dyDescent="0.2">
      <c r="A77" s="3">
        <v>44958</v>
      </c>
      <c r="C77">
        <v>21996969</v>
      </c>
      <c r="D77">
        <v>29106700</v>
      </c>
      <c r="E77" s="3">
        <v>44970</v>
      </c>
      <c r="F77" t="s">
        <v>171</v>
      </c>
      <c r="G77" t="s">
        <v>80</v>
      </c>
      <c r="H77" t="s">
        <v>81</v>
      </c>
      <c r="J77">
        <v>2022</v>
      </c>
      <c r="K77" s="4" t="s">
        <v>82</v>
      </c>
      <c r="L77" t="s">
        <v>83</v>
      </c>
      <c r="M77" s="3">
        <v>44792</v>
      </c>
      <c r="N77" s="3">
        <v>44848</v>
      </c>
      <c r="O77" s="4">
        <v>4</v>
      </c>
      <c r="P77">
        <v>11</v>
      </c>
      <c r="Q77">
        <v>89</v>
      </c>
      <c r="R77">
        <v>13.1</v>
      </c>
      <c r="S77">
        <v>13.1</v>
      </c>
      <c r="T77">
        <v>15.1</v>
      </c>
      <c r="U77">
        <v>19</v>
      </c>
      <c r="V77">
        <v>70</v>
      </c>
      <c r="W77">
        <v>0.78</v>
      </c>
      <c r="X77">
        <v>0.75</v>
      </c>
      <c r="Y77">
        <v>0.47</v>
      </c>
      <c r="Z77">
        <v>-1</v>
      </c>
      <c r="AA77">
        <v>1.45</v>
      </c>
      <c r="AB77">
        <v>-1</v>
      </c>
      <c r="AD77">
        <f t="shared" si="21"/>
        <v>17.670000000000002</v>
      </c>
      <c r="AE77">
        <f t="shared" si="22"/>
        <v>77.137100000000004</v>
      </c>
      <c r="AF77">
        <f t="shared" si="23"/>
        <v>6.3157894736842106</v>
      </c>
      <c r="AG77">
        <f t="shared" si="24"/>
        <v>69.22999999999999</v>
      </c>
      <c r="AI77">
        <f t="shared" si="25"/>
        <v>70</v>
      </c>
      <c r="AJ77">
        <f t="shared" si="26"/>
        <v>359.43517329910139</v>
      </c>
      <c r="AK77">
        <f t="shared" si="27"/>
        <v>377.66022031823746</v>
      </c>
    </row>
    <row r="78" spans="1:48" x14ac:dyDescent="0.2">
      <c r="A78" s="3">
        <v>44958</v>
      </c>
      <c r="C78">
        <v>21996969</v>
      </c>
      <c r="D78">
        <v>29106710</v>
      </c>
      <c r="E78" s="3">
        <v>44970</v>
      </c>
      <c r="F78" t="s">
        <v>172</v>
      </c>
      <c r="G78" t="s">
        <v>80</v>
      </c>
      <c r="H78" t="s">
        <v>81</v>
      </c>
      <c r="J78">
        <v>2022</v>
      </c>
      <c r="K78" s="4" t="s">
        <v>88</v>
      </c>
      <c r="L78" t="s">
        <v>83</v>
      </c>
      <c r="M78" s="3">
        <v>44792</v>
      </c>
      <c r="N78" s="3">
        <v>44848</v>
      </c>
      <c r="O78" s="4">
        <v>1</v>
      </c>
      <c r="P78">
        <v>10.7</v>
      </c>
      <c r="Q78">
        <v>89.3</v>
      </c>
      <c r="R78">
        <v>17.3</v>
      </c>
      <c r="S78">
        <v>17.3</v>
      </c>
      <c r="T78">
        <v>17</v>
      </c>
      <c r="U78">
        <v>22.1</v>
      </c>
      <c r="V78">
        <v>68</v>
      </c>
      <c r="W78">
        <v>0.76</v>
      </c>
      <c r="X78">
        <v>0.73</v>
      </c>
      <c r="Y78">
        <v>0.45</v>
      </c>
      <c r="Z78">
        <v>-1</v>
      </c>
      <c r="AA78">
        <v>1.4</v>
      </c>
      <c r="AB78">
        <v>-1</v>
      </c>
      <c r="AD78">
        <f t="shared" si="21"/>
        <v>20.553000000000001</v>
      </c>
      <c r="AE78">
        <f t="shared" si="22"/>
        <v>75.657000000000011</v>
      </c>
      <c r="AF78">
        <f t="shared" si="23"/>
        <v>5.4298642533936645</v>
      </c>
      <c r="AG78">
        <f t="shared" si="24"/>
        <v>62.146999999999998</v>
      </c>
      <c r="AI78">
        <f t="shared" si="25"/>
        <v>68</v>
      </c>
      <c r="AJ78">
        <f t="shared" si="26"/>
        <v>300.18761726078793</v>
      </c>
      <c r="AK78">
        <f t="shared" si="27"/>
        <v>318.45522466589495</v>
      </c>
      <c r="AM78">
        <f>AVERAGE(S78:S81)</f>
        <v>15.074999999999999</v>
      </c>
      <c r="AN78">
        <f>AVERAGE(T78:T81)</f>
        <v>15.950000000000001</v>
      </c>
      <c r="AO78">
        <f>AVERAGE(U78:U81)</f>
        <v>20.725000000000001</v>
      </c>
      <c r="AP78">
        <f>AVERAGE(V78:V81)</f>
        <v>69</v>
      </c>
      <c r="AQ78">
        <f>AVERAGE(W78:W81)</f>
        <v>0.76749999999999996</v>
      </c>
      <c r="AR78">
        <f>AVERAGE(AE78:AE81)</f>
        <v>76.474950000000007</v>
      </c>
      <c r="AS78">
        <f>AVERAGE(AF78:AF81)</f>
        <v>5.8006996674696758</v>
      </c>
      <c r="AT78">
        <f>AVERAGE(AG78:AG81)</f>
        <v>65.650749999999988</v>
      </c>
      <c r="AU78">
        <f>AVERAGE(AJ78:AJ81)</f>
        <v>325.54587255037166</v>
      </c>
      <c r="AV78">
        <f>AVERAGE(AK78:AK81)</f>
        <v>343.97866486678384</v>
      </c>
    </row>
    <row r="79" spans="1:48" x14ac:dyDescent="0.2">
      <c r="A79" s="3">
        <v>44958</v>
      </c>
      <c r="C79">
        <v>21996969</v>
      </c>
      <c r="D79">
        <v>29106720</v>
      </c>
      <c r="E79" s="3">
        <v>44970</v>
      </c>
      <c r="F79" t="s">
        <v>173</v>
      </c>
      <c r="G79" t="s">
        <v>80</v>
      </c>
      <c r="H79" t="s">
        <v>81</v>
      </c>
      <c r="J79">
        <v>2022</v>
      </c>
      <c r="K79" s="4" t="s">
        <v>88</v>
      </c>
      <c r="L79" t="s">
        <v>83</v>
      </c>
      <c r="M79" s="3">
        <v>44792</v>
      </c>
      <c r="N79" s="3">
        <v>44848</v>
      </c>
      <c r="O79" s="4">
        <v>2</v>
      </c>
      <c r="P79">
        <v>11</v>
      </c>
      <c r="Q79">
        <v>89</v>
      </c>
      <c r="R79">
        <v>14.4</v>
      </c>
      <c r="S79">
        <v>14.4</v>
      </c>
      <c r="T79">
        <v>15.7</v>
      </c>
      <c r="U79">
        <v>20.6</v>
      </c>
      <c r="V79">
        <v>69</v>
      </c>
      <c r="W79">
        <v>0.77</v>
      </c>
      <c r="X79">
        <v>0.74</v>
      </c>
      <c r="Y79">
        <v>0.46</v>
      </c>
      <c r="Z79">
        <v>-1</v>
      </c>
      <c r="AA79">
        <v>1.43</v>
      </c>
      <c r="AB79">
        <v>-1</v>
      </c>
      <c r="AD79">
        <f t="shared" si="21"/>
        <v>19.158000000000001</v>
      </c>
      <c r="AE79">
        <f t="shared" si="22"/>
        <v>76.669700000000006</v>
      </c>
      <c r="AF79">
        <f t="shared" si="23"/>
        <v>5.8252427184466011</v>
      </c>
      <c r="AG79">
        <f t="shared" si="24"/>
        <v>66.442000000000007</v>
      </c>
      <c r="AI79">
        <f t="shared" si="25"/>
        <v>69</v>
      </c>
      <c r="AJ79">
        <f t="shared" si="26"/>
        <v>326.78190859578496</v>
      </c>
      <c r="AK79">
        <f t="shared" si="27"/>
        <v>346.21675321743055</v>
      </c>
    </row>
    <row r="80" spans="1:48" x14ac:dyDescent="0.2">
      <c r="A80" s="3">
        <v>44958</v>
      </c>
      <c r="C80">
        <v>21996969</v>
      </c>
      <c r="D80">
        <v>29106730</v>
      </c>
      <c r="E80" s="3">
        <v>44970</v>
      </c>
      <c r="F80" t="s">
        <v>174</v>
      </c>
      <c r="G80" t="s">
        <v>80</v>
      </c>
      <c r="H80" t="s">
        <v>81</v>
      </c>
      <c r="J80">
        <v>2022</v>
      </c>
      <c r="K80" s="4" t="s">
        <v>88</v>
      </c>
      <c r="L80" t="s">
        <v>83</v>
      </c>
      <c r="M80" s="3">
        <v>44792</v>
      </c>
      <c r="N80" s="3">
        <v>44848</v>
      </c>
      <c r="O80" s="4">
        <v>3</v>
      </c>
      <c r="P80">
        <v>10.9</v>
      </c>
      <c r="Q80">
        <v>89.1</v>
      </c>
      <c r="R80">
        <v>15.3</v>
      </c>
      <c r="S80">
        <v>15.3</v>
      </c>
      <c r="T80">
        <v>15.2</v>
      </c>
      <c r="U80">
        <v>19.600000000000001</v>
      </c>
      <c r="V80">
        <v>70</v>
      </c>
      <c r="W80">
        <v>0.77</v>
      </c>
      <c r="X80">
        <v>0.74</v>
      </c>
      <c r="Y80">
        <v>0.47</v>
      </c>
      <c r="Z80">
        <v>-1</v>
      </c>
      <c r="AA80">
        <v>1.44</v>
      </c>
      <c r="AB80">
        <v>-1</v>
      </c>
      <c r="AD80">
        <f t="shared" si="21"/>
        <v>18.228000000000002</v>
      </c>
      <c r="AE80">
        <f t="shared" si="22"/>
        <v>77.059200000000004</v>
      </c>
      <c r="AF80">
        <f t="shared" si="23"/>
        <v>6.1224489795918364</v>
      </c>
      <c r="AG80">
        <f t="shared" si="24"/>
        <v>66.471999999999994</v>
      </c>
      <c r="AI80">
        <f t="shared" si="25"/>
        <v>70</v>
      </c>
      <c r="AJ80">
        <f t="shared" si="26"/>
        <v>348.43205574912889</v>
      </c>
      <c r="AK80">
        <f t="shared" si="27"/>
        <v>365.72947318462269</v>
      </c>
    </row>
    <row r="81" spans="1:48" x14ac:dyDescent="0.2">
      <c r="A81" s="3">
        <v>44958</v>
      </c>
      <c r="C81">
        <v>21996969</v>
      </c>
      <c r="D81">
        <v>29106740</v>
      </c>
      <c r="E81" s="3">
        <v>44970</v>
      </c>
      <c r="F81" t="s">
        <v>175</v>
      </c>
      <c r="G81" t="s">
        <v>80</v>
      </c>
      <c r="H81" t="s">
        <v>81</v>
      </c>
      <c r="J81">
        <v>2022</v>
      </c>
      <c r="K81" s="4" t="s">
        <v>88</v>
      </c>
      <c r="L81" t="s">
        <v>83</v>
      </c>
      <c r="M81" s="3">
        <v>44792</v>
      </c>
      <c r="N81" s="3">
        <v>44848</v>
      </c>
      <c r="O81" s="4">
        <v>4</v>
      </c>
      <c r="P81">
        <v>11.1</v>
      </c>
      <c r="Q81">
        <v>88.9</v>
      </c>
      <c r="R81">
        <v>13.3</v>
      </c>
      <c r="S81">
        <v>13.3</v>
      </c>
      <c r="T81">
        <v>15.9</v>
      </c>
      <c r="U81">
        <v>20.6</v>
      </c>
      <c r="V81">
        <v>69</v>
      </c>
      <c r="W81">
        <v>0.77</v>
      </c>
      <c r="X81">
        <v>0.74</v>
      </c>
      <c r="Y81">
        <v>0.46</v>
      </c>
      <c r="Z81">
        <v>-1</v>
      </c>
      <c r="AA81">
        <v>1.43</v>
      </c>
      <c r="AB81">
        <v>-1</v>
      </c>
      <c r="AD81">
        <f t="shared" si="21"/>
        <v>19.158000000000001</v>
      </c>
      <c r="AE81">
        <f t="shared" si="22"/>
        <v>76.513900000000007</v>
      </c>
      <c r="AF81">
        <f t="shared" si="23"/>
        <v>5.8252427184466011</v>
      </c>
      <c r="AG81">
        <f t="shared" si="24"/>
        <v>67.542000000000002</v>
      </c>
      <c r="AI81">
        <f t="shared" si="25"/>
        <v>69</v>
      </c>
      <c r="AJ81">
        <f t="shared" si="26"/>
        <v>326.78190859578496</v>
      </c>
      <c r="AK81">
        <f t="shared" si="27"/>
        <v>345.51320839918714</v>
      </c>
    </row>
    <row r="82" spans="1:48" x14ac:dyDescent="0.2">
      <c r="A82" s="3">
        <v>44958</v>
      </c>
      <c r="C82">
        <v>21996969</v>
      </c>
      <c r="D82">
        <v>29106750</v>
      </c>
      <c r="E82" s="3">
        <v>44970</v>
      </c>
      <c r="F82" t="s">
        <v>176</v>
      </c>
      <c r="G82" t="s">
        <v>80</v>
      </c>
      <c r="H82" t="s">
        <v>81</v>
      </c>
      <c r="J82">
        <v>2022</v>
      </c>
      <c r="K82" s="4" t="s">
        <v>93</v>
      </c>
      <c r="L82" t="s">
        <v>83</v>
      </c>
      <c r="M82" s="3">
        <v>44792</v>
      </c>
      <c r="N82" s="3">
        <v>44848</v>
      </c>
      <c r="O82" s="4">
        <v>1</v>
      </c>
      <c r="P82">
        <v>10.7</v>
      </c>
      <c r="Q82">
        <v>89.3</v>
      </c>
      <c r="R82">
        <v>23.3</v>
      </c>
      <c r="S82">
        <v>23.3</v>
      </c>
      <c r="T82">
        <v>16.399999999999999</v>
      </c>
      <c r="U82">
        <v>21.4</v>
      </c>
      <c r="V82">
        <v>69</v>
      </c>
      <c r="W82">
        <v>0.77</v>
      </c>
      <c r="X82">
        <v>0.74</v>
      </c>
      <c r="Y82">
        <v>0.46</v>
      </c>
      <c r="Z82">
        <v>-1</v>
      </c>
      <c r="AA82">
        <v>1.38</v>
      </c>
      <c r="AB82">
        <v>-1</v>
      </c>
      <c r="AD82">
        <f t="shared" si="21"/>
        <v>19.902000000000001</v>
      </c>
      <c r="AE82">
        <f t="shared" si="22"/>
        <v>76.124400000000009</v>
      </c>
      <c r="AF82">
        <f t="shared" si="23"/>
        <v>5.6074766355140193</v>
      </c>
      <c r="AG82">
        <f t="shared" si="24"/>
        <v>56.798000000000002</v>
      </c>
      <c r="AI82">
        <f t="shared" si="25"/>
        <v>69</v>
      </c>
      <c r="AJ82">
        <f t="shared" si="26"/>
        <v>314.56576248005479</v>
      </c>
      <c r="AK82">
        <f t="shared" si="27"/>
        <v>330.90371658335152</v>
      </c>
      <c r="AM82">
        <f>AVERAGE(S82:S85)</f>
        <v>18.975000000000001</v>
      </c>
      <c r="AN82">
        <f>AVERAGE(T82:T85)</f>
        <v>18.475000000000001</v>
      </c>
      <c r="AO82">
        <f>AVERAGE(U82:U85)</f>
        <v>23.674999999999997</v>
      </c>
      <c r="AP82">
        <f>AVERAGE(V82:V85)</f>
        <v>68</v>
      </c>
      <c r="AQ82">
        <f>AVERAGE(W82:W85)</f>
        <v>0.75250000000000006</v>
      </c>
      <c r="AR82">
        <f>AVERAGE(AE82:AE85)</f>
        <v>74.507975000000002</v>
      </c>
      <c r="AS82">
        <f>AVERAGE(AF82:AF85)</f>
        <v>5.1159543027877499</v>
      </c>
      <c r="AT82">
        <f>AVERAGE(AG82:AG85)</f>
        <v>59.007249999999999</v>
      </c>
      <c r="AU82">
        <f>AVERAGE(AJ82:AJ85)</f>
        <v>283.23285766040107</v>
      </c>
      <c r="AV82">
        <f>AVERAGE(AK82:AK85)</f>
        <v>296.0905750511605</v>
      </c>
    </row>
    <row r="83" spans="1:48" x14ac:dyDescent="0.2">
      <c r="A83" s="3">
        <v>44958</v>
      </c>
      <c r="C83">
        <v>21996969</v>
      </c>
      <c r="D83">
        <v>29106760</v>
      </c>
      <c r="E83" s="3">
        <v>44970</v>
      </c>
      <c r="F83" t="s">
        <v>177</v>
      </c>
      <c r="G83" t="s">
        <v>80</v>
      </c>
      <c r="H83" t="s">
        <v>81</v>
      </c>
      <c r="J83">
        <v>2022</v>
      </c>
      <c r="K83" s="4" t="s">
        <v>93</v>
      </c>
      <c r="L83" t="s">
        <v>83</v>
      </c>
      <c r="M83" s="3">
        <v>44792</v>
      </c>
      <c r="N83" s="3">
        <v>44848</v>
      </c>
      <c r="O83" s="4">
        <v>2</v>
      </c>
      <c r="P83">
        <v>10.6</v>
      </c>
      <c r="Q83">
        <v>89.4</v>
      </c>
      <c r="R83">
        <v>21.4</v>
      </c>
      <c r="S83">
        <v>21.4</v>
      </c>
      <c r="T83">
        <v>16.5</v>
      </c>
      <c r="U83">
        <v>21.4</v>
      </c>
      <c r="V83">
        <v>69</v>
      </c>
      <c r="W83">
        <v>0.77</v>
      </c>
      <c r="X83">
        <v>0.73</v>
      </c>
      <c r="Y83">
        <v>0.46</v>
      </c>
      <c r="Z83">
        <v>-1</v>
      </c>
      <c r="AA83">
        <v>1.39</v>
      </c>
      <c r="AB83">
        <v>-1</v>
      </c>
      <c r="AD83">
        <f t="shared" si="21"/>
        <v>19.902000000000001</v>
      </c>
      <c r="AE83">
        <f t="shared" si="22"/>
        <v>76.046500000000009</v>
      </c>
      <c r="AF83">
        <f t="shared" si="23"/>
        <v>5.6074766355140193</v>
      </c>
      <c r="AG83">
        <f t="shared" si="24"/>
        <v>58.698</v>
      </c>
      <c r="AI83">
        <f t="shared" si="25"/>
        <v>69</v>
      </c>
      <c r="AJ83">
        <f t="shared" si="26"/>
        <v>314.56576248005479</v>
      </c>
      <c r="AK83">
        <f t="shared" si="27"/>
        <v>330.56509454466425</v>
      </c>
    </row>
    <row r="84" spans="1:48" x14ac:dyDescent="0.2">
      <c r="A84" s="3">
        <v>44958</v>
      </c>
      <c r="C84">
        <v>21996969</v>
      </c>
      <c r="D84">
        <v>29106770</v>
      </c>
      <c r="E84" s="3">
        <v>44970</v>
      </c>
      <c r="F84" t="s">
        <v>178</v>
      </c>
      <c r="G84" t="s">
        <v>80</v>
      </c>
      <c r="H84" t="s">
        <v>81</v>
      </c>
      <c r="J84">
        <v>2022</v>
      </c>
      <c r="K84" s="4" t="s">
        <v>93</v>
      </c>
      <c r="L84" t="s">
        <v>83</v>
      </c>
      <c r="M84" s="3">
        <v>44792</v>
      </c>
      <c r="N84" s="3">
        <v>44848</v>
      </c>
      <c r="O84" s="4">
        <v>3</v>
      </c>
      <c r="P84">
        <v>10.4</v>
      </c>
      <c r="Q84">
        <v>89.6</v>
      </c>
      <c r="R84">
        <v>17</v>
      </c>
      <c r="S84">
        <v>17</v>
      </c>
      <c r="T84">
        <v>20.3</v>
      </c>
      <c r="U84">
        <v>25.8</v>
      </c>
      <c r="V84">
        <v>67</v>
      </c>
      <c r="W84">
        <v>0.74</v>
      </c>
      <c r="X84">
        <v>0.71</v>
      </c>
      <c r="Y84">
        <v>0.43</v>
      </c>
      <c r="Z84">
        <v>-1</v>
      </c>
      <c r="AA84">
        <v>1.35</v>
      </c>
      <c r="AB84">
        <v>-1</v>
      </c>
      <c r="AD84">
        <f t="shared" si="21"/>
        <v>23.994000000000003</v>
      </c>
      <c r="AE84">
        <f t="shared" si="22"/>
        <v>73.086300000000008</v>
      </c>
      <c r="AF84">
        <f t="shared" si="23"/>
        <v>4.6511627906976747</v>
      </c>
      <c r="AG84">
        <f t="shared" si="24"/>
        <v>59.006</v>
      </c>
      <c r="AI84">
        <f t="shared" si="25"/>
        <v>67</v>
      </c>
      <c r="AJ84">
        <f t="shared" si="26"/>
        <v>253.35602193231236</v>
      </c>
      <c r="AK84">
        <f t="shared" si="27"/>
        <v>263.51649540292055</v>
      </c>
    </row>
    <row r="85" spans="1:48" x14ac:dyDescent="0.2">
      <c r="A85" s="3">
        <v>44958</v>
      </c>
      <c r="C85">
        <v>21996969</v>
      </c>
      <c r="D85">
        <v>29106780</v>
      </c>
      <c r="E85" s="3">
        <v>44970</v>
      </c>
      <c r="F85" t="s">
        <v>179</v>
      </c>
      <c r="G85" t="s">
        <v>80</v>
      </c>
      <c r="H85" t="s">
        <v>81</v>
      </c>
      <c r="J85">
        <v>2022</v>
      </c>
      <c r="K85" s="4" t="s">
        <v>93</v>
      </c>
      <c r="L85" t="s">
        <v>83</v>
      </c>
      <c r="M85" s="3">
        <v>44792</v>
      </c>
      <c r="N85" s="3">
        <v>44848</v>
      </c>
      <c r="O85" s="4">
        <v>4</v>
      </c>
      <c r="P85">
        <v>10.4</v>
      </c>
      <c r="Q85">
        <v>89.6</v>
      </c>
      <c r="R85">
        <v>14.2</v>
      </c>
      <c r="S85">
        <v>14.2</v>
      </c>
      <c r="T85">
        <v>20.7</v>
      </c>
      <c r="U85">
        <v>26.1</v>
      </c>
      <c r="V85">
        <v>67</v>
      </c>
      <c r="W85">
        <v>0.73</v>
      </c>
      <c r="X85">
        <v>0.7</v>
      </c>
      <c r="Y85">
        <v>0.43</v>
      </c>
      <c r="Z85">
        <v>-1</v>
      </c>
      <c r="AA85">
        <v>1.35</v>
      </c>
      <c r="AB85">
        <v>-1</v>
      </c>
      <c r="AD85">
        <f t="shared" si="21"/>
        <v>24.273000000000003</v>
      </c>
      <c r="AE85">
        <f t="shared" si="22"/>
        <v>72.77470000000001</v>
      </c>
      <c r="AF85">
        <f t="shared" si="23"/>
        <v>4.5977011494252871</v>
      </c>
      <c r="AG85">
        <f t="shared" si="24"/>
        <v>61.527000000000001</v>
      </c>
      <c r="AI85">
        <f t="shared" si="25"/>
        <v>67</v>
      </c>
      <c r="AJ85">
        <f t="shared" si="26"/>
        <v>250.44388374918231</v>
      </c>
      <c r="AK85">
        <f t="shared" si="27"/>
        <v>259.37699367370578</v>
      </c>
    </row>
    <row r="86" spans="1:48" x14ac:dyDescent="0.2">
      <c r="A86" s="3">
        <v>44958</v>
      </c>
      <c r="C86">
        <v>21996969</v>
      </c>
      <c r="D86">
        <v>29106790</v>
      </c>
      <c r="E86" s="3">
        <v>44970</v>
      </c>
      <c r="F86" t="s">
        <v>180</v>
      </c>
      <c r="G86" t="s">
        <v>80</v>
      </c>
      <c r="H86" t="s">
        <v>81</v>
      </c>
      <c r="J86">
        <v>2022</v>
      </c>
      <c r="K86" s="4" t="s">
        <v>98</v>
      </c>
      <c r="L86" t="s">
        <v>83</v>
      </c>
      <c r="M86" s="3">
        <v>44792</v>
      </c>
      <c r="N86" s="3">
        <v>44848</v>
      </c>
      <c r="O86" s="4">
        <v>1</v>
      </c>
      <c r="P86">
        <v>10.8</v>
      </c>
      <c r="Q86">
        <v>89.2</v>
      </c>
      <c r="R86">
        <v>20.5</v>
      </c>
      <c r="S86">
        <v>20.5</v>
      </c>
      <c r="T86">
        <v>18.7</v>
      </c>
      <c r="U86">
        <v>22.2</v>
      </c>
      <c r="V86">
        <v>69</v>
      </c>
      <c r="W86">
        <v>0.76</v>
      </c>
      <c r="X86">
        <v>0.73</v>
      </c>
      <c r="Y86">
        <v>0.45</v>
      </c>
      <c r="Z86">
        <v>-1</v>
      </c>
      <c r="AA86">
        <v>1.38</v>
      </c>
      <c r="AB86">
        <v>-1</v>
      </c>
      <c r="AD86">
        <f t="shared" si="21"/>
        <v>20.646000000000001</v>
      </c>
      <c r="AE86">
        <f t="shared" si="22"/>
        <v>74.332700000000003</v>
      </c>
      <c r="AF86">
        <f t="shared" si="23"/>
        <v>5.4054054054054053</v>
      </c>
      <c r="AG86">
        <f t="shared" si="24"/>
        <v>58.853999999999999</v>
      </c>
      <c r="AI86">
        <f t="shared" si="25"/>
        <v>69</v>
      </c>
      <c r="AJ86">
        <f t="shared" si="26"/>
        <v>303.23005932762032</v>
      </c>
      <c r="AK86">
        <f t="shared" si="27"/>
        <v>311.47161114602977</v>
      </c>
      <c r="AM86">
        <f>AVERAGE(S86:S89)</f>
        <v>16.95</v>
      </c>
      <c r="AN86">
        <f>AVERAGE(T86:T89)</f>
        <v>17.850000000000001</v>
      </c>
      <c r="AO86">
        <f>AVERAGE(U86:U89)</f>
        <v>21.875</v>
      </c>
      <c r="AP86">
        <f>AVERAGE(V86:V89)</f>
        <v>68.75</v>
      </c>
      <c r="AQ86">
        <f>AVERAGE(W86:W89)</f>
        <v>0.76250000000000007</v>
      </c>
      <c r="AR86">
        <f>AVERAGE(AE86:AE89)</f>
        <v>74.994850000000014</v>
      </c>
      <c r="AS86">
        <f>AVERAGE(AF86:AF89)</f>
        <v>5.4988262169113238</v>
      </c>
      <c r="AT86">
        <f>AVERAGE(AG86:AG89)</f>
        <v>62.706249999999997</v>
      </c>
      <c r="AU86">
        <f>AVERAGE(AJ86:AJ89)</f>
        <v>307.43285627821177</v>
      </c>
      <c r="AV86">
        <f>AVERAGE(AK86:AK89)</f>
        <v>319.78275727681347</v>
      </c>
    </row>
    <row r="87" spans="1:48" x14ac:dyDescent="0.2">
      <c r="A87" s="3">
        <v>44958</v>
      </c>
      <c r="C87">
        <v>21996969</v>
      </c>
      <c r="D87">
        <v>29106800</v>
      </c>
      <c r="E87" s="3">
        <v>44970</v>
      </c>
      <c r="F87" t="s">
        <v>181</v>
      </c>
      <c r="G87" t="s">
        <v>80</v>
      </c>
      <c r="H87" t="s">
        <v>81</v>
      </c>
      <c r="J87">
        <v>2022</v>
      </c>
      <c r="K87" s="4" t="s">
        <v>98</v>
      </c>
      <c r="L87" t="s">
        <v>83</v>
      </c>
      <c r="M87" s="3">
        <v>44792</v>
      </c>
      <c r="N87" s="3">
        <v>44848</v>
      </c>
      <c r="O87" s="4">
        <v>2</v>
      </c>
      <c r="P87">
        <v>11.2</v>
      </c>
      <c r="Q87">
        <v>88.8</v>
      </c>
      <c r="R87">
        <v>14.5</v>
      </c>
      <c r="S87">
        <v>14.5</v>
      </c>
      <c r="T87">
        <v>17.100000000000001</v>
      </c>
      <c r="U87">
        <v>20.8</v>
      </c>
      <c r="V87">
        <v>69</v>
      </c>
      <c r="W87">
        <v>0.77</v>
      </c>
      <c r="X87">
        <v>0.73</v>
      </c>
      <c r="Y87">
        <v>0.46</v>
      </c>
      <c r="Z87">
        <v>-1</v>
      </c>
      <c r="AA87">
        <v>1.42</v>
      </c>
      <c r="AB87">
        <v>-1</v>
      </c>
      <c r="AD87">
        <f t="shared" si="21"/>
        <v>19.344000000000001</v>
      </c>
      <c r="AE87">
        <f t="shared" si="22"/>
        <v>75.579100000000011</v>
      </c>
      <c r="AF87">
        <f t="shared" si="23"/>
        <v>5.7692307692307692</v>
      </c>
      <c r="AG87">
        <f t="shared" si="24"/>
        <v>66.156000000000006</v>
      </c>
      <c r="AI87">
        <f t="shared" si="25"/>
        <v>69</v>
      </c>
      <c r="AJ87">
        <f t="shared" si="26"/>
        <v>323.63977485928706</v>
      </c>
      <c r="AK87">
        <f t="shared" si="27"/>
        <v>338.01028622540252</v>
      </c>
    </row>
    <row r="88" spans="1:48" x14ac:dyDescent="0.2">
      <c r="A88" s="3">
        <v>44958</v>
      </c>
      <c r="C88">
        <v>21996969</v>
      </c>
      <c r="D88">
        <v>29106810</v>
      </c>
      <c r="E88" s="3">
        <v>44970</v>
      </c>
      <c r="F88" t="s">
        <v>182</v>
      </c>
      <c r="G88" t="s">
        <v>80</v>
      </c>
      <c r="H88" t="s">
        <v>81</v>
      </c>
      <c r="J88">
        <v>2022</v>
      </c>
      <c r="K88" s="4" t="s">
        <v>98</v>
      </c>
      <c r="L88" t="s">
        <v>83</v>
      </c>
      <c r="M88" s="3">
        <v>44792</v>
      </c>
      <c r="N88" s="3">
        <v>44848</v>
      </c>
      <c r="O88" s="4">
        <v>3</v>
      </c>
      <c r="P88">
        <v>10.6</v>
      </c>
      <c r="Q88">
        <v>89.4</v>
      </c>
      <c r="R88">
        <v>16.600000000000001</v>
      </c>
      <c r="S88">
        <v>16.600000000000001</v>
      </c>
      <c r="T88">
        <v>18.5</v>
      </c>
      <c r="U88">
        <v>23.5</v>
      </c>
      <c r="V88">
        <v>68</v>
      </c>
      <c r="W88">
        <v>0.75</v>
      </c>
      <c r="X88">
        <v>0.72</v>
      </c>
      <c r="Y88">
        <v>0.45</v>
      </c>
      <c r="Z88">
        <v>-1</v>
      </c>
      <c r="AA88">
        <v>1.38</v>
      </c>
      <c r="AB88">
        <v>-1</v>
      </c>
      <c r="AD88">
        <f t="shared" si="21"/>
        <v>21.855</v>
      </c>
      <c r="AE88">
        <f t="shared" si="22"/>
        <v>74.488500000000002</v>
      </c>
      <c r="AF88">
        <f t="shared" si="23"/>
        <v>5.1063829787234045</v>
      </c>
      <c r="AG88">
        <f t="shared" si="24"/>
        <v>61.545000000000002</v>
      </c>
      <c r="AI88">
        <f t="shared" si="25"/>
        <v>68</v>
      </c>
      <c r="AJ88">
        <f t="shared" si="26"/>
        <v>282.30409963674106</v>
      </c>
      <c r="AK88">
        <f t="shared" si="27"/>
        <v>294.85799109351808</v>
      </c>
    </row>
    <row r="89" spans="1:48" x14ac:dyDescent="0.2">
      <c r="A89" s="3">
        <v>44958</v>
      </c>
      <c r="C89">
        <v>21996969</v>
      </c>
      <c r="D89">
        <v>29106820</v>
      </c>
      <c r="E89" s="3">
        <v>44970</v>
      </c>
      <c r="F89" t="s">
        <v>183</v>
      </c>
      <c r="G89" t="s">
        <v>80</v>
      </c>
      <c r="H89" t="s">
        <v>81</v>
      </c>
      <c r="J89">
        <v>2022</v>
      </c>
      <c r="K89" s="4" t="s">
        <v>98</v>
      </c>
      <c r="L89" t="s">
        <v>83</v>
      </c>
      <c r="M89" s="3">
        <v>44792</v>
      </c>
      <c r="N89" s="3">
        <v>44848</v>
      </c>
      <c r="O89" s="4">
        <v>4</v>
      </c>
      <c r="P89">
        <v>11.2</v>
      </c>
      <c r="Q89">
        <v>88.8</v>
      </c>
      <c r="R89">
        <v>16.2</v>
      </c>
      <c r="S89">
        <v>16.2</v>
      </c>
      <c r="T89">
        <v>17.100000000000001</v>
      </c>
      <c r="U89">
        <v>21</v>
      </c>
      <c r="V89">
        <v>69</v>
      </c>
      <c r="W89">
        <v>0.77</v>
      </c>
      <c r="X89">
        <v>0.73</v>
      </c>
      <c r="Y89">
        <v>0.46</v>
      </c>
      <c r="Z89">
        <v>-1</v>
      </c>
      <c r="AA89">
        <v>1.41</v>
      </c>
      <c r="AB89">
        <v>-1</v>
      </c>
      <c r="AD89">
        <f t="shared" si="21"/>
        <v>19.53</v>
      </c>
      <c r="AE89">
        <f t="shared" si="22"/>
        <v>75.579100000000011</v>
      </c>
      <c r="AF89">
        <f t="shared" si="23"/>
        <v>5.7142857142857144</v>
      </c>
      <c r="AG89">
        <f t="shared" si="24"/>
        <v>64.27</v>
      </c>
      <c r="AI89">
        <f t="shared" si="25"/>
        <v>69</v>
      </c>
      <c r="AJ89">
        <f t="shared" si="26"/>
        <v>320.55749128919859</v>
      </c>
      <c r="AK89">
        <f t="shared" si="27"/>
        <v>334.7911406423035</v>
      </c>
    </row>
    <row r="90" spans="1:48" x14ac:dyDescent="0.2">
      <c r="A90" s="3">
        <v>44958</v>
      </c>
      <c r="C90">
        <v>21996969</v>
      </c>
      <c r="D90">
        <v>29106590</v>
      </c>
      <c r="E90" s="3">
        <v>44966</v>
      </c>
      <c r="F90" t="s">
        <v>184</v>
      </c>
      <c r="G90" t="s">
        <v>103</v>
      </c>
      <c r="H90" t="s">
        <v>104</v>
      </c>
      <c r="J90">
        <v>2022</v>
      </c>
      <c r="K90" t="s">
        <v>105</v>
      </c>
      <c r="L90" t="s">
        <v>83</v>
      </c>
      <c r="M90" s="3">
        <v>44792</v>
      </c>
      <c r="N90" s="3">
        <v>44848</v>
      </c>
      <c r="O90" s="4">
        <v>1</v>
      </c>
      <c r="P90">
        <v>9.5</v>
      </c>
      <c r="Q90">
        <v>90.5</v>
      </c>
      <c r="R90">
        <v>28</v>
      </c>
      <c r="S90">
        <v>28</v>
      </c>
      <c r="T90">
        <v>33.700000000000003</v>
      </c>
      <c r="U90">
        <v>47.1</v>
      </c>
      <c r="V90">
        <v>62</v>
      </c>
      <c r="W90">
        <v>0.62</v>
      </c>
      <c r="X90">
        <v>0.59</v>
      </c>
      <c r="Y90">
        <v>0.33</v>
      </c>
      <c r="Z90">
        <v>124</v>
      </c>
      <c r="AA90">
        <v>1.03</v>
      </c>
      <c r="AB90">
        <v>14.2</v>
      </c>
      <c r="AD90">
        <f t="shared" si="21"/>
        <v>43.803000000000004</v>
      </c>
      <c r="AE90">
        <f t="shared" si="22"/>
        <v>62.6477</v>
      </c>
      <c r="AF90">
        <f t="shared" si="23"/>
        <v>2.5477707006369426</v>
      </c>
      <c r="AG90">
        <f t="shared" si="24"/>
        <v>28.197000000000003</v>
      </c>
      <c r="AI90">
        <f t="shared" si="25"/>
        <v>62</v>
      </c>
      <c r="AJ90">
        <f t="shared" si="26"/>
        <v>128.4242141784475</v>
      </c>
      <c r="AK90">
        <f t="shared" si="27"/>
        <v>123.73021280797906</v>
      </c>
      <c r="AM90">
        <f>AVERAGE(S90:S93)</f>
        <v>20.25</v>
      </c>
      <c r="AN90">
        <f>AVERAGE(T90:T93)</f>
        <v>34.575000000000003</v>
      </c>
      <c r="AO90">
        <f>AVERAGE(U90:U93)</f>
        <v>49.175000000000004</v>
      </c>
      <c r="AP90">
        <f>AVERAGE(V90:V93)</f>
        <v>61</v>
      </c>
      <c r="AQ90">
        <f>AVERAGE(W90:W93)</f>
        <v>0.60499999999999998</v>
      </c>
      <c r="AR90">
        <f>AVERAGE(AE90:AE93)</f>
        <v>61.966075000000004</v>
      </c>
      <c r="AS90">
        <f>AVERAGE(AF90:AF93)</f>
        <v>2.442589819747905</v>
      </c>
      <c r="AT90">
        <f>AVERAGE(AG90:AG93)</f>
        <v>34.017250000000004</v>
      </c>
      <c r="AU90">
        <f>AVERAGE(AJ90:AJ93)</f>
        <v>121.17522822529232</v>
      </c>
      <c r="AV90">
        <f>AVERAGE(AK90:AK93)</f>
        <v>117.35936592941859</v>
      </c>
    </row>
    <row r="91" spans="1:48" x14ac:dyDescent="0.2">
      <c r="A91" s="3">
        <v>44958</v>
      </c>
      <c r="C91">
        <v>21996969</v>
      </c>
      <c r="D91">
        <v>29106600</v>
      </c>
      <c r="E91" s="3">
        <v>44966</v>
      </c>
      <c r="F91" t="s">
        <v>185</v>
      </c>
      <c r="G91" t="s">
        <v>103</v>
      </c>
      <c r="H91" t="s">
        <v>104</v>
      </c>
      <c r="J91">
        <v>2022</v>
      </c>
      <c r="K91" t="s">
        <v>105</v>
      </c>
      <c r="L91" t="s">
        <v>83</v>
      </c>
      <c r="M91" s="3">
        <v>44792</v>
      </c>
      <c r="N91" s="3">
        <v>44848</v>
      </c>
      <c r="O91" s="4">
        <v>2</v>
      </c>
      <c r="P91">
        <v>10.199999999999999</v>
      </c>
      <c r="Q91">
        <v>89.9</v>
      </c>
      <c r="R91">
        <v>18.7</v>
      </c>
      <c r="S91">
        <v>18.7</v>
      </c>
      <c r="T91">
        <v>34.700000000000003</v>
      </c>
      <c r="U91">
        <v>50.3</v>
      </c>
      <c r="V91">
        <v>61</v>
      </c>
      <c r="W91">
        <v>0.6</v>
      </c>
      <c r="X91">
        <v>0.56999999999999995</v>
      </c>
      <c r="Y91">
        <v>0.31</v>
      </c>
      <c r="Z91">
        <v>115</v>
      </c>
      <c r="AA91">
        <v>1.03</v>
      </c>
      <c r="AB91">
        <v>20.399999999999999</v>
      </c>
      <c r="AD91">
        <f t="shared" si="21"/>
        <v>46.778999999999996</v>
      </c>
      <c r="AE91">
        <f t="shared" si="22"/>
        <v>61.868700000000004</v>
      </c>
      <c r="AF91">
        <f t="shared" si="23"/>
        <v>2.3856858846918492</v>
      </c>
      <c r="AG91">
        <f t="shared" si="24"/>
        <v>34.521000000000001</v>
      </c>
      <c r="AI91">
        <f t="shared" si="25"/>
        <v>61</v>
      </c>
      <c r="AJ91">
        <f t="shared" si="26"/>
        <v>118.31450322455512</v>
      </c>
      <c r="AK91">
        <f t="shared" si="27"/>
        <v>114.41804984049195</v>
      </c>
    </row>
    <row r="92" spans="1:48" x14ac:dyDescent="0.2">
      <c r="A92" s="3">
        <v>44958</v>
      </c>
      <c r="C92">
        <v>21996969</v>
      </c>
      <c r="D92">
        <v>29106610</v>
      </c>
      <c r="E92" s="3">
        <v>44966</v>
      </c>
      <c r="F92" t="s">
        <v>186</v>
      </c>
      <c r="G92" t="s">
        <v>103</v>
      </c>
      <c r="H92" t="s">
        <v>104</v>
      </c>
      <c r="J92">
        <v>2022</v>
      </c>
      <c r="K92" t="s">
        <v>105</v>
      </c>
      <c r="L92" t="s">
        <v>83</v>
      </c>
      <c r="M92" s="3">
        <v>44792</v>
      </c>
      <c r="N92" s="3">
        <v>44848</v>
      </c>
      <c r="O92" s="4">
        <v>3</v>
      </c>
      <c r="P92">
        <v>9.8000000000000007</v>
      </c>
      <c r="Q92">
        <v>90.2</v>
      </c>
      <c r="R92">
        <v>19.5</v>
      </c>
      <c r="S92">
        <v>19.5</v>
      </c>
      <c r="T92">
        <v>34.4</v>
      </c>
      <c r="U92">
        <v>48.4</v>
      </c>
      <c r="V92">
        <v>61</v>
      </c>
      <c r="W92">
        <v>0.61</v>
      </c>
      <c r="X92">
        <v>0.57999999999999996</v>
      </c>
      <c r="Y92">
        <v>0.32</v>
      </c>
      <c r="Z92">
        <v>119</v>
      </c>
      <c r="AA92">
        <v>1.05</v>
      </c>
      <c r="AB92">
        <v>21.6</v>
      </c>
      <c r="AD92">
        <f t="shared" si="21"/>
        <v>45.012</v>
      </c>
      <c r="AE92">
        <f t="shared" si="22"/>
        <v>62.102400000000003</v>
      </c>
      <c r="AF92">
        <f t="shared" si="23"/>
        <v>2.4793388429752068</v>
      </c>
      <c r="AG92">
        <f t="shared" si="24"/>
        <v>35.488</v>
      </c>
      <c r="AI92">
        <f t="shared" si="25"/>
        <v>61</v>
      </c>
      <c r="AJ92">
        <f t="shared" si="26"/>
        <v>122.95908083047773</v>
      </c>
      <c r="AK92">
        <f t="shared" si="27"/>
        <v>119.35883144339805</v>
      </c>
    </row>
    <row r="93" spans="1:48" x14ac:dyDescent="0.2">
      <c r="A93" s="3">
        <v>44958</v>
      </c>
      <c r="C93">
        <v>21996969</v>
      </c>
      <c r="D93">
        <v>29106620</v>
      </c>
      <c r="E93" s="3">
        <v>44966</v>
      </c>
      <c r="F93" t="s">
        <v>187</v>
      </c>
      <c r="G93" t="s">
        <v>103</v>
      </c>
      <c r="H93" t="s">
        <v>104</v>
      </c>
      <c r="J93">
        <v>2022</v>
      </c>
      <c r="K93" t="s">
        <v>105</v>
      </c>
      <c r="L93" t="s">
        <v>83</v>
      </c>
      <c r="M93" s="3">
        <v>44792</v>
      </c>
      <c r="N93" s="3">
        <v>44848</v>
      </c>
      <c r="O93" s="4">
        <v>4</v>
      </c>
      <c r="P93">
        <v>9.1999999999999993</v>
      </c>
      <c r="Q93">
        <v>90.8</v>
      </c>
      <c r="R93">
        <v>14.8</v>
      </c>
      <c r="S93">
        <v>14.8</v>
      </c>
      <c r="T93">
        <v>35.5</v>
      </c>
      <c r="U93">
        <v>50.9</v>
      </c>
      <c r="V93">
        <v>60</v>
      </c>
      <c r="W93">
        <v>0.59</v>
      </c>
      <c r="X93">
        <v>0.56999999999999995</v>
      </c>
      <c r="Y93">
        <v>0.31</v>
      </c>
      <c r="Z93">
        <v>112</v>
      </c>
      <c r="AA93">
        <v>1.03</v>
      </c>
      <c r="AB93">
        <v>23.7</v>
      </c>
      <c r="AD93">
        <f t="shared" si="21"/>
        <v>47.337000000000003</v>
      </c>
      <c r="AE93">
        <f t="shared" si="22"/>
        <v>61.245500000000007</v>
      </c>
      <c r="AF93">
        <f t="shared" si="23"/>
        <v>2.3575638506876229</v>
      </c>
      <c r="AG93">
        <f t="shared" si="24"/>
        <v>37.863</v>
      </c>
      <c r="AI93">
        <f t="shared" si="25"/>
        <v>60</v>
      </c>
      <c r="AJ93">
        <f t="shared" si="26"/>
        <v>115.00311466768891</v>
      </c>
      <c r="AK93">
        <f t="shared" si="27"/>
        <v>111.93036962580528</v>
      </c>
    </row>
    <row r="94" spans="1:48" x14ac:dyDescent="0.2">
      <c r="A94" s="3">
        <v>44958</v>
      </c>
      <c r="C94">
        <v>21996969</v>
      </c>
      <c r="D94">
        <v>29106830</v>
      </c>
      <c r="E94" s="3">
        <v>44970</v>
      </c>
      <c r="F94" t="s">
        <v>188</v>
      </c>
      <c r="G94" t="s">
        <v>80</v>
      </c>
      <c r="H94" t="s">
        <v>81</v>
      </c>
      <c r="J94">
        <v>2022</v>
      </c>
      <c r="K94" s="4" t="s">
        <v>110</v>
      </c>
      <c r="L94" t="s">
        <v>83</v>
      </c>
      <c r="M94" s="3">
        <v>44792</v>
      </c>
      <c r="N94" s="3">
        <v>44848</v>
      </c>
      <c r="O94" s="4">
        <v>1</v>
      </c>
      <c r="P94">
        <v>9.5</v>
      </c>
      <c r="Q94">
        <v>90.5</v>
      </c>
      <c r="R94">
        <v>16.3</v>
      </c>
      <c r="S94">
        <v>16.3</v>
      </c>
      <c r="T94">
        <v>31.2</v>
      </c>
      <c r="U94">
        <v>38.799999999999997</v>
      </c>
      <c r="V94">
        <v>63</v>
      </c>
      <c r="W94">
        <v>0.66</v>
      </c>
      <c r="X94">
        <v>0.63</v>
      </c>
      <c r="Y94">
        <v>0.37</v>
      </c>
      <c r="Z94">
        <v>-1</v>
      </c>
      <c r="AA94">
        <v>1.18</v>
      </c>
      <c r="AB94">
        <v>-1</v>
      </c>
      <c r="AD94">
        <f t="shared" si="21"/>
        <v>36.083999999999996</v>
      </c>
      <c r="AE94">
        <f t="shared" si="22"/>
        <v>64.595200000000006</v>
      </c>
      <c r="AF94">
        <f t="shared" si="23"/>
        <v>3.0927835051546393</v>
      </c>
      <c r="AG94">
        <f t="shared" si="24"/>
        <v>47.616</v>
      </c>
      <c r="AI94">
        <f t="shared" si="25"/>
        <v>63</v>
      </c>
      <c r="AJ94">
        <f t="shared" si="26"/>
        <v>158.41086245914005</v>
      </c>
      <c r="AK94">
        <f t="shared" si="27"/>
        <v>154.86741788539922</v>
      </c>
      <c r="AM94">
        <f>AVERAGE(S94:S97)</f>
        <v>14.65</v>
      </c>
      <c r="AN94">
        <f>AVERAGE(T94:T97)</f>
        <v>30.6</v>
      </c>
      <c r="AO94">
        <f>AVERAGE(U94:U97)</f>
        <v>38.174999999999997</v>
      </c>
      <c r="AP94">
        <f>AVERAGE(V94:V97)</f>
        <v>63.25</v>
      </c>
      <c r="AQ94">
        <f>AVERAGE(W94:W97)</f>
        <v>0.66500000000000004</v>
      </c>
      <c r="AR94">
        <f>AVERAGE(AE94:AE97)</f>
        <v>65.062600000000003</v>
      </c>
      <c r="AS94">
        <f>AVERAGE(AF94:AF97)</f>
        <v>3.1986679234323168</v>
      </c>
      <c r="AT94">
        <f>AVERAGE(AG94:AG97)</f>
        <v>49.847249999999995</v>
      </c>
      <c r="AU94">
        <f>AVERAGE(AJ94:AJ97)</f>
        <v>165.07152483751622</v>
      </c>
      <c r="AV94">
        <f>AVERAGE(AK94:AK97)</f>
        <v>162.37021664185889</v>
      </c>
    </row>
    <row r="95" spans="1:48" x14ac:dyDescent="0.2">
      <c r="A95" s="3">
        <v>44958</v>
      </c>
      <c r="C95">
        <v>21996969</v>
      </c>
      <c r="D95">
        <v>29106840</v>
      </c>
      <c r="E95" s="3">
        <v>44970</v>
      </c>
      <c r="F95" t="s">
        <v>189</v>
      </c>
      <c r="G95" t="s">
        <v>80</v>
      </c>
      <c r="H95" t="s">
        <v>81</v>
      </c>
      <c r="J95">
        <v>2022</v>
      </c>
      <c r="K95" s="4" t="s">
        <v>110</v>
      </c>
      <c r="L95" t="s">
        <v>83</v>
      </c>
      <c r="M95" s="3">
        <v>44792</v>
      </c>
      <c r="N95" s="3">
        <v>44848</v>
      </c>
      <c r="O95" s="4">
        <v>2</v>
      </c>
      <c r="P95">
        <v>9.6999999999999993</v>
      </c>
      <c r="Q95">
        <v>90.3</v>
      </c>
      <c r="R95">
        <v>16.3</v>
      </c>
      <c r="S95">
        <v>16.3</v>
      </c>
      <c r="T95">
        <v>24.3</v>
      </c>
      <c r="U95">
        <v>30.4</v>
      </c>
      <c r="V95">
        <v>66</v>
      </c>
      <c r="W95">
        <v>0.71</v>
      </c>
      <c r="X95">
        <v>0.68</v>
      </c>
      <c r="Y95">
        <v>0.41</v>
      </c>
      <c r="Z95">
        <v>-1</v>
      </c>
      <c r="AA95">
        <v>1.29</v>
      </c>
      <c r="AB95">
        <v>-1</v>
      </c>
      <c r="AD95">
        <f t="shared" si="21"/>
        <v>28.271999999999998</v>
      </c>
      <c r="AE95">
        <f t="shared" si="22"/>
        <v>69.970300000000009</v>
      </c>
      <c r="AF95">
        <f t="shared" si="23"/>
        <v>3.9473684210526319</v>
      </c>
      <c r="AG95">
        <f t="shared" si="24"/>
        <v>55.427999999999997</v>
      </c>
      <c r="AI95">
        <f t="shared" si="25"/>
        <v>66</v>
      </c>
      <c r="AJ95">
        <f t="shared" si="26"/>
        <v>211.81001283697049</v>
      </c>
      <c r="AK95">
        <f t="shared" si="27"/>
        <v>214.10740514075891</v>
      </c>
    </row>
    <row r="96" spans="1:48" x14ac:dyDescent="0.2">
      <c r="A96" s="3">
        <v>44958</v>
      </c>
      <c r="C96">
        <v>21996969</v>
      </c>
      <c r="D96">
        <v>29106850</v>
      </c>
      <c r="E96" s="3">
        <v>44970</v>
      </c>
      <c r="F96" t="s">
        <v>190</v>
      </c>
      <c r="G96" t="s">
        <v>80</v>
      </c>
      <c r="H96" t="s">
        <v>81</v>
      </c>
      <c r="J96">
        <v>2022</v>
      </c>
      <c r="K96" s="4" t="s">
        <v>110</v>
      </c>
      <c r="L96" t="s">
        <v>83</v>
      </c>
      <c r="M96" s="3">
        <v>44792</v>
      </c>
      <c r="N96" s="3">
        <v>44848</v>
      </c>
      <c r="O96" s="4">
        <v>3</v>
      </c>
      <c r="P96">
        <v>9.6</v>
      </c>
      <c r="Q96">
        <v>90.4</v>
      </c>
      <c r="R96">
        <v>13.4</v>
      </c>
      <c r="S96">
        <v>13.4</v>
      </c>
      <c r="T96">
        <v>35</v>
      </c>
      <c r="U96">
        <v>43.1</v>
      </c>
      <c r="V96">
        <v>62</v>
      </c>
      <c r="W96">
        <v>0.64</v>
      </c>
      <c r="X96">
        <v>0.6</v>
      </c>
      <c r="Y96">
        <v>0.34</v>
      </c>
      <c r="Z96">
        <v>-1</v>
      </c>
      <c r="AA96">
        <v>1.1399999999999999</v>
      </c>
      <c r="AB96">
        <v>-1</v>
      </c>
      <c r="AD96">
        <f t="shared" si="21"/>
        <v>40.083000000000006</v>
      </c>
      <c r="AE96">
        <f t="shared" si="22"/>
        <v>61.635000000000005</v>
      </c>
      <c r="AF96">
        <f t="shared" si="23"/>
        <v>2.7842227378190256</v>
      </c>
      <c r="AG96">
        <f t="shared" si="24"/>
        <v>46.516999999999996</v>
      </c>
      <c r="AI96">
        <f t="shared" si="25"/>
        <v>62</v>
      </c>
      <c r="AJ96">
        <f t="shared" si="26"/>
        <v>140.34293475185333</v>
      </c>
      <c r="AK96">
        <f t="shared" si="27"/>
        <v>133.02757243835322</v>
      </c>
    </row>
    <row r="97" spans="1:48" x14ac:dyDescent="0.2">
      <c r="A97" s="3">
        <v>44958</v>
      </c>
      <c r="C97">
        <v>21996969</v>
      </c>
      <c r="D97">
        <v>29106860</v>
      </c>
      <c r="E97" s="3">
        <v>44970</v>
      </c>
      <c r="F97" t="s">
        <v>191</v>
      </c>
      <c r="G97" t="s">
        <v>80</v>
      </c>
      <c r="H97" t="s">
        <v>81</v>
      </c>
      <c r="J97">
        <v>2022</v>
      </c>
      <c r="K97" s="4" t="s">
        <v>110</v>
      </c>
      <c r="L97" t="s">
        <v>83</v>
      </c>
      <c r="M97" s="3">
        <v>44792</v>
      </c>
      <c r="N97" s="3">
        <v>44848</v>
      </c>
      <c r="O97" s="4">
        <v>4</v>
      </c>
      <c r="P97">
        <v>8.9</v>
      </c>
      <c r="Q97">
        <v>91.1</v>
      </c>
      <c r="R97">
        <v>12.6</v>
      </c>
      <c r="S97">
        <v>12.6</v>
      </c>
      <c r="T97">
        <v>31.9</v>
      </c>
      <c r="U97">
        <v>40.4</v>
      </c>
      <c r="V97">
        <v>62</v>
      </c>
      <c r="W97">
        <v>0.65</v>
      </c>
      <c r="X97">
        <v>0.62</v>
      </c>
      <c r="Y97">
        <v>0.36</v>
      </c>
      <c r="Z97">
        <v>-1</v>
      </c>
      <c r="AA97">
        <v>1.18</v>
      </c>
      <c r="AB97">
        <v>-1</v>
      </c>
      <c r="AD97">
        <f t="shared" si="21"/>
        <v>37.572000000000003</v>
      </c>
      <c r="AE97">
        <f t="shared" si="22"/>
        <v>64.049900000000008</v>
      </c>
      <c r="AF97">
        <f t="shared" si="23"/>
        <v>2.9702970297029703</v>
      </c>
      <c r="AG97">
        <f t="shared" si="24"/>
        <v>49.827999999999996</v>
      </c>
      <c r="AI97">
        <f t="shared" si="25"/>
        <v>62</v>
      </c>
      <c r="AJ97">
        <f t="shared" si="26"/>
        <v>149.72228930210093</v>
      </c>
      <c r="AK97">
        <f t="shared" si="27"/>
        <v>147.47847110292426</v>
      </c>
    </row>
    <row r="98" spans="1:48" x14ac:dyDescent="0.2">
      <c r="A98" s="3">
        <v>44958</v>
      </c>
      <c r="C98">
        <v>21996969</v>
      </c>
      <c r="D98">
        <v>29106630</v>
      </c>
      <c r="E98" s="3">
        <v>44966</v>
      </c>
      <c r="F98" t="s">
        <v>192</v>
      </c>
      <c r="G98" t="s">
        <v>115</v>
      </c>
      <c r="H98" t="s">
        <v>116</v>
      </c>
      <c r="J98">
        <v>2022</v>
      </c>
      <c r="K98" s="4" t="s">
        <v>117</v>
      </c>
      <c r="L98" t="s">
        <v>83</v>
      </c>
      <c r="M98" s="3">
        <v>44792</v>
      </c>
      <c r="N98" s="3">
        <v>44848</v>
      </c>
      <c r="O98" s="4">
        <v>1</v>
      </c>
      <c r="P98">
        <v>9.3000000000000007</v>
      </c>
      <c r="Q98">
        <v>90.7</v>
      </c>
      <c r="R98">
        <v>18.100000000000001</v>
      </c>
      <c r="S98">
        <v>18.100000000000001</v>
      </c>
      <c r="T98">
        <v>38.4</v>
      </c>
      <c r="U98">
        <v>44.7</v>
      </c>
      <c r="V98">
        <v>58</v>
      </c>
      <c r="W98">
        <v>0.59</v>
      </c>
      <c r="X98">
        <v>0.54</v>
      </c>
      <c r="Y98">
        <v>0.28000000000000003</v>
      </c>
      <c r="Z98">
        <v>123</v>
      </c>
      <c r="AA98">
        <v>1.1000000000000001</v>
      </c>
      <c r="AB98">
        <v>28.5</v>
      </c>
      <c r="AD98">
        <f t="shared" si="21"/>
        <v>41.571000000000005</v>
      </c>
      <c r="AE98">
        <f t="shared" si="22"/>
        <v>58.986400000000003</v>
      </c>
      <c r="AF98">
        <f t="shared" si="23"/>
        <v>2.6845637583892614</v>
      </c>
      <c r="AG98">
        <f t="shared" si="24"/>
        <v>40.328999999999994</v>
      </c>
      <c r="AI98">
        <f t="shared" si="25"/>
        <v>58</v>
      </c>
      <c r="AJ98">
        <f t="shared" si="26"/>
        <v>126.5891853549408</v>
      </c>
      <c r="AK98">
        <f t="shared" si="27"/>
        <v>122.75407106810258</v>
      </c>
      <c r="AM98">
        <f>AVERAGE(S98:S101)</f>
        <v>19.975000000000001</v>
      </c>
      <c r="AN98">
        <f>AVERAGE(T98:T101)</f>
        <v>36.700000000000003</v>
      </c>
      <c r="AO98">
        <f>AVERAGE(U98:U101)</f>
        <v>43.025000000000006</v>
      </c>
      <c r="AP98">
        <f>AVERAGE(V98:V101)</f>
        <v>58.5</v>
      </c>
      <c r="AQ98">
        <f>AVERAGE(W98:W101)</f>
        <v>0.6</v>
      </c>
      <c r="AR98">
        <f>AVERAGE(AE98:AE101)</f>
        <v>60.310700000000011</v>
      </c>
      <c r="AS98">
        <f>AVERAGE(AF98:AF101)</f>
        <v>2.7916565376172491</v>
      </c>
      <c r="AT98">
        <f>AVERAGE(AG98:AG101)</f>
        <v>40.011749999999999</v>
      </c>
      <c r="AU98">
        <f>AVERAGE(AJ98:AJ101)</f>
        <v>132.807498765378</v>
      </c>
      <c r="AV98">
        <f>AVERAGE(AK98:AK101)</f>
        <v>130.57018067256143</v>
      </c>
    </row>
    <row r="99" spans="1:48" x14ac:dyDescent="0.2">
      <c r="A99" s="3">
        <v>44958</v>
      </c>
      <c r="C99">
        <v>21996969</v>
      </c>
      <c r="D99">
        <v>29106640</v>
      </c>
      <c r="E99" s="3">
        <v>44966</v>
      </c>
      <c r="F99" t="s">
        <v>193</v>
      </c>
      <c r="G99" t="s">
        <v>115</v>
      </c>
      <c r="H99" t="s">
        <v>116</v>
      </c>
      <c r="J99">
        <v>2022</v>
      </c>
      <c r="K99" s="4" t="s">
        <v>117</v>
      </c>
      <c r="L99" t="s">
        <v>83</v>
      </c>
      <c r="M99" s="3">
        <v>44792</v>
      </c>
      <c r="N99" s="3">
        <v>44848</v>
      </c>
      <c r="O99" s="4">
        <v>2</v>
      </c>
      <c r="P99">
        <v>9.6</v>
      </c>
      <c r="Q99">
        <v>90.4</v>
      </c>
      <c r="R99">
        <v>20.2</v>
      </c>
      <c r="S99">
        <v>20.2</v>
      </c>
      <c r="T99">
        <v>35</v>
      </c>
      <c r="U99">
        <v>41.6</v>
      </c>
      <c r="V99">
        <v>59</v>
      </c>
      <c r="W99">
        <v>0.61</v>
      </c>
      <c r="X99">
        <v>0.56000000000000005</v>
      </c>
      <c r="Y99">
        <v>0.3</v>
      </c>
      <c r="Z99">
        <v>138</v>
      </c>
      <c r="AA99">
        <v>1.1399999999999999</v>
      </c>
      <c r="AB99">
        <v>29.3</v>
      </c>
      <c r="AD99">
        <f t="shared" ref="AD99:AD130" si="31">U99*0.93</f>
        <v>38.688000000000002</v>
      </c>
      <c r="AE99">
        <f t="shared" ref="AE99:AE130" si="32">88.9-(0.779*T99)</f>
        <v>61.635000000000005</v>
      </c>
      <c r="AF99">
        <f t="shared" ref="AF99:AF130" si="33">120/U99</f>
        <v>2.8846153846153846</v>
      </c>
      <c r="AG99">
        <f t="shared" ref="AG99:AG130" si="34">(100-((U99*0.93)+S99+AC99))</f>
        <v>41.111999999999995</v>
      </c>
      <c r="AI99">
        <f t="shared" ref="AI99:AI130" si="35">V99</f>
        <v>59</v>
      </c>
      <c r="AJ99">
        <f t="shared" ref="AJ99:AJ130" si="36">(AF99*AI99)/1.23</f>
        <v>138.36772983114446</v>
      </c>
      <c r="AK99">
        <f t="shared" ref="AK99:AK130" si="37">(AF99*AE99)/1.29</f>
        <v>137.8242397137746</v>
      </c>
    </row>
    <row r="100" spans="1:48" x14ac:dyDescent="0.2">
      <c r="A100" s="3">
        <v>44958</v>
      </c>
      <c r="C100">
        <v>21996969</v>
      </c>
      <c r="D100">
        <v>29106650</v>
      </c>
      <c r="E100" s="3">
        <v>44966</v>
      </c>
      <c r="F100" t="s">
        <v>194</v>
      </c>
      <c r="G100" t="s">
        <v>115</v>
      </c>
      <c r="H100" t="s">
        <v>116</v>
      </c>
      <c r="J100">
        <v>2022</v>
      </c>
      <c r="K100" s="4" t="s">
        <v>117</v>
      </c>
      <c r="L100" t="s">
        <v>83</v>
      </c>
      <c r="M100" s="3">
        <v>44792</v>
      </c>
      <c r="N100" s="3">
        <v>44848</v>
      </c>
      <c r="O100" s="4">
        <v>3</v>
      </c>
      <c r="P100">
        <v>8.8000000000000007</v>
      </c>
      <c r="Q100">
        <v>91.2</v>
      </c>
      <c r="R100">
        <v>21.7</v>
      </c>
      <c r="S100">
        <v>21.7</v>
      </c>
      <c r="T100">
        <v>36.6</v>
      </c>
      <c r="U100">
        <v>41.9</v>
      </c>
      <c r="V100">
        <v>59</v>
      </c>
      <c r="W100">
        <v>0.61</v>
      </c>
      <c r="X100">
        <v>0.56000000000000005</v>
      </c>
      <c r="Y100">
        <v>0.3</v>
      </c>
      <c r="Z100">
        <v>134</v>
      </c>
      <c r="AA100">
        <v>1.1299999999999999</v>
      </c>
      <c r="AB100">
        <v>27.6</v>
      </c>
      <c r="AD100">
        <f t="shared" si="31"/>
        <v>38.966999999999999</v>
      </c>
      <c r="AE100">
        <f t="shared" si="32"/>
        <v>60.388600000000004</v>
      </c>
      <c r="AF100">
        <f t="shared" si="33"/>
        <v>2.8639618138424821</v>
      </c>
      <c r="AG100">
        <f t="shared" si="34"/>
        <v>39.332999999999998</v>
      </c>
      <c r="AI100">
        <f t="shared" si="35"/>
        <v>59</v>
      </c>
      <c r="AJ100">
        <f t="shared" si="36"/>
        <v>137.37703009488331</v>
      </c>
      <c r="AK100">
        <f t="shared" si="37"/>
        <v>134.07026697008382</v>
      </c>
    </row>
    <row r="101" spans="1:48" x14ac:dyDescent="0.2">
      <c r="A101" s="3">
        <v>44958</v>
      </c>
      <c r="C101">
        <v>21996969</v>
      </c>
      <c r="D101">
        <v>29106660</v>
      </c>
      <c r="E101" s="3">
        <v>44966</v>
      </c>
      <c r="F101" t="s">
        <v>195</v>
      </c>
      <c r="G101" t="s">
        <v>115</v>
      </c>
      <c r="H101" t="s">
        <v>116</v>
      </c>
      <c r="J101">
        <v>2022</v>
      </c>
      <c r="K101" s="4" t="s">
        <v>117</v>
      </c>
      <c r="L101" t="s">
        <v>83</v>
      </c>
      <c r="M101" s="3">
        <v>44792</v>
      </c>
      <c r="N101" s="3">
        <v>44848</v>
      </c>
      <c r="O101" s="4">
        <v>4</v>
      </c>
      <c r="P101">
        <v>9</v>
      </c>
      <c r="Q101">
        <v>91</v>
      </c>
      <c r="R101">
        <v>19.899999999999999</v>
      </c>
      <c r="S101">
        <v>19.899999999999999</v>
      </c>
      <c r="T101">
        <v>36.799999999999997</v>
      </c>
      <c r="U101">
        <v>43.9</v>
      </c>
      <c r="V101">
        <v>58</v>
      </c>
      <c r="W101">
        <v>0.59</v>
      </c>
      <c r="X101">
        <v>0.54</v>
      </c>
      <c r="Y101">
        <v>0.28999999999999998</v>
      </c>
      <c r="Z101">
        <v>128</v>
      </c>
      <c r="AA101">
        <v>1.1100000000000001</v>
      </c>
      <c r="AB101">
        <v>27.4</v>
      </c>
      <c r="AD101">
        <f t="shared" si="31"/>
        <v>40.826999999999998</v>
      </c>
      <c r="AE101">
        <f t="shared" si="32"/>
        <v>60.232800000000012</v>
      </c>
      <c r="AF101">
        <f t="shared" si="33"/>
        <v>2.7334851936218678</v>
      </c>
      <c r="AG101">
        <f t="shared" si="34"/>
        <v>39.273000000000003</v>
      </c>
      <c r="AI101">
        <f t="shared" si="35"/>
        <v>58</v>
      </c>
      <c r="AJ101">
        <f t="shared" si="36"/>
        <v>128.89604978054336</v>
      </c>
      <c r="AK101">
        <f t="shared" si="37"/>
        <v>127.63214493828471</v>
      </c>
    </row>
    <row r="102" spans="1:48" x14ac:dyDescent="0.2">
      <c r="A102" s="3">
        <v>44958</v>
      </c>
      <c r="C102">
        <v>21996969</v>
      </c>
      <c r="D102">
        <v>29106870</v>
      </c>
      <c r="E102" s="3">
        <v>44970</v>
      </c>
      <c r="F102" t="s">
        <v>196</v>
      </c>
      <c r="G102" t="s">
        <v>80</v>
      </c>
      <c r="H102" t="s">
        <v>81</v>
      </c>
      <c r="J102">
        <v>2022</v>
      </c>
      <c r="K102" s="4" t="s">
        <v>122</v>
      </c>
      <c r="L102" t="s">
        <v>83</v>
      </c>
      <c r="M102" s="3">
        <v>44792</v>
      </c>
      <c r="N102" s="3">
        <v>44848</v>
      </c>
      <c r="O102" s="4">
        <v>1</v>
      </c>
      <c r="P102">
        <v>10.8</v>
      </c>
      <c r="Q102">
        <v>89.2</v>
      </c>
      <c r="R102">
        <v>18.8</v>
      </c>
      <c r="S102">
        <v>18.8</v>
      </c>
      <c r="T102">
        <v>16</v>
      </c>
      <c r="U102">
        <v>21</v>
      </c>
      <c r="V102">
        <v>69</v>
      </c>
      <c r="W102">
        <v>0.77</v>
      </c>
      <c r="X102">
        <v>0.73</v>
      </c>
      <c r="Y102">
        <v>0.46</v>
      </c>
      <c r="Z102">
        <v>-1</v>
      </c>
      <c r="AA102">
        <v>1.41</v>
      </c>
      <c r="AB102">
        <v>-1</v>
      </c>
      <c r="AD102">
        <f t="shared" si="31"/>
        <v>19.53</v>
      </c>
      <c r="AE102">
        <f t="shared" si="32"/>
        <v>76.436000000000007</v>
      </c>
      <c r="AF102">
        <f t="shared" si="33"/>
        <v>5.7142857142857144</v>
      </c>
      <c r="AG102">
        <f t="shared" si="34"/>
        <v>61.67</v>
      </c>
      <c r="AI102">
        <f t="shared" si="35"/>
        <v>69</v>
      </c>
      <c r="AJ102">
        <f t="shared" si="36"/>
        <v>320.55749128919859</v>
      </c>
      <c r="AK102">
        <f t="shared" si="37"/>
        <v>338.5869324473976</v>
      </c>
      <c r="AM102">
        <f>AVERAGE(S102:S105)</f>
        <v>16.55</v>
      </c>
      <c r="AN102">
        <f>AVERAGE(T102:T105)</f>
        <v>16.25</v>
      </c>
      <c r="AO102">
        <f>AVERAGE(U102:U105)</f>
        <v>21.1</v>
      </c>
      <c r="AP102">
        <f>AVERAGE(V102:V105)</f>
        <v>69</v>
      </c>
      <c r="AQ102">
        <f>AVERAGE(W102:W105)</f>
        <v>0.76500000000000001</v>
      </c>
      <c r="AR102">
        <f>AVERAGE(AE102:AE105)</f>
        <v>76.241250000000008</v>
      </c>
      <c r="AS102">
        <f>AVERAGE(AF102:AF105)</f>
        <v>5.6873315363881405</v>
      </c>
      <c r="AT102">
        <f>AVERAGE(AG102:AG105)</f>
        <v>63.826999999999998</v>
      </c>
      <c r="AU102">
        <f>AVERAGE(AJ102:AJ105)</f>
        <v>319.04542765104202</v>
      </c>
      <c r="AV102">
        <f>AVERAGE(AK102:AK105)</f>
        <v>336.13365511189124</v>
      </c>
    </row>
    <row r="103" spans="1:48" x14ac:dyDescent="0.2">
      <c r="A103" s="3">
        <v>44958</v>
      </c>
      <c r="C103">
        <v>21996969</v>
      </c>
      <c r="D103">
        <v>29106880</v>
      </c>
      <c r="E103" s="3">
        <v>44970</v>
      </c>
      <c r="F103" t="s">
        <v>197</v>
      </c>
      <c r="G103" t="s">
        <v>80</v>
      </c>
      <c r="H103" t="s">
        <v>81</v>
      </c>
      <c r="J103">
        <v>2022</v>
      </c>
      <c r="K103" s="4" t="s">
        <v>122</v>
      </c>
      <c r="L103" t="s">
        <v>83</v>
      </c>
      <c r="M103" s="3">
        <v>44792</v>
      </c>
      <c r="N103" s="3">
        <v>44848</v>
      </c>
      <c r="O103" s="4">
        <v>2</v>
      </c>
      <c r="P103">
        <v>10.8</v>
      </c>
      <c r="Q103">
        <v>89.2</v>
      </c>
      <c r="R103">
        <v>16.899999999999999</v>
      </c>
      <c r="S103">
        <v>16.899999999999999</v>
      </c>
      <c r="T103">
        <v>16.399999999999999</v>
      </c>
      <c r="U103">
        <v>21.2</v>
      </c>
      <c r="V103">
        <v>69</v>
      </c>
      <c r="W103">
        <v>0.76</v>
      </c>
      <c r="X103">
        <v>0.73</v>
      </c>
      <c r="Y103">
        <v>0.46</v>
      </c>
      <c r="Z103">
        <v>-1</v>
      </c>
      <c r="AA103">
        <v>1.41</v>
      </c>
      <c r="AB103">
        <v>-1</v>
      </c>
      <c r="AD103">
        <f t="shared" si="31"/>
        <v>19.716000000000001</v>
      </c>
      <c r="AE103">
        <f t="shared" si="32"/>
        <v>76.124400000000009</v>
      </c>
      <c r="AF103">
        <f t="shared" si="33"/>
        <v>5.6603773584905666</v>
      </c>
      <c r="AG103">
        <f t="shared" si="34"/>
        <v>63.384</v>
      </c>
      <c r="AI103">
        <f t="shared" si="35"/>
        <v>69</v>
      </c>
      <c r="AJ103">
        <f t="shared" si="36"/>
        <v>317.53336401288544</v>
      </c>
      <c r="AK103">
        <f t="shared" si="37"/>
        <v>334.02544975866613</v>
      </c>
    </row>
    <row r="104" spans="1:48" x14ac:dyDescent="0.2">
      <c r="A104" s="3">
        <v>44958</v>
      </c>
      <c r="C104">
        <v>21996969</v>
      </c>
      <c r="D104">
        <v>29106890</v>
      </c>
      <c r="E104" s="3">
        <v>44970</v>
      </c>
      <c r="F104" t="s">
        <v>198</v>
      </c>
      <c r="G104" t="s">
        <v>80</v>
      </c>
      <c r="H104" t="s">
        <v>81</v>
      </c>
      <c r="J104">
        <v>2022</v>
      </c>
      <c r="K104" s="4" t="s">
        <v>122</v>
      </c>
      <c r="L104" t="s">
        <v>83</v>
      </c>
      <c r="M104" s="3">
        <v>44792</v>
      </c>
      <c r="N104" s="3">
        <v>44848</v>
      </c>
      <c r="O104" s="4">
        <v>3</v>
      </c>
      <c r="P104">
        <v>11</v>
      </c>
      <c r="Q104">
        <v>89</v>
      </c>
      <c r="R104">
        <v>15.6</v>
      </c>
      <c r="S104">
        <v>15.6</v>
      </c>
      <c r="T104">
        <v>16.399999999999999</v>
      </c>
      <c r="U104">
        <v>21.2</v>
      </c>
      <c r="V104">
        <v>69</v>
      </c>
      <c r="W104">
        <v>0.76</v>
      </c>
      <c r="X104">
        <v>0.73</v>
      </c>
      <c r="Y104">
        <v>0.46</v>
      </c>
      <c r="Z104">
        <v>-1</v>
      </c>
      <c r="AA104">
        <v>1.41</v>
      </c>
      <c r="AB104">
        <v>-1</v>
      </c>
      <c r="AD104">
        <f t="shared" si="31"/>
        <v>19.716000000000001</v>
      </c>
      <c r="AE104">
        <f t="shared" si="32"/>
        <v>76.124400000000009</v>
      </c>
      <c r="AF104">
        <f t="shared" si="33"/>
        <v>5.6603773584905666</v>
      </c>
      <c r="AG104">
        <f t="shared" si="34"/>
        <v>64.683999999999997</v>
      </c>
      <c r="AI104">
        <f t="shared" si="35"/>
        <v>69</v>
      </c>
      <c r="AJ104">
        <f t="shared" si="36"/>
        <v>317.53336401288544</v>
      </c>
      <c r="AK104">
        <f t="shared" si="37"/>
        <v>334.02544975866613</v>
      </c>
    </row>
    <row r="105" spans="1:48" x14ac:dyDescent="0.2">
      <c r="A105" s="3">
        <v>44958</v>
      </c>
      <c r="C105">
        <v>21996969</v>
      </c>
      <c r="D105">
        <v>29106900</v>
      </c>
      <c r="E105" s="3">
        <v>44970</v>
      </c>
      <c r="F105" t="s">
        <v>199</v>
      </c>
      <c r="G105" t="s">
        <v>80</v>
      </c>
      <c r="H105" t="s">
        <v>81</v>
      </c>
      <c r="J105">
        <v>2022</v>
      </c>
      <c r="K105" s="4" t="s">
        <v>122</v>
      </c>
      <c r="L105" t="s">
        <v>83</v>
      </c>
      <c r="M105" s="3">
        <v>44792</v>
      </c>
      <c r="N105" s="3">
        <v>44848</v>
      </c>
      <c r="O105" s="4">
        <v>4</v>
      </c>
      <c r="P105">
        <v>10.9</v>
      </c>
      <c r="Q105">
        <v>89.1</v>
      </c>
      <c r="R105">
        <v>14.9</v>
      </c>
      <c r="S105">
        <v>14.9</v>
      </c>
      <c r="T105">
        <v>16.2</v>
      </c>
      <c r="U105">
        <v>21</v>
      </c>
      <c r="V105">
        <v>69</v>
      </c>
      <c r="W105">
        <v>0.77</v>
      </c>
      <c r="X105">
        <v>0.73</v>
      </c>
      <c r="Y105">
        <v>0.46</v>
      </c>
      <c r="Z105">
        <v>-1</v>
      </c>
      <c r="AA105">
        <v>1.42</v>
      </c>
      <c r="AB105">
        <v>-1</v>
      </c>
      <c r="AD105">
        <f t="shared" si="31"/>
        <v>19.53</v>
      </c>
      <c r="AE105">
        <f t="shared" si="32"/>
        <v>76.280200000000008</v>
      </c>
      <c r="AF105">
        <f t="shared" si="33"/>
        <v>5.7142857142857144</v>
      </c>
      <c r="AG105">
        <f t="shared" si="34"/>
        <v>65.569999999999993</v>
      </c>
      <c r="AI105">
        <f t="shared" si="35"/>
        <v>69</v>
      </c>
      <c r="AJ105">
        <f t="shared" si="36"/>
        <v>320.55749128919859</v>
      </c>
      <c r="AK105">
        <f t="shared" si="37"/>
        <v>337.89678848283501</v>
      </c>
    </row>
    <row r="106" spans="1:48" x14ac:dyDescent="0.2">
      <c r="A106" s="3">
        <v>44958</v>
      </c>
      <c r="C106">
        <v>21996969</v>
      </c>
      <c r="D106">
        <v>29106990</v>
      </c>
      <c r="E106" s="3">
        <v>44970</v>
      </c>
      <c r="F106" t="s">
        <v>200</v>
      </c>
      <c r="G106" t="s">
        <v>80</v>
      </c>
      <c r="H106" t="s">
        <v>81</v>
      </c>
      <c r="J106">
        <v>2022</v>
      </c>
      <c r="K106" s="4" t="s">
        <v>82</v>
      </c>
      <c r="L106" t="s">
        <v>126</v>
      </c>
      <c r="M106" s="3">
        <v>44792</v>
      </c>
      <c r="N106" s="3">
        <v>44868</v>
      </c>
      <c r="O106" s="4">
        <v>1</v>
      </c>
      <c r="P106">
        <v>11</v>
      </c>
      <c r="Q106">
        <v>89</v>
      </c>
      <c r="R106">
        <v>12.2</v>
      </c>
      <c r="S106">
        <v>12.2</v>
      </c>
      <c r="T106">
        <v>16</v>
      </c>
      <c r="U106">
        <v>20.3</v>
      </c>
      <c r="V106">
        <v>69</v>
      </c>
      <c r="W106">
        <v>0.77</v>
      </c>
      <c r="X106">
        <v>0.74</v>
      </c>
      <c r="Y106">
        <v>0.46</v>
      </c>
      <c r="Z106">
        <v>-1</v>
      </c>
      <c r="AA106">
        <v>1.44</v>
      </c>
      <c r="AB106">
        <v>-1</v>
      </c>
      <c r="AD106">
        <f t="shared" si="31"/>
        <v>18.879000000000001</v>
      </c>
      <c r="AE106">
        <f t="shared" si="32"/>
        <v>76.436000000000007</v>
      </c>
      <c r="AF106">
        <f t="shared" si="33"/>
        <v>5.9113300492610836</v>
      </c>
      <c r="AG106">
        <f t="shared" si="34"/>
        <v>68.920999999999992</v>
      </c>
      <c r="AI106">
        <f t="shared" si="35"/>
        <v>69</v>
      </c>
      <c r="AJ106">
        <f t="shared" si="36"/>
        <v>331.61119788537786</v>
      </c>
      <c r="AK106">
        <f t="shared" si="37"/>
        <v>350.26234391110097</v>
      </c>
      <c r="AM106">
        <f>AVERAGE(S106:S109)</f>
        <v>11.875</v>
      </c>
      <c r="AN106">
        <f>AVERAGE(T106:T109)</f>
        <v>15.65</v>
      </c>
      <c r="AO106">
        <f>AVERAGE(U106:U109)</f>
        <v>19.574999999999999</v>
      </c>
      <c r="AP106">
        <f>AVERAGE(V106:V109)</f>
        <v>69.75</v>
      </c>
      <c r="AQ106">
        <f>AVERAGE(W106:W109)</f>
        <v>0.77500000000000002</v>
      </c>
      <c r="AR106">
        <f>AVERAGE(AE106:AE109)</f>
        <v>76.708650000000006</v>
      </c>
      <c r="AS106">
        <f>AVERAGE(AF106:AF109)</f>
        <v>6.1379156723984307</v>
      </c>
      <c r="AT106">
        <f>AVERAGE(AG106:AG109)</f>
        <v>69.920249999999996</v>
      </c>
      <c r="AU106">
        <f>AVERAGE(AJ106:AJ109)</f>
        <v>348.11078419152432</v>
      </c>
      <c r="AV106">
        <f>AVERAGE(AK106:AK109)</f>
        <v>365.06840890804011</v>
      </c>
    </row>
    <row r="107" spans="1:48" x14ac:dyDescent="0.2">
      <c r="A107" s="3">
        <v>44958</v>
      </c>
      <c r="C107">
        <v>21996969</v>
      </c>
      <c r="D107">
        <v>29107000</v>
      </c>
      <c r="E107" s="3">
        <v>44970</v>
      </c>
      <c r="F107" t="s">
        <v>201</v>
      </c>
      <c r="G107" t="s">
        <v>80</v>
      </c>
      <c r="H107" t="s">
        <v>81</v>
      </c>
      <c r="J107">
        <v>2022</v>
      </c>
      <c r="K107" s="4" t="s">
        <v>82</v>
      </c>
      <c r="L107" t="s">
        <v>126</v>
      </c>
      <c r="M107" s="3">
        <v>44792</v>
      </c>
      <c r="N107" s="3">
        <v>44868</v>
      </c>
      <c r="O107" s="4">
        <v>2</v>
      </c>
      <c r="P107">
        <v>10.9</v>
      </c>
      <c r="Q107">
        <v>89.1</v>
      </c>
      <c r="R107">
        <v>12.1</v>
      </c>
      <c r="S107">
        <v>12.1</v>
      </c>
      <c r="T107">
        <v>14.6</v>
      </c>
      <c r="U107">
        <v>18.5</v>
      </c>
      <c r="V107">
        <v>70</v>
      </c>
      <c r="W107">
        <v>0.78</v>
      </c>
      <c r="X107">
        <v>0.75</v>
      </c>
      <c r="Y107">
        <v>0.47</v>
      </c>
      <c r="Z107">
        <v>-1</v>
      </c>
      <c r="AA107">
        <v>1.46</v>
      </c>
      <c r="AB107">
        <v>-1</v>
      </c>
      <c r="AD107">
        <f t="shared" si="31"/>
        <v>17.205000000000002</v>
      </c>
      <c r="AE107">
        <f t="shared" si="32"/>
        <v>77.526600000000002</v>
      </c>
      <c r="AF107">
        <f t="shared" si="33"/>
        <v>6.4864864864864868</v>
      </c>
      <c r="AG107">
        <f t="shared" si="34"/>
        <v>70.694999999999993</v>
      </c>
      <c r="AI107">
        <f t="shared" si="35"/>
        <v>70</v>
      </c>
      <c r="AJ107">
        <f t="shared" si="36"/>
        <v>369.1496374423204</v>
      </c>
      <c r="AK107">
        <f t="shared" si="37"/>
        <v>389.82576995600255</v>
      </c>
    </row>
    <row r="108" spans="1:48" x14ac:dyDescent="0.2">
      <c r="A108" s="3">
        <v>44958</v>
      </c>
      <c r="C108">
        <v>21996969</v>
      </c>
      <c r="D108">
        <v>29107010</v>
      </c>
      <c r="E108" s="3">
        <v>44970</v>
      </c>
      <c r="F108" t="s">
        <v>202</v>
      </c>
      <c r="G108" t="s">
        <v>80</v>
      </c>
      <c r="H108" t="s">
        <v>81</v>
      </c>
      <c r="J108">
        <v>2022</v>
      </c>
      <c r="K108" s="4" t="s">
        <v>82</v>
      </c>
      <c r="L108" t="s">
        <v>126</v>
      </c>
      <c r="M108" s="3">
        <v>44792</v>
      </c>
      <c r="N108" s="3">
        <v>44868</v>
      </c>
      <c r="O108" s="4">
        <v>3</v>
      </c>
      <c r="P108">
        <v>10.9</v>
      </c>
      <c r="Q108">
        <v>89.1</v>
      </c>
      <c r="R108">
        <v>11.1</v>
      </c>
      <c r="S108">
        <v>11.1</v>
      </c>
      <c r="T108">
        <v>15.6</v>
      </c>
      <c r="U108">
        <v>19.5</v>
      </c>
      <c r="V108">
        <v>70</v>
      </c>
      <c r="W108">
        <v>0.78</v>
      </c>
      <c r="X108">
        <v>0.75</v>
      </c>
      <c r="Y108">
        <v>0.47</v>
      </c>
      <c r="Z108">
        <v>-1</v>
      </c>
      <c r="AA108">
        <v>1.45</v>
      </c>
      <c r="AB108">
        <v>-1</v>
      </c>
      <c r="AD108">
        <f t="shared" si="31"/>
        <v>18.135000000000002</v>
      </c>
      <c r="AE108">
        <f t="shared" si="32"/>
        <v>76.747600000000006</v>
      </c>
      <c r="AF108">
        <f t="shared" si="33"/>
        <v>6.1538461538461542</v>
      </c>
      <c r="AG108">
        <f t="shared" si="34"/>
        <v>70.765000000000001</v>
      </c>
      <c r="AI108">
        <f t="shared" si="35"/>
        <v>70</v>
      </c>
      <c r="AJ108">
        <f t="shared" si="36"/>
        <v>350.21888680425269</v>
      </c>
      <c r="AK108">
        <f t="shared" si="37"/>
        <v>366.11854502087067</v>
      </c>
    </row>
    <row r="109" spans="1:48" x14ac:dyDescent="0.2">
      <c r="A109" s="3">
        <v>44958</v>
      </c>
      <c r="C109">
        <v>21996969</v>
      </c>
      <c r="D109">
        <v>29107020</v>
      </c>
      <c r="E109" s="3">
        <v>44970</v>
      </c>
      <c r="F109" t="s">
        <v>203</v>
      </c>
      <c r="G109" t="s">
        <v>80</v>
      </c>
      <c r="H109" t="s">
        <v>81</v>
      </c>
      <c r="J109">
        <v>2022</v>
      </c>
      <c r="K109" s="4" t="s">
        <v>82</v>
      </c>
      <c r="L109" t="s">
        <v>126</v>
      </c>
      <c r="M109" s="3">
        <v>44792</v>
      </c>
      <c r="N109" s="3">
        <v>44868</v>
      </c>
      <c r="O109" s="4">
        <v>4</v>
      </c>
      <c r="P109">
        <v>10.8</v>
      </c>
      <c r="Q109">
        <v>89.2</v>
      </c>
      <c r="R109">
        <v>12.1</v>
      </c>
      <c r="S109">
        <v>12.1</v>
      </c>
      <c r="T109">
        <v>16.399999999999999</v>
      </c>
      <c r="U109">
        <v>20</v>
      </c>
      <c r="V109">
        <v>70</v>
      </c>
      <c r="W109">
        <v>0.77</v>
      </c>
      <c r="X109">
        <v>0.74</v>
      </c>
      <c r="Y109">
        <v>0.47</v>
      </c>
      <c r="Z109">
        <v>-1</v>
      </c>
      <c r="AA109">
        <v>1.44</v>
      </c>
      <c r="AB109">
        <v>-1</v>
      </c>
      <c r="AD109">
        <f t="shared" si="31"/>
        <v>18.600000000000001</v>
      </c>
      <c r="AE109">
        <f t="shared" si="32"/>
        <v>76.124400000000009</v>
      </c>
      <c r="AF109">
        <f t="shared" si="33"/>
        <v>6</v>
      </c>
      <c r="AG109">
        <f t="shared" si="34"/>
        <v>69.3</v>
      </c>
      <c r="AI109">
        <f t="shared" si="35"/>
        <v>70</v>
      </c>
      <c r="AJ109">
        <f t="shared" si="36"/>
        <v>341.46341463414637</v>
      </c>
      <c r="AK109">
        <f t="shared" si="37"/>
        <v>354.06697674418609</v>
      </c>
    </row>
    <row r="110" spans="1:48" x14ac:dyDescent="0.2">
      <c r="A110" s="3">
        <v>44958</v>
      </c>
      <c r="C110">
        <v>21996969</v>
      </c>
      <c r="D110">
        <v>29107030</v>
      </c>
      <c r="E110" s="3">
        <v>44970</v>
      </c>
      <c r="F110" t="s">
        <v>204</v>
      </c>
      <c r="G110" t="s">
        <v>80</v>
      </c>
      <c r="H110" t="s">
        <v>81</v>
      </c>
      <c r="J110">
        <v>2022</v>
      </c>
      <c r="K110" s="4" t="s">
        <v>88</v>
      </c>
      <c r="L110" t="s">
        <v>126</v>
      </c>
      <c r="M110" s="3">
        <v>44792</v>
      </c>
      <c r="N110" s="3">
        <v>44868</v>
      </c>
      <c r="O110" s="4">
        <v>1</v>
      </c>
      <c r="P110">
        <v>10.9</v>
      </c>
      <c r="Q110">
        <v>89.1</v>
      </c>
      <c r="R110">
        <v>11.4</v>
      </c>
      <c r="S110">
        <v>11.4</v>
      </c>
      <c r="T110">
        <v>16.600000000000001</v>
      </c>
      <c r="U110">
        <v>21.6</v>
      </c>
      <c r="V110">
        <v>69</v>
      </c>
      <c r="W110">
        <v>0.76</v>
      </c>
      <c r="X110">
        <v>0.73</v>
      </c>
      <c r="Y110">
        <v>0.46</v>
      </c>
      <c r="Z110">
        <v>-1</v>
      </c>
      <c r="AA110">
        <v>1.42</v>
      </c>
      <c r="AB110">
        <v>-1</v>
      </c>
      <c r="AD110">
        <f t="shared" si="31"/>
        <v>20.088000000000001</v>
      </c>
      <c r="AE110">
        <f t="shared" si="32"/>
        <v>75.968600000000009</v>
      </c>
      <c r="AF110">
        <f t="shared" si="33"/>
        <v>5.5555555555555554</v>
      </c>
      <c r="AG110">
        <f t="shared" si="34"/>
        <v>68.512</v>
      </c>
      <c r="AI110">
        <f t="shared" si="35"/>
        <v>69</v>
      </c>
      <c r="AJ110">
        <f t="shared" si="36"/>
        <v>311.65311653116532</v>
      </c>
      <c r="AK110">
        <f t="shared" si="37"/>
        <v>327.16881998277347</v>
      </c>
      <c r="AM110">
        <f>AVERAGE(S110:S113)</f>
        <v>11.375</v>
      </c>
      <c r="AN110">
        <f>AVERAGE(T110:T113)</f>
        <v>16.350000000000001</v>
      </c>
      <c r="AO110">
        <f>AVERAGE(U110:U113)</f>
        <v>21.549999999999997</v>
      </c>
      <c r="AP110">
        <f>AVERAGE(V110:V113)</f>
        <v>69</v>
      </c>
      <c r="AQ110">
        <f>AVERAGE(W110:W113)</f>
        <v>0.76249999999999996</v>
      </c>
      <c r="AR110">
        <f>AVERAGE(AE110:AE113)</f>
        <v>76.163350000000008</v>
      </c>
      <c r="AS110">
        <f>AVERAGE(AF110:AF113)</f>
        <v>5.5776178210497838</v>
      </c>
      <c r="AT110">
        <f>AVERAGE(AG110:AG113)</f>
        <v>68.583500000000001</v>
      </c>
      <c r="AU110">
        <f>AVERAGE(AJ110:AJ113)</f>
        <v>312.89075581498787</v>
      </c>
      <c r="AV110">
        <f>AVERAGE(AK110:AK113)</f>
        <v>329.41184195160054</v>
      </c>
    </row>
    <row r="111" spans="1:48" x14ac:dyDescent="0.2">
      <c r="A111" s="3">
        <v>44958</v>
      </c>
      <c r="C111">
        <v>21996969</v>
      </c>
      <c r="D111">
        <v>29107040</v>
      </c>
      <c r="E111" s="3">
        <v>44970</v>
      </c>
      <c r="F111" t="s">
        <v>205</v>
      </c>
      <c r="G111" t="s">
        <v>80</v>
      </c>
      <c r="H111" t="s">
        <v>81</v>
      </c>
      <c r="J111">
        <v>2022</v>
      </c>
      <c r="K111" s="4" t="s">
        <v>88</v>
      </c>
      <c r="L111" t="s">
        <v>126</v>
      </c>
      <c r="M111" s="3">
        <v>44792</v>
      </c>
      <c r="N111" s="3">
        <v>44868</v>
      </c>
      <c r="O111" s="4">
        <v>2</v>
      </c>
      <c r="P111">
        <v>10.8</v>
      </c>
      <c r="Q111">
        <v>89.2</v>
      </c>
      <c r="R111">
        <v>11.4</v>
      </c>
      <c r="S111">
        <v>11.4</v>
      </c>
      <c r="T111">
        <v>15.2</v>
      </c>
      <c r="U111">
        <v>20.2</v>
      </c>
      <c r="V111">
        <v>69</v>
      </c>
      <c r="W111">
        <v>0.77</v>
      </c>
      <c r="X111">
        <v>0.74</v>
      </c>
      <c r="Y111">
        <v>0.47</v>
      </c>
      <c r="Z111">
        <v>-1</v>
      </c>
      <c r="AA111">
        <v>1.44</v>
      </c>
      <c r="AB111">
        <v>-1</v>
      </c>
      <c r="AD111">
        <f t="shared" si="31"/>
        <v>18.786000000000001</v>
      </c>
      <c r="AE111">
        <f t="shared" si="32"/>
        <v>77.059200000000004</v>
      </c>
      <c r="AF111">
        <f t="shared" si="33"/>
        <v>5.9405940594059405</v>
      </c>
      <c r="AG111">
        <f t="shared" si="34"/>
        <v>69.813999999999993</v>
      </c>
      <c r="AI111">
        <f t="shared" si="35"/>
        <v>69</v>
      </c>
      <c r="AJ111">
        <f t="shared" si="36"/>
        <v>333.25283747886982</v>
      </c>
      <c r="AK111">
        <f t="shared" si="37"/>
        <v>354.86622150587152</v>
      </c>
    </row>
    <row r="112" spans="1:48" x14ac:dyDescent="0.2">
      <c r="A112" s="3">
        <v>44958</v>
      </c>
      <c r="C112">
        <v>21996969</v>
      </c>
      <c r="D112">
        <v>29107050</v>
      </c>
      <c r="E112" s="3">
        <v>44970</v>
      </c>
      <c r="F112" t="s">
        <v>206</v>
      </c>
      <c r="G112" t="s">
        <v>80</v>
      </c>
      <c r="H112" t="s">
        <v>81</v>
      </c>
      <c r="J112">
        <v>2022</v>
      </c>
      <c r="K112" s="4" t="s">
        <v>88</v>
      </c>
      <c r="L112" t="s">
        <v>126</v>
      </c>
      <c r="M112" s="3">
        <v>44792</v>
      </c>
      <c r="N112" s="3">
        <v>44868</v>
      </c>
      <c r="O112" s="4">
        <v>3</v>
      </c>
      <c r="P112">
        <v>10.9</v>
      </c>
      <c r="Q112">
        <v>89.1</v>
      </c>
      <c r="R112">
        <v>11.4</v>
      </c>
      <c r="S112">
        <v>11.4</v>
      </c>
      <c r="T112">
        <v>16.3</v>
      </c>
      <c r="U112">
        <v>21.8</v>
      </c>
      <c r="V112">
        <v>69</v>
      </c>
      <c r="W112">
        <v>0.76</v>
      </c>
      <c r="X112">
        <v>0.73</v>
      </c>
      <c r="Y112">
        <v>0.46</v>
      </c>
      <c r="Z112">
        <v>-1</v>
      </c>
      <c r="AA112">
        <v>1.42</v>
      </c>
      <c r="AB112">
        <v>-1</v>
      </c>
      <c r="AD112">
        <f t="shared" si="31"/>
        <v>20.274000000000001</v>
      </c>
      <c r="AE112">
        <f t="shared" si="32"/>
        <v>76.202300000000008</v>
      </c>
      <c r="AF112">
        <f t="shared" si="33"/>
        <v>5.5045871559633026</v>
      </c>
      <c r="AG112">
        <f t="shared" si="34"/>
        <v>68.325999999999993</v>
      </c>
      <c r="AI112">
        <f t="shared" si="35"/>
        <v>69</v>
      </c>
      <c r="AJ112">
        <f t="shared" si="36"/>
        <v>308.79391362720969</v>
      </c>
      <c r="AK112">
        <f t="shared" si="37"/>
        <v>325.16449754640496</v>
      </c>
    </row>
    <row r="113" spans="1:48" x14ac:dyDescent="0.2">
      <c r="A113" s="3">
        <v>44958</v>
      </c>
      <c r="C113">
        <v>21996969</v>
      </c>
      <c r="D113">
        <v>29107060</v>
      </c>
      <c r="E113" s="3">
        <v>44970</v>
      </c>
      <c r="F113" t="s">
        <v>207</v>
      </c>
      <c r="G113" t="s">
        <v>80</v>
      </c>
      <c r="H113" t="s">
        <v>81</v>
      </c>
      <c r="J113">
        <v>2022</v>
      </c>
      <c r="K113" s="4" t="s">
        <v>88</v>
      </c>
      <c r="L113" t="s">
        <v>126</v>
      </c>
      <c r="M113" s="3">
        <v>44792</v>
      </c>
      <c r="N113" s="3">
        <v>44868</v>
      </c>
      <c r="O113" s="4">
        <v>4</v>
      </c>
      <c r="P113">
        <v>11.2</v>
      </c>
      <c r="Q113">
        <v>88.9</v>
      </c>
      <c r="R113">
        <v>11.3</v>
      </c>
      <c r="S113">
        <v>11.3</v>
      </c>
      <c r="T113">
        <v>17.3</v>
      </c>
      <c r="U113">
        <v>22.6</v>
      </c>
      <c r="V113">
        <v>69</v>
      </c>
      <c r="W113">
        <v>0.76</v>
      </c>
      <c r="X113">
        <v>0.73</v>
      </c>
      <c r="Y113">
        <v>0.45</v>
      </c>
      <c r="Z113">
        <v>-1</v>
      </c>
      <c r="AA113">
        <v>1.41</v>
      </c>
      <c r="AB113">
        <v>-1</v>
      </c>
      <c r="AD113">
        <f t="shared" si="31"/>
        <v>21.018000000000001</v>
      </c>
      <c r="AE113">
        <f t="shared" si="32"/>
        <v>75.423300000000012</v>
      </c>
      <c r="AF113">
        <f t="shared" si="33"/>
        <v>5.3097345132743357</v>
      </c>
      <c r="AG113">
        <f t="shared" si="34"/>
        <v>67.682000000000002</v>
      </c>
      <c r="AI113">
        <f t="shared" si="35"/>
        <v>69</v>
      </c>
      <c r="AJ113">
        <f t="shared" si="36"/>
        <v>297.86315562270664</v>
      </c>
      <c r="AK113">
        <f t="shared" si="37"/>
        <v>310.44782877135214</v>
      </c>
    </row>
    <row r="114" spans="1:48" x14ac:dyDescent="0.2">
      <c r="A114" s="3">
        <v>44958</v>
      </c>
      <c r="C114">
        <v>21996969</v>
      </c>
      <c r="D114">
        <v>29107070</v>
      </c>
      <c r="E114" s="3">
        <v>44970</v>
      </c>
      <c r="F114" t="s">
        <v>208</v>
      </c>
      <c r="G114" t="s">
        <v>80</v>
      </c>
      <c r="H114" t="s">
        <v>81</v>
      </c>
      <c r="J114">
        <v>2022</v>
      </c>
      <c r="K114" s="4" t="s">
        <v>93</v>
      </c>
      <c r="L114" t="s">
        <v>126</v>
      </c>
      <c r="M114" s="3">
        <v>44792</v>
      </c>
      <c r="N114" s="3">
        <v>44868</v>
      </c>
      <c r="O114" s="4">
        <v>1</v>
      </c>
      <c r="P114">
        <v>10.8</v>
      </c>
      <c r="Q114">
        <v>89.2</v>
      </c>
      <c r="R114">
        <v>13.7</v>
      </c>
      <c r="S114">
        <v>13.7</v>
      </c>
      <c r="T114">
        <v>12.9</v>
      </c>
      <c r="U114">
        <v>18</v>
      </c>
      <c r="V114">
        <v>70</v>
      </c>
      <c r="W114">
        <v>0.79</v>
      </c>
      <c r="X114">
        <v>0.75</v>
      </c>
      <c r="Y114">
        <v>0.48</v>
      </c>
      <c r="Z114">
        <v>-1</v>
      </c>
      <c r="AA114">
        <v>1.46</v>
      </c>
      <c r="AB114">
        <v>-1</v>
      </c>
      <c r="AD114">
        <f t="shared" si="31"/>
        <v>16.740000000000002</v>
      </c>
      <c r="AE114">
        <f t="shared" si="32"/>
        <v>78.85090000000001</v>
      </c>
      <c r="AF114">
        <f t="shared" si="33"/>
        <v>6.666666666666667</v>
      </c>
      <c r="AG114">
        <f t="shared" si="34"/>
        <v>69.56</v>
      </c>
      <c r="AI114">
        <f t="shared" si="35"/>
        <v>70</v>
      </c>
      <c r="AJ114">
        <f t="shared" si="36"/>
        <v>379.40379403794037</v>
      </c>
      <c r="AK114">
        <f t="shared" si="37"/>
        <v>407.4981912144703</v>
      </c>
      <c r="AM114">
        <f>AVERAGE(S114:S117)</f>
        <v>13.35</v>
      </c>
      <c r="AN114">
        <f>AVERAGE(T114:T117)</f>
        <v>15.675000000000001</v>
      </c>
      <c r="AO114">
        <f>AVERAGE(U114:U117)</f>
        <v>21.274999999999999</v>
      </c>
      <c r="AP114">
        <f>AVERAGE(V114:V117)</f>
        <v>69</v>
      </c>
      <c r="AQ114">
        <f>AVERAGE(W114:W117)</f>
        <v>0.76750000000000007</v>
      </c>
      <c r="AR114">
        <f>AVERAGE(AE114:AE117)</f>
        <v>76.689174999999992</v>
      </c>
      <c r="AS114">
        <f>AVERAGE(AF114:AF117)</f>
        <v>5.7417219748905222</v>
      </c>
      <c r="AT114">
        <f>AVERAGE(AG114:AG117)</f>
        <v>66.864249999999998</v>
      </c>
      <c r="AU114">
        <f>AVERAGE(AJ114:AJ117)</f>
        <v>322.70595314043163</v>
      </c>
      <c r="AV114">
        <f>AVERAGE(AK114:AK117)</f>
        <v>342.42941493790312</v>
      </c>
    </row>
    <row r="115" spans="1:48" x14ac:dyDescent="0.2">
      <c r="A115" s="3">
        <v>44958</v>
      </c>
      <c r="C115">
        <v>21996969</v>
      </c>
      <c r="D115">
        <v>29107080</v>
      </c>
      <c r="E115" s="3">
        <v>44970</v>
      </c>
      <c r="F115" t="s">
        <v>209</v>
      </c>
      <c r="G115" t="s">
        <v>80</v>
      </c>
      <c r="H115" t="s">
        <v>81</v>
      </c>
      <c r="J115">
        <v>2022</v>
      </c>
      <c r="K115" s="4" t="s">
        <v>93</v>
      </c>
      <c r="L115" t="s">
        <v>126</v>
      </c>
      <c r="M115" s="3">
        <v>44792</v>
      </c>
      <c r="N115" s="3">
        <v>44868</v>
      </c>
      <c r="O115" s="4">
        <v>2</v>
      </c>
      <c r="P115">
        <v>10.7</v>
      </c>
      <c r="Q115">
        <v>89.3</v>
      </c>
      <c r="R115">
        <v>14.1</v>
      </c>
      <c r="S115">
        <v>14.1</v>
      </c>
      <c r="T115">
        <v>13.8</v>
      </c>
      <c r="U115">
        <v>19</v>
      </c>
      <c r="V115">
        <v>70</v>
      </c>
      <c r="W115">
        <v>0.78</v>
      </c>
      <c r="X115">
        <v>0.75</v>
      </c>
      <c r="Y115">
        <v>0.47</v>
      </c>
      <c r="Z115">
        <v>-1</v>
      </c>
      <c r="AA115">
        <v>1.45</v>
      </c>
      <c r="AB115">
        <v>-1</v>
      </c>
      <c r="AD115">
        <f t="shared" si="31"/>
        <v>17.670000000000002</v>
      </c>
      <c r="AE115">
        <f t="shared" si="32"/>
        <v>78.149799999999999</v>
      </c>
      <c r="AF115">
        <f t="shared" si="33"/>
        <v>6.3157894736842106</v>
      </c>
      <c r="AG115">
        <f t="shared" si="34"/>
        <v>68.22999999999999</v>
      </c>
      <c r="AI115">
        <f t="shared" si="35"/>
        <v>70</v>
      </c>
      <c r="AJ115">
        <f t="shared" si="36"/>
        <v>359.43517329910139</v>
      </c>
      <c r="AK115">
        <f t="shared" si="37"/>
        <v>382.61835985312121</v>
      </c>
    </row>
    <row r="116" spans="1:48" x14ac:dyDescent="0.2">
      <c r="A116" s="3">
        <v>44958</v>
      </c>
      <c r="C116">
        <v>21996969</v>
      </c>
      <c r="D116">
        <v>29107090</v>
      </c>
      <c r="E116" s="3">
        <v>44970</v>
      </c>
      <c r="F116" t="s">
        <v>210</v>
      </c>
      <c r="G116" t="s">
        <v>80</v>
      </c>
      <c r="H116" t="s">
        <v>81</v>
      </c>
      <c r="J116">
        <v>2022</v>
      </c>
      <c r="K116" s="4" t="s">
        <v>93</v>
      </c>
      <c r="L116" t="s">
        <v>126</v>
      </c>
      <c r="M116" s="3">
        <v>44792</v>
      </c>
      <c r="N116" s="3">
        <v>44868</v>
      </c>
      <c r="O116" s="4">
        <v>3</v>
      </c>
      <c r="P116">
        <v>10.4</v>
      </c>
      <c r="Q116">
        <v>89.6</v>
      </c>
      <c r="R116">
        <v>11.7</v>
      </c>
      <c r="S116">
        <v>11.7</v>
      </c>
      <c r="T116">
        <v>18.399999999999999</v>
      </c>
      <c r="U116">
        <v>24.6</v>
      </c>
      <c r="V116">
        <v>68</v>
      </c>
      <c r="W116">
        <v>0.75</v>
      </c>
      <c r="X116">
        <v>0.71</v>
      </c>
      <c r="Y116">
        <v>0.44</v>
      </c>
      <c r="Z116">
        <v>-1</v>
      </c>
      <c r="AA116">
        <v>1.39</v>
      </c>
      <c r="AB116">
        <v>-1</v>
      </c>
      <c r="AD116">
        <f t="shared" si="31"/>
        <v>22.878000000000004</v>
      </c>
      <c r="AE116">
        <f t="shared" si="32"/>
        <v>74.566400000000002</v>
      </c>
      <c r="AF116">
        <f t="shared" si="33"/>
        <v>4.8780487804878048</v>
      </c>
      <c r="AG116">
        <f t="shared" si="34"/>
        <v>65.421999999999997</v>
      </c>
      <c r="AI116">
        <f t="shared" si="35"/>
        <v>68</v>
      </c>
      <c r="AJ116">
        <f t="shared" si="36"/>
        <v>269.68074558794365</v>
      </c>
      <c r="AK116">
        <f t="shared" si="37"/>
        <v>281.96785781811309</v>
      </c>
    </row>
    <row r="117" spans="1:48" x14ac:dyDescent="0.2">
      <c r="A117" s="3">
        <v>44958</v>
      </c>
      <c r="C117">
        <v>21996969</v>
      </c>
      <c r="D117">
        <v>29107100</v>
      </c>
      <c r="E117" s="3">
        <v>44970</v>
      </c>
      <c r="F117" t="s">
        <v>211</v>
      </c>
      <c r="G117" t="s">
        <v>80</v>
      </c>
      <c r="H117" t="s">
        <v>81</v>
      </c>
      <c r="J117">
        <v>2022</v>
      </c>
      <c r="K117" s="4" t="s">
        <v>93</v>
      </c>
      <c r="L117" t="s">
        <v>126</v>
      </c>
      <c r="M117" s="3">
        <v>44792</v>
      </c>
      <c r="N117" s="3">
        <v>44868</v>
      </c>
      <c r="O117" s="4">
        <v>4</v>
      </c>
      <c r="P117">
        <v>10.5</v>
      </c>
      <c r="Q117">
        <v>89.5</v>
      </c>
      <c r="R117">
        <v>13.9</v>
      </c>
      <c r="S117">
        <v>13.9</v>
      </c>
      <c r="T117">
        <v>17.600000000000001</v>
      </c>
      <c r="U117">
        <v>23.5</v>
      </c>
      <c r="V117">
        <v>68</v>
      </c>
      <c r="W117">
        <v>0.75</v>
      </c>
      <c r="X117">
        <v>0.72</v>
      </c>
      <c r="Y117">
        <v>0.45</v>
      </c>
      <c r="Z117">
        <v>-1</v>
      </c>
      <c r="AA117">
        <v>1.39</v>
      </c>
      <c r="AB117">
        <v>-1</v>
      </c>
      <c r="AD117">
        <f t="shared" si="31"/>
        <v>21.855</v>
      </c>
      <c r="AE117">
        <f t="shared" si="32"/>
        <v>75.189599999999999</v>
      </c>
      <c r="AF117">
        <f t="shared" si="33"/>
        <v>5.1063829787234045</v>
      </c>
      <c r="AG117">
        <f t="shared" si="34"/>
        <v>64.245000000000005</v>
      </c>
      <c r="AI117">
        <f t="shared" si="35"/>
        <v>68</v>
      </c>
      <c r="AJ117">
        <f t="shared" si="36"/>
        <v>282.30409963674106</v>
      </c>
      <c r="AK117">
        <f t="shared" si="37"/>
        <v>297.633250865908</v>
      </c>
    </row>
    <row r="118" spans="1:48" x14ac:dyDescent="0.2">
      <c r="A118" s="3">
        <v>44958</v>
      </c>
      <c r="C118">
        <v>21996969</v>
      </c>
      <c r="D118">
        <v>29107110</v>
      </c>
      <c r="E118" s="3">
        <v>44970</v>
      </c>
      <c r="F118" t="s">
        <v>212</v>
      </c>
      <c r="G118" t="s">
        <v>80</v>
      </c>
      <c r="H118" t="s">
        <v>81</v>
      </c>
      <c r="J118">
        <v>2022</v>
      </c>
      <c r="K118" s="4" t="s">
        <v>98</v>
      </c>
      <c r="L118" t="s">
        <v>126</v>
      </c>
      <c r="M118" s="3">
        <v>44792</v>
      </c>
      <c r="N118" s="3">
        <v>44868</v>
      </c>
      <c r="O118" s="4">
        <v>1</v>
      </c>
      <c r="P118">
        <v>11.2</v>
      </c>
      <c r="Q118">
        <v>88.8</v>
      </c>
      <c r="R118">
        <v>15</v>
      </c>
      <c r="S118">
        <v>15</v>
      </c>
      <c r="T118">
        <v>16.8</v>
      </c>
      <c r="U118">
        <v>20.8</v>
      </c>
      <c r="V118">
        <v>69</v>
      </c>
      <c r="W118">
        <v>0.77</v>
      </c>
      <c r="X118">
        <v>0.73</v>
      </c>
      <c r="Y118">
        <v>0.46</v>
      </c>
      <c r="Z118">
        <v>-1</v>
      </c>
      <c r="AA118">
        <v>1.42</v>
      </c>
      <c r="AB118">
        <v>-1</v>
      </c>
      <c r="AD118">
        <f t="shared" si="31"/>
        <v>19.344000000000001</v>
      </c>
      <c r="AE118">
        <f t="shared" si="32"/>
        <v>75.81280000000001</v>
      </c>
      <c r="AF118">
        <f t="shared" si="33"/>
        <v>5.7692307692307692</v>
      </c>
      <c r="AG118">
        <f t="shared" si="34"/>
        <v>65.656000000000006</v>
      </c>
      <c r="AI118">
        <f t="shared" si="35"/>
        <v>69</v>
      </c>
      <c r="AJ118">
        <f t="shared" si="36"/>
        <v>323.63977485928706</v>
      </c>
      <c r="AK118">
        <f t="shared" si="37"/>
        <v>339.05545617173527</v>
      </c>
      <c r="AM118">
        <f>AVERAGE(S118:S121)</f>
        <v>14.625</v>
      </c>
      <c r="AN118">
        <f>AVERAGE(T118:T121)</f>
        <v>16.925000000000001</v>
      </c>
      <c r="AO118">
        <f>AVERAGE(U118:U121)</f>
        <v>21.125</v>
      </c>
      <c r="AP118">
        <f>AVERAGE(V118:V121)</f>
        <v>68.75</v>
      </c>
      <c r="AQ118">
        <f>AVERAGE(W118:W121)</f>
        <v>0.76750000000000007</v>
      </c>
      <c r="AR118">
        <f>AVERAGE(AE118:AE121)</f>
        <v>75.71542500000001</v>
      </c>
      <c r="AS118">
        <f>AVERAGE(AF118:AF121)</f>
        <v>5.6852420982855758</v>
      </c>
      <c r="AT118">
        <f>AVERAGE(AG118:AG121)</f>
        <v>65.728749999999991</v>
      </c>
      <c r="AU118">
        <f>AVERAGE(AJ118:AJ121)</f>
        <v>317.82955563443369</v>
      </c>
      <c r="AV118">
        <f>AVERAGE(AK118:AK121)</f>
        <v>333.72876965691682</v>
      </c>
    </row>
    <row r="119" spans="1:48" x14ac:dyDescent="0.2">
      <c r="A119" s="3">
        <v>44958</v>
      </c>
      <c r="C119">
        <v>21996969</v>
      </c>
      <c r="D119">
        <v>29107120</v>
      </c>
      <c r="E119" s="3">
        <v>44970</v>
      </c>
      <c r="F119" t="s">
        <v>213</v>
      </c>
      <c r="G119" t="s">
        <v>80</v>
      </c>
      <c r="H119" t="s">
        <v>81</v>
      </c>
      <c r="J119">
        <v>2022</v>
      </c>
      <c r="K119" s="4" t="s">
        <v>98</v>
      </c>
      <c r="L119" t="s">
        <v>126</v>
      </c>
      <c r="M119" s="3">
        <v>44792</v>
      </c>
      <c r="N119" s="3">
        <v>44868</v>
      </c>
      <c r="O119" s="4">
        <v>2</v>
      </c>
      <c r="P119">
        <v>11.4</v>
      </c>
      <c r="Q119">
        <v>88.6</v>
      </c>
      <c r="R119">
        <v>11.3</v>
      </c>
      <c r="S119">
        <v>11.3</v>
      </c>
      <c r="T119">
        <v>16.7</v>
      </c>
      <c r="U119">
        <v>20.8</v>
      </c>
      <c r="V119">
        <v>69</v>
      </c>
      <c r="W119">
        <v>0.77</v>
      </c>
      <c r="X119">
        <v>0.74</v>
      </c>
      <c r="Y119">
        <v>0.46</v>
      </c>
      <c r="Z119">
        <v>-1</v>
      </c>
      <c r="AA119">
        <v>1.43</v>
      </c>
      <c r="AB119">
        <v>-1</v>
      </c>
      <c r="AD119">
        <f t="shared" si="31"/>
        <v>19.344000000000001</v>
      </c>
      <c r="AE119">
        <f t="shared" si="32"/>
        <v>75.89070000000001</v>
      </c>
      <c r="AF119">
        <f t="shared" si="33"/>
        <v>5.7692307692307692</v>
      </c>
      <c r="AG119">
        <f t="shared" si="34"/>
        <v>69.355999999999995</v>
      </c>
      <c r="AI119">
        <f t="shared" si="35"/>
        <v>69</v>
      </c>
      <c r="AJ119">
        <f t="shared" si="36"/>
        <v>323.63977485928706</v>
      </c>
      <c r="AK119">
        <f t="shared" si="37"/>
        <v>339.40384615384619</v>
      </c>
    </row>
    <row r="120" spans="1:48" x14ac:dyDescent="0.2">
      <c r="A120" s="3">
        <v>44958</v>
      </c>
      <c r="C120">
        <v>21996969</v>
      </c>
      <c r="D120">
        <v>29107130</v>
      </c>
      <c r="E120" s="3">
        <v>44970</v>
      </c>
      <c r="F120" t="s">
        <v>214</v>
      </c>
      <c r="G120" t="s">
        <v>80</v>
      </c>
      <c r="H120" t="s">
        <v>81</v>
      </c>
      <c r="J120">
        <v>2022</v>
      </c>
      <c r="K120" s="4" t="s">
        <v>98</v>
      </c>
      <c r="L120" t="s">
        <v>126</v>
      </c>
      <c r="M120" s="3">
        <v>44792</v>
      </c>
      <c r="N120" s="3">
        <v>44868</v>
      </c>
      <c r="O120" s="4">
        <v>3</v>
      </c>
      <c r="P120">
        <v>10.6</v>
      </c>
      <c r="Q120">
        <v>89.5</v>
      </c>
      <c r="R120">
        <v>18</v>
      </c>
      <c r="S120">
        <v>18</v>
      </c>
      <c r="T120">
        <v>16.600000000000001</v>
      </c>
      <c r="U120">
        <v>20.7</v>
      </c>
      <c r="V120">
        <v>69</v>
      </c>
      <c r="W120">
        <v>0.77</v>
      </c>
      <c r="X120">
        <v>0.73</v>
      </c>
      <c r="Y120">
        <v>0.46</v>
      </c>
      <c r="Z120">
        <v>-1</v>
      </c>
      <c r="AA120">
        <v>1.41</v>
      </c>
      <c r="AB120">
        <v>-1</v>
      </c>
      <c r="AD120">
        <f t="shared" si="31"/>
        <v>19.251000000000001</v>
      </c>
      <c r="AE120">
        <f t="shared" si="32"/>
        <v>75.968600000000009</v>
      </c>
      <c r="AF120">
        <f t="shared" si="33"/>
        <v>5.7971014492753623</v>
      </c>
      <c r="AG120">
        <f t="shared" si="34"/>
        <v>62.748999999999995</v>
      </c>
      <c r="AI120">
        <f t="shared" si="35"/>
        <v>69</v>
      </c>
      <c r="AJ120">
        <f t="shared" si="36"/>
        <v>325.20325203252031</v>
      </c>
      <c r="AK120">
        <f t="shared" si="37"/>
        <v>341.39355128637237</v>
      </c>
    </row>
    <row r="121" spans="1:48" x14ac:dyDescent="0.2">
      <c r="A121" s="3">
        <v>44958</v>
      </c>
      <c r="C121">
        <v>21996969</v>
      </c>
      <c r="D121">
        <v>29107140</v>
      </c>
      <c r="E121" s="3">
        <v>44970</v>
      </c>
      <c r="F121" t="s">
        <v>215</v>
      </c>
      <c r="G121" t="s">
        <v>80</v>
      </c>
      <c r="H121" t="s">
        <v>81</v>
      </c>
      <c r="J121">
        <v>2022</v>
      </c>
      <c r="K121" s="4" t="s">
        <v>98</v>
      </c>
      <c r="L121" t="s">
        <v>126</v>
      </c>
      <c r="M121" s="3">
        <v>44792</v>
      </c>
      <c r="N121" s="3">
        <v>44868</v>
      </c>
      <c r="O121" s="4">
        <v>4</v>
      </c>
      <c r="P121">
        <v>10.9</v>
      </c>
      <c r="Q121">
        <v>89.1</v>
      </c>
      <c r="R121">
        <v>14.2</v>
      </c>
      <c r="S121">
        <v>14.2</v>
      </c>
      <c r="T121">
        <v>17.600000000000001</v>
      </c>
      <c r="U121">
        <v>22.2</v>
      </c>
      <c r="V121">
        <v>68</v>
      </c>
      <c r="W121">
        <v>0.76</v>
      </c>
      <c r="X121">
        <v>0.73</v>
      </c>
      <c r="Y121">
        <v>0.45</v>
      </c>
      <c r="Z121">
        <v>-1</v>
      </c>
      <c r="AA121">
        <v>1.41</v>
      </c>
      <c r="AB121">
        <v>-1</v>
      </c>
      <c r="AD121">
        <f t="shared" si="31"/>
        <v>20.646000000000001</v>
      </c>
      <c r="AE121">
        <f t="shared" si="32"/>
        <v>75.189599999999999</v>
      </c>
      <c r="AF121">
        <f t="shared" si="33"/>
        <v>5.4054054054054053</v>
      </c>
      <c r="AG121">
        <f t="shared" si="34"/>
        <v>65.153999999999996</v>
      </c>
      <c r="AI121">
        <f t="shared" si="35"/>
        <v>68</v>
      </c>
      <c r="AJ121">
        <f t="shared" si="36"/>
        <v>298.83542078664027</v>
      </c>
      <c r="AK121">
        <f t="shared" si="37"/>
        <v>315.06222501571335</v>
      </c>
    </row>
    <row r="122" spans="1:48" x14ac:dyDescent="0.2">
      <c r="A122" s="3">
        <v>44958</v>
      </c>
      <c r="C122">
        <v>21996969</v>
      </c>
      <c r="D122">
        <v>29106910</v>
      </c>
      <c r="E122" s="3">
        <v>44966</v>
      </c>
      <c r="F122" t="s">
        <v>216</v>
      </c>
      <c r="G122" t="s">
        <v>103</v>
      </c>
      <c r="H122" t="s">
        <v>104</v>
      </c>
      <c r="J122">
        <v>2022</v>
      </c>
      <c r="K122" t="s">
        <v>105</v>
      </c>
      <c r="L122" t="s">
        <v>126</v>
      </c>
      <c r="M122" s="3">
        <v>44792</v>
      </c>
      <c r="N122" s="3">
        <v>44868</v>
      </c>
      <c r="O122" s="4">
        <v>1</v>
      </c>
      <c r="P122">
        <v>8.8000000000000007</v>
      </c>
      <c r="Q122">
        <v>91.2</v>
      </c>
      <c r="R122">
        <v>17.399999999999999</v>
      </c>
      <c r="S122">
        <v>17.399999999999999</v>
      </c>
      <c r="T122">
        <v>29.2</v>
      </c>
      <c r="U122">
        <v>49.3</v>
      </c>
      <c r="V122">
        <v>61</v>
      </c>
      <c r="W122">
        <v>0.6</v>
      </c>
      <c r="X122">
        <v>0.57999999999999996</v>
      </c>
      <c r="Y122">
        <v>0.32</v>
      </c>
      <c r="Z122">
        <v>125</v>
      </c>
      <c r="AA122">
        <v>1.06</v>
      </c>
      <c r="AB122">
        <v>22.7</v>
      </c>
      <c r="AD122">
        <f t="shared" si="31"/>
        <v>45.848999999999997</v>
      </c>
      <c r="AE122">
        <f t="shared" si="32"/>
        <v>66.153199999999998</v>
      </c>
      <c r="AF122">
        <f t="shared" si="33"/>
        <v>2.4340770791075053</v>
      </c>
      <c r="AG122">
        <f t="shared" si="34"/>
        <v>36.751000000000005</v>
      </c>
      <c r="AI122">
        <f t="shared" si="35"/>
        <v>61</v>
      </c>
      <c r="AJ122">
        <f t="shared" si="36"/>
        <v>120.7143917280958</v>
      </c>
      <c r="AK122">
        <f t="shared" si="37"/>
        <v>124.82324637954621</v>
      </c>
      <c r="AM122">
        <f>AVERAGE(S122:S125)</f>
        <v>15.275</v>
      </c>
      <c r="AN122">
        <f>AVERAGE(T122:T125)</f>
        <v>31.65</v>
      </c>
      <c r="AO122">
        <f>AVERAGE(U122:U125)</f>
        <v>51.875</v>
      </c>
      <c r="AP122">
        <f>AVERAGE(V122:V125)</f>
        <v>60.25</v>
      </c>
      <c r="AQ122">
        <f>AVERAGE(W122:W125)</f>
        <v>0.58250000000000002</v>
      </c>
      <c r="AR122">
        <f>AVERAGE(AE122:AE125)</f>
        <v>64.244650000000007</v>
      </c>
      <c r="AS122">
        <f>AVERAGE(AF122:AF125)</f>
        <v>2.3155048980625335</v>
      </c>
      <c r="AT122">
        <f>AVERAGE(AG122:AG125)</f>
        <v>36.481250000000003</v>
      </c>
      <c r="AU122">
        <f>AVERAGE(AJ122:AJ125)</f>
        <v>113.44618955571457</v>
      </c>
      <c r="AV122">
        <f>AVERAGE(AK122:AK125)</f>
        <v>115.37538974437817</v>
      </c>
    </row>
    <row r="123" spans="1:48" x14ac:dyDescent="0.2">
      <c r="A123" s="3">
        <v>44958</v>
      </c>
      <c r="C123">
        <v>21996969</v>
      </c>
      <c r="D123">
        <v>29106920</v>
      </c>
      <c r="E123" s="3">
        <v>44966</v>
      </c>
      <c r="F123" t="s">
        <v>217</v>
      </c>
      <c r="G123" t="s">
        <v>103</v>
      </c>
      <c r="H123" t="s">
        <v>104</v>
      </c>
      <c r="J123">
        <v>2022</v>
      </c>
      <c r="K123" t="s">
        <v>105</v>
      </c>
      <c r="L123" t="s">
        <v>126</v>
      </c>
      <c r="M123" s="3">
        <v>44792</v>
      </c>
      <c r="N123" s="3">
        <v>44868</v>
      </c>
      <c r="O123" s="4">
        <v>2</v>
      </c>
      <c r="P123">
        <v>8.3000000000000007</v>
      </c>
      <c r="Q123">
        <v>91.7</v>
      </c>
      <c r="R123">
        <v>14.3</v>
      </c>
      <c r="S123">
        <v>14.3</v>
      </c>
      <c r="T123">
        <v>32.9</v>
      </c>
      <c r="U123">
        <v>52.2</v>
      </c>
      <c r="V123">
        <v>60</v>
      </c>
      <c r="W123">
        <v>0.57999999999999996</v>
      </c>
      <c r="X123">
        <v>0.56000000000000005</v>
      </c>
      <c r="Y123">
        <v>0.3</v>
      </c>
      <c r="Z123">
        <v>113</v>
      </c>
      <c r="AA123">
        <v>1.03</v>
      </c>
      <c r="AB123">
        <v>22.9</v>
      </c>
      <c r="AD123">
        <f t="shared" si="31"/>
        <v>48.546000000000006</v>
      </c>
      <c r="AE123">
        <f t="shared" si="32"/>
        <v>63.270900000000005</v>
      </c>
      <c r="AF123">
        <f t="shared" si="33"/>
        <v>2.2988505747126435</v>
      </c>
      <c r="AG123">
        <f t="shared" si="34"/>
        <v>37.153999999999996</v>
      </c>
      <c r="AI123">
        <f t="shared" si="35"/>
        <v>60</v>
      </c>
      <c r="AJ123">
        <f t="shared" si="36"/>
        <v>112.13905242500699</v>
      </c>
      <c r="AK123">
        <f t="shared" si="37"/>
        <v>112.75220529270248</v>
      </c>
    </row>
    <row r="124" spans="1:48" x14ac:dyDescent="0.2">
      <c r="A124" s="3">
        <v>44958</v>
      </c>
      <c r="C124">
        <v>21996969</v>
      </c>
      <c r="D124">
        <v>29106930</v>
      </c>
      <c r="E124" s="3">
        <v>44966</v>
      </c>
      <c r="F124" t="s">
        <v>218</v>
      </c>
      <c r="G124" t="s">
        <v>103</v>
      </c>
      <c r="H124" t="s">
        <v>104</v>
      </c>
      <c r="J124">
        <v>2022</v>
      </c>
      <c r="K124" t="s">
        <v>105</v>
      </c>
      <c r="L124" t="s">
        <v>126</v>
      </c>
      <c r="M124" s="3">
        <v>44792</v>
      </c>
      <c r="N124" s="3">
        <v>44868</v>
      </c>
      <c r="O124" s="4">
        <v>3</v>
      </c>
      <c r="P124">
        <v>8.4</v>
      </c>
      <c r="Q124">
        <v>91.6</v>
      </c>
      <c r="R124">
        <v>13.5</v>
      </c>
      <c r="S124">
        <v>13.5</v>
      </c>
      <c r="T124">
        <v>32.5</v>
      </c>
      <c r="U124">
        <v>53.7</v>
      </c>
      <c r="V124">
        <v>60</v>
      </c>
      <c r="W124">
        <v>0.56999999999999995</v>
      </c>
      <c r="X124">
        <v>0.55000000000000004</v>
      </c>
      <c r="Y124">
        <v>0.3</v>
      </c>
      <c r="Z124">
        <v>110</v>
      </c>
      <c r="AA124">
        <v>1.02</v>
      </c>
      <c r="AB124">
        <v>22.2</v>
      </c>
      <c r="AD124">
        <f t="shared" si="31"/>
        <v>49.941000000000003</v>
      </c>
      <c r="AE124">
        <f t="shared" si="32"/>
        <v>63.582500000000003</v>
      </c>
      <c r="AF124">
        <f t="shared" si="33"/>
        <v>2.2346368715083798</v>
      </c>
      <c r="AG124">
        <f t="shared" si="34"/>
        <v>36.558999999999997</v>
      </c>
      <c r="AI124">
        <f t="shared" si="35"/>
        <v>60</v>
      </c>
      <c r="AJ124">
        <f t="shared" si="36"/>
        <v>109.00667665894537</v>
      </c>
      <c r="AK124">
        <f t="shared" si="37"/>
        <v>110.1424797540167</v>
      </c>
    </row>
    <row r="125" spans="1:48" x14ac:dyDescent="0.2">
      <c r="A125" s="3">
        <v>44958</v>
      </c>
      <c r="C125">
        <v>21996969</v>
      </c>
      <c r="D125">
        <v>29106940</v>
      </c>
      <c r="E125" s="3">
        <v>44966</v>
      </c>
      <c r="F125" t="s">
        <v>219</v>
      </c>
      <c r="G125" t="s">
        <v>103</v>
      </c>
      <c r="H125" t="s">
        <v>104</v>
      </c>
      <c r="J125">
        <v>2022</v>
      </c>
      <c r="K125" t="s">
        <v>105</v>
      </c>
      <c r="L125" t="s">
        <v>126</v>
      </c>
      <c r="M125" s="3">
        <v>44792</v>
      </c>
      <c r="N125" s="3">
        <v>44868</v>
      </c>
      <c r="O125" s="4">
        <v>4</v>
      </c>
      <c r="P125">
        <v>8.4</v>
      </c>
      <c r="Q125">
        <v>91.6</v>
      </c>
      <c r="R125">
        <v>15.9</v>
      </c>
      <c r="S125">
        <v>15.9</v>
      </c>
      <c r="T125">
        <v>32</v>
      </c>
      <c r="U125">
        <v>52.3</v>
      </c>
      <c r="V125">
        <v>60</v>
      </c>
      <c r="W125">
        <v>0.57999999999999996</v>
      </c>
      <c r="X125">
        <v>0.56000000000000005</v>
      </c>
      <c r="Y125">
        <v>0.3</v>
      </c>
      <c r="Z125">
        <v>114</v>
      </c>
      <c r="AA125">
        <v>1.02</v>
      </c>
      <c r="AB125">
        <v>21.2</v>
      </c>
      <c r="AD125">
        <f t="shared" si="31"/>
        <v>48.639000000000003</v>
      </c>
      <c r="AE125">
        <f t="shared" si="32"/>
        <v>63.972000000000008</v>
      </c>
      <c r="AF125">
        <f t="shared" si="33"/>
        <v>2.2944550669216062</v>
      </c>
      <c r="AG125">
        <f t="shared" si="34"/>
        <v>35.460999999999999</v>
      </c>
      <c r="AI125">
        <f t="shared" si="35"/>
        <v>60</v>
      </c>
      <c r="AJ125">
        <f t="shared" si="36"/>
        <v>111.92463741081005</v>
      </c>
      <c r="AK125">
        <f t="shared" si="37"/>
        <v>113.78362755124729</v>
      </c>
    </row>
    <row r="126" spans="1:48" x14ac:dyDescent="0.2">
      <c r="A126" s="3">
        <v>44958</v>
      </c>
      <c r="C126">
        <v>21996969</v>
      </c>
      <c r="D126">
        <v>29107150</v>
      </c>
      <c r="E126" s="3">
        <v>44970</v>
      </c>
      <c r="F126" t="s">
        <v>220</v>
      </c>
      <c r="G126" t="s">
        <v>80</v>
      </c>
      <c r="H126" t="s">
        <v>81</v>
      </c>
      <c r="J126">
        <v>2022</v>
      </c>
      <c r="K126" s="4" t="s">
        <v>110</v>
      </c>
      <c r="L126" t="s">
        <v>126</v>
      </c>
      <c r="M126" s="3">
        <v>44792</v>
      </c>
      <c r="N126" s="3">
        <v>44868</v>
      </c>
      <c r="O126" s="4">
        <v>1</v>
      </c>
      <c r="P126">
        <v>8.6</v>
      </c>
      <c r="Q126">
        <v>91.4</v>
      </c>
      <c r="R126">
        <v>14.1</v>
      </c>
      <c r="S126">
        <v>14.1</v>
      </c>
      <c r="T126">
        <v>33.299999999999997</v>
      </c>
      <c r="U126">
        <v>42.2</v>
      </c>
      <c r="V126">
        <v>62</v>
      </c>
      <c r="W126">
        <v>0.64</v>
      </c>
      <c r="X126">
        <v>0.61</v>
      </c>
      <c r="Y126">
        <v>0.35</v>
      </c>
      <c r="Z126">
        <v>-1</v>
      </c>
      <c r="AA126">
        <v>1.1499999999999999</v>
      </c>
      <c r="AB126">
        <v>-1</v>
      </c>
      <c r="AD126">
        <f t="shared" si="31"/>
        <v>39.246000000000002</v>
      </c>
      <c r="AE126">
        <f t="shared" si="32"/>
        <v>62.959300000000006</v>
      </c>
      <c r="AF126">
        <f t="shared" si="33"/>
        <v>2.8436018957345968</v>
      </c>
      <c r="AG126">
        <f t="shared" si="34"/>
        <v>46.653999999999996</v>
      </c>
      <c r="AI126">
        <f t="shared" si="35"/>
        <v>62</v>
      </c>
      <c r="AJ126">
        <f t="shared" si="36"/>
        <v>143.33603051670326</v>
      </c>
      <c r="AK126">
        <f t="shared" si="37"/>
        <v>138.78386421249863</v>
      </c>
      <c r="AM126">
        <f>AVERAGE(S126:S129)</f>
        <v>11.95</v>
      </c>
      <c r="AN126">
        <f>AVERAGE(T126:T129)</f>
        <v>31.225000000000001</v>
      </c>
      <c r="AO126">
        <f>AVERAGE(U126:U129)</f>
        <v>40.075000000000003</v>
      </c>
      <c r="AP126">
        <f>AVERAGE(V126:V129)</f>
        <v>62.5</v>
      </c>
      <c r="AQ126">
        <f>AVERAGE(W126:W129)</f>
        <v>0.65250000000000008</v>
      </c>
      <c r="AR126">
        <f>AVERAGE(AE126:AE129)</f>
        <v>64.575725000000006</v>
      </c>
      <c r="AS126">
        <f>AVERAGE(AF126:AF129)</f>
        <v>3.0287710934249996</v>
      </c>
      <c r="AT126">
        <f>AVERAGE(AG126:AG129)</f>
        <v>50.780250000000002</v>
      </c>
      <c r="AU126">
        <f>AVERAGE(AJ126:AJ129)</f>
        <v>154.19554837940672</v>
      </c>
      <c r="AV126">
        <f>AVERAGE(AK126:AK129)</f>
        <v>152.28572543625089</v>
      </c>
    </row>
    <row r="127" spans="1:48" x14ac:dyDescent="0.2">
      <c r="A127" s="3">
        <v>44958</v>
      </c>
      <c r="C127">
        <v>21996969</v>
      </c>
      <c r="D127">
        <v>29107160</v>
      </c>
      <c r="E127" s="3">
        <v>44970</v>
      </c>
      <c r="F127" t="s">
        <v>221</v>
      </c>
      <c r="G127" t="s">
        <v>80</v>
      </c>
      <c r="H127" t="s">
        <v>81</v>
      </c>
      <c r="J127">
        <v>2022</v>
      </c>
      <c r="K127" s="4" t="s">
        <v>110</v>
      </c>
      <c r="L127" t="s">
        <v>126</v>
      </c>
      <c r="M127" s="3">
        <v>44792</v>
      </c>
      <c r="N127" s="3">
        <v>44868</v>
      </c>
      <c r="O127" s="4">
        <v>2</v>
      </c>
      <c r="P127">
        <v>9.5</v>
      </c>
      <c r="Q127">
        <v>90.5</v>
      </c>
      <c r="R127">
        <v>14.5</v>
      </c>
      <c r="S127">
        <v>14.5</v>
      </c>
      <c r="T127">
        <v>26.5</v>
      </c>
      <c r="U127">
        <v>34.299999999999997</v>
      </c>
      <c r="V127">
        <v>64</v>
      </c>
      <c r="W127">
        <v>0.69</v>
      </c>
      <c r="X127">
        <v>0.65</v>
      </c>
      <c r="Y127">
        <v>0.39</v>
      </c>
      <c r="Z127">
        <v>-1</v>
      </c>
      <c r="AA127">
        <v>1.25</v>
      </c>
      <c r="AB127">
        <v>-1</v>
      </c>
      <c r="AD127">
        <f t="shared" si="31"/>
        <v>31.898999999999997</v>
      </c>
      <c r="AE127">
        <f t="shared" si="32"/>
        <v>68.256500000000003</v>
      </c>
      <c r="AF127">
        <f t="shared" si="33"/>
        <v>3.4985422740524785</v>
      </c>
      <c r="AG127">
        <f t="shared" si="34"/>
        <v>53.600999999999999</v>
      </c>
      <c r="AI127">
        <f t="shared" si="35"/>
        <v>64</v>
      </c>
      <c r="AJ127">
        <f t="shared" si="36"/>
        <v>182.0379719832184</v>
      </c>
      <c r="AK127">
        <f t="shared" si="37"/>
        <v>185.11492304563023</v>
      </c>
    </row>
    <row r="128" spans="1:48" x14ac:dyDescent="0.2">
      <c r="A128" s="3">
        <v>44958</v>
      </c>
      <c r="C128">
        <v>21996969</v>
      </c>
      <c r="D128">
        <v>29107170</v>
      </c>
      <c r="E128" s="3">
        <v>44970</v>
      </c>
      <c r="F128" t="s">
        <v>222</v>
      </c>
      <c r="G128" t="s">
        <v>80</v>
      </c>
      <c r="H128" t="s">
        <v>81</v>
      </c>
      <c r="J128">
        <v>2022</v>
      </c>
      <c r="K128" s="4" t="s">
        <v>110</v>
      </c>
      <c r="L128" t="s">
        <v>126</v>
      </c>
      <c r="M128" s="3">
        <v>44792</v>
      </c>
      <c r="N128" s="3">
        <v>44868</v>
      </c>
      <c r="O128" s="4">
        <v>3</v>
      </c>
      <c r="P128">
        <v>9</v>
      </c>
      <c r="Q128">
        <v>91</v>
      </c>
      <c r="R128">
        <v>10.9</v>
      </c>
      <c r="S128">
        <v>10.9</v>
      </c>
      <c r="T128">
        <v>29.7</v>
      </c>
      <c r="U128">
        <v>38.200000000000003</v>
      </c>
      <c r="V128">
        <v>63</v>
      </c>
      <c r="W128">
        <v>0.66</v>
      </c>
      <c r="X128">
        <v>0.63</v>
      </c>
      <c r="Y128">
        <v>0.37</v>
      </c>
      <c r="Z128">
        <v>-1</v>
      </c>
      <c r="AA128">
        <v>1.21</v>
      </c>
      <c r="AB128">
        <v>-1</v>
      </c>
      <c r="AD128">
        <f t="shared" si="31"/>
        <v>35.526000000000003</v>
      </c>
      <c r="AE128">
        <f t="shared" si="32"/>
        <v>65.7637</v>
      </c>
      <c r="AF128">
        <f t="shared" si="33"/>
        <v>3.1413612565445024</v>
      </c>
      <c r="AG128">
        <f t="shared" si="34"/>
        <v>53.573999999999998</v>
      </c>
      <c r="AI128">
        <f t="shared" si="35"/>
        <v>63</v>
      </c>
      <c r="AJ128">
        <f t="shared" si="36"/>
        <v>160.89899118886476</v>
      </c>
      <c r="AK128">
        <f t="shared" si="37"/>
        <v>160.14537927675636</v>
      </c>
    </row>
    <row r="129" spans="1:48" x14ac:dyDescent="0.2">
      <c r="A129" s="3">
        <v>44958</v>
      </c>
      <c r="C129">
        <v>21996969</v>
      </c>
      <c r="D129">
        <v>29107180</v>
      </c>
      <c r="E129" s="3">
        <v>44970</v>
      </c>
      <c r="F129" t="s">
        <v>223</v>
      </c>
      <c r="G129" t="s">
        <v>80</v>
      </c>
      <c r="H129" t="s">
        <v>81</v>
      </c>
      <c r="J129">
        <v>2022</v>
      </c>
      <c r="K129" s="4" t="s">
        <v>110</v>
      </c>
      <c r="L129" t="s">
        <v>126</v>
      </c>
      <c r="M129" s="3">
        <v>44792</v>
      </c>
      <c r="N129" s="3">
        <v>44868</v>
      </c>
      <c r="O129" s="4">
        <v>4</v>
      </c>
      <c r="P129">
        <v>8.3000000000000007</v>
      </c>
      <c r="Q129">
        <v>91.7</v>
      </c>
      <c r="R129">
        <v>8.3000000000000007</v>
      </c>
      <c r="S129">
        <v>8.3000000000000007</v>
      </c>
      <c r="T129">
        <v>35.4</v>
      </c>
      <c r="U129">
        <v>45.6</v>
      </c>
      <c r="V129">
        <v>61</v>
      </c>
      <c r="W129">
        <v>0.62</v>
      </c>
      <c r="X129">
        <v>0.59</v>
      </c>
      <c r="Y129">
        <v>0.33</v>
      </c>
      <c r="Z129">
        <v>-1</v>
      </c>
      <c r="AA129">
        <v>1.1299999999999999</v>
      </c>
      <c r="AB129">
        <v>-1</v>
      </c>
      <c r="AD129">
        <f t="shared" si="31"/>
        <v>42.408000000000001</v>
      </c>
      <c r="AE129">
        <f t="shared" si="32"/>
        <v>61.323400000000007</v>
      </c>
      <c r="AF129">
        <f t="shared" si="33"/>
        <v>2.6315789473684208</v>
      </c>
      <c r="AG129">
        <f t="shared" si="34"/>
        <v>49.292000000000002</v>
      </c>
      <c r="AI129">
        <f t="shared" si="35"/>
        <v>61</v>
      </c>
      <c r="AJ129">
        <f t="shared" si="36"/>
        <v>130.50919982884039</v>
      </c>
      <c r="AK129">
        <f t="shared" si="37"/>
        <v>125.09873521011832</v>
      </c>
    </row>
    <row r="130" spans="1:48" x14ac:dyDescent="0.2">
      <c r="A130" s="3">
        <v>44958</v>
      </c>
      <c r="C130">
        <v>21996969</v>
      </c>
      <c r="D130">
        <v>29106950</v>
      </c>
      <c r="E130" s="3">
        <v>44966</v>
      </c>
      <c r="F130" t="s">
        <v>224</v>
      </c>
      <c r="G130" t="s">
        <v>115</v>
      </c>
      <c r="H130" t="s">
        <v>116</v>
      </c>
      <c r="J130">
        <v>2022</v>
      </c>
      <c r="K130" s="4" t="s">
        <v>117</v>
      </c>
      <c r="L130" t="s">
        <v>126</v>
      </c>
      <c r="M130" s="3">
        <v>44792</v>
      </c>
      <c r="N130" s="3">
        <v>44868</v>
      </c>
      <c r="O130" s="4">
        <v>1</v>
      </c>
      <c r="P130">
        <v>9.1999999999999993</v>
      </c>
      <c r="Q130">
        <v>90.8</v>
      </c>
      <c r="R130">
        <v>21.7</v>
      </c>
      <c r="S130">
        <v>21.7</v>
      </c>
      <c r="T130">
        <v>33.5</v>
      </c>
      <c r="U130">
        <v>40.700000000000003</v>
      </c>
      <c r="V130">
        <v>60</v>
      </c>
      <c r="W130">
        <v>0.62</v>
      </c>
      <c r="X130">
        <v>0.56000000000000005</v>
      </c>
      <c r="Y130">
        <v>0.31</v>
      </c>
      <c r="Z130">
        <v>143</v>
      </c>
      <c r="AA130">
        <v>1.1499999999999999</v>
      </c>
      <c r="AB130">
        <v>28.8</v>
      </c>
      <c r="AD130">
        <f t="shared" si="31"/>
        <v>37.851000000000006</v>
      </c>
      <c r="AE130">
        <f t="shared" si="32"/>
        <v>62.8035</v>
      </c>
      <c r="AF130">
        <f t="shared" si="33"/>
        <v>2.9484029484029484</v>
      </c>
      <c r="AG130">
        <f t="shared" si="34"/>
        <v>40.448999999999998</v>
      </c>
      <c r="AI130">
        <f t="shared" si="35"/>
        <v>60</v>
      </c>
      <c r="AJ130">
        <f t="shared" si="36"/>
        <v>143.82453406843649</v>
      </c>
      <c r="AK130">
        <f t="shared" si="37"/>
        <v>143.54265470544539</v>
      </c>
      <c r="AM130">
        <f>AVERAGE(S130:S133)</f>
        <v>19.799999999999997</v>
      </c>
      <c r="AN130">
        <f>AVERAGE(T130:T133)</f>
        <v>34.549999999999997</v>
      </c>
      <c r="AO130">
        <f>AVERAGE(U130:U133)</f>
        <v>43.15</v>
      </c>
      <c r="AP130">
        <f>AVERAGE(V130:V133)</f>
        <v>58.75</v>
      </c>
      <c r="AQ130">
        <f>AVERAGE(W130:W133)</f>
        <v>0.6</v>
      </c>
      <c r="AR130">
        <f>AVERAGE(AE130:AE133)</f>
        <v>61.985550000000003</v>
      </c>
      <c r="AS130">
        <f>AVERAGE(AF130:AF133)</f>
        <v>2.7896417028582632</v>
      </c>
      <c r="AT130">
        <f>AVERAGE(AG130:AG133)</f>
        <v>40.070499999999996</v>
      </c>
      <c r="AU130">
        <f>AVERAGE(AJ130:AJ133)</f>
        <v>133.37567142717057</v>
      </c>
      <c r="AV130">
        <f>AVERAGE(AK130:AK133)</f>
        <v>134.19258568031898</v>
      </c>
    </row>
    <row r="131" spans="1:48" x14ac:dyDescent="0.2">
      <c r="A131" s="3">
        <v>44958</v>
      </c>
      <c r="C131">
        <v>21996969</v>
      </c>
      <c r="D131">
        <v>29106960</v>
      </c>
      <c r="E131" s="3">
        <v>44966</v>
      </c>
      <c r="F131" t="s">
        <v>225</v>
      </c>
      <c r="G131" t="s">
        <v>115</v>
      </c>
      <c r="H131" t="s">
        <v>116</v>
      </c>
      <c r="J131">
        <v>2022</v>
      </c>
      <c r="K131" s="4" t="s">
        <v>117</v>
      </c>
      <c r="L131" t="s">
        <v>126</v>
      </c>
      <c r="M131" s="3">
        <v>44792</v>
      </c>
      <c r="N131" s="3">
        <v>44868</v>
      </c>
      <c r="O131" s="4">
        <v>2</v>
      </c>
      <c r="P131">
        <v>8.8000000000000007</v>
      </c>
      <c r="Q131">
        <v>91.2</v>
      </c>
      <c r="R131">
        <v>17.100000000000001</v>
      </c>
      <c r="S131">
        <v>17.100000000000001</v>
      </c>
      <c r="T131">
        <v>37.5</v>
      </c>
      <c r="U131">
        <v>47.1</v>
      </c>
      <c r="V131">
        <v>57</v>
      </c>
      <c r="W131">
        <v>0.56999999999999995</v>
      </c>
      <c r="X131">
        <v>0.52</v>
      </c>
      <c r="Y131">
        <v>0.27</v>
      </c>
      <c r="Z131">
        <v>118</v>
      </c>
      <c r="AA131">
        <v>1.08</v>
      </c>
      <c r="AB131">
        <v>27</v>
      </c>
      <c r="AD131">
        <f t="shared" ref="AD131:AD136" si="38">U131*0.93</f>
        <v>43.803000000000004</v>
      </c>
      <c r="AE131">
        <f t="shared" ref="AE131:AE136" si="39">88.9-(0.779*T131)</f>
        <v>59.6875</v>
      </c>
      <c r="AF131">
        <f t="shared" ref="AF131:AF136" si="40">120/U131</f>
        <v>2.5477707006369426</v>
      </c>
      <c r="AG131">
        <f t="shared" ref="AG131:AG136" si="41">(100-((U131*0.93)+S131+AC131))</f>
        <v>39.096999999999994</v>
      </c>
      <c r="AI131">
        <f t="shared" ref="AI131:AI136" si="42">V131</f>
        <v>57</v>
      </c>
      <c r="AJ131">
        <f t="shared" ref="AJ131:AJ136" si="43">(AF131*AI131)/1.23</f>
        <v>118.06742271244367</v>
      </c>
      <c r="AK131">
        <f t="shared" ref="AK131:AK136" si="44">(AF131*AE131)/1.29</f>
        <v>117.88377030563372</v>
      </c>
    </row>
    <row r="132" spans="1:48" x14ac:dyDescent="0.2">
      <c r="A132" s="3">
        <v>44958</v>
      </c>
      <c r="C132">
        <v>21996969</v>
      </c>
      <c r="D132">
        <v>29106970</v>
      </c>
      <c r="E132" s="3">
        <v>44966</v>
      </c>
      <c r="F132" t="s">
        <v>226</v>
      </c>
      <c r="G132" t="s">
        <v>115</v>
      </c>
      <c r="H132" t="s">
        <v>116</v>
      </c>
      <c r="J132">
        <v>2022</v>
      </c>
      <c r="K132" s="4" t="s">
        <v>117</v>
      </c>
      <c r="L132" t="s">
        <v>126</v>
      </c>
      <c r="M132" s="3">
        <v>44792</v>
      </c>
      <c r="N132" s="3">
        <v>44868</v>
      </c>
      <c r="O132" s="4">
        <v>3</v>
      </c>
      <c r="P132">
        <v>9.9</v>
      </c>
      <c r="Q132">
        <v>90.1</v>
      </c>
      <c r="R132">
        <v>19.399999999999999</v>
      </c>
      <c r="S132">
        <v>19.399999999999999</v>
      </c>
      <c r="T132">
        <v>33.799999999999997</v>
      </c>
      <c r="U132">
        <v>43.2</v>
      </c>
      <c r="V132">
        <v>59</v>
      </c>
      <c r="W132">
        <v>0.6</v>
      </c>
      <c r="X132">
        <v>0.55000000000000004</v>
      </c>
      <c r="Y132">
        <v>0.28999999999999998</v>
      </c>
      <c r="Z132">
        <v>135</v>
      </c>
      <c r="AA132">
        <v>1.1299999999999999</v>
      </c>
      <c r="AB132">
        <v>28.6</v>
      </c>
      <c r="AD132">
        <f t="shared" si="38"/>
        <v>40.176000000000002</v>
      </c>
      <c r="AE132">
        <f t="shared" si="39"/>
        <v>62.569800000000008</v>
      </c>
      <c r="AF132">
        <f t="shared" si="40"/>
        <v>2.7777777777777777</v>
      </c>
      <c r="AG132">
        <f t="shared" si="41"/>
        <v>40.423999999999999</v>
      </c>
      <c r="AI132">
        <f t="shared" si="42"/>
        <v>59</v>
      </c>
      <c r="AJ132">
        <f t="shared" si="43"/>
        <v>133.24299909665763</v>
      </c>
      <c r="AK132">
        <f t="shared" si="44"/>
        <v>134.73255813953489</v>
      </c>
    </row>
    <row r="133" spans="1:48" x14ac:dyDescent="0.2">
      <c r="A133" s="3">
        <v>44958</v>
      </c>
      <c r="C133">
        <v>21996969</v>
      </c>
      <c r="D133">
        <v>29106980</v>
      </c>
      <c r="E133" s="3">
        <v>44966</v>
      </c>
      <c r="F133" t="s">
        <v>227</v>
      </c>
      <c r="G133" t="s">
        <v>115</v>
      </c>
      <c r="H133" t="s">
        <v>116</v>
      </c>
      <c r="J133">
        <v>2022</v>
      </c>
      <c r="K133" s="4" t="s">
        <v>117</v>
      </c>
      <c r="L133" t="s">
        <v>126</v>
      </c>
      <c r="M133" s="3">
        <v>44792</v>
      </c>
      <c r="N133" s="3">
        <v>44868</v>
      </c>
      <c r="O133" s="4">
        <v>4</v>
      </c>
      <c r="P133">
        <v>9.5</v>
      </c>
      <c r="Q133">
        <v>90.5</v>
      </c>
      <c r="R133">
        <v>21</v>
      </c>
      <c r="S133">
        <v>21</v>
      </c>
      <c r="T133">
        <v>33.4</v>
      </c>
      <c r="U133">
        <v>41.6</v>
      </c>
      <c r="V133">
        <v>59</v>
      </c>
      <c r="W133">
        <v>0.61</v>
      </c>
      <c r="X133">
        <v>0.56000000000000005</v>
      </c>
      <c r="Y133">
        <v>0.3</v>
      </c>
      <c r="Z133">
        <v>141</v>
      </c>
      <c r="AA133">
        <v>1.1399999999999999</v>
      </c>
      <c r="AB133">
        <v>28.6</v>
      </c>
      <c r="AD133">
        <f t="shared" si="38"/>
        <v>38.688000000000002</v>
      </c>
      <c r="AE133">
        <f t="shared" si="39"/>
        <v>62.881400000000006</v>
      </c>
      <c r="AF133">
        <f t="shared" si="40"/>
        <v>2.8846153846153846</v>
      </c>
      <c r="AG133">
        <f t="shared" si="41"/>
        <v>40.311999999999998</v>
      </c>
      <c r="AI133">
        <f t="shared" si="42"/>
        <v>59</v>
      </c>
      <c r="AJ133">
        <f t="shared" si="43"/>
        <v>138.36772983114446</v>
      </c>
      <c r="AK133">
        <f t="shared" si="44"/>
        <v>140.6113595706619</v>
      </c>
    </row>
    <row r="134" spans="1:48" x14ac:dyDescent="0.2">
      <c r="A134" s="3">
        <v>44958</v>
      </c>
      <c r="C134">
        <v>21996969</v>
      </c>
      <c r="D134">
        <v>29107190</v>
      </c>
      <c r="E134" s="3">
        <v>44970</v>
      </c>
      <c r="F134" t="s">
        <v>228</v>
      </c>
      <c r="G134" t="s">
        <v>80</v>
      </c>
      <c r="H134" t="s">
        <v>81</v>
      </c>
      <c r="J134">
        <v>2022</v>
      </c>
      <c r="K134" s="4" t="s">
        <v>122</v>
      </c>
      <c r="L134" t="s">
        <v>126</v>
      </c>
      <c r="M134" s="3">
        <v>44792</v>
      </c>
      <c r="N134" s="3">
        <v>44868</v>
      </c>
      <c r="O134" s="4">
        <v>1</v>
      </c>
      <c r="P134">
        <v>10.5</v>
      </c>
      <c r="Q134">
        <v>89.5</v>
      </c>
      <c r="R134">
        <v>17.8</v>
      </c>
      <c r="S134">
        <v>17.8</v>
      </c>
      <c r="T134">
        <v>17.2</v>
      </c>
      <c r="U134">
        <v>23.2</v>
      </c>
      <c r="V134">
        <v>68</v>
      </c>
      <c r="W134">
        <v>0.75</v>
      </c>
      <c r="X134">
        <v>0.72</v>
      </c>
      <c r="Y134">
        <v>0.45</v>
      </c>
      <c r="Z134">
        <v>-1</v>
      </c>
      <c r="AA134">
        <v>1.38</v>
      </c>
      <c r="AB134">
        <v>-1</v>
      </c>
      <c r="AD134">
        <f t="shared" si="38"/>
        <v>21.576000000000001</v>
      </c>
      <c r="AE134">
        <f t="shared" si="39"/>
        <v>75.501200000000011</v>
      </c>
      <c r="AF134">
        <f t="shared" si="40"/>
        <v>5.1724137931034484</v>
      </c>
      <c r="AG134">
        <f t="shared" si="41"/>
        <v>60.623999999999995</v>
      </c>
      <c r="AI134">
        <f t="shared" si="42"/>
        <v>68</v>
      </c>
      <c r="AJ134">
        <f t="shared" si="43"/>
        <v>285.95458368376785</v>
      </c>
      <c r="AK134">
        <f t="shared" si="44"/>
        <v>302.73135525260631</v>
      </c>
      <c r="AM134">
        <f>AVERAGE(S134:S137)</f>
        <v>14.875</v>
      </c>
      <c r="AN134">
        <f>AVERAGE(T134:T137)</f>
        <v>17.775000000000002</v>
      </c>
      <c r="AO134">
        <f>AVERAGE(U134:U137)</f>
        <v>23.674999999999997</v>
      </c>
      <c r="AP134">
        <f>AVERAGE(V134:V137)</f>
        <v>68</v>
      </c>
      <c r="AQ134">
        <f>AVERAGE(W134:W137)</f>
        <v>0.75</v>
      </c>
      <c r="AR134">
        <f>AVERAGE(AE134:AE137)</f>
        <v>75.053275000000014</v>
      </c>
      <c r="AS134">
        <f>AVERAGE(AF134:AF137)</f>
        <v>5.0695622959044142</v>
      </c>
      <c r="AT134">
        <f>AVERAGE(AG134:AG137)</f>
        <v>63.107250000000001</v>
      </c>
      <c r="AU134">
        <f>AVERAGE(AJ134:AJ137)</f>
        <v>280.26848465162618</v>
      </c>
      <c r="AV134">
        <f>AVERAGE(AK134:AK137)</f>
        <v>294.9725672408465</v>
      </c>
    </row>
    <row r="135" spans="1:48" x14ac:dyDescent="0.2">
      <c r="A135" s="3">
        <v>44958</v>
      </c>
      <c r="C135">
        <v>21996969</v>
      </c>
      <c r="D135">
        <v>29107200</v>
      </c>
      <c r="E135" s="3">
        <v>44970</v>
      </c>
      <c r="F135" t="s">
        <v>229</v>
      </c>
      <c r="G135" t="s">
        <v>80</v>
      </c>
      <c r="H135" t="s">
        <v>81</v>
      </c>
      <c r="J135">
        <v>2022</v>
      </c>
      <c r="K135" s="4" t="s">
        <v>122</v>
      </c>
      <c r="L135" t="s">
        <v>126</v>
      </c>
      <c r="M135" s="3">
        <v>44792</v>
      </c>
      <c r="N135" s="3">
        <v>44868</v>
      </c>
      <c r="O135" s="4">
        <v>2</v>
      </c>
      <c r="P135">
        <v>10.6</v>
      </c>
      <c r="Q135">
        <v>89.4</v>
      </c>
      <c r="R135">
        <v>15.5</v>
      </c>
      <c r="S135">
        <v>15.5</v>
      </c>
      <c r="T135">
        <v>17.5</v>
      </c>
      <c r="U135">
        <v>23.7</v>
      </c>
      <c r="V135">
        <v>68</v>
      </c>
      <c r="W135">
        <v>0.75</v>
      </c>
      <c r="X135">
        <v>0.72</v>
      </c>
      <c r="Y135">
        <v>0.44</v>
      </c>
      <c r="Z135">
        <v>-1</v>
      </c>
      <c r="AA135">
        <v>1.38</v>
      </c>
      <c r="AB135">
        <v>-1</v>
      </c>
      <c r="AD135">
        <f t="shared" si="38"/>
        <v>22.041</v>
      </c>
      <c r="AE135">
        <f t="shared" si="39"/>
        <v>75.267500000000013</v>
      </c>
      <c r="AF135">
        <f t="shared" si="40"/>
        <v>5.0632911392405067</v>
      </c>
      <c r="AG135">
        <f t="shared" si="41"/>
        <v>62.459000000000003</v>
      </c>
      <c r="AI135">
        <f t="shared" si="42"/>
        <v>68</v>
      </c>
      <c r="AJ135">
        <f t="shared" si="43"/>
        <v>279.92178655963778</v>
      </c>
      <c r="AK135">
        <f t="shared" si="44"/>
        <v>295.4273378471201</v>
      </c>
    </row>
    <row r="136" spans="1:48" x14ac:dyDescent="0.2">
      <c r="A136" s="3">
        <v>44958</v>
      </c>
      <c r="C136">
        <v>21996969</v>
      </c>
      <c r="D136">
        <v>29107210</v>
      </c>
      <c r="E136" s="3">
        <v>44970</v>
      </c>
      <c r="F136" t="s">
        <v>230</v>
      </c>
      <c r="G136" t="s">
        <v>80</v>
      </c>
      <c r="H136" t="s">
        <v>81</v>
      </c>
      <c r="J136">
        <v>2022</v>
      </c>
      <c r="K136" s="4" t="s">
        <v>122</v>
      </c>
      <c r="L136" t="s">
        <v>126</v>
      </c>
      <c r="M136" s="3">
        <v>44792</v>
      </c>
      <c r="N136" s="3">
        <v>44868</v>
      </c>
      <c r="O136" s="4">
        <v>3</v>
      </c>
      <c r="P136">
        <v>10.5</v>
      </c>
      <c r="Q136">
        <v>89.5</v>
      </c>
      <c r="R136">
        <v>11.6</v>
      </c>
      <c r="S136">
        <v>11.6</v>
      </c>
      <c r="T136">
        <v>17.7</v>
      </c>
      <c r="U136">
        <v>23.7</v>
      </c>
      <c r="V136">
        <v>68</v>
      </c>
      <c r="W136">
        <v>0.75</v>
      </c>
      <c r="X136">
        <v>0.72</v>
      </c>
      <c r="Y136">
        <v>0.45</v>
      </c>
      <c r="Z136">
        <v>-1</v>
      </c>
      <c r="AA136">
        <v>1.4</v>
      </c>
      <c r="AB136">
        <v>-1</v>
      </c>
      <c r="AD136">
        <f t="shared" si="38"/>
        <v>22.041</v>
      </c>
      <c r="AE136">
        <f t="shared" si="39"/>
        <v>75.111700000000013</v>
      </c>
      <c r="AF136">
        <f t="shared" si="40"/>
        <v>5.0632911392405067</v>
      </c>
      <c r="AG136">
        <f t="shared" si="41"/>
        <v>66.359000000000009</v>
      </c>
      <c r="AI136">
        <f t="shared" si="42"/>
        <v>68</v>
      </c>
      <c r="AJ136">
        <f t="shared" si="43"/>
        <v>279.92178655963778</v>
      </c>
      <c r="AK136">
        <f t="shared" si="44"/>
        <v>294.81581787852031</v>
      </c>
    </row>
    <row r="137" spans="1:48" x14ac:dyDescent="0.2">
      <c r="A137" s="3"/>
      <c r="E137" s="3"/>
      <c r="J137">
        <v>2022</v>
      </c>
      <c r="K137" s="4" t="s">
        <v>122</v>
      </c>
      <c r="L137" t="s">
        <v>126</v>
      </c>
      <c r="M137" s="3">
        <v>44792</v>
      </c>
      <c r="N137" s="3">
        <v>44868</v>
      </c>
      <c r="O137" s="4">
        <v>4</v>
      </c>
      <c r="P137">
        <v>10.8</v>
      </c>
      <c r="Q137">
        <v>89.2</v>
      </c>
      <c r="R137">
        <v>14.6</v>
      </c>
      <c r="S137">
        <v>14.6</v>
      </c>
      <c r="T137">
        <v>18.7</v>
      </c>
      <c r="U137">
        <v>24.1</v>
      </c>
      <c r="V137">
        <v>68</v>
      </c>
      <c r="W137">
        <v>0.75</v>
      </c>
      <c r="X137">
        <v>0.72</v>
      </c>
      <c r="Y137">
        <v>0.44</v>
      </c>
      <c r="Z137">
        <v>-1</v>
      </c>
      <c r="AA137">
        <v>1.38</v>
      </c>
      <c r="AB137">
        <v>-1</v>
      </c>
      <c r="AD137">
        <f t="shared" ref="AD137" si="45">U137*0.93</f>
        <v>22.413000000000004</v>
      </c>
      <c r="AE137">
        <f t="shared" ref="AE137" si="46">88.9-(0.779*T137)</f>
        <v>74.332700000000003</v>
      </c>
      <c r="AF137">
        <f t="shared" ref="AF137" si="47">120/U137</f>
        <v>4.9792531120331951</v>
      </c>
      <c r="AG137">
        <f t="shared" ref="AG137" si="48">(100-((U137*0.93)+S137+AC137))</f>
        <v>62.986999999999995</v>
      </c>
      <c r="AI137">
        <f t="shared" ref="AI137" si="49">V137</f>
        <v>68</v>
      </c>
      <c r="AJ137">
        <f t="shared" ref="AJ137" si="50">(AF137*AI137)/1.23</f>
        <v>275.2757818034612</v>
      </c>
      <c r="AK137">
        <f t="shared" ref="AK137" si="51">(AF137*AE137)/1.29</f>
        <v>286.91575798513941</v>
      </c>
    </row>
    <row r="138" spans="1:48" x14ac:dyDescent="0.2">
      <c r="J138" t="s">
        <v>274</v>
      </c>
    </row>
    <row r="139" spans="1:48" x14ac:dyDescent="0.2">
      <c r="A139" s="3"/>
      <c r="E139" s="3"/>
      <c r="J139">
        <v>2021</v>
      </c>
      <c r="K139" t="s">
        <v>82</v>
      </c>
      <c r="L139" t="s">
        <v>83</v>
      </c>
      <c r="M139"/>
      <c r="N139"/>
      <c r="O139">
        <v>1</v>
      </c>
      <c r="P139">
        <f t="shared" ref="P139:P170" si="52">100-Q139</f>
        <v>9.7099999999999937</v>
      </c>
      <c r="Q139">
        <v>90.29</v>
      </c>
      <c r="R139">
        <v>21.31</v>
      </c>
      <c r="S139">
        <f>R139/Q139*100</f>
        <v>23.601727766087048</v>
      </c>
      <c r="T139">
        <v>27.168014176542254</v>
      </c>
      <c r="U139">
        <v>29.582456528962233</v>
      </c>
      <c r="AC139">
        <v>2.09</v>
      </c>
      <c r="AD139">
        <f t="shared" ref="AD139:AD202" si="53">U139*0.93</f>
        <v>27.511684571934879</v>
      </c>
      <c r="AE139">
        <f t="shared" ref="AE139:AE202" si="54">88.9-(0.779*T139)</f>
        <v>67.73611695647358</v>
      </c>
      <c r="AF139">
        <f t="shared" ref="AF139:AF202" si="55">120/U139</f>
        <v>4.0564582553350803</v>
      </c>
      <c r="AG139">
        <f t="shared" ref="AG139:AG202" si="56">(100-((U139*0.93)+S139+AC139))</f>
        <v>46.796587661978066</v>
      </c>
      <c r="AI139">
        <f t="shared" ref="AI139:AI202" si="57">V139</f>
        <v>0</v>
      </c>
      <c r="AJ139">
        <f t="shared" ref="AJ139:AJ202" si="58">(AF139*AI139)/1.23</f>
        <v>0</v>
      </c>
      <c r="AK139">
        <f t="shared" ref="AK139:AK202" si="59">(AF139*AE139)/1.29</f>
        <v>212.99901613366652</v>
      </c>
    </row>
    <row r="140" spans="1:48" x14ac:dyDescent="0.2">
      <c r="J140">
        <v>2021</v>
      </c>
      <c r="K140" t="s">
        <v>82</v>
      </c>
      <c r="L140" t="s">
        <v>83</v>
      </c>
      <c r="M140"/>
      <c r="N140"/>
      <c r="O140">
        <v>2</v>
      </c>
      <c r="P140">
        <f t="shared" si="52"/>
        <v>8.39</v>
      </c>
      <c r="Q140">
        <v>91.61</v>
      </c>
      <c r="R140">
        <v>21.28</v>
      </c>
      <c r="S140">
        <f t="shared" ref="S140:S202" si="60">R140/Q140*100</f>
        <v>23.228905141360116</v>
      </c>
      <c r="T140">
        <v>25.706800567623624</v>
      </c>
      <c r="U140">
        <v>26.743805261434339</v>
      </c>
      <c r="AC140">
        <v>2.0699999999999998</v>
      </c>
      <c r="AD140">
        <f t="shared" si="53"/>
        <v>24.871738893133937</v>
      </c>
      <c r="AE140">
        <f t="shared" si="54"/>
        <v>68.874402357821197</v>
      </c>
      <c r="AF140">
        <f t="shared" si="55"/>
        <v>4.4870204081632661</v>
      </c>
      <c r="AG140">
        <f t="shared" si="56"/>
        <v>49.829355965505947</v>
      </c>
      <c r="AI140">
        <f t="shared" si="57"/>
        <v>0</v>
      </c>
      <c r="AJ140">
        <f t="shared" si="58"/>
        <v>0</v>
      </c>
      <c r="AK140">
        <f t="shared" si="59"/>
        <v>239.56654959658286</v>
      </c>
    </row>
    <row r="141" spans="1:48" x14ac:dyDescent="0.2">
      <c r="J141">
        <v>2021</v>
      </c>
      <c r="K141" t="s">
        <v>82</v>
      </c>
      <c r="L141" t="s">
        <v>83</v>
      </c>
      <c r="M141"/>
      <c r="N141"/>
      <c r="O141">
        <v>3</v>
      </c>
      <c r="P141">
        <f t="shared" si="52"/>
        <v>8.4200000000000017</v>
      </c>
      <c r="Q141">
        <v>91.58</v>
      </c>
      <c r="R141">
        <v>20.32</v>
      </c>
      <c r="S141">
        <f t="shared" si="60"/>
        <v>22.188250709761959</v>
      </c>
      <c r="T141">
        <v>25.693382834680062</v>
      </c>
      <c r="U141">
        <v>25.409478051976414</v>
      </c>
      <c r="AC141">
        <v>1.97</v>
      </c>
      <c r="AD141">
        <f t="shared" si="53"/>
        <v>23.630814588338065</v>
      </c>
      <c r="AE141">
        <f t="shared" si="54"/>
        <v>68.884854771784234</v>
      </c>
      <c r="AF141">
        <f t="shared" si="55"/>
        <v>4.722647185217018</v>
      </c>
      <c r="AG141">
        <f t="shared" si="56"/>
        <v>52.210934701899973</v>
      </c>
      <c r="AI141">
        <f t="shared" si="57"/>
        <v>0</v>
      </c>
      <c r="AJ141">
        <f t="shared" si="58"/>
        <v>0</v>
      </c>
      <c r="AK141">
        <f t="shared" si="59"/>
        <v>252.18516704810068</v>
      </c>
    </row>
    <row r="142" spans="1:48" x14ac:dyDescent="0.2">
      <c r="J142">
        <v>2021</v>
      </c>
      <c r="K142" t="s">
        <v>82</v>
      </c>
      <c r="L142" t="s">
        <v>83</v>
      </c>
      <c r="M142"/>
      <c r="N142"/>
      <c r="O142">
        <v>4</v>
      </c>
      <c r="P142">
        <f t="shared" si="52"/>
        <v>8.5499999999999972</v>
      </c>
      <c r="Q142">
        <v>91.45</v>
      </c>
      <c r="R142">
        <v>17.41</v>
      </c>
      <c r="S142">
        <f t="shared" si="60"/>
        <v>19.037725533078184</v>
      </c>
      <c r="T142">
        <v>26.637506834335699</v>
      </c>
      <c r="U142">
        <v>28.048113723346091</v>
      </c>
      <c r="AC142">
        <v>2.13</v>
      </c>
      <c r="AD142">
        <f t="shared" si="53"/>
        <v>26.084745762711865</v>
      </c>
      <c r="AE142">
        <f t="shared" si="54"/>
        <v>68.149382176052498</v>
      </c>
      <c r="AF142">
        <f t="shared" si="55"/>
        <v>4.2783625730994155</v>
      </c>
      <c r="AG142">
        <f t="shared" si="56"/>
        <v>52.747528704209948</v>
      </c>
      <c r="AI142">
        <f t="shared" si="57"/>
        <v>0</v>
      </c>
      <c r="AJ142">
        <f t="shared" si="58"/>
        <v>0</v>
      </c>
      <c r="AK142">
        <f t="shared" si="59"/>
        <v>226.02152409447396</v>
      </c>
    </row>
    <row r="143" spans="1:48" x14ac:dyDescent="0.2">
      <c r="J143">
        <v>2021</v>
      </c>
      <c r="K143" t="s">
        <v>88</v>
      </c>
      <c r="L143" t="s">
        <v>83</v>
      </c>
      <c r="M143"/>
      <c r="N143"/>
      <c r="O143">
        <v>1</v>
      </c>
      <c r="P143">
        <f t="shared" si="52"/>
        <v>8.1800000000000068</v>
      </c>
      <c r="Q143">
        <v>91.82</v>
      </c>
      <c r="R143">
        <v>19.5</v>
      </c>
      <c r="S143">
        <f t="shared" si="60"/>
        <v>21.237203223698543</v>
      </c>
      <c r="T143">
        <v>27.063820518405578</v>
      </c>
      <c r="U143">
        <v>28.88259638423002</v>
      </c>
      <c r="AC143">
        <v>2.02</v>
      </c>
      <c r="AD143">
        <f t="shared" si="53"/>
        <v>26.86081463733392</v>
      </c>
      <c r="AE143">
        <f t="shared" si="54"/>
        <v>67.81728381616206</v>
      </c>
      <c r="AF143">
        <f t="shared" si="55"/>
        <v>4.1547511312217189</v>
      </c>
      <c r="AG143">
        <f t="shared" si="56"/>
        <v>49.881982138967537</v>
      </c>
      <c r="AI143">
        <f t="shared" si="57"/>
        <v>0</v>
      </c>
      <c r="AJ143">
        <f t="shared" si="58"/>
        <v>0</v>
      </c>
      <c r="AK143">
        <f t="shared" si="59"/>
        <v>218.42165631905709</v>
      </c>
    </row>
    <row r="144" spans="1:48" x14ac:dyDescent="0.2">
      <c r="J144">
        <v>2021</v>
      </c>
      <c r="K144" t="s">
        <v>88</v>
      </c>
      <c r="L144" t="s">
        <v>83</v>
      </c>
      <c r="M144"/>
      <c r="N144"/>
      <c r="O144">
        <v>2</v>
      </c>
      <c r="P144">
        <f t="shared" si="52"/>
        <v>8.0100000000000051</v>
      </c>
      <c r="Q144">
        <v>91.99</v>
      </c>
      <c r="R144">
        <v>18.48</v>
      </c>
      <c r="S144">
        <f t="shared" si="60"/>
        <v>20.089140123926516</v>
      </c>
      <c r="T144">
        <v>25.209261876290906</v>
      </c>
      <c r="U144">
        <v>27.720404391781717</v>
      </c>
      <c r="AC144">
        <v>2.0099999999999998</v>
      </c>
      <c r="AD144">
        <f t="shared" si="53"/>
        <v>25.779976084356999</v>
      </c>
      <c r="AE144">
        <f t="shared" si="54"/>
        <v>69.261984998369385</v>
      </c>
      <c r="AF144">
        <f t="shared" si="55"/>
        <v>4.3289411764705878</v>
      </c>
      <c r="AG144">
        <f t="shared" si="56"/>
        <v>52.120883791716487</v>
      </c>
      <c r="AI144">
        <f t="shared" si="57"/>
        <v>0</v>
      </c>
      <c r="AJ144">
        <f t="shared" si="58"/>
        <v>0</v>
      </c>
      <c r="AK144">
        <f t="shared" si="59"/>
        <v>232.42717738258088</v>
      </c>
    </row>
    <row r="145" spans="10:37" x14ac:dyDescent="0.2">
      <c r="J145">
        <v>2021</v>
      </c>
      <c r="K145" t="s">
        <v>88</v>
      </c>
      <c r="L145" t="s">
        <v>83</v>
      </c>
      <c r="M145"/>
      <c r="N145"/>
      <c r="O145">
        <v>3</v>
      </c>
      <c r="P145">
        <f t="shared" si="52"/>
        <v>8.8700000000000045</v>
      </c>
      <c r="Q145">
        <v>91.13</v>
      </c>
      <c r="R145">
        <v>18.399999999999999</v>
      </c>
      <c r="S145">
        <f t="shared" si="60"/>
        <v>20.190936025458136</v>
      </c>
      <c r="T145">
        <v>27.521123669483156</v>
      </c>
      <c r="U145">
        <v>28.43191045758806</v>
      </c>
      <c r="AC145">
        <v>2.0499999999999998</v>
      </c>
      <c r="AD145">
        <f t="shared" si="53"/>
        <v>26.441676725556896</v>
      </c>
      <c r="AE145">
        <f t="shared" si="54"/>
        <v>67.461044661472627</v>
      </c>
      <c r="AF145">
        <f t="shared" si="55"/>
        <v>4.2206098031648009</v>
      </c>
      <c r="AG145">
        <f t="shared" si="56"/>
        <v>51.317387248984971</v>
      </c>
      <c r="AI145">
        <f t="shared" si="57"/>
        <v>0</v>
      </c>
      <c r="AJ145">
        <f t="shared" si="58"/>
        <v>0</v>
      </c>
      <c r="AK145">
        <f t="shared" si="59"/>
        <v>220.71840808523245</v>
      </c>
    </row>
    <row r="146" spans="10:37" x14ac:dyDescent="0.2">
      <c r="J146">
        <v>2021</v>
      </c>
      <c r="K146" t="s">
        <v>88</v>
      </c>
      <c r="L146" t="s">
        <v>83</v>
      </c>
      <c r="M146"/>
      <c r="N146"/>
      <c r="O146">
        <v>4</v>
      </c>
      <c r="P146">
        <f t="shared" si="52"/>
        <v>8.519999999999996</v>
      </c>
      <c r="Q146">
        <v>91.48</v>
      </c>
      <c r="R146">
        <v>16.07</v>
      </c>
      <c r="S146">
        <f t="shared" si="60"/>
        <v>17.566681241801486</v>
      </c>
      <c r="T146">
        <v>27.973327503279403</v>
      </c>
      <c r="U146">
        <v>30.050284215128986</v>
      </c>
      <c r="AC146">
        <v>2.09</v>
      </c>
      <c r="AD146">
        <f t="shared" si="53"/>
        <v>27.94676432006996</v>
      </c>
      <c r="AE146">
        <f t="shared" si="54"/>
        <v>67.108777874945346</v>
      </c>
      <c r="AF146">
        <f t="shared" si="55"/>
        <v>3.9933066569661699</v>
      </c>
      <c r="AG146">
        <f t="shared" si="56"/>
        <v>52.396554438128547</v>
      </c>
      <c r="AI146">
        <f t="shared" si="57"/>
        <v>0</v>
      </c>
      <c r="AJ146">
        <f t="shared" si="58"/>
        <v>0</v>
      </c>
      <c r="AK146">
        <f t="shared" si="59"/>
        <v>207.74103056502577</v>
      </c>
    </row>
    <row r="147" spans="10:37" x14ac:dyDescent="0.2">
      <c r="J147">
        <v>2021</v>
      </c>
      <c r="K147" t="s">
        <v>93</v>
      </c>
      <c r="L147" t="s">
        <v>83</v>
      </c>
      <c r="M147"/>
      <c r="N147"/>
      <c r="O147">
        <v>1</v>
      </c>
      <c r="P147">
        <f t="shared" si="52"/>
        <v>7.3199999999999932</v>
      </c>
      <c r="Q147">
        <v>92.68</v>
      </c>
      <c r="R147">
        <v>21.15</v>
      </c>
      <c r="S147">
        <f t="shared" si="60"/>
        <v>22.820457488131201</v>
      </c>
      <c r="T147">
        <v>26.025032369443245</v>
      </c>
      <c r="U147">
        <v>33.340526542943458</v>
      </c>
      <c r="AC147">
        <v>2.36</v>
      </c>
      <c r="AD147">
        <f t="shared" si="53"/>
        <v>31.006689684937417</v>
      </c>
      <c r="AE147">
        <f t="shared" si="54"/>
        <v>68.626499784203716</v>
      </c>
      <c r="AF147">
        <f t="shared" si="55"/>
        <v>3.5992233009708743</v>
      </c>
      <c r="AG147">
        <f t="shared" si="56"/>
        <v>43.812852826931383</v>
      </c>
      <c r="AI147">
        <f t="shared" si="57"/>
        <v>0</v>
      </c>
      <c r="AJ147">
        <f t="shared" si="58"/>
        <v>0</v>
      </c>
      <c r="AK147">
        <f t="shared" si="59"/>
        <v>191.47449386618504</v>
      </c>
    </row>
    <row r="148" spans="10:37" x14ac:dyDescent="0.2">
      <c r="J148">
        <v>2021</v>
      </c>
      <c r="K148" t="s">
        <v>93</v>
      </c>
      <c r="L148" t="s">
        <v>83</v>
      </c>
      <c r="M148"/>
      <c r="N148"/>
      <c r="O148">
        <v>2</v>
      </c>
      <c r="P148">
        <f t="shared" si="52"/>
        <v>7.6700000000000017</v>
      </c>
      <c r="Q148">
        <v>92.33</v>
      </c>
      <c r="R148">
        <v>17.989999999999998</v>
      </c>
      <c r="S148">
        <f t="shared" si="60"/>
        <v>19.484457922668689</v>
      </c>
      <c r="T148">
        <v>25.928733889310084</v>
      </c>
      <c r="U148">
        <v>32.308025560489547</v>
      </c>
      <c r="AC148">
        <v>2.38</v>
      </c>
      <c r="AD148">
        <f t="shared" si="53"/>
        <v>30.046463771255279</v>
      </c>
      <c r="AE148">
        <f t="shared" si="54"/>
        <v>68.701516300227453</v>
      </c>
      <c r="AF148">
        <f t="shared" si="55"/>
        <v>3.7142474019443514</v>
      </c>
      <c r="AG148">
        <f t="shared" si="56"/>
        <v>48.089078306076026</v>
      </c>
      <c r="AI148">
        <f t="shared" si="57"/>
        <v>0</v>
      </c>
      <c r="AJ148">
        <f t="shared" si="58"/>
        <v>0</v>
      </c>
      <c r="AK148">
        <f t="shared" si="59"/>
        <v>197.80963444012195</v>
      </c>
    </row>
    <row r="149" spans="10:37" x14ac:dyDescent="0.2">
      <c r="J149">
        <v>2021</v>
      </c>
      <c r="K149" t="s">
        <v>93</v>
      </c>
      <c r="L149" t="s">
        <v>83</v>
      </c>
      <c r="M149"/>
      <c r="N149"/>
      <c r="O149">
        <v>3</v>
      </c>
      <c r="P149">
        <f t="shared" si="52"/>
        <v>7.7600000000000051</v>
      </c>
      <c r="Q149">
        <v>92.24</v>
      </c>
      <c r="R149">
        <v>16.41</v>
      </c>
      <c r="S149">
        <f t="shared" si="60"/>
        <v>17.790546400693845</v>
      </c>
      <c r="T149">
        <v>29.488291413703383</v>
      </c>
      <c r="U149">
        <v>36.459236773634004</v>
      </c>
      <c r="AC149">
        <v>2.2200000000000002</v>
      </c>
      <c r="AD149">
        <f t="shared" si="53"/>
        <v>33.907090199479626</v>
      </c>
      <c r="AE149">
        <f t="shared" si="54"/>
        <v>65.928620988725072</v>
      </c>
      <c r="AF149">
        <f t="shared" si="55"/>
        <v>3.291347011596788</v>
      </c>
      <c r="AG149">
        <f t="shared" si="56"/>
        <v>46.082363399826534</v>
      </c>
      <c r="AI149">
        <f t="shared" si="57"/>
        <v>0</v>
      </c>
      <c r="AJ149">
        <f t="shared" si="58"/>
        <v>0</v>
      </c>
      <c r="AK149">
        <f t="shared" si="59"/>
        <v>168.21237958909887</v>
      </c>
    </row>
    <row r="150" spans="10:37" x14ac:dyDescent="0.2">
      <c r="J150">
        <v>2021</v>
      </c>
      <c r="K150" t="s">
        <v>93</v>
      </c>
      <c r="L150" t="s">
        <v>83</v>
      </c>
      <c r="M150"/>
      <c r="N150"/>
      <c r="O150">
        <v>4</v>
      </c>
      <c r="P150">
        <f t="shared" si="52"/>
        <v>7.7199999999999989</v>
      </c>
      <c r="Q150">
        <v>92.28</v>
      </c>
      <c r="R150">
        <v>16</v>
      </c>
      <c r="S150">
        <f t="shared" si="60"/>
        <v>17.338534893801473</v>
      </c>
      <c r="T150">
        <v>25.032509752925879</v>
      </c>
      <c r="U150">
        <v>32.618118768964024</v>
      </c>
      <c r="AC150">
        <v>2.44</v>
      </c>
      <c r="AD150">
        <f t="shared" si="53"/>
        <v>30.334850455136543</v>
      </c>
      <c r="AE150">
        <f t="shared" si="54"/>
        <v>69.39967490247075</v>
      </c>
      <c r="AF150">
        <f t="shared" si="55"/>
        <v>3.6789368770764117</v>
      </c>
      <c r="AG150">
        <f t="shared" si="56"/>
        <v>49.88661465106199</v>
      </c>
      <c r="AI150">
        <f t="shared" si="57"/>
        <v>0</v>
      </c>
      <c r="AJ150">
        <f t="shared" si="58"/>
        <v>0</v>
      </c>
      <c r="AK150">
        <f t="shared" si="59"/>
        <v>197.92017306652247</v>
      </c>
    </row>
    <row r="151" spans="10:37" x14ac:dyDescent="0.2">
      <c r="J151">
        <v>2021</v>
      </c>
      <c r="K151" t="s">
        <v>98</v>
      </c>
      <c r="L151" t="s">
        <v>83</v>
      </c>
      <c r="M151"/>
      <c r="N151"/>
      <c r="O151">
        <v>1</v>
      </c>
      <c r="P151">
        <f t="shared" si="52"/>
        <v>8.0400000000000063</v>
      </c>
      <c r="Q151">
        <v>91.96</v>
      </c>
      <c r="R151">
        <v>22.38</v>
      </c>
      <c r="S151">
        <f t="shared" si="60"/>
        <v>24.336668116572426</v>
      </c>
      <c r="T151">
        <v>26.826881252718575</v>
      </c>
      <c r="U151">
        <v>31.992170508916924</v>
      </c>
      <c r="AC151">
        <v>2.21</v>
      </c>
      <c r="AD151">
        <f t="shared" si="53"/>
        <v>29.752718573292743</v>
      </c>
      <c r="AE151">
        <f t="shared" si="54"/>
        <v>68.001859504132227</v>
      </c>
      <c r="AF151">
        <f t="shared" si="55"/>
        <v>3.7509177430319505</v>
      </c>
      <c r="AG151">
        <f t="shared" si="56"/>
        <v>43.700613310134834</v>
      </c>
      <c r="AI151">
        <f t="shared" si="57"/>
        <v>0</v>
      </c>
      <c r="AJ151">
        <f t="shared" si="58"/>
        <v>0</v>
      </c>
      <c r="AK151">
        <f t="shared" si="59"/>
        <v>197.72820261489568</v>
      </c>
    </row>
    <row r="152" spans="10:37" x14ac:dyDescent="0.2">
      <c r="J152">
        <v>2021</v>
      </c>
      <c r="K152" t="s">
        <v>98</v>
      </c>
      <c r="L152" t="s">
        <v>83</v>
      </c>
      <c r="M152"/>
      <c r="N152"/>
      <c r="O152">
        <v>2</v>
      </c>
      <c r="P152">
        <f t="shared" si="52"/>
        <v>8.480000000000004</v>
      </c>
      <c r="Q152">
        <v>91.52</v>
      </c>
      <c r="R152">
        <v>20.91</v>
      </c>
      <c r="S152">
        <f t="shared" si="60"/>
        <v>22.847465034965037</v>
      </c>
      <c r="T152">
        <v>23.765297202797203</v>
      </c>
      <c r="U152">
        <v>27.502185314685317</v>
      </c>
      <c r="AC152">
        <v>2.21</v>
      </c>
      <c r="AD152">
        <f t="shared" si="53"/>
        <v>25.577032342657347</v>
      </c>
      <c r="AE152">
        <f t="shared" si="54"/>
        <v>70.386833479020979</v>
      </c>
      <c r="AF152">
        <f t="shared" si="55"/>
        <v>4.3632896305125142</v>
      </c>
      <c r="AG152">
        <f t="shared" si="56"/>
        <v>49.365502622377612</v>
      </c>
      <c r="AI152">
        <f t="shared" si="57"/>
        <v>0</v>
      </c>
      <c r="AJ152">
        <f t="shared" si="58"/>
        <v>0</v>
      </c>
      <c r="AK152">
        <f t="shared" si="59"/>
        <v>238.07607801831261</v>
      </c>
    </row>
    <row r="153" spans="10:37" x14ac:dyDescent="0.2">
      <c r="J153">
        <v>2021</v>
      </c>
      <c r="K153" t="s">
        <v>98</v>
      </c>
      <c r="L153" t="s">
        <v>83</v>
      </c>
      <c r="M153"/>
      <c r="N153"/>
      <c r="O153">
        <v>3</v>
      </c>
      <c r="P153">
        <f t="shared" si="52"/>
        <v>7.980000000000004</v>
      </c>
      <c r="Q153">
        <v>92.02</v>
      </c>
      <c r="R153">
        <v>20.32</v>
      </c>
      <c r="S153">
        <f t="shared" si="60"/>
        <v>22.082156053031952</v>
      </c>
      <c r="T153">
        <v>29.493588350358618</v>
      </c>
      <c r="U153">
        <v>33.014562051727886</v>
      </c>
      <c r="AC153">
        <v>2.17</v>
      </c>
      <c r="AD153">
        <f t="shared" si="53"/>
        <v>30.703542708106934</v>
      </c>
      <c r="AE153">
        <f t="shared" si="54"/>
        <v>65.924494675070633</v>
      </c>
      <c r="AF153">
        <f t="shared" si="55"/>
        <v>3.634759710335747</v>
      </c>
      <c r="AG153">
        <f t="shared" si="56"/>
        <v>45.044301238861109</v>
      </c>
      <c r="AI153">
        <f t="shared" si="57"/>
        <v>0</v>
      </c>
      <c r="AJ153">
        <f t="shared" si="58"/>
        <v>0</v>
      </c>
      <c r="AK153">
        <f t="shared" si="59"/>
        <v>185.75170323193041</v>
      </c>
    </row>
    <row r="154" spans="10:37" x14ac:dyDescent="0.2">
      <c r="J154">
        <v>2021</v>
      </c>
      <c r="K154" t="s">
        <v>98</v>
      </c>
      <c r="L154" t="s">
        <v>83</v>
      </c>
      <c r="M154"/>
      <c r="N154"/>
      <c r="O154">
        <v>4</v>
      </c>
      <c r="P154">
        <f t="shared" si="52"/>
        <v>8.5499999999999972</v>
      </c>
      <c r="Q154">
        <v>91.45</v>
      </c>
      <c r="R154">
        <v>22.12</v>
      </c>
      <c r="S154">
        <f t="shared" si="60"/>
        <v>24.18808091853472</v>
      </c>
      <c r="T154">
        <v>27.687260798250406</v>
      </c>
      <c r="U154">
        <v>31.930016402405688</v>
      </c>
      <c r="AC154">
        <v>2.21</v>
      </c>
      <c r="AD154">
        <f t="shared" si="53"/>
        <v>29.694915254237291</v>
      </c>
      <c r="AE154">
        <f t="shared" si="54"/>
        <v>67.33162383816294</v>
      </c>
      <c r="AF154">
        <f t="shared" si="55"/>
        <v>3.7582191780821916</v>
      </c>
      <c r="AG154">
        <f t="shared" si="56"/>
        <v>43.907003827227989</v>
      </c>
      <c r="AI154">
        <f t="shared" si="57"/>
        <v>0</v>
      </c>
      <c r="AJ154">
        <f t="shared" si="58"/>
        <v>0</v>
      </c>
      <c r="AK154">
        <f t="shared" si="59"/>
        <v>196.16046511627908</v>
      </c>
    </row>
    <row r="155" spans="10:37" x14ac:dyDescent="0.2">
      <c r="J155">
        <v>2021</v>
      </c>
      <c r="K155" t="s">
        <v>105</v>
      </c>
      <c r="L155" t="s">
        <v>83</v>
      </c>
      <c r="M155"/>
      <c r="N155"/>
      <c r="O155">
        <v>1</v>
      </c>
      <c r="P155">
        <f t="shared" si="52"/>
        <v>8.9000000000000057</v>
      </c>
      <c r="Q155">
        <v>91.1</v>
      </c>
      <c r="R155">
        <v>20.05</v>
      </c>
      <c r="S155">
        <f t="shared" si="60"/>
        <v>22.008781558726675</v>
      </c>
      <c r="T155">
        <v>32.645444566410539</v>
      </c>
      <c r="U155">
        <v>48.397365532382004</v>
      </c>
      <c r="AC155">
        <v>2.92</v>
      </c>
      <c r="AD155">
        <f t="shared" si="53"/>
        <v>45.009549945115268</v>
      </c>
      <c r="AE155">
        <f t="shared" si="54"/>
        <v>63.469198682766191</v>
      </c>
      <c r="AF155">
        <f t="shared" si="55"/>
        <v>2.4794738035835788</v>
      </c>
      <c r="AG155">
        <f t="shared" si="56"/>
        <v>30.061668496158049</v>
      </c>
      <c r="AI155">
        <f t="shared" si="57"/>
        <v>0</v>
      </c>
      <c r="AJ155">
        <f t="shared" si="58"/>
        <v>0</v>
      </c>
      <c r="AK155">
        <f t="shared" si="59"/>
        <v>121.99241509175205</v>
      </c>
    </row>
    <row r="156" spans="10:37" x14ac:dyDescent="0.2">
      <c r="J156">
        <v>2021</v>
      </c>
      <c r="K156" t="s">
        <v>105</v>
      </c>
      <c r="L156" t="s">
        <v>83</v>
      </c>
      <c r="M156"/>
      <c r="N156"/>
      <c r="O156">
        <v>2</v>
      </c>
      <c r="P156">
        <f t="shared" si="52"/>
        <v>8.2399999999999949</v>
      </c>
      <c r="Q156">
        <v>91.76</v>
      </c>
      <c r="R156">
        <v>20.66</v>
      </c>
      <c r="S156">
        <f t="shared" si="60"/>
        <v>22.515257192676547</v>
      </c>
      <c r="T156">
        <v>31.288142981691369</v>
      </c>
      <c r="U156">
        <v>47.351787271142108</v>
      </c>
      <c r="AC156">
        <v>2.92</v>
      </c>
      <c r="AD156">
        <f t="shared" si="53"/>
        <v>44.037162162162161</v>
      </c>
      <c r="AE156">
        <f t="shared" si="54"/>
        <v>64.526536617262423</v>
      </c>
      <c r="AF156">
        <f t="shared" si="55"/>
        <v>2.5342232451093212</v>
      </c>
      <c r="AG156">
        <f t="shared" si="56"/>
        <v>30.527580645161294</v>
      </c>
      <c r="AI156">
        <f t="shared" si="57"/>
        <v>0</v>
      </c>
      <c r="AJ156">
        <f t="shared" si="58"/>
        <v>0</v>
      </c>
      <c r="AK156">
        <f t="shared" si="59"/>
        <v>126.76329381539861</v>
      </c>
    </row>
    <row r="157" spans="10:37" x14ac:dyDescent="0.2">
      <c r="J157">
        <v>2021</v>
      </c>
      <c r="K157" t="s">
        <v>105</v>
      </c>
      <c r="L157" t="s">
        <v>83</v>
      </c>
      <c r="M157"/>
      <c r="N157"/>
      <c r="O157">
        <v>3</v>
      </c>
      <c r="P157">
        <f t="shared" si="52"/>
        <v>9.75</v>
      </c>
      <c r="Q157">
        <v>90.25</v>
      </c>
      <c r="R157">
        <v>18.670000000000002</v>
      </c>
      <c r="S157">
        <f t="shared" si="60"/>
        <v>20.686980609418285</v>
      </c>
      <c r="T157">
        <v>36.110803324099727</v>
      </c>
      <c r="U157">
        <v>52.86426592797784</v>
      </c>
      <c r="AC157">
        <v>2.99</v>
      </c>
      <c r="AD157">
        <f t="shared" si="53"/>
        <v>49.163767313019392</v>
      </c>
      <c r="AE157">
        <f t="shared" si="54"/>
        <v>60.769684210526322</v>
      </c>
      <c r="AF157">
        <f t="shared" si="55"/>
        <v>2.269964368057011</v>
      </c>
      <c r="AG157">
        <f t="shared" si="56"/>
        <v>27.159252077562329</v>
      </c>
      <c r="AI157">
        <f t="shared" si="57"/>
        <v>0</v>
      </c>
      <c r="AJ157">
        <f t="shared" si="58"/>
        <v>0</v>
      </c>
      <c r="AK157">
        <f t="shared" si="59"/>
        <v>106.93412233796241</v>
      </c>
    </row>
    <row r="158" spans="10:37" x14ac:dyDescent="0.2">
      <c r="J158">
        <v>2021</v>
      </c>
      <c r="K158" t="s">
        <v>105</v>
      </c>
      <c r="L158" t="s">
        <v>83</v>
      </c>
      <c r="M158"/>
      <c r="N158"/>
      <c r="O158">
        <v>4</v>
      </c>
      <c r="P158">
        <f t="shared" si="52"/>
        <v>9.1800000000000068</v>
      </c>
      <c r="Q158">
        <v>90.82</v>
      </c>
      <c r="R158">
        <v>18.399999999999999</v>
      </c>
      <c r="S158">
        <f t="shared" si="60"/>
        <v>20.259854657564414</v>
      </c>
      <c r="T158">
        <v>32.536886148425459</v>
      </c>
      <c r="U158">
        <v>48.579608015855541</v>
      </c>
      <c r="AC158">
        <v>2.98</v>
      </c>
      <c r="AD158">
        <f t="shared" si="53"/>
        <v>45.179035454745659</v>
      </c>
      <c r="AE158">
        <f t="shared" si="54"/>
        <v>63.553765690376572</v>
      </c>
      <c r="AF158">
        <f t="shared" si="55"/>
        <v>2.470172257479601</v>
      </c>
      <c r="AG158">
        <f t="shared" si="56"/>
        <v>31.581109887689919</v>
      </c>
      <c r="AI158">
        <f t="shared" si="57"/>
        <v>0</v>
      </c>
      <c r="AJ158">
        <f t="shared" si="58"/>
        <v>0</v>
      </c>
      <c r="AK158">
        <f t="shared" si="59"/>
        <v>121.69670454785047</v>
      </c>
    </row>
    <row r="159" spans="10:37" x14ac:dyDescent="0.2">
      <c r="J159">
        <v>2021</v>
      </c>
      <c r="K159" t="s">
        <v>117</v>
      </c>
      <c r="L159" t="s">
        <v>83</v>
      </c>
      <c r="M159"/>
      <c r="N159"/>
      <c r="O159">
        <v>1</v>
      </c>
      <c r="P159">
        <f t="shared" si="52"/>
        <v>6.0699999999999932</v>
      </c>
      <c r="Q159">
        <v>93.93</v>
      </c>
      <c r="R159">
        <v>20.23</v>
      </c>
      <c r="S159">
        <f t="shared" si="60"/>
        <v>21.537315021824764</v>
      </c>
      <c r="T159">
        <v>29.883956137549241</v>
      </c>
      <c r="U159">
        <v>39.486851910997551</v>
      </c>
      <c r="AC159">
        <v>2.34</v>
      </c>
      <c r="AD159">
        <f t="shared" si="53"/>
        <v>36.722772277227726</v>
      </c>
      <c r="AE159">
        <f t="shared" si="54"/>
        <v>65.62039816884915</v>
      </c>
      <c r="AF159">
        <f t="shared" si="55"/>
        <v>3.0389862496629818</v>
      </c>
      <c r="AG159">
        <f t="shared" si="56"/>
        <v>39.39991270094751</v>
      </c>
      <c r="AI159">
        <f t="shared" si="57"/>
        <v>0</v>
      </c>
      <c r="AJ159">
        <f t="shared" si="58"/>
        <v>0</v>
      </c>
      <c r="AK159">
        <f t="shared" si="59"/>
        <v>154.58875018026549</v>
      </c>
    </row>
    <row r="160" spans="10:37" x14ac:dyDescent="0.2">
      <c r="J160">
        <v>2021</v>
      </c>
      <c r="K160" t="s">
        <v>117</v>
      </c>
      <c r="L160" t="s">
        <v>83</v>
      </c>
      <c r="M160"/>
      <c r="N160"/>
      <c r="O160">
        <v>2</v>
      </c>
      <c r="P160">
        <f t="shared" si="52"/>
        <v>6.6099999999999994</v>
      </c>
      <c r="Q160">
        <v>93.39</v>
      </c>
      <c r="R160">
        <v>18.489999999999998</v>
      </c>
      <c r="S160">
        <f t="shared" si="60"/>
        <v>19.798693650283756</v>
      </c>
      <c r="T160">
        <v>28.300674590427239</v>
      </c>
      <c r="U160">
        <v>38.333868722561299</v>
      </c>
      <c r="AC160">
        <v>2.36</v>
      </c>
      <c r="AD160">
        <f t="shared" si="53"/>
        <v>35.650497911982008</v>
      </c>
      <c r="AE160">
        <f t="shared" si="54"/>
        <v>66.853774494057191</v>
      </c>
      <c r="AF160">
        <f t="shared" si="55"/>
        <v>3.1303910614525141</v>
      </c>
      <c r="AG160">
        <f t="shared" si="56"/>
        <v>42.190808437734233</v>
      </c>
      <c r="AI160">
        <f t="shared" si="57"/>
        <v>0</v>
      </c>
      <c r="AJ160">
        <f t="shared" si="58"/>
        <v>0</v>
      </c>
      <c r="AK160">
        <f t="shared" si="59"/>
        <v>162.23136286865017</v>
      </c>
    </row>
    <row r="161" spans="10:37" x14ac:dyDescent="0.2">
      <c r="J161">
        <v>2021</v>
      </c>
      <c r="K161" t="s">
        <v>117</v>
      </c>
      <c r="L161" t="s">
        <v>83</v>
      </c>
      <c r="M161"/>
      <c r="N161"/>
      <c r="O161">
        <v>3</v>
      </c>
      <c r="P161">
        <f t="shared" si="52"/>
        <v>6.6899999999999977</v>
      </c>
      <c r="Q161">
        <v>93.31</v>
      </c>
      <c r="R161">
        <v>18.09</v>
      </c>
      <c r="S161">
        <f t="shared" si="60"/>
        <v>19.386989604543992</v>
      </c>
      <c r="T161">
        <v>31.154217125709998</v>
      </c>
      <c r="U161">
        <v>41.163862394169968</v>
      </c>
      <c r="AC161">
        <v>2.25</v>
      </c>
      <c r="AD161">
        <f t="shared" si="53"/>
        <v>38.282392026578073</v>
      </c>
      <c r="AE161">
        <f t="shared" si="54"/>
        <v>64.63086485907192</v>
      </c>
      <c r="AF161">
        <f t="shared" si="55"/>
        <v>2.9151783389742256</v>
      </c>
      <c r="AG161">
        <f t="shared" si="56"/>
        <v>40.080618368877936</v>
      </c>
      <c r="AI161">
        <f t="shared" si="57"/>
        <v>0</v>
      </c>
      <c r="AJ161">
        <f t="shared" si="58"/>
        <v>0</v>
      </c>
      <c r="AK161">
        <f t="shared" si="59"/>
        <v>146.05464904367204</v>
      </c>
    </row>
    <row r="162" spans="10:37" x14ac:dyDescent="0.2">
      <c r="J162">
        <v>2021</v>
      </c>
      <c r="K162" t="s">
        <v>117</v>
      </c>
      <c r="L162" t="s">
        <v>83</v>
      </c>
      <c r="M162"/>
      <c r="N162"/>
      <c r="O162">
        <v>4</v>
      </c>
      <c r="P162">
        <f t="shared" si="52"/>
        <v>5.8599999999999994</v>
      </c>
      <c r="Q162">
        <v>94.14</v>
      </c>
      <c r="R162">
        <v>16.079999999999998</v>
      </c>
      <c r="S162">
        <f t="shared" si="60"/>
        <v>17.080943275971954</v>
      </c>
      <c r="T162">
        <v>30.77331633736987</v>
      </c>
      <c r="U162">
        <v>42.022519651582755</v>
      </c>
      <c r="AC162">
        <v>2.33</v>
      </c>
      <c r="AD162">
        <f t="shared" si="53"/>
        <v>39.080943275971961</v>
      </c>
      <c r="AE162">
        <f t="shared" si="54"/>
        <v>64.927586573188876</v>
      </c>
      <c r="AF162">
        <f t="shared" si="55"/>
        <v>2.8556117290192109</v>
      </c>
      <c r="AG162">
        <f t="shared" si="56"/>
        <v>41.508113448056086</v>
      </c>
      <c r="AI162">
        <f t="shared" si="57"/>
        <v>0</v>
      </c>
      <c r="AJ162">
        <f t="shared" si="58"/>
        <v>0</v>
      </c>
      <c r="AK162">
        <f t="shared" si="59"/>
        <v>143.72711453899876</v>
      </c>
    </row>
    <row r="163" spans="10:37" x14ac:dyDescent="0.2">
      <c r="J163">
        <v>2021</v>
      </c>
      <c r="K163" t="s">
        <v>110</v>
      </c>
      <c r="L163" t="s">
        <v>83</v>
      </c>
      <c r="M163"/>
      <c r="N163"/>
      <c r="O163">
        <v>1</v>
      </c>
      <c r="P163">
        <f t="shared" si="52"/>
        <v>8.7800000000000011</v>
      </c>
      <c r="Q163">
        <v>91.22</v>
      </c>
      <c r="R163">
        <v>17.78</v>
      </c>
      <c r="S163">
        <f t="shared" si="60"/>
        <v>19.491339618504718</v>
      </c>
      <c r="T163">
        <v>34.279763209822406</v>
      </c>
      <c r="U163">
        <v>37.371190528392901</v>
      </c>
      <c r="AC163">
        <v>1.7</v>
      </c>
      <c r="AD163">
        <f t="shared" si="53"/>
        <v>34.755207191405397</v>
      </c>
      <c r="AE163">
        <f t="shared" si="54"/>
        <v>62.196064459548353</v>
      </c>
      <c r="AF163">
        <f t="shared" si="55"/>
        <v>3.2110296274567318</v>
      </c>
      <c r="AG163">
        <f t="shared" si="56"/>
        <v>44.053453190089883</v>
      </c>
      <c r="AI163">
        <f t="shared" si="57"/>
        <v>0</v>
      </c>
      <c r="AJ163">
        <f t="shared" si="58"/>
        <v>0</v>
      </c>
      <c r="AK163">
        <f t="shared" si="59"/>
        <v>154.81659355877397</v>
      </c>
    </row>
    <row r="164" spans="10:37" x14ac:dyDescent="0.2">
      <c r="J164">
        <v>2021</v>
      </c>
      <c r="K164" t="s">
        <v>110</v>
      </c>
      <c r="L164" t="s">
        <v>83</v>
      </c>
      <c r="M164"/>
      <c r="N164"/>
      <c r="O164">
        <v>2</v>
      </c>
      <c r="P164">
        <f t="shared" si="52"/>
        <v>7.3199999999999932</v>
      </c>
      <c r="Q164">
        <v>92.68</v>
      </c>
      <c r="R164">
        <v>18.829999999999998</v>
      </c>
      <c r="S164">
        <f t="shared" si="60"/>
        <v>20.317220543806645</v>
      </c>
      <c r="T164">
        <v>31.603366422097533</v>
      </c>
      <c r="U164">
        <v>35.9948208890807</v>
      </c>
      <c r="AC164">
        <v>1.74</v>
      </c>
      <c r="AD164">
        <f t="shared" si="53"/>
        <v>33.475183426845049</v>
      </c>
      <c r="AE164">
        <f t="shared" si="54"/>
        <v>64.28097755718602</v>
      </c>
      <c r="AF164">
        <f t="shared" si="55"/>
        <v>3.3338129496402886</v>
      </c>
      <c r="AG164">
        <f t="shared" si="56"/>
        <v>44.467596029348307</v>
      </c>
      <c r="AI164">
        <f t="shared" si="57"/>
        <v>0</v>
      </c>
      <c r="AJ164">
        <f t="shared" si="58"/>
        <v>0</v>
      </c>
      <c r="AK164">
        <f t="shared" si="59"/>
        <v>166.12461658580116</v>
      </c>
    </row>
    <row r="165" spans="10:37" x14ac:dyDescent="0.2">
      <c r="J165">
        <v>2021</v>
      </c>
      <c r="K165" t="s">
        <v>110</v>
      </c>
      <c r="L165" t="s">
        <v>83</v>
      </c>
      <c r="M165"/>
      <c r="N165"/>
      <c r="O165">
        <v>3</v>
      </c>
      <c r="P165">
        <f t="shared" si="52"/>
        <v>7.6899999999999977</v>
      </c>
      <c r="Q165">
        <v>92.31</v>
      </c>
      <c r="R165">
        <v>19.03</v>
      </c>
      <c r="S165">
        <f t="shared" si="60"/>
        <v>20.615317950384572</v>
      </c>
      <c r="T165">
        <v>32.282526270176582</v>
      </c>
      <c r="U165">
        <v>35.521611959701005</v>
      </c>
      <c r="AC165">
        <v>1.72</v>
      </c>
      <c r="AD165">
        <f t="shared" si="53"/>
        <v>33.035099122521935</v>
      </c>
      <c r="AE165">
        <f t="shared" si="54"/>
        <v>63.751912035532449</v>
      </c>
      <c r="AF165">
        <f t="shared" si="55"/>
        <v>3.3782250686184816</v>
      </c>
      <c r="AG165">
        <f t="shared" si="56"/>
        <v>44.629582927093495</v>
      </c>
      <c r="AI165">
        <f t="shared" si="57"/>
        <v>0</v>
      </c>
      <c r="AJ165">
        <f t="shared" si="58"/>
        <v>0</v>
      </c>
      <c r="AK165">
        <f t="shared" si="59"/>
        <v>166.95217628743876</v>
      </c>
    </row>
    <row r="166" spans="10:37" x14ac:dyDescent="0.2">
      <c r="J166">
        <v>2021</v>
      </c>
      <c r="K166" t="s">
        <v>110</v>
      </c>
      <c r="L166" t="s">
        <v>83</v>
      </c>
      <c r="M166"/>
      <c r="N166"/>
      <c r="O166">
        <v>4</v>
      </c>
      <c r="P166">
        <f t="shared" si="52"/>
        <v>7.1800000000000068</v>
      </c>
      <c r="Q166">
        <v>92.82</v>
      </c>
      <c r="R166">
        <v>17.45</v>
      </c>
      <c r="S166">
        <f t="shared" si="60"/>
        <v>18.799827623357036</v>
      </c>
      <c r="T166">
        <v>32.428355957767721</v>
      </c>
      <c r="U166">
        <v>37.933634992458529</v>
      </c>
      <c r="AC166">
        <v>1.7</v>
      </c>
      <c r="AD166">
        <f t="shared" si="53"/>
        <v>35.278280542986437</v>
      </c>
      <c r="AE166">
        <f t="shared" si="54"/>
        <v>63.638310708898949</v>
      </c>
      <c r="AF166">
        <f t="shared" si="55"/>
        <v>3.1634194831013911</v>
      </c>
      <c r="AG166">
        <f t="shared" si="56"/>
        <v>44.221891833656528</v>
      </c>
      <c r="AI166">
        <f t="shared" si="57"/>
        <v>0</v>
      </c>
      <c r="AJ166">
        <f t="shared" si="58"/>
        <v>0</v>
      </c>
      <c r="AK166">
        <f t="shared" si="59"/>
        <v>156.05788524665954</v>
      </c>
    </row>
    <row r="167" spans="10:37" x14ac:dyDescent="0.2">
      <c r="J167">
        <v>2021</v>
      </c>
      <c r="K167" t="s">
        <v>122</v>
      </c>
      <c r="L167" t="s">
        <v>83</v>
      </c>
      <c r="M167"/>
      <c r="N167"/>
      <c r="O167">
        <v>1</v>
      </c>
      <c r="P167">
        <f t="shared" si="52"/>
        <v>7.1500000000000057</v>
      </c>
      <c r="Q167">
        <v>92.85</v>
      </c>
      <c r="R167">
        <v>20.81</v>
      </c>
      <c r="S167">
        <f t="shared" si="60"/>
        <v>22.412493268712979</v>
      </c>
      <c r="T167">
        <v>27.980613893376415</v>
      </c>
      <c r="U167">
        <v>29.003769520732366</v>
      </c>
      <c r="AC167">
        <v>2.0299999999999998</v>
      </c>
      <c r="AD167">
        <f t="shared" si="53"/>
        <v>26.973505654281102</v>
      </c>
      <c r="AE167">
        <f t="shared" si="54"/>
        <v>67.103101777059777</v>
      </c>
      <c r="AF167">
        <f t="shared" si="55"/>
        <v>4.137393241737839</v>
      </c>
      <c r="AG167">
        <f t="shared" si="56"/>
        <v>48.584001077005922</v>
      </c>
      <c r="AI167">
        <f t="shared" si="57"/>
        <v>0</v>
      </c>
      <c r="AJ167">
        <f t="shared" si="58"/>
        <v>0</v>
      </c>
      <c r="AK167">
        <f t="shared" si="59"/>
        <v>215.21854247446007</v>
      </c>
    </row>
    <row r="168" spans="10:37" x14ac:dyDescent="0.2">
      <c r="J168">
        <v>2021</v>
      </c>
      <c r="K168" t="s">
        <v>122</v>
      </c>
      <c r="L168" t="s">
        <v>83</v>
      </c>
      <c r="M168"/>
      <c r="N168"/>
      <c r="O168">
        <v>2</v>
      </c>
      <c r="P168">
        <f t="shared" si="52"/>
        <v>7.269999999999996</v>
      </c>
      <c r="Q168">
        <v>92.73</v>
      </c>
      <c r="R168">
        <v>18.920000000000002</v>
      </c>
      <c r="S168">
        <f t="shared" si="60"/>
        <v>20.403321470937129</v>
      </c>
      <c r="T168">
        <v>26.366871562601098</v>
      </c>
      <c r="U168">
        <v>27.83349509328157</v>
      </c>
      <c r="AC168">
        <v>2.12</v>
      </c>
      <c r="AD168">
        <f t="shared" si="53"/>
        <v>25.885150436751861</v>
      </c>
      <c r="AE168">
        <f t="shared" si="54"/>
        <v>68.360207052733756</v>
      </c>
      <c r="AF168">
        <f t="shared" si="55"/>
        <v>4.3113521890740021</v>
      </c>
      <c r="AG168">
        <f t="shared" si="56"/>
        <v>51.591528092311016</v>
      </c>
      <c r="AI168">
        <f t="shared" si="57"/>
        <v>0</v>
      </c>
      <c r="AJ168">
        <f t="shared" si="58"/>
        <v>0</v>
      </c>
      <c r="AK168">
        <f t="shared" si="59"/>
        <v>228.46893668399667</v>
      </c>
    </row>
    <row r="169" spans="10:37" x14ac:dyDescent="0.2">
      <c r="J169">
        <v>2021</v>
      </c>
      <c r="K169" t="s">
        <v>122</v>
      </c>
      <c r="L169" t="s">
        <v>83</v>
      </c>
      <c r="M169"/>
      <c r="N169"/>
      <c r="O169">
        <v>3</v>
      </c>
      <c r="P169">
        <f t="shared" si="52"/>
        <v>7.7399999999999949</v>
      </c>
      <c r="Q169">
        <v>92.26</v>
      </c>
      <c r="R169">
        <v>19.739999999999998</v>
      </c>
      <c r="S169">
        <f t="shared" si="60"/>
        <v>21.396054628224583</v>
      </c>
      <c r="T169">
        <v>30.511597658790375</v>
      </c>
      <c r="U169">
        <v>30.923477129850426</v>
      </c>
      <c r="AC169">
        <v>2.08</v>
      </c>
      <c r="AD169">
        <f t="shared" si="53"/>
        <v>28.758833730760898</v>
      </c>
      <c r="AE169">
        <f t="shared" si="54"/>
        <v>65.131465423802297</v>
      </c>
      <c r="AF169">
        <f t="shared" si="55"/>
        <v>3.8805467928496316</v>
      </c>
      <c r="AG169">
        <f t="shared" si="56"/>
        <v>47.765111641014521</v>
      </c>
      <c r="AI169">
        <f t="shared" si="57"/>
        <v>0</v>
      </c>
      <c r="AJ169">
        <f t="shared" si="58"/>
        <v>0</v>
      </c>
      <c r="AK169">
        <f t="shared" si="59"/>
        <v>195.92689865421136</v>
      </c>
    </row>
    <row r="170" spans="10:37" x14ac:dyDescent="0.2">
      <c r="J170">
        <v>2021</v>
      </c>
      <c r="K170" t="s">
        <v>122</v>
      </c>
      <c r="L170" t="s">
        <v>83</v>
      </c>
      <c r="M170"/>
      <c r="N170"/>
      <c r="O170">
        <v>4</v>
      </c>
      <c r="P170">
        <f t="shared" si="52"/>
        <v>8.25</v>
      </c>
      <c r="Q170">
        <v>91.75</v>
      </c>
      <c r="R170">
        <v>20.7</v>
      </c>
      <c r="S170">
        <f t="shared" si="60"/>
        <v>22.561307901907355</v>
      </c>
      <c r="T170">
        <v>28.065395095367844</v>
      </c>
      <c r="U170">
        <v>28.392370572207088</v>
      </c>
      <c r="AC170">
        <v>2</v>
      </c>
      <c r="AD170">
        <f t="shared" si="53"/>
        <v>26.404904632152594</v>
      </c>
      <c r="AE170">
        <f t="shared" si="54"/>
        <v>67.037057220708448</v>
      </c>
      <c r="AF170">
        <f t="shared" si="55"/>
        <v>4.2264875239923221</v>
      </c>
      <c r="AG170">
        <f t="shared" si="56"/>
        <v>49.033787465940051</v>
      </c>
      <c r="AI170">
        <f t="shared" si="57"/>
        <v>0</v>
      </c>
      <c r="AJ170">
        <f t="shared" si="58"/>
        <v>0</v>
      </c>
      <c r="AK170">
        <f t="shared" si="59"/>
        <v>219.63665580502609</v>
      </c>
    </row>
    <row r="171" spans="10:37" x14ac:dyDescent="0.2">
      <c r="J171">
        <v>2021</v>
      </c>
      <c r="K171" t="s">
        <v>82</v>
      </c>
      <c r="L171" t="s">
        <v>126</v>
      </c>
      <c r="M171"/>
      <c r="N171"/>
      <c r="O171">
        <v>1</v>
      </c>
      <c r="P171">
        <f t="shared" ref="P171:P202" si="61">100-Q171</f>
        <v>5.9699999999999989</v>
      </c>
      <c r="Q171">
        <v>94.03</v>
      </c>
      <c r="R171">
        <v>16.34</v>
      </c>
      <c r="S171">
        <f t="shared" si="60"/>
        <v>17.377432734233757</v>
      </c>
      <c r="T171">
        <v>22.811868552589598</v>
      </c>
      <c r="U171">
        <v>20.557268956715941</v>
      </c>
      <c r="AC171">
        <v>1.61</v>
      </c>
      <c r="AD171">
        <f t="shared" si="53"/>
        <v>19.118260129745828</v>
      </c>
      <c r="AE171">
        <f t="shared" si="54"/>
        <v>71.129554397532701</v>
      </c>
      <c r="AF171">
        <f t="shared" si="55"/>
        <v>5.8373512674599075</v>
      </c>
      <c r="AG171">
        <f t="shared" si="56"/>
        <v>61.894307136020416</v>
      </c>
      <c r="AI171">
        <f t="shared" si="57"/>
        <v>0</v>
      </c>
      <c r="AJ171">
        <f t="shared" si="58"/>
        <v>0</v>
      </c>
      <c r="AK171">
        <f t="shared" si="59"/>
        <v>321.866817454493</v>
      </c>
    </row>
    <row r="172" spans="10:37" x14ac:dyDescent="0.2">
      <c r="J172">
        <v>2021</v>
      </c>
      <c r="K172" t="s">
        <v>82</v>
      </c>
      <c r="L172" t="s">
        <v>126</v>
      </c>
      <c r="M172"/>
      <c r="N172"/>
      <c r="O172">
        <v>2</v>
      </c>
      <c r="P172">
        <f t="shared" si="61"/>
        <v>6.9699999999999989</v>
      </c>
      <c r="Q172">
        <v>93.03</v>
      </c>
      <c r="R172">
        <v>14.66</v>
      </c>
      <c r="S172">
        <f t="shared" si="60"/>
        <v>15.758357519079865</v>
      </c>
      <c r="T172">
        <v>23.616037837256798</v>
      </c>
      <c r="U172">
        <v>20.595506825755134</v>
      </c>
      <c r="AC172">
        <v>1.73</v>
      </c>
      <c r="AD172">
        <f t="shared" si="53"/>
        <v>19.153821347952274</v>
      </c>
      <c r="AE172">
        <f t="shared" si="54"/>
        <v>70.503106524776967</v>
      </c>
      <c r="AF172">
        <f t="shared" si="55"/>
        <v>5.8265135699373696</v>
      </c>
      <c r="AG172">
        <f t="shared" si="56"/>
        <v>63.357821132967864</v>
      </c>
      <c r="AI172">
        <f t="shared" si="57"/>
        <v>0</v>
      </c>
      <c r="AJ172">
        <f t="shared" si="58"/>
        <v>0</v>
      </c>
      <c r="AK172">
        <f t="shared" si="59"/>
        <v>318.43977278244409</v>
      </c>
    </row>
    <row r="173" spans="10:37" x14ac:dyDescent="0.2">
      <c r="J173">
        <v>2021</v>
      </c>
      <c r="K173" t="s">
        <v>82</v>
      </c>
      <c r="L173" t="s">
        <v>126</v>
      </c>
      <c r="M173"/>
      <c r="N173"/>
      <c r="O173">
        <v>3</v>
      </c>
      <c r="P173">
        <f t="shared" si="61"/>
        <v>6.4699999999999989</v>
      </c>
      <c r="Q173">
        <v>93.53</v>
      </c>
      <c r="R173">
        <v>18.489999999999998</v>
      </c>
      <c r="S173">
        <f t="shared" si="60"/>
        <v>19.769058056238638</v>
      </c>
      <c r="T173">
        <v>20.677857371966212</v>
      </c>
      <c r="U173">
        <v>16.176627819950816</v>
      </c>
      <c r="AC173">
        <v>1.53</v>
      </c>
      <c r="AD173">
        <f t="shared" si="53"/>
        <v>15.044263872554261</v>
      </c>
      <c r="AE173">
        <f t="shared" si="54"/>
        <v>72.791949107238324</v>
      </c>
      <c r="AF173">
        <f t="shared" si="55"/>
        <v>7.4181097157964313</v>
      </c>
      <c r="AG173">
        <f t="shared" si="56"/>
        <v>63.656678071207097</v>
      </c>
      <c r="AI173">
        <f t="shared" si="57"/>
        <v>0</v>
      </c>
      <c r="AJ173">
        <f t="shared" si="58"/>
        <v>0</v>
      </c>
      <c r="AK173">
        <f t="shared" si="59"/>
        <v>418.5881123288093</v>
      </c>
    </row>
    <row r="174" spans="10:37" x14ac:dyDescent="0.2">
      <c r="J174">
        <v>2021</v>
      </c>
      <c r="K174" t="s">
        <v>82</v>
      </c>
      <c r="L174" t="s">
        <v>126</v>
      </c>
      <c r="M174"/>
      <c r="N174"/>
      <c r="O174">
        <v>4</v>
      </c>
      <c r="P174">
        <f t="shared" si="61"/>
        <v>6.6400000000000006</v>
      </c>
      <c r="Q174">
        <v>93.36</v>
      </c>
      <c r="R174">
        <v>14.04</v>
      </c>
      <c r="S174">
        <f t="shared" si="60"/>
        <v>15.038560411311053</v>
      </c>
      <c r="T174">
        <v>23.232647814910028</v>
      </c>
      <c r="U174">
        <v>21.904455869751498</v>
      </c>
      <c r="AC174">
        <v>1.89</v>
      </c>
      <c r="AD174">
        <f t="shared" si="53"/>
        <v>20.371143958868895</v>
      </c>
      <c r="AE174">
        <f t="shared" si="54"/>
        <v>70.801767352185095</v>
      </c>
      <c r="AF174">
        <f t="shared" si="55"/>
        <v>5.4783374083129592</v>
      </c>
      <c r="AG174">
        <f t="shared" si="56"/>
        <v>62.700295629820047</v>
      </c>
      <c r="AI174">
        <f t="shared" si="57"/>
        <v>0</v>
      </c>
      <c r="AJ174">
        <f t="shared" si="58"/>
        <v>0</v>
      </c>
      <c r="AK174">
        <f t="shared" si="59"/>
        <v>300.67904702336961</v>
      </c>
    </row>
    <row r="175" spans="10:37" x14ac:dyDescent="0.2">
      <c r="J175">
        <v>2021</v>
      </c>
      <c r="K175" t="s">
        <v>88</v>
      </c>
      <c r="L175" t="s">
        <v>126</v>
      </c>
      <c r="M175"/>
      <c r="N175"/>
      <c r="O175">
        <v>1</v>
      </c>
      <c r="P175">
        <f t="shared" si="61"/>
        <v>6.0600000000000023</v>
      </c>
      <c r="Q175">
        <v>93.94</v>
      </c>
      <c r="R175">
        <v>16.170000000000002</v>
      </c>
      <c r="S175">
        <f t="shared" si="60"/>
        <v>17.213114754098363</v>
      </c>
      <c r="T175">
        <v>21.662763466042158</v>
      </c>
      <c r="U175">
        <v>21.82243985522674</v>
      </c>
      <c r="AC175">
        <v>1.93</v>
      </c>
      <c r="AD175">
        <f t="shared" si="53"/>
        <v>20.294869065360871</v>
      </c>
      <c r="AE175">
        <f t="shared" si="54"/>
        <v>72.024707259953161</v>
      </c>
      <c r="AF175">
        <f t="shared" si="55"/>
        <v>5.4989268292682931</v>
      </c>
      <c r="AG175">
        <f t="shared" si="56"/>
        <v>60.562016180540766</v>
      </c>
      <c r="AI175">
        <f t="shared" si="57"/>
        <v>0</v>
      </c>
      <c r="AJ175">
        <f t="shared" si="58"/>
        <v>0</v>
      </c>
      <c r="AK175">
        <f t="shared" si="59"/>
        <v>307.02216676120253</v>
      </c>
    </row>
    <row r="176" spans="10:37" x14ac:dyDescent="0.2">
      <c r="J176">
        <v>2021</v>
      </c>
      <c r="K176" t="s">
        <v>88</v>
      </c>
      <c r="L176" t="s">
        <v>126</v>
      </c>
      <c r="M176"/>
      <c r="N176"/>
      <c r="O176">
        <v>2</v>
      </c>
      <c r="P176">
        <f t="shared" si="61"/>
        <v>6.0100000000000051</v>
      </c>
      <c r="Q176">
        <v>93.99</v>
      </c>
      <c r="R176">
        <v>14.8</v>
      </c>
      <c r="S176">
        <f t="shared" si="60"/>
        <v>15.746355995318654</v>
      </c>
      <c r="T176">
        <v>22.34280242578998</v>
      </c>
      <c r="U176">
        <v>22.725821895946378</v>
      </c>
      <c r="AC176">
        <v>2.04</v>
      </c>
      <c r="AD176">
        <f t="shared" si="53"/>
        <v>21.135014363230134</v>
      </c>
      <c r="AE176">
        <f t="shared" si="54"/>
        <v>71.494956910309611</v>
      </c>
      <c r="AF176">
        <f t="shared" si="55"/>
        <v>5.2803370786516854</v>
      </c>
      <c r="AG176">
        <f t="shared" si="56"/>
        <v>61.078629641451215</v>
      </c>
      <c r="AI176">
        <f t="shared" si="57"/>
        <v>0</v>
      </c>
      <c r="AJ176">
        <f t="shared" si="58"/>
        <v>0</v>
      </c>
      <c r="AK176">
        <f t="shared" si="59"/>
        <v>292.64920303109483</v>
      </c>
    </row>
    <row r="177" spans="10:37" x14ac:dyDescent="0.2">
      <c r="J177">
        <v>2021</v>
      </c>
      <c r="K177" t="s">
        <v>88</v>
      </c>
      <c r="L177" t="s">
        <v>126</v>
      </c>
      <c r="M177"/>
      <c r="N177"/>
      <c r="O177">
        <v>3</v>
      </c>
      <c r="P177">
        <f t="shared" si="61"/>
        <v>6.1400000000000006</v>
      </c>
      <c r="Q177">
        <v>93.86</v>
      </c>
      <c r="R177">
        <v>16.3</v>
      </c>
      <c r="S177">
        <f t="shared" si="60"/>
        <v>17.366290219475815</v>
      </c>
      <c r="T177">
        <v>22.043468996377584</v>
      </c>
      <c r="U177">
        <v>20.701044108246325</v>
      </c>
      <c r="AC177">
        <v>1.82</v>
      </c>
      <c r="AD177">
        <f t="shared" si="53"/>
        <v>19.251971020669082</v>
      </c>
      <c r="AE177">
        <f t="shared" si="54"/>
        <v>71.728137651821868</v>
      </c>
      <c r="AF177">
        <f t="shared" si="55"/>
        <v>5.7968090581574883</v>
      </c>
      <c r="AG177">
        <f t="shared" si="56"/>
        <v>61.561738759855103</v>
      </c>
      <c r="AI177">
        <f t="shared" si="57"/>
        <v>0</v>
      </c>
      <c r="AJ177">
        <f t="shared" si="58"/>
        <v>0</v>
      </c>
      <c r="AK177">
        <f t="shared" si="59"/>
        <v>322.32117679445594</v>
      </c>
    </row>
    <row r="178" spans="10:37" x14ac:dyDescent="0.2">
      <c r="J178">
        <v>2021</v>
      </c>
      <c r="K178" t="s">
        <v>88</v>
      </c>
      <c r="L178" t="s">
        <v>126</v>
      </c>
      <c r="M178"/>
      <c r="N178"/>
      <c r="O178">
        <v>4</v>
      </c>
      <c r="P178">
        <f t="shared" si="61"/>
        <v>7.3299999999999983</v>
      </c>
      <c r="Q178">
        <v>92.67</v>
      </c>
      <c r="R178">
        <v>14.35</v>
      </c>
      <c r="S178">
        <f t="shared" si="60"/>
        <v>15.485054494442647</v>
      </c>
      <c r="T178">
        <v>22.96320276249056</v>
      </c>
      <c r="U178">
        <v>22.456026761627278</v>
      </c>
      <c r="AC178">
        <v>1.95</v>
      </c>
      <c r="AD178">
        <f t="shared" si="53"/>
        <v>20.88410488831337</v>
      </c>
      <c r="AE178">
        <f t="shared" si="54"/>
        <v>71.011665048019864</v>
      </c>
      <c r="AF178">
        <f t="shared" si="55"/>
        <v>5.3437770302739072</v>
      </c>
      <c r="AG178">
        <f t="shared" si="56"/>
        <v>61.68084061724398</v>
      </c>
      <c r="AI178">
        <f t="shared" si="57"/>
        <v>0</v>
      </c>
      <c r="AJ178">
        <f t="shared" si="58"/>
        <v>0</v>
      </c>
      <c r="AK178">
        <f t="shared" si="59"/>
        <v>294.16318183342094</v>
      </c>
    </row>
    <row r="179" spans="10:37" x14ac:dyDescent="0.2">
      <c r="J179">
        <v>2021</v>
      </c>
      <c r="K179" t="s">
        <v>93</v>
      </c>
      <c r="L179" t="s">
        <v>126</v>
      </c>
      <c r="M179"/>
      <c r="N179"/>
      <c r="O179">
        <v>1</v>
      </c>
      <c r="P179">
        <f t="shared" si="61"/>
        <v>6.3700000000000045</v>
      </c>
      <c r="Q179">
        <v>93.63</v>
      </c>
      <c r="R179">
        <v>16.8</v>
      </c>
      <c r="S179">
        <f t="shared" si="60"/>
        <v>17.942966997757132</v>
      </c>
      <c r="T179">
        <v>18.978959735127631</v>
      </c>
      <c r="U179">
        <v>19.609099647548863</v>
      </c>
      <c r="AC179">
        <v>1.91</v>
      </c>
      <c r="AD179">
        <f t="shared" si="53"/>
        <v>18.236462672220444</v>
      </c>
      <c r="AE179">
        <f t="shared" si="54"/>
        <v>74.115390366335575</v>
      </c>
      <c r="AF179">
        <f t="shared" si="55"/>
        <v>6.1196078431372545</v>
      </c>
      <c r="AG179">
        <f t="shared" si="56"/>
        <v>61.910570330022423</v>
      </c>
      <c r="AI179">
        <f t="shared" si="57"/>
        <v>0</v>
      </c>
      <c r="AJ179">
        <f t="shared" si="58"/>
        <v>0</v>
      </c>
      <c r="AK179">
        <f t="shared" si="59"/>
        <v>351.59466990930736</v>
      </c>
    </row>
    <row r="180" spans="10:37" x14ac:dyDescent="0.2">
      <c r="J180">
        <v>2021</v>
      </c>
      <c r="K180" t="s">
        <v>93</v>
      </c>
      <c r="L180" t="s">
        <v>126</v>
      </c>
      <c r="M180"/>
      <c r="N180"/>
      <c r="O180">
        <v>2</v>
      </c>
      <c r="P180">
        <f t="shared" si="61"/>
        <v>6.4099999999999966</v>
      </c>
      <c r="Q180">
        <v>93.59</v>
      </c>
      <c r="R180">
        <v>12.36</v>
      </c>
      <c r="S180">
        <f t="shared" si="60"/>
        <v>13.206539160166683</v>
      </c>
      <c r="T180">
        <v>24.703493963030237</v>
      </c>
      <c r="U180">
        <v>28.389785233465116</v>
      </c>
      <c r="AC180">
        <v>2.09</v>
      </c>
      <c r="AD180">
        <f t="shared" si="53"/>
        <v>26.402500267122559</v>
      </c>
      <c r="AE180">
        <f t="shared" si="54"/>
        <v>69.655978202799446</v>
      </c>
      <c r="AF180">
        <f t="shared" si="55"/>
        <v>4.226872412495295</v>
      </c>
      <c r="AG180">
        <f t="shared" si="56"/>
        <v>58.300960572710764</v>
      </c>
      <c r="AI180">
        <f t="shared" si="57"/>
        <v>0</v>
      </c>
      <c r="AJ180">
        <f t="shared" si="58"/>
        <v>0</v>
      </c>
      <c r="AK180">
        <f t="shared" si="59"/>
        <v>228.23793227192755</v>
      </c>
    </row>
    <row r="181" spans="10:37" x14ac:dyDescent="0.2">
      <c r="J181">
        <v>2021</v>
      </c>
      <c r="K181" t="s">
        <v>93</v>
      </c>
      <c r="L181" t="s">
        <v>126</v>
      </c>
      <c r="M181"/>
      <c r="N181"/>
      <c r="O181">
        <v>3</v>
      </c>
      <c r="P181">
        <f t="shared" si="61"/>
        <v>6.1800000000000068</v>
      </c>
      <c r="Q181">
        <v>93.82</v>
      </c>
      <c r="R181">
        <v>16.420000000000002</v>
      </c>
      <c r="S181">
        <f t="shared" si="60"/>
        <v>17.501598806224688</v>
      </c>
      <c r="T181">
        <v>22.308676188445961</v>
      </c>
      <c r="U181">
        <v>24.014069494777235</v>
      </c>
      <c r="AC181">
        <v>1.94</v>
      </c>
      <c r="AD181">
        <f t="shared" si="53"/>
        <v>22.333084630142832</v>
      </c>
      <c r="AE181">
        <f t="shared" si="54"/>
        <v>71.521541249200595</v>
      </c>
      <c r="AF181">
        <f t="shared" si="55"/>
        <v>4.9970705725699061</v>
      </c>
      <c r="AG181">
        <f t="shared" si="56"/>
        <v>58.225316563632482</v>
      </c>
      <c r="AI181">
        <f t="shared" si="57"/>
        <v>0</v>
      </c>
      <c r="AJ181">
        <f t="shared" si="58"/>
        <v>0</v>
      </c>
      <c r="AK181">
        <f t="shared" si="59"/>
        <v>277.05285975288757</v>
      </c>
    </row>
    <row r="182" spans="10:37" x14ac:dyDescent="0.2">
      <c r="J182">
        <v>2021</v>
      </c>
      <c r="K182" t="s">
        <v>93</v>
      </c>
      <c r="L182" t="s">
        <v>126</v>
      </c>
      <c r="M182"/>
      <c r="N182"/>
      <c r="O182">
        <v>4</v>
      </c>
      <c r="P182">
        <f t="shared" si="61"/>
        <v>6.7600000000000051</v>
      </c>
      <c r="Q182">
        <v>93.24</v>
      </c>
      <c r="R182">
        <v>12.59</v>
      </c>
      <c r="S182">
        <f t="shared" si="60"/>
        <v>13.502788502788505</v>
      </c>
      <c r="T182">
        <v>21.793221793221797</v>
      </c>
      <c r="U182">
        <v>24.688974688974692</v>
      </c>
      <c r="AC182">
        <v>2.17</v>
      </c>
      <c r="AD182">
        <f t="shared" si="53"/>
        <v>22.960746460746464</v>
      </c>
      <c r="AE182">
        <f t="shared" si="54"/>
        <v>71.923080223080234</v>
      </c>
      <c r="AF182">
        <f t="shared" si="55"/>
        <v>4.8604691572545606</v>
      </c>
      <c r="AG182">
        <f t="shared" si="56"/>
        <v>61.36646503646503</v>
      </c>
      <c r="AI182">
        <f t="shared" si="57"/>
        <v>0</v>
      </c>
      <c r="AJ182">
        <f t="shared" si="58"/>
        <v>0</v>
      </c>
      <c r="AK182">
        <f t="shared" si="59"/>
        <v>270.99218071242399</v>
      </c>
    </row>
    <row r="183" spans="10:37" x14ac:dyDescent="0.2">
      <c r="J183">
        <v>2021</v>
      </c>
      <c r="K183" t="s">
        <v>98</v>
      </c>
      <c r="L183" t="s">
        <v>126</v>
      </c>
      <c r="M183"/>
      <c r="N183"/>
      <c r="O183">
        <v>1</v>
      </c>
      <c r="P183">
        <f t="shared" si="61"/>
        <v>5.9200000000000017</v>
      </c>
      <c r="Q183">
        <v>94.08</v>
      </c>
      <c r="R183">
        <v>13.66</v>
      </c>
      <c r="S183">
        <f t="shared" si="60"/>
        <v>14.519557823129253</v>
      </c>
      <c r="T183">
        <v>23.841411564625851</v>
      </c>
      <c r="U183">
        <v>21.077806122448976</v>
      </c>
      <c r="AC183">
        <v>1.78</v>
      </c>
      <c r="AD183">
        <f t="shared" si="53"/>
        <v>19.602359693877549</v>
      </c>
      <c r="AE183">
        <f t="shared" si="54"/>
        <v>70.327540391156475</v>
      </c>
      <c r="AF183">
        <f t="shared" si="55"/>
        <v>5.6931921331316193</v>
      </c>
      <c r="AG183">
        <f t="shared" si="56"/>
        <v>64.098082482993192</v>
      </c>
      <c r="AI183">
        <f t="shared" si="57"/>
        <v>0</v>
      </c>
      <c r="AJ183">
        <f t="shared" si="58"/>
        <v>0</v>
      </c>
      <c r="AK183">
        <f t="shared" si="59"/>
        <v>310.37844937785138</v>
      </c>
    </row>
    <row r="184" spans="10:37" x14ac:dyDescent="0.2">
      <c r="J184">
        <v>2021</v>
      </c>
      <c r="K184" t="s">
        <v>98</v>
      </c>
      <c r="L184" t="s">
        <v>126</v>
      </c>
      <c r="M184"/>
      <c r="N184"/>
      <c r="O184">
        <v>2</v>
      </c>
      <c r="P184">
        <f t="shared" si="61"/>
        <v>7.1700000000000017</v>
      </c>
      <c r="Q184">
        <v>92.83</v>
      </c>
      <c r="R184">
        <v>18.899999999999999</v>
      </c>
      <c r="S184">
        <f t="shared" si="60"/>
        <v>20.359797479263168</v>
      </c>
      <c r="T184">
        <v>24.884196919099431</v>
      </c>
      <c r="U184">
        <v>22.007971560917809</v>
      </c>
      <c r="AC184">
        <v>1.75</v>
      </c>
      <c r="AD184">
        <f t="shared" si="53"/>
        <v>20.467413551653564</v>
      </c>
      <c r="AE184">
        <f t="shared" si="54"/>
        <v>69.515210600021547</v>
      </c>
      <c r="AF184">
        <f t="shared" si="55"/>
        <v>5.4525697503671067</v>
      </c>
      <c r="AG184">
        <f t="shared" si="56"/>
        <v>57.422788969083271</v>
      </c>
      <c r="AI184">
        <f t="shared" si="57"/>
        <v>0</v>
      </c>
      <c r="AJ184">
        <f t="shared" si="58"/>
        <v>0</v>
      </c>
      <c r="AK184">
        <f t="shared" si="59"/>
        <v>293.82677093649329</v>
      </c>
    </row>
    <row r="185" spans="10:37" x14ac:dyDescent="0.2">
      <c r="J185">
        <v>2021</v>
      </c>
      <c r="K185" t="s">
        <v>98</v>
      </c>
      <c r="L185" t="s">
        <v>126</v>
      </c>
      <c r="M185"/>
      <c r="N185"/>
      <c r="O185">
        <v>3</v>
      </c>
      <c r="P185">
        <f t="shared" si="61"/>
        <v>6.480000000000004</v>
      </c>
      <c r="Q185">
        <v>93.52</v>
      </c>
      <c r="R185">
        <v>18.850000000000001</v>
      </c>
      <c r="S185">
        <f t="shared" si="60"/>
        <v>20.156116338751069</v>
      </c>
      <c r="T185">
        <v>23.535072711719423</v>
      </c>
      <c r="U185">
        <v>20.498289136013689</v>
      </c>
      <c r="AC185">
        <v>1.65</v>
      </c>
      <c r="AD185">
        <f t="shared" si="53"/>
        <v>19.063408896492732</v>
      </c>
      <c r="AE185">
        <f t="shared" si="54"/>
        <v>70.566178357570578</v>
      </c>
      <c r="AF185">
        <f t="shared" si="55"/>
        <v>5.8541471048513296</v>
      </c>
      <c r="AG185">
        <f t="shared" si="56"/>
        <v>59.130474764756201</v>
      </c>
      <c r="AI185">
        <f t="shared" si="57"/>
        <v>0</v>
      </c>
      <c r="AJ185">
        <f t="shared" si="58"/>
        <v>0</v>
      </c>
      <c r="AK185">
        <f t="shared" si="59"/>
        <v>320.23627033518943</v>
      </c>
    </row>
    <row r="186" spans="10:37" x14ac:dyDescent="0.2">
      <c r="J186">
        <v>2021</v>
      </c>
      <c r="K186" t="s">
        <v>98</v>
      </c>
      <c r="L186" t="s">
        <v>126</v>
      </c>
      <c r="M186"/>
      <c r="N186"/>
      <c r="O186">
        <v>4</v>
      </c>
      <c r="P186">
        <f t="shared" si="61"/>
        <v>6.6899999999999977</v>
      </c>
      <c r="Q186">
        <v>93.31</v>
      </c>
      <c r="R186">
        <v>16.79</v>
      </c>
      <c r="S186">
        <f t="shared" si="60"/>
        <v>17.993784160325792</v>
      </c>
      <c r="T186">
        <v>22.494909441646126</v>
      </c>
      <c r="U186">
        <v>20.555138784696172</v>
      </c>
      <c r="AC186">
        <v>1.81</v>
      </c>
      <c r="AD186">
        <f t="shared" si="53"/>
        <v>19.11627906976744</v>
      </c>
      <c r="AE186">
        <f t="shared" si="54"/>
        <v>71.376465544957668</v>
      </c>
      <c r="AF186">
        <f t="shared" si="55"/>
        <v>5.8379562043795623</v>
      </c>
      <c r="AG186">
        <f t="shared" si="56"/>
        <v>61.079936769906766</v>
      </c>
      <c r="AI186">
        <f t="shared" si="57"/>
        <v>0</v>
      </c>
      <c r="AJ186">
        <f t="shared" si="58"/>
        <v>0</v>
      </c>
      <c r="AK186">
        <f t="shared" si="59"/>
        <v>323.01758129834855</v>
      </c>
    </row>
    <row r="187" spans="10:37" x14ac:dyDescent="0.2">
      <c r="J187">
        <v>2021</v>
      </c>
      <c r="K187" t="s">
        <v>105</v>
      </c>
      <c r="L187" t="s">
        <v>126</v>
      </c>
      <c r="M187"/>
      <c r="N187"/>
      <c r="O187">
        <v>1</v>
      </c>
      <c r="P187">
        <f t="shared" si="61"/>
        <v>7.3400000000000034</v>
      </c>
      <c r="Q187">
        <v>92.66</v>
      </c>
      <c r="R187">
        <v>15.92</v>
      </c>
      <c r="S187">
        <f t="shared" si="60"/>
        <v>17.181092164903948</v>
      </c>
      <c r="T187">
        <v>27.72501618821498</v>
      </c>
      <c r="U187">
        <v>38.473990934599613</v>
      </c>
      <c r="AC187">
        <v>2.9</v>
      </c>
      <c r="AD187">
        <f t="shared" si="53"/>
        <v>35.780811569177644</v>
      </c>
      <c r="AE187">
        <f t="shared" si="54"/>
        <v>67.302212389380543</v>
      </c>
      <c r="AF187">
        <f t="shared" si="55"/>
        <v>3.1189901823281905</v>
      </c>
      <c r="AG187">
        <f t="shared" si="56"/>
        <v>44.138096265918414</v>
      </c>
      <c r="AI187">
        <f t="shared" si="57"/>
        <v>0</v>
      </c>
      <c r="AJ187">
        <f t="shared" si="58"/>
        <v>0</v>
      </c>
      <c r="AK187">
        <f t="shared" si="59"/>
        <v>162.72475945073228</v>
      </c>
    </row>
    <row r="188" spans="10:37" x14ac:dyDescent="0.2">
      <c r="J188">
        <v>2021</v>
      </c>
      <c r="K188" t="s">
        <v>105</v>
      </c>
      <c r="L188" t="s">
        <v>126</v>
      </c>
      <c r="M188"/>
      <c r="N188"/>
      <c r="O188">
        <v>2</v>
      </c>
      <c r="P188">
        <f t="shared" si="61"/>
        <v>5.769999999999996</v>
      </c>
      <c r="Q188">
        <v>94.23</v>
      </c>
      <c r="R188">
        <v>18.670000000000002</v>
      </c>
      <c r="S188">
        <f t="shared" si="60"/>
        <v>19.81322296508543</v>
      </c>
      <c r="T188">
        <v>24.716120131592909</v>
      </c>
      <c r="U188">
        <v>35.34967632388836</v>
      </c>
      <c r="AC188">
        <v>3.06</v>
      </c>
      <c r="AD188">
        <f t="shared" si="53"/>
        <v>32.87519898121618</v>
      </c>
      <c r="AE188">
        <f t="shared" si="54"/>
        <v>69.646142417489131</v>
      </c>
      <c r="AF188">
        <f t="shared" si="55"/>
        <v>3.3946562593815668</v>
      </c>
      <c r="AG188">
        <f t="shared" si="56"/>
        <v>44.251578053698388</v>
      </c>
      <c r="AI188">
        <f t="shared" si="57"/>
        <v>0</v>
      </c>
      <c r="AJ188">
        <f t="shared" si="58"/>
        <v>0</v>
      </c>
      <c r="AK188">
        <f t="shared" si="59"/>
        <v>183.27497154985235</v>
      </c>
    </row>
    <row r="189" spans="10:37" x14ac:dyDescent="0.2">
      <c r="J189">
        <v>2021</v>
      </c>
      <c r="K189" t="s">
        <v>105</v>
      </c>
      <c r="L189" t="s">
        <v>126</v>
      </c>
      <c r="M189"/>
      <c r="N189"/>
      <c r="O189">
        <v>3</v>
      </c>
      <c r="P189">
        <f t="shared" si="61"/>
        <v>6.6099999999999994</v>
      </c>
      <c r="Q189">
        <v>93.39</v>
      </c>
      <c r="R189">
        <v>17.34</v>
      </c>
      <c r="S189">
        <f t="shared" si="60"/>
        <v>18.56729842595567</v>
      </c>
      <c r="T189">
        <v>24.520826640967982</v>
      </c>
      <c r="U189">
        <v>35.23931898490202</v>
      </c>
      <c r="AC189">
        <v>3.02</v>
      </c>
      <c r="AD189">
        <f t="shared" si="53"/>
        <v>32.772566655958883</v>
      </c>
      <c r="AE189">
        <f t="shared" si="54"/>
        <v>69.798276046685942</v>
      </c>
      <c r="AF189">
        <f t="shared" si="55"/>
        <v>3.4052871467639019</v>
      </c>
      <c r="AG189">
        <f t="shared" si="56"/>
        <v>45.640134918085444</v>
      </c>
      <c r="AI189">
        <f t="shared" si="57"/>
        <v>0</v>
      </c>
      <c r="AJ189">
        <f t="shared" si="58"/>
        <v>0</v>
      </c>
      <c r="AK189">
        <f t="shared" si="59"/>
        <v>184.25052115353361</v>
      </c>
    </row>
    <row r="190" spans="10:37" x14ac:dyDescent="0.2">
      <c r="J190">
        <v>2021</v>
      </c>
      <c r="K190" t="s">
        <v>105</v>
      </c>
      <c r="L190" t="s">
        <v>126</v>
      </c>
      <c r="M190"/>
      <c r="N190"/>
      <c r="O190">
        <v>4</v>
      </c>
      <c r="P190">
        <f t="shared" si="61"/>
        <v>7.0400000000000063</v>
      </c>
      <c r="Q190">
        <v>92.96</v>
      </c>
      <c r="R190">
        <v>17.510000000000002</v>
      </c>
      <c r="S190">
        <f t="shared" si="60"/>
        <v>18.836058519793465</v>
      </c>
      <c r="T190">
        <v>25.806798623063681</v>
      </c>
      <c r="U190">
        <v>35.208691910499141</v>
      </c>
      <c r="AC190">
        <v>2.8</v>
      </c>
      <c r="AD190">
        <f t="shared" si="53"/>
        <v>32.744083476764203</v>
      </c>
      <c r="AE190">
        <f t="shared" si="54"/>
        <v>68.796503872633394</v>
      </c>
      <c r="AF190">
        <f t="shared" si="55"/>
        <v>3.4082493125572868</v>
      </c>
      <c r="AG190">
        <f t="shared" si="56"/>
        <v>45.619858003442332</v>
      </c>
      <c r="AI190">
        <f t="shared" si="57"/>
        <v>0</v>
      </c>
      <c r="AJ190">
        <f t="shared" si="58"/>
        <v>0</v>
      </c>
      <c r="AK190">
        <f t="shared" si="59"/>
        <v>181.76405971337016</v>
      </c>
    </row>
    <row r="191" spans="10:37" x14ac:dyDescent="0.2">
      <c r="J191">
        <v>2021</v>
      </c>
      <c r="K191" t="s">
        <v>117</v>
      </c>
      <c r="L191" t="s">
        <v>126</v>
      </c>
      <c r="M191"/>
      <c r="N191"/>
      <c r="O191">
        <v>1</v>
      </c>
      <c r="P191">
        <f t="shared" si="61"/>
        <v>6.6200000000000045</v>
      </c>
      <c r="Q191">
        <v>93.38</v>
      </c>
      <c r="R191">
        <v>18.82</v>
      </c>
      <c r="S191">
        <f t="shared" si="60"/>
        <v>20.154208609980724</v>
      </c>
      <c r="T191">
        <v>25.176697365602919</v>
      </c>
      <c r="U191">
        <v>29.931462840008567</v>
      </c>
      <c r="AC191">
        <v>2.0299999999999998</v>
      </c>
      <c r="AD191">
        <f t="shared" si="53"/>
        <v>27.836260441207969</v>
      </c>
      <c r="AE191">
        <f t="shared" si="54"/>
        <v>69.287352752195332</v>
      </c>
      <c r="AF191">
        <f t="shared" si="55"/>
        <v>4.0091592128801432</v>
      </c>
      <c r="AG191">
        <f t="shared" si="56"/>
        <v>49.979530948811302</v>
      </c>
      <c r="AI191">
        <f t="shared" si="57"/>
        <v>0</v>
      </c>
      <c r="AJ191">
        <f t="shared" si="58"/>
        <v>0</v>
      </c>
      <c r="AK191">
        <f t="shared" si="59"/>
        <v>215.33645629654282</v>
      </c>
    </row>
    <row r="192" spans="10:37" x14ac:dyDescent="0.2">
      <c r="J192">
        <v>2021</v>
      </c>
      <c r="K192" t="s">
        <v>117</v>
      </c>
      <c r="L192" t="s">
        <v>126</v>
      </c>
      <c r="M192"/>
      <c r="N192"/>
      <c r="O192">
        <v>2</v>
      </c>
      <c r="P192">
        <f t="shared" si="61"/>
        <v>5.9500000000000028</v>
      </c>
      <c r="Q192">
        <v>94.05</v>
      </c>
      <c r="R192">
        <v>17.850000000000001</v>
      </c>
      <c r="S192">
        <f t="shared" si="60"/>
        <v>18.9792663476874</v>
      </c>
      <c r="T192">
        <v>24.699627857522596</v>
      </c>
      <c r="U192">
        <v>29.930887825624669</v>
      </c>
      <c r="AC192">
        <v>1.98</v>
      </c>
      <c r="AD192">
        <f t="shared" si="53"/>
        <v>27.835725677830943</v>
      </c>
      <c r="AE192">
        <f t="shared" si="54"/>
        <v>69.658989898989901</v>
      </c>
      <c r="AF192">
        <f t="shared" si="55"/>
        <v>4.0092362344582595</v>
      </c>
      <c r="AG192">
        <f t="shared" si="56"/>
        <v>51.20500797448166</v>
      </c>
      <c r="AI192">
        <f t="shared" si="57"/>
        <v>0</v>
      </c>
      <c r="AJ192">
        <f t="shared" si="58"/>
        <v>0</v>
      </c>
      <c r="AK192">
        <f t="shared" si="59"/>
        <v>216.49561733239707</v>
      </c>
    </row>
    <row r="193" spans="10:37" x14ac:dyDescent="0.2">
      <c r="J193">
        <v>2021</v>
      </c>
      <c r="K193" t="s">
        <v>117</v>
      </c>
      <c r="L193" t="s">
        <v>126</v>
      </c>
      <c r="M193"/>
      <c r="N193"/>
      <c r="O193">
        <v>3</v>
      </c>
      <c r="P193">
        <f t="shared" si="61"/>
        <v>5.6299999999999955</v>
      </c>
      <c r="Q193">
        <v>94.37</v>
      </c>
      <c r="R193">
        <v>15.68</v>
      </c>
      <c r="S193">
        <f t="shared" si="60"/>
        <v>16.615449825156297</v>
      </c>
      <c r="T193">
        <v>25.103316732012292</v>
      </c>
      <c r="U193">
        <v>31.715587580798982</v>
      </c>
      <c r="AC193">
        <v>2.25</v>
      </c>
      <c r="AD193">
        <f t="shared" si="53"/>
        <v>29.495496450143055</v>
      </c>
      <c r="AE193">
        <f t="shared" si="54"/>
        <v>69.344516265762422</v>
      </c>
      <c r="AF193">
        <f t="shared" si="55"/>
        <v>3.7836284664216508</v>
      </c>
      <c r="AG193">
        <f t="shared" si="56"/>
        <v>51.639053724700645</v>
      </c>
      <c r="AI193">
        <f t="shared" si="57"/>
        <v>0</v>
      </c>
      <c r="AJ193">
        <f t="shared" si="58"/>
        <v>0</v>
      </c>
      <c r="AK193">
        <f t="shared" si="59"/>
        <v>203.39060909564179</v>
      </c>
    </row>
    <row r="194" spans="10:37" x14ac:dyDescent="0.2">
      <c r="J194">
        <v>2021</v>
      </c>
      <c r="K194" t="s">
        <v>117</v>
      </c>
      <c r="L194" t="s">
        <v>126</v>
      </c>
      <c r="M194"/>
      <c r="N194"/>
      <c r="O194">
        <v>4</v>
      </c>
      <c r="P194">
        <f t="shared" si="61"/>
        <v>5.6700000000000017</v>
      </c>
      <c r="Q194">
        <v>94.33</v>
      </c>
      <c r="R194">
        <v>17.03</v>
      </c>
      <c r="S194">
        <f t="shared" si="60"/>
        <v>18.053641471430087</v>
      </c>
      <c r="T194">
        <v>29.09996819675607</v>
      </c>
      <c r="U194">
        <v>35.545425633414609</v>
      </c>
      <c r="AC194">
        <v>2.11</v>
      </c>
      <c r="AD194">
        <f t="shared" si="53"/>
        <v>33.057245839075591</v>
      </c>
      <c r="AE194">
        <f t="shared" si="54"/>
        <v>66.231124774727022</v>
      </c>
      <c r="AF194">
        <f t="shared" si="55"/>
        <v>3.3759618252311361</v>
      </c>
      <c r="AG194">
        <f t="shared" si="56"/>
        <v>46.779112689494326</v>
      </c>
      <c r="AI194">
        <f t="shared" si="57"/>
        <v>0</v>
      </c>
      <c r="AJ194">
        <f t="shared" si="58"/>
        <v>0</v>
      </c>
      <c r="AK194">
        <f t="shared" si="59"/>
        <v>173.32848750511513</v>
      </c>
    </row>
    <row r="195" spans="10:37" x14ac:dyDescent="0.2">
      <c r="J195">
        <v>2021</v>
      </c>
      <c r="K195" t="s">
        <v>110</v>
      </c>
      <c r="L195" t="s">
        <v>126</v>
      </c>
      <c r="M195"/>
      <c r="N195"/>
      <c r="O195">
        <v>1</v>
      </c>
      <c r="P195">
        <f t="shared" si="61"/>
        <v>6.2000000000000028</v>
      </c>
      <c r="Q195">
        <v>93.8</v>
      </c>
      <c r="R195">
        <v>12.16</v>
      </c>
      <c r="S195">
        <f t="shared" si="60"/>
        <v>12.963752665245204</v>
      </c>
      <c r="T195">
        <v>33.816631130063968</v>
      </c>
      <c r="U195">
        <v>36.929637526652456</v>
      </c>
      <c r="AC195">
        <v>1.29</v>
      </c>
      <c r="AD195">
        <f t="shared" si="53"/>
        <v>34.344562899786787</v>
      </c>
      <c r="AE195">
        <f t="shared" si="54"/>
        <v>62.556844349680176</v>
      </c>
      <c r="AF195">
        <f t="shared" si="55"/>
        <v>3.2494226327944569</v>
      </c>
      <c r="AG195">
        <f t="shared" si="56"/>
        <v>51.401684434968011</v>
      </c>
      <c r="AI195">
        <f t="shared" si="57"/>
        <v>0</v>
      </c>
      <c r="AJ195">
        <f t="shared" si="58"/>
        <v>0</v>
      </c>
      <c r="AK195">
        <f t="shared" si="59"/>
        <v>157.57645415972928</v>
      </c>
    </row>
    <row r="196" spans="10:37" x14ac:dyDescent="0.2">
      <c r="J196">
        <v>2021</v>
      </c>
      <c r="K196" t="s">
        <v>110</v>
      </c>
      <c r="L196" t="s">
        <v>126</v>
      </c>
      <c r="M196"/>
      <c r="N196"/>
      <c r="O196">
        <v>2</v>
      </c>
      <c r="P196">
        <f t="shared" si="61"/>
        <v>6.5</v>
      </c>
      <c r="Q196">
        <v>93.5</v>
      </c>
      <c r="R196">
        <v>12.9</v>
      </c>
      <c r="S196">
        <f t="shared" si="60"/>
        <v>13.796791443850267</v>
      </c>
      <c r="T196">
        <v>36.010695187165773</v>
      </c>
      <c r="U196">
        <v>36.577540106951872</v>
      </c>
      <c r="AC196">
        <v>1.03</v>
      </c>
      <c r="AD196">
        <f t="shared" si="53"/>
        <v>34.017112299465246</v>
      </c>
      <c r="AE196">
        <f t="shared" si="54"/>
        <v>60.847668449197869</v>
      </c>
      <c r="AF196">
        <f t="shared" si="55"/>
        <v>3.2807017543859649</v>
      </c>
      <c r="AG196">
        <f t="shared" si="56"/>
        <v>51.156096256684485</v>
      </c>
      <c r="AI196">
        <f t="shared" si="57"/>
        <v>0</v>
      </c>
      <c r="AJ196">
        <f t="shared" si="58"/>
        <v>0</v>
      </c>
      <c r="AK196">
        <f t="shared" si="59"/>
        <v>154.74655242758061</v>
      </c>
    </row>
    <row r="197" spans="10:37" x14ac:dyDescent="0.2">
      <c r="J197">
        <v>2021</v>
      </c>
      <c r="K197" t="s">
        <v>110</v>
      </c>
      <c r="L197" t="s">
        <v>126</v>
      </c>
      <c r="M197"/>
      <c r="N197"/>
      <c r="O197">
        <v>3</v>
      </c>
      <c r="P197">
        <f t="shared" si="61"/>
        <v>4.9200000000000017</v>
      </c>
      <c r="Q197">
        <v>95.08</v>
      </c>
      <c r="R197">
        <v>12.23</v>
      </c>
      <c r="S197">
        <f t="shared" si="60"/>
        <v>12.862852334875893</v>
      </c>
      <c r="T197">
        <v>38.693731594446781</v>
      </c>
      <c r="U197">
        <v>41.859486748001679</v>
      </c>
      <c r="AC197">
        <v>0.95</v>
      </c>
      <c r="AD197">
        <f t="shared" si="53"/>
        <v>38.929322675641565</v>
      </c>
      <c r="AE197">
        <f t="shared" si="54"/>
        <v>58.757583087925966</v>
      </c>
      <c r="AF197">
        <f t="shared" si="55"/>
        <v>2.8667336683417086</v>
      </c>
      <c r="AG197">
        <f t="shared" si="56"/>
        <v>47.257824989482543</v>
      </c>
      <c r="AI197">
        <f t="shared" si="57"/>
        <v>0</v>
      </c>
      <c r="AJ197">
        <f t="shared" si="58"/>
        <v>0</v>
      </c>
      <c r="AK197">
        <f t="shared" si="59"/>
        <v>130.57545868879282</v>
      </c>
    </row>
    <row r="198" spans="10:37" x14ac:dyDescent="0.2">
      <c r="J198">
        <v>2021</v>
      </c>
      <c r="K198" t="s">
        <v>110</v>
      </c>
      <c r="L198" t="s">
        <v>126</v>
      </c>
      <c r="M198"/>
      <c r="N198"/>
      <c r="O198">
        <v>4</v>
      </c>
      <c r="P198">
        <f t="shared" si="61"/>
        <v>6.9599999999999937</v>
      </c>
      <c r="Q198">
        <v>93.04</v>
      </c>
      <c r="R198">
        <v>10.87</v>
      </c>
      <c r="S198">
        <f t="shared" si="60"/>
        <v>11.683147033533963</v>
      </c>
      <c r="T198">
        <v>42.863284608770421</v>
      </c>
      <c r="U198">
        <v>47.517196904557181</v>
      </c>
      <c r="AC198">
        <v>0.92</v>
      </c>
      <c r="AD198">
        <f t="shared" si="53"/>
        <v>44.190993121238179</v>
      </c>
      <c r="AE198">
        <f t="shared" si="54"/>
        <v>55.509501289767847</v>
      </c>
      <c r="AF198">
        <f t="shared" si="55"/>
        <v>2.5254014928749151</v>
      </c>
      <c r="AG198">
        <f t="shared" si="56"/>
        <v>43.205859845227856</v>
      </c>
      <c r="AI198">
        <f t="shared" si="57"/>
        <v>0</v>
      </c>
      <c r="AJ198">
        <f t="shared" si="58"/>
        <v>0</v>
      </c>
      <c r="AK198">
        <f t="shared" si="59"/>
        <v>108.66959490381531</v>
      </c>
    </row>
    <row r="199" spans="10:37" x14ac:dyDescent="0.2">
      <c r="J199">
        <v>2021</v>
      </c>
      <c r="K199" t="s">
        <v>122</v>
      </c>
      <c r="L199" t="s">
        <v>126</v>
      </c>
      <c r="M199"/>
      <c r="N199"/>
      <c r="O199">
        <v>1</v>
      </c>
      <c r="P199">
        <f t="shared" si="61"/>
        <v>5.4500000000000028</v>
      </c>
      <c r="Q199">
        <v>94.55</v>
      </c>
      <c r="R199">
        <v>18.5</v>
      </c>
      <c r="S199">
        <f t="shared" si="60"/>
        <v>19.566367001586464</v>
      </c>
      <c r="T199">
        <v>23.74405076679006</v>
      </c>
      <c r="U199">
        <v>22.622950819672134</v>
      </c>
      <c r="AC199">
        <v>1.83</v>
      </c>
      <c r="AD199">
        <f t="shared" si="53"/>
        <v>21.039344262295085</v>
      </c>
      <c r="AE199">
        <f t="shared" si="54"/>
        <v>70.403384452670551</v>
      </c>
      <c r="AF199">
        <f t="shared" si="55"/>
        <v>5.3043478260869561</v>
      </c>
      <c r="AG199">
        <f t="shared" si="56"/>
        <v>57.564288736118456</v>
      </c>
      <c r="AI199">
        <f t="shared" si="57"/>
        <v>0</v>
      </c>
      <c r="AJ199">
        <f t="shared" si="58"/>
        <v>0</v>
      </c>
      <c r="AK199">
        <f t="shared" si="59"/>
        <v>289.49150331061026</v>
      </c>
    </row>
    <row r="200" spans="10:37" x14ac:dyDescent="0.2">
      <c r="J200">
        <v>2021</v>
      </c>
      <c r="K200" t="s">
        <v>122</v>
      </c>
      <c r="L200" t="s">
        <v>126</v>
      </c>
      <c r="M200"/>
      <c r="N200"/>
      <c r="O200">
        <v>2</v>
      </c>
      <c r="P200">
        <f t="shared" si="61"/>
        <v>6.4300000000000068</v>
      </c>
      <c r="Q200">
        <v>93.57</v>
      </c>
      <c r="R200">
        <v>18.190000000000001</v>
      </c>
      <c r="S200">
        <f t="shared" si="60"/>
        <v>19.439991450251153</v>
      </c>
      <c r="T200">
        <v>25.948487763171961</v>
      </c>
      <c r="U200">
        <v>23.939296783156994</v>
      </c>
      <c r="AC200">
        <v>1.66</v>
      </c>
      <c r="AD200">
        <f t="shared" si="53"/>
        <v>22.263546008336007</v>
      </c>
      <c r="AE200">
        <f t="shared" si="54"/>
        <v>68.686128032489052</v>
      </c>
      <c r="AF200">
        <f t="shared" si="55"/>
        <v>5.0126785714285713</v>
      </c>
      <c r="AG200">
        <f t="shared" si="56"/>
        <v>56.63646254141284</v>
      </c>
      <c r="AI200">
        <f t="shared" si="57"/>
        <v>0</v>
      </c>
      <c r="AJ200">
        <f t="shared" si="58"/>
        <v>0</v>
      </c>
      <c r="AK200">
        <f t="shared" si="59"/>
        <v>266.90037375415284</v>
      </c>
    </row>
    <row r="201" spans="10:37" x14ac:dyDescent="0.2">
      <c r="J201">
        <v>2021</v>
      </c>
      <c r="K201" t="s">
        <v>122</v>
      </c>
      <c r="L201" t="s">
        <v>126</v>
      </c>
      <c r="M201"/>
      <c r="N201"/>
      <c r="O201">
        <v>3</v>
      </c>
      <c r="P201">
        <f t="shared" si="61"/>
        <v>4.6200000000000045</v>
      </c>
      <c r="Q201">
        <v>95.38</v>
      </c>
      <c r="R201">
        <v>17.420000000000002</v>
      </c>
      <c r="S201">
        <f t="shared" si="60"/>
        <v>18.263786957433425</v>
      </c>
      <c r="T201">
        <v>21.88089746278046</v>
      </c>
      <c r="U201">
        <v>22.509960159362549</v>
      </c>
      <c r="AC201">
        <v>1.82</v>
      </c>
      <c r="AD201">
        <f t="shared" si="53"/>
        <v>20.934262948207174</v>
      </c>
      <c r="AE201">
        <f t="shared" si="54"/>
        <v>71.854780876494033</v>
      </c>
      <c r="AF201">
        <f t="shared" si="55"/>
        <v>5.3309734513274334</v>
      </c>
      <c r="AG201">
        <f t="shared" si="56"/>
        <v>58.981950094359398</v>
      </c>
      <c r="AI201">
        <f t="shared" si="57"/>
        <v>0</v>
      </c>
      <c r="AJ201">
        <f t="shared" si="58"/>
        <v>0</v>
      </c>
      <c r="AK201">
        <f t="shared" si="59"/>
        <v>296.94258077793785</v>
      </c>
    </row>
    <row r="202" spans="10:37" x14ac:dyDescent="0.2">
      <c r="J202">
        <v>2021</v>
      </c>
      <c r="K202" t="s">
        <v>122</v>
      </c>
      <c r="L202" t="s">
        <v>126</v>
      </c>
      <c r="M202"/>
      <c r="N202"/>
      <c r="O202">
        <v>4</v>
      </c>
      <c r="P202">
        <f t="shared" si="61"/>
        <v>5.9399999999999977</v>
      </c>
      <c r="Q202">
        <v>94.06</v>
      </c>
      <c r="R202">
        <v>18.059999999999999</v>
      </c>
      <c r="S202">
        <f t="shared" si="60"/>
        <v>19.200510312566447</v>
      </c>
      <c r="T202">
        <v>22.124176057835424</v>
      </c>
      <c r="U202">
        <v>20.16797788645545</v>
      </c>
      <c r="AC202">
        <v>1.75</v>
      </c>
      <c r="AD202">
        <f t="shared" si="53"/>
        <v>18.756219434403569</v>
      </c>
      <c r="AE202">
        <f t="shared" si="54"/>
        <v>71.66526685094621</v>
      </c>
      <c r="AF202">
        <f t="shared" si="55"/>
        <v>5.9500263574064327</v>
      </c>
      <c r="AG202">
        <f t="shared" si="56"/>
        <v>60.293270253029988</v>
      </c>
      <c r="AI202">
        <f t="shared" si="57"/>
        <v>0</v>
      </c>
      <c r="AJ202">
        <f t="shared" si="58"/>
        <v>0</v>
      </c>
      <c r="AK202">
        <f t="shared" si="59"/>
        <v>330.55056331294219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E0DA-EDE6-C147-A412-64171C3CC379}">
  <dimension ref="A1:AN26"/>
  <sheetViews>
    <sheetView tabSelected="1" workbookViewId="0">
      <pane xSplit="5" ySplit="2" topLeftCell="Z3" activePane="bottomRight" state="frozen"/>
      <selection pane="topRight" activeCell="F1" sqref="F1"/>
      <selection pane="bottomLeft" activeCell="A3" sqref="A3"/>
      <selection pane="bottomRight" activeCell="AE14" sqref="AE14"/>
    </sheetView>
  </sheetViews>
  <sheetFormatPr baseColWidth="10" defaultRowHeight="16" x14ac:dyDescent="0.2"/>
  <cols>
    <col min="6" max="6" width="15" customWidth="1"/>
    <col min="7" max="13" width="10.83203125" hidden="1" customWidth="1"/>
    <col min="28" max="39" width="4.83203125" customWidth="1"/>
  </cols>
  <sheetData>
    <row r="1" spans="1:40" x14ac:dyDescent="0.2">
      <c r="C1" s="13" t="s">
        <v>281</v>
      </c>
      <c r="D1" s="13"/>
      <c r="E1" s="13"/>
      <c r="F1" t="s">
        <v>283</v>
      </c>
      <c r="G1" t="s">
        <v>256</v>
      </c>
      <c r="N1" t="s">
        <v>255</v>
      </c>
      <c r="U1" t="s">
        <v>257</v>
      </c>
      <c r="AB1" t="s">
        <v>275</v>
      </c>
      <c r="AH1" t="s">
        <v>276</v>
      </c>
      <c r="AN1" t="s">
        <v>271</v>
      </c>
    </row>
    <row r="2" spans="1:40" x14ac:dyDescent="0.2">
      <c r="C2" t="s">
        <v>5</v>
      </c>
      <c r="D2" t="s">
        <v>6</v>
      </c>
      <c r="E2" t="s">
        <v>249</v>
      </c>
      <c r="F2" t="s">
        <v>282</v>
      </c>
      <c r="N2" t="s">
        <v>258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258</v>
      </c>
      <c r="V2" t="s">
        <v>48</v>
      </c>
      <c r="W2" t="s">
        <v>49</v>
      </c>
      <c r="X2" t="s">
        <v>50</v>
      </c>
      <c r="Y2" t="s">
        <v>51</v>
      </c>
      <c r="Z2" t="s">
        <v>52</v>
      </c>
      <c r="AA2" t="s">
        <v>53</v>
      </c>
      <c r="AB2" t="s">
        <v>48</v>
      </c>
      <c r="AC2" t="s">
        <v>49</v>
      </c>
      <c r="AD2" t="s">
        <v>50</v>
      </c>
      <c r="AE2" t="s">
        <v>51</v>
      </c>
      <c r="AF2" t="s">
        <v>52</v>
      </c>
      <c r="AG2" t="s">
        <v>53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</row>
    <row r="3" spans="1:40" x14ac:dyDescent="0.2">
      <c r="A3" t="s">
        <v>1</v>
      </c>
      <c r="AN3" t="s">
        <v>267</v>
      </c>
    </row>
    <row r="4" spans="1:40" x14ac:dyDescent="0.2">
      <c r="A4" t="s">
        <v>2</v>
      </c>
      <c r="AN4" t="s">
        <v>268</v>
      </c>
    </row>
    <row r="5" spans="1:40" x14ac:dyDescent="0.2">
      <c r="A5" t="s">
        <v>242</v>
      </c>
      <c r="AN5" t="s">
        <v>269</v>
      </c>
    </row>
    <row r="6" spans="1:40" x14ac:dyDescent="0.2">
      <c r="A6" s="5" t="s">
        <v>248</v>
      </c>
      <c r="AN6" t="s">
        <v>270</v>
      </c>
    </row>
    <row r="7" spans="1:40" x14ac:dyDescent="0.2">
      <c r="A7" s="5" t="s">
        <v>247</v>
      </c>
      <c r="AN7" t="s">
        <v>270</v>
      </c>
    </row>
    <row r="8" spans="1:40" x14ac:dyDescent="0.2">
      <c r="A8" t="s">
        <v>5</v>
      </c>
      <c r="AN8" t="s">
        <v>264</v>
      </c>
    </row>
    <row r="9" spans="1:40" x14ac:dyDescent="0.2">
      <c r="A9" t="s">
        <v>6</v>
      </c>
      <c r="AN9" t="s">
        <v>265</v>
      </c>
    </row>
    <row r="10" spans="1:40" x14ac:dyDescent="0.2">
      <c r="A10" t="s">
        <v>7</v>
      </c>
      <c r="AN10" t="s">
        <v>273</v>
      </c>
    </row>
    <row r="11" spans="1:40" x14ac:dyDescent="0.2">
      <c r="A11" t="s">
        <v>8</v>
      </c>
      <c r="AN11" t="s">
        <v>273</v>
      </c>
    </row>
    <row r="12" spans="1:40" x14ac:dyDescent="0.2">
      <c r="A12" t="s">
        <v>9</v>
      </c>
      <c r="G12" t="s">
        <v>258</v>
      </c>
      <c r="H12" t="s">
        <v>48</v>
      </c>
      <c r="I12" t="s">
        <v>49</v>
      </c>
      <c r="J12" t="s">
        <v>50</v>
      </c>
      <c r="K12" t="s">
        <v>51</v>
      </c>
      <c r="L12" t="s">
        <v>52</v>
      </c>
      <c r="M12" t="s">
        <v>53</v>
      </c>
      <c r="AN12" t="s">
        <v>273</v>
      </c>
    </row>
    <row r="13" spans="1:40" x14ac:dyDescent="0.2">
      <c r="A13" t="s">
        <v>243</v>
      </c>
      <c r="C13" t="s">
        <v>254</v>
      </c>
      <c r="D13" t="s">
        <v>250</v>
      </c>
      <c r="E13" s="7" t="s">
        <v>250</v>
      </c>
      <c r="F13" s="8">
        <v>0.21595739999999999</v>
      </c>
      <c r="G13">
        <f>AVERAGE(H13:M13)</f>
        <v>3022.5852014954962</v>
      </c>
      <c r="H13">
        <v>3008.1855428144099</v>
      </c>
      <c r="I13">
        <v>3262.8468566821798</v>
      </c>
      <c r="J13">
        <v>2650.0150851997</v>
      </c>
      <c r="K13">
        <v>2697.3332223268299</v>
      </c>
      <c r="L13">
        <v>3426.7539220758599</v>
      </c>
      <c r="M13">
        <v>3090.3765798740001</v>
      </c>
      <c r="O13" s="7">
        <v>13.4491774772096</v>
      </c>
      <c r="P13" s="7">
        <v>8.4794278595219001</v>
      </c>
      <c r="Q13" s="7">
        <v>0.87126149397146302</v>
      </c>
      <c r="R13" s="7">
        <v>-0.803378394368226</v>
      </c>
      <c r="S13" s="7">
        <v>16.819296051691399</v>
      </c>
      <c r="T13" s="7">
        <v>5.18678171860443</v>
      </c>
      <c r="U13">
        <f t="shared" ref="U13" si="0">G13-(N13*50)</f>
        <v>3022.5852014954962</v>
      </c>
      <c r="V13" s="7">
        <f t="shared" ref="V13:AA13" si="1">H13-(O13*50)</f>
        <v>2335.7266689539301</v>
      </c>
      <c r="W13" s="7">
        <f t="shared" si="1"/>
        <v>2838.8754637060847</v>
      </c>
      <c r="X13" s="7">
        <f t="shared" si="1"/>
        <v>2606.452010501127</v>
      </c>
      <c r="Y13" s="7">
        <f t="shared" si="1"/>
        <v>2737.5021420452413</v>
      </c>
      <c r="Z13" s="7">
        <f t="shared" si="1"/>
        <v>2585.78911949129</v>
      </c>
      <c r="AA13" s="7">
        <f t="shared" si="1"/>
        <v>2831.0374939437784</v>
      </c>
      <c r="AH13" s="9" t="s">
        <v>263</v>
      </c>
      <c r="AI13" s="9" t="s">
        <v>262</v>
      </c>
      <c r="AJ13" s="9" t="s">
        <v>259</v>
      </c>
      <c r="AK13" s="9" t="s">
        <v>259</v>
      </c>
      <c r="AL13" s="9" t="s">
        <v>160</v>
      </c>
      <c r="AM13" s="9" t="s">
        <v>261</v>
      </c>
      <c r="AN13" t="s">
        <v>273</v>
      </c>
    </row>
    <row r="14" spans="1:40" x14ac:dyDescent="0.2">
      <c r="A14" t="s">
        <v>244</v>
      </c>
      <c r="C14" t="s">
        <v>253</v>
      </c>
      <c r="D14" s="7" t="s">
        <v>250</v>
      </c>
      <c r="E14" t="s">
        <v>254</v>
      </c>
      <c r="F14" s="8">
        <v>0.84166799999999997</v>
      </c>
      <c r="G14">
        <v>52.988228191781403</v>
      </c>
      <c r="H14">
        <v>53.517233619958397</v>
      </c>
      <c r="I14">
        <v>55.520114696760899</v>
      </c>
      <c r="J14">
        <v>42.494607520420303</v>
      </c>
      <c r="K14">
        <v>51.230938811191002</v>
      </c>
      <c r="L14">
        <v>56.871162179192297</v>
      </c>
      <c r="M14">
        <v>58.295312323165398</v>
      </c>
      <c r="N14" s="7">
        <v>0.92309106859734802</v>
      </c>
      <c r="U14" s="7">
        <f>G14-(N14*50)</f>
        <v>6.8336747619140041</v>
      </c>
      <c r="V14">
        <f>H14-(N14*50)</f>
        <v>7.3626801900909982</v>
      </c>
      <c r="W14">
        <f>I14-(N14*50)</f>
        <v>9.3655612668935007</v>
      </c>
      <c r="X14">
        <f>J14-(N14*50)</f>
        <v>-3.6599459094470959</v>
      </c>
      <c r="Y14">
        <f>K14-(N14*50)</f>
        <v>5.076385381323604</v>
      </c>
      <c r="Z14">
        <f>L14-(N14*50)</f>
        <v>10.716608749324898</v>
      </c>
      <c r="AA14">
        <f>M14-(N14*50)</f>
        <v>12.140758893297999</v>
      </c>
      <c r="AB14" t="s">
        <v>260</v>
      </c>
      <c r="AC14" t="s">
        <v>260</v>
      </c>
      <c r="AD14" t="s">
        <v>259</v>
      </c>
      <c r="AE14" t="s">
        <v>260</v>
      </c>
      <c r="AF14" t="s">
        <v>260</v>
      </c>
      <c r="AG14" t="s">
        <v>260</v>
      </c>
      <c r="AN14" t="s">
        <v>266</v>
      </c>
    </row>
    <row r="15" spans="1:40" x14ac:dyDescent="0.2">
      <c r="A15" t="s">
        <v>245</v>
      </c>
      <c r="C15" s="7" t="s">
        <v>251</v>
      </c>
      <c r="D15" s="7" t="s">
        <v>250</v>
      </c>
      <c r="E15" t="s">
        <v>254</v>
      </c>
      <c r="F15" s="8">
        <v>0.75001150000000005</v>
      </c>
      <c r="G15">
        <v>34.496315315104297</v>
      </c>
      <c r="H15">
        <v>37.281424129304497</v>
      </c>
      <c r="I15">
        <v>30.798774568226001</v>
      </c>
      <c r="J15">
        <v>42.570746910267403</v>
      </c>
      <c r="K15">
        <v>37.349851039765603</v>
      </c>
      <c r="L15">
        <v>30.0846585610124</v>
      </c>
      <c r="M15">
        <v>28.892436682049599</v>
      </c>
      <c r="N15" s="7">
        <v>-0.65213882060027994</v>
      </c>
      <c r="U15" s="7">
        <f>G15-(N15*50)</f>
        <v>67.103256345118297</v>
      </c>
      <c r="V15" s="7">
        <f>H15-(N15*50)</f>
        <v>69.888365159318496</v>
      </c>
      <c r="W15" s="7">
        <f>I15-(N15*50)</f>
        <v>63.40571559824</v>
      </c>
      <c r="X15" s="7">
        <f>J15-(N15*50)</f>
        <v>75.177687940281402</v>
      </c>
      <c r="Y15" s="7">
        <f>K15-(N15*50)</f>
        <v>69.956792069779596</v>
      </c>
      <c r="Z15" s="7">
        <f>L15-(N15*50)</f>
        <v>62.691599591026403</v>
      </c>
      <c r="AA15" s="7">
        <f>M15-(N15*50)</f>
        <v>61.499377712063598</v>
      </c>
      <c r="AB15" s="9" t="s">
        <v>260</v>
      </c>
      <c r="AC15" s="9" t="s">
        <v>259</v>
      </c>
      <c r="AD15" s="9" t="s">
        <v>260</v>
      </c>
      <c r="AE15" s="9" t="s">
        <v>260</v>
      </c>
      <c r="AF15" s="9" t="s">
        <v>259</v>
      </c>
      <c r="AG15" s="9" t="s">
        <v>259</v>
      </c>
      <c r="AN15" t="s">
        <v>266</v>
      </c>
    </row>
    <row r="16" spans="1:40" x14ac:dyDescent="0.2">
      <c r="A16" t="s">
        <v>246</v>
      </c>
      <c r="C16" s="7" t="s">
        <v>252</v>
      </c>
      <c r="D16" s="7" t="s">
        <v>250</v>
      </c>
      <c r="E16" t="s">
        <v>254</v>
      </c>
      <c r="F16" s="8">
        <v>0.4388977</v>
      </c>
      <c r="G16">
        <v>12.5154564931142</v>
      </c>
      <c r="H16">
        <v>9.2013422507369107</v>
      </c>
      <c r="I16">
        <v>13.681110735013</v>
      </c>
      <c r="J16">
        <v>14.934645569312201</v>
      </c>
      <c r="K16">
        <v>11.419210149043201</v>
      </c>
      <c r="L16">
        <v>13.044179259795101</v>
      </c>
      <c r="M16">
        <v>12.8122509947849</v>
      </c>
      <c r="N16" s="7">
        <v>-0.27095224799706902</v>
      </c>
      <c r="U16" s="7">
        <f>G16-(N16*50)</f>
        <v>26.06306889296765</v>
      </c>
      <c r="V16">
        <f>H16-(N16*50)</f>
        <v>22.748954650590363</v>
      </c>
      <c r="W16">
        <f>I16-(N16*50)</f>
        <v>27.228723134866449</v>
      </c>
      <c r="X16">
        <f>J16-(N16*50)</f>
        <v>28.482257969165651</v>
      </c>
      <c r="Y16">
        <f>K16-(N16*50)</f>
        <v>24.966822548896651</v>
      </c>
      <c r="Z16">
        <f>L16-(N16*50)</f>
        <v>26.59179165964855</v>
      </c>
      <c r="AA16">
        <f>M16-(N16*50)</f>
        <v>26.359863394638353</v>
      </c>
      <c r="AB16" t="s">
        <v>259</v>
      </c>
      <c r="AC16" t="s">
        <v>259</v>
      </c>
      <c r="AD16" t="s">
        <v>259</v>
      </c>
      <c r="AE16" t="s">
        <v>259</v>
      </c>
      <c r="AF16" t="s">
        <v>259</v>
      </c>
      <c r="AG16" t="s">
        <v>259</v>
      </c>
      <c r="AN16" t="s">
        <v>266</v>
      </c>
    </row>
    <row r="17" spans="1:40" x14ac:dyDescent="0.2">
      <c r="A17" t="s">
        <v>39</v>
      </c>
      <c r="C17" t="s">
        <v>254</v>
      </c>
      <c r="D17" t="s">
        <v>250</v>
      </c>
      <c r="E17" s="7" t="s">
        <v>251</v>
      </c>
      <c r="F17" s="8">
        <v>5.61737E-2</v>
      </c>
      <c r="G17">
        <f>AVERAGE(H17:M17)</f>
        <v>22.113808517340146</v>
      </c>
      <c r="H17">
        <v>22.388391263567001</v>
      </c>
      <c r="I17">
        <v>21.421734350136401</v>
      </c>
      <c r="J17">
        <v>23.063207659556401</v>
      </c>
      <c r="K17">
        <v>22.920853727933199</v>
      </c>
      <c r="L17">
        <v>20.751702688823698</v>
      </c>
      <c r="M17">
        <v>22.136961414024199</v>
      </c>
      <c r="O17" s="7">
        <v>-2.30874312268936E-2</v>
      </c>
      <c r="P17" s="7">
        <v>-3.32597307050072E-2</v>
      </c>
      <c r="Q17" s="7">
        <v>-9.1955127260226806E-3</v>
      </c>
      <c r="R17" s="7">
        <v>-1.55405186938179E-2</v>
      </c>
      <c r="S17" s="7">
        <v>-4.3818967661512401E-2</v>
      </c>
      <c r="T17" s="7">
        <v>-1.6303452464097701E-2</v>
      </c>
      <c r="U17">
        <f t="shared" ref="U17:U26" si="2">G17-(N17*50)</f>
        <v>22.113808517340146</v>
      </c>
      <c r="V17" s="7">
        <f t="shared" ref="V17:V26" si="3">H17-(O17*50)</f>
        <v>23.54276282491168</v>
      </c>
      <c r="W17" s="7">
        <f t="shared" ref="W17:W26" si="4">I17-(P17*50)</f>
        <v>23.084720885386762</v>
      </c>
      <c r="X17" s="7">
        <f t="shared" ref="X17:X26" si="5">J17-(Q17*50)</f>
        <v>23.522983295857536</v>
      </c>
      <c r="Y17" s="7">
        <f t="shared" ref="Y17:Y26" si="6">K17-(R17*50)</f>
        <v>23.697879662624093</v>
      </c>
      <c r="Z17" s="7">
        <f t="shared" ref="Z17:Z26" si="7">L17-(S17*50)</f>
        <v>22.94265107189932</v>
      </c>
      <c r="AA17" s="7">
        <f t="shared" ref="AA17:AA26" si="8">M17-(T17*50)</f>
        <v>22.952134037229083</v>
      </c>
      <c r="AB17" t="s">
        <v>277</v>
      </c>
      <c r="AC17" t="s">
        <v>261</v>
      </c>
      <c r="AD17" t="s">
        <v>278</v>
      </c>
      <c r="AE17" t="s">
        <v>277</v>
      </c>
      <c r="AF17" t="s">
        <v>259</v>
      </c>
      <c r="AG17" t="s">
        <v>263</v>
      </c>
      <c r="AH17" s="9" t="s">
        <v>261</v>
      </c>
      <c r="AI17" s="9" t="s">
        <v>261</v>
      </c>
      <c r="AJ17" s="9" t="s">
        <v>260</v>
      </c>
      <c r="AK17" s="9" t="s">
        <v>260</v>
      </c>
      <c r="AL17" s="9" t="s">
        <v>259</v>
      </c>
      <c r="AM17" s="9" t="s">
        <v>260</v>
      </c>
      <c r="AN17" t="s">
        <v>266</v>
      </c>
    </row>
    <row r="18" spans="1:40" x14ac:dyDescent="0.2">
      <c r="A18" t="s">
        <v>40</v>
      </c>
      <c r="C18" t="s">
        <v>253</v>
      </c>
      <c r="D18" t="s">
        <v>250</v>
      </c>
      <c r="E18" s="7" t="s">
        <v>250</v>
      </c>
      <c r="F18" s="8">
        <v>0.82682160000000005</v>
      </c>
      <c r="G18">
        <f t="shared" ref="G18:G26" si="9">AVERAGE(H18:M18)</f>
        <v>26.12320339078148</v>
      </c>
      <c r="H18">
        <v>24.134311022599999</v>
      </c>
      <c r="I18">
        <v>23.780040684296999</v>
      </c>
      <c r="J18">
        <v>27.9089461226617</v>
      </c>
      <c r="K18">
        <v>25.4317462880988</v>
      </c>
      <c r="L18">
        <v>31.707855619670202</v>
      </c>
      <c r="M18">
        <v>23.7763206073612</v>
      </c>
      <c r="O18" s="7">
        <v>-0.158087163148459</v>
      </c>
      <c r="P18" s="7">
        <v>-0.16432024389245001</v>
      </c>
      <c r="Q18" s="7">
        <v>-0.123810833863584</v>
      </c>
      <c r="R18" s="7">
        <v>-0.141491365979003</v>
      </c>
      <c r="S18" s="7">
        <v>-3.28983531971105E-2</v>
      </c>
      <c r="T18" s="7">
        <v>-0.15231423703772801</v>
      </c>
      <c r="U18">
        <f t="shared" si="2"/>
        <v>26.12320339078148</v>
      </c>
      <c r="V18" s="7">
        <f t="shared" si="3"/>
        <v>32.03866918002295</v>
      </c>
      <c r="W18" s="7">
        <f t="shared" si="4"/>
        <v>31.9960528789195</v>
      </c>
      <c r="X18" s="7">
        <f t="shared" si="5"/>
        <v>34.099487815840902</v>
      </c>
      <c r="Y18" s="7">
        <f t="shared" si="6"/>
        <v>32.506314587048948</v>
      </c>
      <c r="Z18" s="7">
        <f t="shared" si="7"/>
        <v>33.352773279525728</v>
      </c>
      <c r="AA18" s="7">
        <f t="shared" si="8"/>
        <v>31.392032459247602</v>
      </c>
      <c r="AB18" t="s">
        <v>259</v>
      </c>
      <c r="AC18" t="s">
        <v>259</v>
      </c>
      <c r="AD18" t="s">
        <v>160</v>
      </c>
      <c r="AE18" t="s">
        <v>260</v>
      </c>
      <c r="AF18" t="s">
        <v>278</v>
      </c>
      <c r="AG18" t="s">
        <v>259</v>
      </c>
      <c r="AH18" s="9" t="s">
        <v>261</v>
      </c>
      <c r="AI18" s="9" t="s">
        <v>259</v>
      </c>
      <c r="AJ18" s="9" t="s">
        <v>260</v>
      </c>
      <c r="AK18" s="9" t="s">
        <v>261</v>
      </c>
      <c r="AL18" s="9" t="s">
        <v>160</v>
      </c>
      <c r="AM18" s="9" t="s">
        <v>261</v>
      </c>
      <c r="AN18" t="s">
        <v>266</v>
      </c>
    </row>
    <row r="19" spans="1:40" x14ac:dyDescent="0.2">
      <c r="A19" t="s">
        <v>41</v>
      </c>
      <c r="C19" t="s">
        <v>253</v>
      </c>
      <c r="D19" t="s">
        <v>250</v>
      </c>
      <c r="E19" s="7" t="s">
        <v>250</v>
      </c>
      <c r="F19" s="8">
        <v>0.83489389999999997</v>
      </c>
      <c r="G19">
        <f t="shared" si="9"/>
        <v>35.522624841821987</v>
      </c>
      <c r="H19">
        <v>33.342716925521998</v>
      </c>
      <c r="I19">
        <v>32.436929438199201</v>
      </c>
      <c r="J19">
        <v>38.154363719597498</v>
      </c>
      <c r="K19">
        <v>34.666827996121803</v>
      </c>
      <c r="L19">
        <v>41.771202399278998</v>
      </c>
      <c r="M19">
        <v>32.763708572212401</v>
      </c>
      <c r="O19" s="7">
        <v>-0.24929563706827501</v>
      </c>
      <c r="P19" s="7">
        <v>-0.242297039261026</v>
      </c>
      <c r="Q19" s="7">
        <v>-0.19927153931070599</v>
      </c>
      <c r="R19" s="7">
        <v>-0.22854650735663701</v>
      </c>
      <c r="S19" s="7">
        <v>-8.3643992902810299E-2</v>
      </c>
      <c r="T19" s="7">
        <v>-0.22488703965381601</v>
      </c>
      <c r="U19">
        <f t="shared" si="2"/>
        <v>35.522624841821987</v>
      </c>
      <c r="V19" s="7">
        <f t="shared" si="3"/>
        <v>45.807498778935752</v>
      </c>
      <c r="W19" s="7">
        <f t="shared" si="4"/>
        <v>44.551781401250501</v>
      </c>
      <c r="X19" s="7">
        <f t="shared" si="5"/>
        <v>48.117940685132794</v>
      </c>
      <c r="Y19" s="7">
        <f t="shared" si="6"/>
        <v>46.094153363953652</v>
      </c>
      <c r="Z19" s="7">
        <f t="shared" si="7"/>
        <v>45.953402044419512</v>
      </c>
      <c r="AA19" s="7">
        <f t="shared" si="8"/>
        <v>44.008060554903203</v>
      </c>
      <c r="AB19" t="s">
        <v>261</v>
      </c>
      <c r="AC19" t="s">
        <v>160</v>
      </c>
      <c r="AD19" t="s">
        <v>259</v>
      </c>
      <c r="AE19" t="s">
        <v>260</v>
      </c>
      <c r="AF19" t="s">
        <v>278</v>
      </c>
      <c r="AG19" t="s">
        <v>259</v>
      </c>
      <c r="AH19" s="9" t="s">
        <v>259</v>
      </c>
      <c r="AI19" s="9" t="s">
        <v>259</v>
      </c>
      <c r="AJ19" s="9" t="s">
        <v>259</v>
      </c>
      <c r="AK19" s="9" t="s">
        <v>259</v>
      </c>
      <c r="AL19" s="9" t="s">
        <v>260</v>
      </c>
      <c r="AM19" s="9" t="s">
        <v>259</v>
      </c>
      <c r="AN19" t="s">
        <v>266</v>
      </c>
    </row>
    <row r="20" spans="1:40" x14ac:dyDescent="0.2">
      <c r="A20" t="s">
        <v>42</v>
      </c>
      <c r="C20" t="s">
        <v>253</v>
      </c>
      <c r="D20" t="s">
        <v>250</v>
      </c>
      <c r="E20" s="7" t="s">
        <v>250</v>
      </c>
      <c r="F20" s="8">
        <v>0.82787599999999995</v>
      </c>
      <c r="G20">
        <f t="shared" si="9"/>
        <v>64.444754848722269</v>
      </c>
      <c r="H20">
        <v>65.433930997530496</v>
      </c>
      <c r="I20">
        <v>65.287247053117994</v>
      </c>
      <c r="J20">
        <v>63.539503879826</v>
      </c>
      <c r="K20">
        <v>64.811289676142906</v>
      </c>
      <c r="L20">
        <v>62.290959626975102</v>
      </c>
      <c r="M20">
        <v>65.305597858741095</v>
      </c>
      <c r="O20" s="7">
        <v>7.9942098559637506E-2</v>
      </c>
      <c r="P20" s="7">
        <v>8.0230663687732101E-2</v>
      </c>
      <c r="Q20" s="7">
        <v>6.4835080086025704E-2</v>
      </c>
      <c r="R20" s="7">
        <v>7.3726395001714698E-2</v>
      </c>
      <c r="S20" s="7">
        <v>2.9524901440249302E-2</v>
      </c>
      <c r="T20" s="7">
        <v>7.4503325331710599E-2</v>
      </c>
      <c r="U20">
        <f t="shared" si="2"/>
        <v>64.444754848722269</v>
      </c>
      <c r="V20" s="7">
        <f t="shared" si="3"/>
        <v>61.436826069548623</v>
      </c>
      <c r="W20" s="7">
        <f t="shared" si="4"/>
        <v>61.275713868731387</v>
      </c>
      <c r="X20" s="7">
        <f t="shared" si="5"/>
        <v>60.297749875524715</v>
      </c>
      <c r="Y20" s="7">
        <f t="shared" si="6"/>
        <v>61.124969926057169</v>
      </c>
      <c r="Z20" s="7">
        <f t="shared" si="7"/>
        <v>60.814714554962634</v>
      </c>
      <c r="AA20" s="7">
        <f t="shared" si="8"/>
        <v>61.580431592155563</v>
      </c>
      <c r="AB20" t="s">
        <v>278</v>
      </c>
      <c r="AC20" t="s">
        <v>277</v>
      </c>
      <c r="AD20" t="s">
        <v>260</v>
      </c>
      <c r="AE20" t="s">
        <v>160</v>
      </c>
      <c r="AF20" t="s">
        <v>259</v>
      </c>
      <c r="AG20" t="s">
        <v>277</v>
      </c>
      <c r="AH20" s="9" t="s">
        <v>260</v>
      </c>
      <c r="AI20" s="9" t="s">
        <v>260</v>
      </c>
      <c r="AJ20" s="9" t="s">
        <v>260</v>
      </c>
      <c r="AK20" s="9" t="s">
        <v>260</v>
      </c>
      <c r="AL20" s="9" t="s">
        <v>259</v>
      </c>
      <c r="AM20" s="9" t="s">
        <v>260</v>
      </c>
      <c r="AN20" t="s">
        <v>266</v>
      </c>
    </row>
    <row r="21" spans="1:40" x14ac:dyDescent="0.2">
      <c r="A21" t="s">
        <v>71</v>
      </c>
      <c r="C21" t="s">
        <v>253</v>
      </c>
      <c r="D21" t="s">
        <v>250</v>
      </c>
      <c r="E21" s="7" t="s">
        <v>250</v>
      </c>
      <c r="F21" s="8">
        <v>0.83553230000000001</v>
      </c>
      <c r="G21">
        <f t="shared" si="9"/>
        <v>0.68017731075950605</v>
      </c>
      <c r="H21">
        <v>0.69444481809105696</v>
      </c>
      <c r="I21">
        <v>0.69754396251384299</v>
      </c>
      <c r="J21">
        <v>0.66432410585835</v>
      </c>
      <c r="K21">
        <v>0.68625688235148696</v>
      </c>
      <c r="L21">
        <v>0.64312418860744502</v>
      </c>
      <c r="M21">
        <v>0.69536990713485403</v>
      </c>
      <c r="O21" s="7">
        <v>1.5130426658320399E-3</v>
      </c>
      <c r="P21" s="7">
        <v>1.5218499705900699E-3</v>
      </c>
      <c r="Q21" s="7">
        <v>1.2626595761958601E-3</v>
      </c>
      <c r="R21" s="7">
        <v>1.41839359640631E-3</v>
      </c>
      <c r="S21" s="7">
        <v>5.9895314595503598E-4</v>
      </c>
      <c r="T21" s="7">
        <v>1.3986229506925199E-3</v>
      </c>
      <c r="U21">
        <f t="shared" si="2"/>
        <v>0.68017731075950605</v>
      </c>
      <c r="V21" s="7">
        <f t="shared" si="3"/>
        <v>0.61879268479945493</v>
      </c>
      <c r="W21" s="7">
        <f t="shared" si="4"/>
        <v>0.62145146398433948</v>
      </c>
      <c r="X21" s="7">
        <f t="shared" si="5"/>
        <v>0.60119112704855704</v>
      </c>
      <c r="Y21" s="7">
        <f t="shared" si="6"/>
        <v>0.61533720253117141</v>
      </c>
      <c r="Z21" s="7">
        <f t="shared" si="7"/>
        <v>0.61317653130969318</v>
      </c>
      <c r="AA21" s="7">
        <f t="shared" si="8"/>
        <v>0.62543875960022799</v>
      </c>
      <c r="AB21" t="s">
        <v>277</v>
      </c>
      <c r="AC21" t="s">
        <v>278</v>
      </c>
      <c r="AD21" t="s">
        <v>260</v>
      </c>
      <c r="AE21" t="s">
        <v>160</v>
      </c>
      <c r="AF21" t="s">
        <v>259</v>
      </c>
      <c r="AG21" t="s">
        <v>277</v>
      </c>
      <c r="AH21" s="9" t="s">
        <v>260</v>
      </c>
      <c r="AI21" s="9" t="s">
        <v>260</v>
      </c>
      <c r="AJ21" s="9" t="s">
        <v>260</v>
      </c>
      <c r="AK21" s="9" t="s">
        <v>260</v>
      </c>
      <c r="AL21" s="9" t="s">
        <v>259</v>
      </c>
      <c r="AM21" s="9" t="s">
        <v>260</v>
      </c>
      <c r="AN21" t="s">
        <v>272</v>
      </c>
    </row>
    <row r="22" spans="1:40" x14ac:dyDescent="0.2">
      <c r="A22" t="s">
        <v>43</v>
      </c>
      <c r="C22" t="s">
        <v>253</v>
      </c>
      <c r="D22" t="s">
        <v>250</v>
      </c>
      <c r="E22" s="7" t="s">
        <v>250</v>
      </c>
      <c r="F22" s="8">
        <v>0.82682160000000005</v>
      </c>
      <c r="G22">
        <f t="shared" si="9"/>
        <v>68.550024558581427</v>
      </c>
      <c r="H22">
        <v>70.099371713395001</v>
      </c>
      <c r="I22">
        <v>70.375348306932807</v>
      </c>
      <c r="J22">
        <v>67.158930970446704</v>
      </c>
      <c r="K22">
        <v>69.088669641571201</v>
      </c>
      <c r="L22">
        <v>64.199580472277106</v>
      </c>
      <c r="M22">
        <v>70.3782462468658</v>
      </c>
      <c r="O22" s="7">
        <v>0.123149900092627</v>
      </c>
      <c r="P22" s="7">
        <v>0.12800546999221901</v>
      </c>
      <c r="Q22" s="7">
        <v>9.6448639579731599E-2</v>
      </c>
      <c r="R22" s="7">
        <v>0.110221774097645</v>
      </c>
      <c r="S22" s="7">
        <v>2.5627817140549701E-2</v>
      </c>
      <c r="T22" s="7">
        <v>0.118652790652391</v>
      </c>
      <c r="U22">
        <f t="shared" si="2"/>
        <v>68.550024558581427</v>
      </c>
      <c r="V22" s="7">
        <f t="shared" si="3"/>
        <v>63.941876708763651</v>
      </c>
      <c r="W22" s="7">
        <f t="shared" si="4"/>
        <v>63.97507480732186</v>
      </c>
      <c r="X22" s="7">
        <f t="shared" si="5"/>
        <v>62.336498991460125</v>
      </c>
      <c r="Y22" s="7">
        <f t="shared" si="6"/>
        <v>63.577580936688953</v>
      </c>
      <c r="Z22" s="7">
        <f t="shared" si="7"/>
        <v>62.918189615249624</v>
      </c>
      <c r="AA22" s="7">
        <f t="shared" si="8"/>
        <v>64.445606714246253</v>
      </c>
      <c r="AB22" t="s">
        <v>278</v>
      </c>
      <c r="AC22" t="s">
        <v>278</v>
      </c>
      <c r="AD22" t="s">
        <v>260</v>
      </c>
      <c r="AE22" t="s">
        <v>160</v>
      </c>
      <c r="AF22" t="s">
        <v>259</v>
      </c>
      <c r="AG22" t="s">
        <v>278</v>
      </c>
      <c r="AH22" s="9" t="s">
        <v>263</v>
      </c>
      <c r="AI22" s="9" t="s">
        <v>259</v>
      </c>
      <c r="AJ22" s="9" t="s">
        <v>160</v>
      </c>
      <c r="AK22" s="9" t="s">
        <v>263</v>
      </c>
      <c r="AL22" s="9" t="s">
        <v>259</v>
      </c>
      <c r="AM22" s="9" t="s">
        <v>263</v>
      </c>
      <c r="AN22" t="s">
        <v>266</v>
      </c>
    </row>
    <row r="23" spans="1:40" x14ac:dyDescent="0.2">
      <c r="A23" t="s">
        <v>44</v>
      </c>
      <c r="C23" t="s">
        <v>254</v>
      </c>
      <c r="D23" t="s">
        <v>250</v>
      </c>
      <c r="E23" s="7" t="s">
        <v>250</v>
      </c>
      <c r="F23" s="8">
        <v>0.82934569999999996</v>
      </c>
      <c r="G23">
        <f t="shared" si="9"/>
        <v>3.634823090561047</v>
      </c>
      <c r="H23">
        <v>3.94534857690451</v>
      </c>
      <c r="I23">
        <v>4.0013292848791497</v>
      </c>
      <c r="J23">
        <v>3.3149718426102899</v>
      </c>
      <c r="K23">
        <v>3.71676512794834</v>
      </c>
      <c r="L23">
        <v>2.9002612221725799</v>
      </c>
      <c r="M23">
        <v>3.9302624888514099</v>
      </c>
      <c r="O23" s="7">
        <v>3.0734150001240398E-2</v>
      </c>
      <c r="P23" s="7">
        <v>2.9846865077028099E-2</v>
      </c>
      <c r="Q23" s="7">
        <v>2.0050729257572199E-2</v>
      </c>
      <c r="R23" s="7">
        <v>2.6036281388909399E-2</v>
      </c>
      <c r="S23" s="7">
        <v>6.00919064424858E-3</v>
      </c>
      <c r="T23" s="7">
        <v>2.58888332769277E-2</v>
      </c>
      <c r="U23">
        <f t="shared" si="2"/>
        <v>3.634823090561047</v>
      </c>
      <c r="V23" s="7">
        <f t="shared" si="3"/>
        <v>2.40864107684249</v>
      </c>
      <c r="W23" s="7">
        <f t="shared" si="4"/>
        <v>2.508986031027745</v>
      </c>
      <c r="X23" s="7">
        <f t="shared" si="5"/>
        <v>2.3124353797316797</v>
      </c>
      <c r="Y23" s="7">
        <f t="shared" si="6"/>
        <v>2.41495105850287</v>
      </c>
      <c r="Z23" s="7">
        <f t="shared" si="7"/>
        <v>2.599801689960151</v>
      </c>
      <c r="AA23" s="7">
        <f t="shared" si="8"/>
        <v>2.635820825005025</v>
      </c>
      <c r="AB23" t="s">
        <v>278</v>
      </c>
      <c r="AC23" t="s">
        <v>278</v>
      </c>
      <c r="AD23" t="s">
        <v>260</v>
      </c>
      <c r="AE23" t="s">
        <v>160</v>
      </c>
      <c r="AF23" t="s">
        <v>259</v>
      </c>
      <c r="AG23" t="s">
        <v>278</v>
      </c>
      <c r="AH23" s="9" t="s">
        <v>160</v>
      </c>
      <c r="AI23" s="9" t="s">
        <v>160</v>
      </c>
      <c r="AJ23" s="9" t="s">
        <v>260</v>
      </c>
      <c r="AK23" s="9" t="s">
        <v>263</v>
      </c>
      <c r="AL23" s="9" t="s">
        <v>259</v>
      </c>
      <c r="AM23" s="9" t="s">
        <v>263</v>
      </c>
      <c r="AN23" t="s">
        <v>295</v>
      </c>
    </row>
    <row r="24" spans="1:40" x14ac:dyDescent="0.2">
      <c r="A24" t="s">
        <v>45</v>
      </c>
      <c r="C24" t="s">
        <v>253</v>
      </c>
      <c r="D24" t="s">
        <v>250</v>
      </c>
      <c r="E24" s="7" t="s">
        <v>250</v>
      </c>
      <c r="F24" s="8">
        <v>0.64476789999999995</v>
      </c>
      <c r="G24">
        <f t="shared" si="9"/>
        <v>44.850150379770611</v>
      </c>
      <c r="H24">
        <v>46.602881995702901</v>
      </c>
      <c r="I24">
        <v>48.411921272343498</v>
      </c>
      <c r="J24">
        <v>41.453234081223101</v>
      </c>
      <c r="K24">
        <v>44.838996235678799</v>
      </c>
      <c r="L24">
        <v>40.401079079852003</v>
      </c>
      <c r="M24">
        <v>47.392789613823403</v>
      </c>
      <c r="O24" s="7">
        <v>0.25493237370037197</v>
      </c>
      <c r="P24" s="7">
        <v>0.25859597721776101</v>
      </c>
      <c r="Q24" s="7">
        <v>0.19451804428497901</v>
      </c>
      <c r="R24" s="7">
        <v>0.22808877053549001</v>
      </c>
      <c r="S24" s="7">
        <v>0.12160788106112599</v>
      </c>
      <c r="T24" s="7">
        <v>0.225448399342146</v>
      </c>
      <c r="U24">
        <f t="shared" si="2"/>
        <v>44.850150379770611</v>
      </c>
      <c r="V24" s="7">
        <f t="shared" si="3"/>
        <v>33.856263310684305</v>
      </c>
      <c r="W24" s="7">
        <f t="shared" si="4"/>
        <v>35.48212241145545</v>
      </c>
      <c r="X24" s="7">
        <f t="shared" si="5"/>
        <v>31.727331866974151</v>
      </c>
      <c r="Y24" s="7">
        <f t="shared" si="6"/>
        <v>33.4345577089043</v>
      </c>
      <c r="Z24" s="7">
        <f t="shared" si="7"/>
        <v>34.320685026795701</v>
      </c>
      <c r="AA24" s="7">
        <f t="shared" si="8"/>
        <v>36.1203696467161</v>
      </c>
      <c r="AB24" t="s">
        <v>263</v>
      </c>
      <c r="AC24" t="s">
        <v>160</v>
      </c>
      <c r="AD24" t="s">
        <v>259</v>
      </c>
      <c r="AE24" t="s">
        <v>260</v>
      </c>
      <c r="AF24" t="s">
        <v>259</v>
      </c>
      <c r="AG24" t="s">
        <v>160</v>
      </c>
      <c r="AH24" s="9" t="s">
        <v>160</v>
      </c>
      <c r="AI24" s="9" t="s">
        <v>160</v>
      </c>
      <c r="AJ24" s="9" t="s">
        <v>260</v>
      </c>
      <c r="AK24" s="9" t="s">
        <v>263</v>
      </c>
      <c r="AL24" s="9" t="s">
        <v>259</v>
      </c>
      <c r="AM24" s="9" t="s">
        <v>263</v>
      </c>
      <c r="AN24" t="s">
        <v>266</v>
      </c>
    </row>
    <row r="25" spans="1:40" x14ac:dyDescent="0.2">
      <c r="A25" t="s">
        <v>46</v>
      </c>
      <c r="C25" t="s">
        <v>254</v>
      </c>
      <c r="D25" t="s">
        <v>250</v>
      </c>
      <c r="E25" s="7" t="s">
        <v>250</v>
      </c>
      <c r="F25" s="8">
        <v>0.83025899999999997</v>
      </c>
      <c r="G25">
        <f t="shared" si="9"/>
        <v>192.86503041849801</v>
      </c>
      <c r="H25">
        <v>212.87403705039401</v>
      </c>
      <c r="I25">
        <v>215.01121377854099</v>
      </c>
      <c r="J25">
        <v>172.92760408684401</v>
      </c>
      <c r="K25">
        <v>198.143116630447</v>
      </c>
      <c r="L25">
        <v>147.192781885317</v>
      </c>
      <c r="M25">
        <v>211.04142907944501</v>
      </c>
      <c r="O25" s="7">
        <v>1.90115974281222</v>
      </c>
      <c r="P25" s="7">
        <v>1.8443531210234501</v>
      </c>
      <c r="Q25" s="7">
        <v>1.2369721506220901</v>
      </c>
      <c r="R25" s="7">
        <v>1.607725465246</v>
      </c>
      <c r="S25" s="7">
        <v>0.37614100136306999</v>
      </c>
      <c r="T25" s="7">
        <v>1.60302845908407</v>
      </c>
      <c r="U25">
        <f t="shared" si="2"/>
        <v>192.86503041849801</v>
      </c>
      <c r="V25" s="7">
        <f t="shared" si="3"/>
        <v>117.816049909783</v>
      </c>
      <c r="W25" s="7">
        <f t="shared" si="4"/>
        <v>122.79355772736849</v>
      </c>
      <c r="X25" s="7">
        <f t="shared" si="5"/>
        <v>111.07899655573951</v>
      </c>
      <c r="Y25" s="7">
        <f t="shared" si="6"/>
        <v>117.756843368147</v>
      </c>
      <c r="Z25" s="7">
        <f t="shared" si="7"/>
        <v>128.3857318171635</v>
      </c>
      <c r="AA25" s="7">
        <f t="shared" si="8"/>
        <v>130.89000612524151</v>
      </c>
      <c r="AB25" t="s">
        <v>278</v>
      </c>
      <c r="AC25" t="s">
        <v>278</v>
      </c>
      <c r="AD25" t="s">
        <v>260</v>
      </c>
      <c r="AE25" t="s">
        <v>160</v>
      </c>
      <c r="AF25" t="s">
        <v>259</v>
      </c>
      <c r="AG25" t="s">
        <v>278</v>
      </c>
      <c r="AH25" s="9" t="s">
        <v>160</v>
      </c>
      <c r="AI25" s="9" t="s">
        <v>160</v>
      </c>
      <c r="AJ25" s="9" t="s">
        <v>260</v>
      </c>
      <c r="AK25" s="9" t="s">
        <v>160</v>
      </c>
      <c r="AL25" s="9" t="s">
        <v>259</v>
      </c>
      <c r="AM25" s="9" t="s">
        <v>160</v>
      </c>
    </row>
    <row r="26" spans="1:40" x14ac:dyDescent="0.2">
      <c r="A26" t="s">
        <v>47</v>
      </c>
      <c r="C26" t="s">
        <v>254</v>
      </c>
      <c r="D26" t="s">
        <v>250</v>
      </c>
      <c r="E26" s="7" t="s">
        <v>250</v>
      </c>
      <c r="F26" s="8">
        <v>0.83227260000000003</v>
      </c>
      <c r="G26">
        <f t="shared" si="9"/>
        <v>196.8554765162055</v>
      </c>
      <c r="H26">
        <v>218.78066728615599</v>
      </c>
      <c r="I26">
        <v>222.25950294568199</v>
      </c>
      <c r="J26">
        <v>175.062179105571</v>
      </c>
      <c r="K26">
        <v>202.316239946818</v>
      </c>
      <c r="L26">
        <v>144.71972268920601</v>
      </c>
      <c r="M26">
        <v>217.9945471238</v>
      </c>
      <c r="O26" s="7">
        <v>2.06091036164303</v>
      </c>
      <c r="P26" s="7">
        <v>2.0223504520077702</v>
      </c>
      <c r="Q26" s="7">
        <v>1.3319938705085299</v>
      </c>
      <c r="R26" s="7">
        <v>1.72941810573196</v>
      </c>
      <c r="S26" s="7">
        <v>0.36114388447340401</v>
      </c>
      <c r="T26" s="7">
        <v>1.7590987453003899</v>
      </c>
      <c r="U26">
        <f t="shared" si="2"/>
        <v>196.8554765162055</v>
      </c>
      <c r="V26" s="7">
        <f t="shared" si="3"/>
        <v>115.73514920400449</v>
      </c>
      <c r="W26" s="7">
        <f t="shared" si="4"/>
        <v>121.14198034529348</v>
      </c>
      <c r="X26" s="7">
        <f t="shared" si="5"/>
        <v>108.46248558014452</v>
      </c>
      <c r="Y26" s="7">
        <f t="shared" si="6"/>
        <v>115.84533466022</v>
      </c>
      <c r="Z26" s="7">
        <f t="shared" si="7"/>
        <v>126.66252846553581</v>
      </c>
      <c r="AA26" s="7">
        <f t="shared" si="8"/>
        <v>130.03960985878052</v>
      </c>
      <c r="AB26" t="s">
        <v>278</v>
      </c>
      <c r="AC26" t="s">
        <v>278</v>
      </c>
      <c r="AD26" t="s">
        <v>260</v>
      </c>
      <c r="AE26" t="s">
        <v>160</v>
      </c>
      <c r="AF26" t="s">
        <v>259</v>
      </c>
      <c r="AG26" t="s">
        <v>278</v>
      </c>
      <c r="AH26" s="9" t="s">
        <v>160</v>
      </c>
      <c r="AI26" s="9" t="s">
        <v>160</v>
      </c>
      <c r="AJ26" s="9" t="s">
        <v>260</v>
      </c>
      <c r="AK26" s="9" t="s">
        <v>160</v>
      </c>
      <c r="AL26" s="9" t="s">
        <v>259</v>
      </c>
      <c r="AM26" s="9" t="s">
        <v>160</v>
      </c>
    </row>
  </sheetData>
  <mergeCells count="1">
    <mergeCell ref="C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6BFA-6313-FE47-9388-88D1148DB52E}">
  <dimension ref="A1:AH41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baseColWidth="10" defaultRowHeight="16" x14ac:dyDescent="0.2"/>
  <sheetData>
    <row r="1" spans="1:34" x14ac:dyDescent="0.2">
      <c r="C1" s="13" t="s">
        <v>280</v>
      </c>
      <c r="D1" s="13"/>
      <c r="E1" s="13"/>
      <c r="F1" t="s">
        <v>283</v>
      </c>
      <c r="G1" t="s">
        <v>284</v>
      </c>
      <c r="I1" t="s">
        <v>291</v>
      </c>
      <c r="P1" t="s">
        <v>285</v>
      </c>
      <c r="R1" t="s">
        <v>292</v>
      </c>
      <c r="W1" t="s">
        <v>293</v>
      </c>
    </row>
    <row r="2" spans="1:34" x14ac:dyDescent="0.2">
      <c r="C2" t="s">
        <v>64</v>
      </c>
      <c r="D2" t="s">
        <v>65</v>
      </c>
      <c r="E2" t="s">
        <v>279</v>
      </c>
      <c r="F2" t="s">
        <v>286</v>
      </c>
      <c r="G2" t="s">
        <v>258</v>
      </c>
      <c r="H2" t="s">
        <v>48</v>
      </c>
      <c r="I2" t="s">
        <v>49</v>
      </c>
      <c r="J2" t="s">
        <v>50</v>
      </c>
      <c r="K2" t="s">
        <v>51</v>
      </c>
      <c r="L2" t="s">
        <v>105</v>
      </c>
      <c r="M2" t="s">
        <v>52</v>
      </c>
      <c r="N2" t="s">
        <v>117</v>
      </c>
      <c r="O2" t="s">
        <v>53</v>
      </c>
      <c r="P2" s="14" t="s">
        <v>258</v>
      </c>
      <c r="Q2" s="14"/>
      <c r="R2" s="14" t="s">
        <v>48</v>
      </c>
      <c r="S2" s="14"/>
      <c r="T2" s="14" t="s">
        <v>49</v>
      </c>
      <c r="U2" s="14"/>
      <c r="V2" s="14" t="s">
        <v>50</v>
      </c>
      <c r="W2" s="14"/>
      <c r="X2" s="14" t="s">
        <v>51</v>
      </c>
      <c r="Y2" s="14"/>
      <c r="Z2" s="14" t="s">
        <v>105</v>
      </c>
      <c r="AA2" s="14"/>
      <c r="AB2" s="14" t="s">
        <v>52</v>
      </c>
      <c r="AC2" s="14"/>
      <c r="AD2" s="14" t="s">
        <v>117</v>
      </c>
      <c r="AE2" s="14"/>
      <c r="AF2" s="14" t="s">
        <v>53</v>
      </c>
      <c r="AG2" s="14"/>
    </row>
    <row r="3" spans="1:34" x14ac:dyDescent="0.2">
      <c r="P3" t="s">
        <v>83</v>
      </c>
      <c r="Q3" t="s">
        <v>126</v>
      </c>
      <c r="R3" t="s">
        <v>83</v>
      </c>
      <c r="S3" t="s">
        <v>126</v>
      </c>
      <c r="T3" t="s">
        <v>83</v>
      </c>
      <c r="U3" t="s">
        <v>126</v>
      </c>
      <c r="V3" t="s">
        <v>83</v>
      </c>
      <c r="W3" t="s">
        <v>126</v>
      </c>
      <c r="X3" t="s">
        <v>83</v>
      </c>
      <c r="Y3" t="s">
        <v>126</v>
      </c>
      <c r="Z3" t="s">
        <v>83</v>
      </c>
      <c r="AA3" t="s">
        <v>126</v>
      </c>
      <c r="AB3" t="s">
        <v>83</v>
      </c>
      <c r="AC3" t="s">
        <v>126</v>
      </c>
      <c r="AD3" t="s">
        <v>83</v>
      </c>
      <c r="AE3" t="s">
        <v>126</v>
      </c>
      <c r="AF3" t="s">
        <v>83</v>
      </c>
      <c r="AG3" t="s">
        <v>126</v>
      </c>
    </row>
    <row r="4" spans="1:34" x14ac:dyDescent="0.2">
      <c r="A4" t="s">
        <v>1</v>
      </c>
      <c r="AH4" t="s">
        <v>267</v>
      </c>
    </row>
    <row r="5" spans="1:34" x14ac:dyDescent="0.2">
      <c r="A5" t="s">
        <v>242</v>
      </c>
      <c r="AH5" t="s">
        <v>268</v>
      </c>
    </row>
    <row r="6" spans="1:34" x14ac:dyDescent="0.2">
      <c r="A6" t="s">
        <v>2</v>
      </c>
      <c r="AH6" t="s">
        <v>269</v>
      </c>
    </row>
    <row r="7" spans="1:34" x14ac:dyDescent="0.2">
      <c r="A7" s="5" t="s">
        <v>248</v>
      </c>
      <c r="AH7" t="s">
        <v>270</v>
      </c>
    </row>
    <row r="8" spans="1:34" x14ac:dyDescent="0.2">
      <c r="A8" s="5" t="s">
        <v>247</v>
      </c>
      <c r="AH8" t="s">
        <v>270</v>
      </c>
    </row>
    <row r="9" spans="1:34" x14ac:dyDescent="0.2">
      <c r="A9" t="s">
        <v>64</v>
      </c>
      <c r="AH9" t="s">
        <v>264</v>
      </c>
    </row>
    <row r="10" spans="1:34" x14ac:dyDescent="0.2">
      <c r="A10" t="s">
        <v>65</v>
      </c>
      <c r="AH10" t="s">
        <v>264</v>
      </c>
    </row>
    <row r="11" spans="1:34" x14ac:dyDescent="0.2">
      <c r="A11" t="s">
        <v>39</v>
      </c>
      <c r="C11" t="s">
        <v>250</v>
      </c>
      <c r="D11" t="s">
        <v>250</v>
      </c>
      <c r="E11" t="s">
        <v>253</v>
      </c>
      <c r="F11">
        <v>0.30445290000000003</v>
      </c>
      <c r="G11">
        <v>18.917647058823501</v>
      </c>
      <c r="H11" s="7">
        <v>18.023529411764699</v>
      </c>
      <c r="I11" s="7">
        <v>17.0058823529412</v>
      </c>
      <c r="J11" s="7">
        <v>19</v>
      </c>
      <c r="K11" s="7">
        <v>19.764705882352899</v>
      </c>
      <c r="L11" s="7">
        <v>21.264705882352899</v>
      </c>
      <c r="M11" s="7">
        <v>15.2764705882353</v>
      </c>
      <c r="N11" s="7">
        <v>21.676470588235301</v>
      </c>
      <c r="O11" s="7">
        <v>19.329411764705899</v>
      </c>
      <c r="P11" s="7">
        <v>21.524999999999999</v>
      </c>
      <c r="Q11" s="7">
        <v>16.971875000000001</v>
      </c>
      <c r="R11" s="7">
        <v>21.35</v>
      </c>
      <c r="S11" s="7">
        <v>15.5875</v>
      </c>
      <c r="T11" s="7">
        <v>19.850000000000001</v>
      </c>
      <c r="U11" s="7">
        <v>14.487500000000001</v>
      </c>
      <c r="V11" s="7">
        <v>22.574999999999999</v>
      </c>
      <c r="W11" s="7">
        <v>16.212499999999999</v>
      </c>
      <c r="X11" s="7">
        <v>22.0625</v>
      </c>
      <c r="Y11" s="7">
        <v>17.725000000000001</v>
      </c>
      <c r="Z11" s="7">
        <v>24.1</v>
      </c>
      <c r="AA11" s="7">
        <v>19.350000000000001</v>
      </c>
      <c r="AB11" s="7">
        <v>18.675000000000001</v>
      </c>
      <c r="AC11" s="7">
        <v>13.0875</v>
      </c>
      <c r="AD11">
        <v>22.287500000000001</v>
      </c>
      <c r="AE11">
        <v>21.4375</v>
      </c>
      <c r="AF11" s="7">
        <v>21.3</v>
      </c>
      <c r="AG11" s="7">
        <v>17.887499999999999</v>
      </c>
      <c r="AH11" t="s">
        <v>266</v>
      </c>
    </row>
    <row r="12" spans="1:34" x14ac:dyDescent="0.2">
      <c r="A12" t="s">
        <v>40</v>
      </c>
      <c r="C12" t="s">
        <v>250</v>
      </c>
      <c r="D12" t="s">
        <v>254</v>
      </c>
      <c r="E12" t="s">
        <v>250</v>
      </c>
      <c r="F12">
        <v>0.92416279999999995</v>
      </c>
      <c r="G12">
        <v>23.146323529411799</v>
      </c>
      <c r="H12" s="7">
        <v>16.023529411764699</v>
      </c>
      <c r="I12" s="7">
        <v>16.488235294117601</v>
      </c>
      <c r="J12" s="7">
        <v>18.782352941176502</v>
      </c>
      <c r="K12" s="7">
        <v>17.635294117647099</v>
      </c>
      <c r="L12" s="7">
        <v>31.6823529411765</v>
      </c>
      <c r="M12" s="7">
        <v>33.1294117647059</v>
      </c>
      <c r="N12" s="7">
        <v>33.976470588235301</v>
      </c>
      <c r="O12" s="7">
        <v>17.452941176470599</v>
      </c>
      <c r="P12">
        <v>23.087499999999999</v>
      </c>
      <c r="Q12">
        <v>22.767187499999999</v>
      </c>
      <c r="R12">
        <v>16.149999999999999</v>
      </c>
      <c r="S12">
        <v>15.9</v>
      </c>
      <c r="T12">
        <v>16.225000000000001</v>
      </c>
      <c r="U12">
        <v>16.5</v>
      </c>
      <c r="V12">
        <v>19.899999999999999</v>
      </c>
      <c r="W12">
        <v>17.787500000000001</v>
      </c>
      <c r="X12">
        <v>17.9375</v>
      </c>
      <c r="Y12">
        <v>17.425000000000001</v>
      </c>
      <c r="Z12" s="7">
        <v>33.075000000000003</v>
      </c>
      <c r="AA12" s="7">
        <v>29.6875</v>
      </c>
      <c r="AB12" s="7">
        <v>30.1875</v>
      </c>
      <c r="AC12" s="7">
        <v>34.674999999999997</v>
      </c>
      <c r="AD12">
        <v>34.5</v>
      </c>
      <c r="AE12">
        <v>32.8125</v>
      </c>
      <c r="AF12">
        <v>16.725000000000001</v>
      </c>
      <c r="AG12">
        <v>17.350000000000001</v>
      </c>
      <c r="AH12" t="s">
        <v>266</v>
      </c>
    </row>
    <row r="13" spans="1:34" x14ac:dyDescent="0.2">
      <c r="A13" t="s">
        <v>41</v>
      </c>
      <c r="C13" t="s">
        <v>250</v>
      </c>
      <c r="D13" t="s">
        <v>252</v>
      </c>
      <c r="E13" t="s">
        <v>250</v>
      </c>
      <c r="F13">
        <v>0.94966360000000005</v>
      </c>
      <c r="G13">
        <v>30.766911764705899</v>
      </c>
      <c r="H13" s="7">
        <v>20.464705882352899</v>
      </c>
      <c r="I13" s="7">
        <v>21.647058823529399</v>
      </c>
      <c r="J13" s="7">
        <v>24.347058823529402</v>
      </c>
      <c r="K13" s="7">
        <v>22.158823529411801</v>
      </c>
      <c r="L13" s="7">
        <v>50.335294117647102</v>
      </c>
      <c r="M13" s="7">
        <v>41.952941176470603</v>
      </c>
      <c r="N13" s="7">
        <v>41.782352941176498</v>
      </c>
      <c r="O13" s="7">
        <v>23.4470588235294</v>
      </c>
      <c r="P13">
        <v>30.051562499999999</v>
      </c>
      <c r="Q13">
        <v>30.9921875</v>
      </c>
      <c r="R13">
        <v>20.662500000000001</v>
      </c>
      <c r="S13">
        <v>20.25</v>
      </c>
      <c r="T13">
        <v>20.987500000000001</v>
      </c>
      <c r="U13">
        <v>21.975000000000001</v>
      </c>
      <c r="V13">
        <v>25.262499999999999</v>
      </c>
      <c r="W13">
        <v>23.65</v>
      </c>
      <c r="X13">
        <v>22.3125</v>
      </c>
      <c r="Y13">
        <v>22.087499999999999</v>
      </c>
      <c r="Z13">
        <v>49.85</v>
      </c>
      <c r="AA13">
        <v>50.412500000000001</v>
      </c>
      <c r="AB13" s="7">
        <v>37.65</v>
      </c>
      <c r="AC13" s="7">
        <v>44.337499999999999</v>
      </c>
      <c r="AD13">
        <v>41.274999999999999</v>
      </c>
      <c r="AE13">
        <v>41.6</v>
      </c>
      <c r="AF13">
        <v>22.412500000000001</v>
      </c>
      <c r="AG13">
        <v>23.625</v>
      </c>
      <c r="AH13" t="s">
        <v>266</v>
      </c>
    </row>
    <row r="14" spans="1:34" x14ac:dyDescent="0.2">
      <c r="A14" t="s">
        <v>42</v>
      </c>
      <c r="C14" t="s">
        <v>250</v>
      </c>
      <c r="D14" t="s">
        <v>252</v>
      </c>
      <c r="E14" t="s">
        <v>251</v>
      </c>
      <c r="F14">
        <v>0.94910799999999995</v>
      </c>
      <c r="G14">
        <v>65.669117647058798</v>
      </c>
      <c r="H14" s="7">
        <v>69.470588235294102</v>
      </c>
      <c r="I14" s="7">
        <v>68.823529411764696</v>
      </c>
      <c r="J14" s="7">
        <v>67.882352941176507</v>
      </c>
      <c r="K14" s="7">
        <v>68.647058823529406</v>
      </c>
      <c r="L14" s="7">
        <v>60.882352941176499</v>
      </c>
      <c r="M14" s="7">
        <v>62.235294117647101</v>
      </c>
      <c r="N14" s="7">
        <v>59.117647058823501</v>
      </c>
      <c r="O14" s="7">
        <v>68.294117647058798</v>
      </c>
      <c r="P14">
        <v>65.9375</v>
      </c>
      <c r="Q14">
        <v>65.5625</v>
      </c>
      <c r="R14">
        <v>69.5</v>
      </c>
      <c r="S14">
        <v>69.5</v>
      </c>
      <c r="T14">
        <v>69</v>
      </c>
      <c r="U14">
        <v>68.75</v>
      </c>
      <c r="V14">
        <v>67.625</v>
      </c>
      <c r="W14">
        <v>68.125</v>
      </c>
      <c r="X14">
        <v>68.75</v>
      </c>
      <c r="Y14">
        <v>68.5</v>
      </c>
      <c r="Z14">
        <v>61</v>
      </c>
      <c r="AA14">
        <v>60.875</v>
      </c>
      <c r="AB14" s="7">
        <v>63.625</v>
      </c>
      <c r="AC14" s="7">
        <v>61.375</v>
      </c>
      <c r="AD14">
        <v>59.25</v>
      </c>
      <c r="AE14">
        <v>59.25</v>
      </c>
      <c r="AF14">
        <v>68.75</v>
      </c>
      <c r="AG14">
        <v>68.125</v>
      </c>
      <c r="AH14" t="s">
        <v>266</v>
      </c>
    </row>
    <row r="15" spans="1:34" x14ac:dyDescent="0.2">
      <c r="A15" t="s">
        <v>71</v>
      </c>
      <c r="C15" t="s">
        <v>250</v>
      </c>
      <c r="D15" t="s">
        <v>251</v>
      </c>
      <c r="E15" t="s">
        <v>251</v>
      </c>
      <c r="F15">
        <v>0.94992670000000001</v>
      </c>
      <c r="G15">
        <v>0.70595588235294104</v>
      </c>
      <c r="H15" s="7">
        <v>0.77117647058823502</v>
      </c>
      <c r="I15" s="7">
        <v>0.76294117647058801</v>
      </c>
      <c r="J15" s="7">
        <v>0.749411764705882</v>
      </c>
      <c r="K15" s="7">
        <v>0.76235294117647101</v>
      </c>
      <c r="L15" s="7">
        <v>0.59705882352941197</v>
      </c>
      <c r="M15" s="7">
        <v>0.64294117647058802</v>
      </c>
      <c r="N15" s="7">
        <v>0.60882352941176499</v>
      </c>
      <c r="O15" s="7">
        <v>0.752941176470588</v>
      </c>
      <c r="P15">
        <v>0.71171874999999996</v>
      </c>
      <c r="Q15">
        <v>0.70359375000000002</v>
      </c>
      <c r="R15">
        <v>0.77124999999999999</v>
      </c>
      <c r="S15">
        <v>0.77124999999999999</v>
      </c>
      <c r="T15">
        <v>0.76875000000000004</v>
      </c>
      <c r="U15">
        <v>0.75875000000000004</v>
      </c>
      <c r="V15">
        <v>0.745</v>
      </c>
      <c r="W15">
        <v>0.75249999999999995</v>
      </c>
      <c r="X15">
        <v>0.76249999999999996</v>
      </c>
      <c r="Y15">
        <v>0.76249999999999996</v>
      </c>
      <c r="Z15">
        <v>0.60250000000000004</v>
      </c>
      <c r="AA15">
        <v>0.59499999999999997</v>
      </c>
      <c r="AB15" s="7">
        <v>0.67125000000000001</v>
      </c>
      <c r="AC15" s="7">
        <v>0.62749999999999995</v>
      </c>
      <c r="AD15">
        <v>0.61250000000000004</v>
      </c>
      <c r="AE15">
        <v>0.61</v>
      </c>
      <c r="AF15">
        <v>0.76</v>
      </c>
      <c r="AG15">
        <v>0.75124999999999997</v>
      </c>
      <c r="AH15" t="s">
        <v>272</v>
      </c>
    </row>
    <row r="16" spans="1:34" x14ac:dyDescent="0.2">
      <c r="A16" t="s">
        <v>43</v>
      </c>
      <c r="C16" t="s">
        <v>250</v>
      </c>
      <c r="D16" t="s">
        <v>254</v>
      </c>
      <c r="E16" t="s">
        <v>252</v>
      </c>
      <c r="F16">
        <v>0.93153680000000005</v>
      </c>
      <c r="G16">
        <v>70.869013970588199</v>
      </c>
      <c r="H16" s="7">
        <v>76.417670588235296</v>
      </c>
      <c r="I16" s="7">
        <v>76.055664705882407</v>
      </c>
      <c r="J16" s="7">
        <v>74.268547058823501</v>
      </c>
      <c r="K16" s="7">
        <v>75.162105882353003</v>
      </c>
      <c r="L16" s="7">
        <v>64.219447058823505</v>
      </c>
      <c r="M16" s="7">
        <v>63.092188235294103</v>
      </c>
      <c r="N16" s="7">
        <v>62.432329411764698</v>
      </c>
      <c r="O16" s="7">
        <v>75.304158823529406</v>
      </c>
      <c r="P16">
        <v>70.914837500000004</v>
      </c>
      <c r="Q16">
        <v>71.164360937500007</v>
      </c>
      <c r="R16">
        <v>76.319149999999993</v>
      </c>
      <c r="S16">
        <v>76.513900000000007</v>
      </c>
      <c r="T16">
        <v>76.260724999999994</v>
      </c>
      <c r="U16">
        <v>76.046499999999995</v>
      </c>
      <c r="V16">
        <v>73.397900000000007</v>
      </c>
      <c r="W16">
        <v>75.043537499999999</v>
      </c>
      <c r="X16">
        <v>74.9266875</v>
      </c>
      <c r="Y16">
        <v>75.325924999999998</v>
      </c>
      <c r="Z16" s="7">
        <v>63.134574999999998</v>
      </c>
      <c r="AA16" s="7">
        <v>65.7734375</v>
      </c>
      <c r="AB16" s="7">
        <v>65.383937500000002</v>
      </c>
      <c r="AC16" s="7">
        <v>61.888174999999997</v>
      </c>
      <c r="AD16">
        <v>62.024500000000003</v>
      </c>
      <c r="AE16">
        <v>63.339062499999997</v>
      </c>
      <c r="AF16">
        <v>75.871224999999995</v>
      </c>
      <c r="AG16">
        <v>75.384349999999998</v>
      </c>
      <c r="AH16" t="s">
        <v>266</v>
      </c>
    </row>
    <row r="17" spans="1:34" x14ac:dyDescent="0.2">
      <c r="A17" t="s">
        <v>44</v>
      </c>
      <c r="C17" t="s">
        <v>250</v>
      </c>
      <c r="D17" t="s">
        <v>254</v>
      </c>
      <c r="E17" t="s">
        <v>250</v>
      </c>
      <c r="F17">
        <v>0.92416279999999995</v>
      </c>
      <c r="G17">
        <v>4.4054504859754102</v>
      </c>
      <c r="H17" s="7">
        <v>5.8792661301070401</v>
      </c>
      <c r="I17" s="7">
        <v>5.5586881261471701</v>
      </c>
      <c r="J17" s="7">
        <v>5.01532849136973</v>
      </c>
      <c r="K17" s="7">
        <v>5.4286146850466999</v>
      </c>
      <c r="L17" s="7">
        <v>2.3874346839912199</v>
      </c>
      <c r="M17" s="7">
        <v>2.93225489491497</v>
      </c>
      <c r="N17" s="7">
        <v>2.8867385616671002</v>
      </c>
      <c r="O17" s="7">
        <v>5.1552783145593803</v>
      </c>
      <c r="P17">
        <v>4.45780927041094</v>
      </c>
      <c r="Q17">
        <v>4.3961935604308602</v>
      </c>
      <c r="R17">
        <v>5.82544214843126</v>
      </c>
      <c r="S17">
        <v>5.9398430382403804</v>
      </c>
      <c r="T17">
        <v>5.7255261569497096</v>
      </c>
      <c r="U17">
        <v>5.4694021604957497</v>
      </c>
      <c r="V17">
        <v>4.7993802994725598</v>
      </c>
      <c r="W17">
        <v>5.1944759305288297</v>
      </c>
      <c r="X17">
        <v>5.3913982220846703</v>
      </c>
      <c r="Y17">
        <v>5.4467335650349202</v>
      </c>
      <c r="Z17">
        <v>2.40916147446868</v>
      </c>
      <c r="AA17">
        <v>2.38428648274401</v>
      </c>
      <c r="AB17" s="7">
        <v>3.2160913774470998</v>
      </c>
      <c r="AC17" s="7">
        <v>2.75317016953516</v>
      </c>
      <c r="AD17">
        <v>2.9193820269123698</v>
      </c>
      <c r="AE17">
        <v>2.8978126809008402</v>
      </c>
      <c r="AF17">
        <v>5.3760924575211897</v>
      </c>
      <c r="AG17">
        <v>5.0838244559670001</v>
      </c>
      <c r="AH17" t="s">
        <v>295</v>
      </c>
    </row>
    <row r="18" spans="1:34" x14ac:dyDescent="0.2">
      <c r="A18" t="s">
        <v>45</v>
      </c>
      <c r="C18" t="s">
        <v>250</v>
      </c>
      <c r="D18" t="s">
        <v>250</v>
      </c>
      <c r="E18" t="s">
        <v>251</v>
      </c>
      <c r="F18">
        <v>0.81941459999999999</v>
      </c>
      <c r="G18">
        <v>52.469124999999998</v>
      </c>
      <c r="H18" s="7">
        <v>62.944294117646997</v>
      </c>
      <c r="I18" s="7">
        <v>62.862352941176503</v>
      </c>
      <c r="J18" s="7">
        <v>58.357235294117601</v>
      </c>
      <c r="K18" s="7">
        <v>59.627588235294098</v>
      </c>
      <c r="L18" s="7">
        <v>31.9234705882353</v>
      </c>
      <c r="M18" s="7">
        <v>45.707294117647102</v>
      </c>
      <c r="N18" s="7">
        <v>39.465941176470601</v>
      </c>
      <c r="O18" s="7">
        <v>58.864823529411801</v>
      </c>
      <c r="P18" s="7">
        <v>50.527046875000003</v>
      </c>
      <c r="Q18" s="7">
        <v>54.205390625</v>
      </c>
      <c r="R18" s="7">
        <v>59.433875</v>
      </c>
      <c r="S18" s="7">
        <v>65.58</v>
      </c>
      <c r="T18" s="7">
        <v>60.631625</v>
      </c>
      <c r="U18" s="7">
        <v>65.075749999999999</v>
      </c>
      <c r="V18" s="7">
        <v>53.930875</v>
      </c>
      <c r="W18" s="7">
        <v>61.792999999999999</v>
      </c>
      <c r="X18" s="7">
        <v>57.186875000000001</v>
      </c>
      <c r="Y18" s="7">
        <v>61.733625000000004</v>
      </c>
      <c r="Z18" s="7">
        <v>29.5395</v>
      </c>
      <c r="AA18" s="7">
        <v>33.766374999999996</v>
      </c>
      <c r="AB18">
        <v>46.310499999999998</v>
      </c>
      <c r="AC18">
        <v>45.678624999999997</v>
      </c>
      <c r="AD18">
        <v>39.326749999999997</v>
      </c>
      <c r="AE18">
        <v>39.874499999999998</v>
      </c>
      <c r="AF18">
        <v>57.856375</v>
      </c>
      <c r="AG18">
        <v>60.141249999999999</v>
      </c>
      <c r="AH18" t="s">
        <v>266</v>
      </c>
    </row>
    <row r="19" spans="1:34" x14ac:dyDescent="0.2">
      <c r="A19" t="s">
        <v>46</v>
      </c>
      <c r="C19" t="s">
        <v>250</v>
      </c>
      <c r="D19" t="s">
        <v>254</v>
      </c>
      <c r="E19" t="s">
        <v>252</v>
      </c>
      <c r="F19">
        <v>0.93217479999999997</v>
      </c>
      <c r="G19">
        <v>239.55559110822799</v>
      </c>
      <c r="H19" s="7">
        <v>332.12888429939301</v>
      </c>
      <c r="I19" s="7">
        <v>311.12672947891201</v>
      </c>
      <c r="J19" s="7">
        <v>277.41937967977299</v>
      </c>
      <c r="K19" s="7">
        <v>303.04528314865502</v>
      </c>
      <c r="L19" s="7">
        <v>118.217113826275</v>
      </c>
      <c r="M19" s="7">
        <v>149.09540030119601</v>
      </c>
      <c r="N19" s="7">
        <v>138.938535270388</v>
      </c>
      <c r="O19" s="7">
        <v>286.47340286123398</v>
      </c>
      <c r="P19">
        <v>242.958937090934</v>
      </c>
      <c r="Q19">
        <v>238.83917638723599</v>
      </c>
      <c r="R19">
        <v>329.20827059194198</v>
      </c>
      <c r="S19">
        <v>335.71786996979603</v>
      </c>
      <c r="T19">
        <v>321.25843733358101</v>
      </c>
      <c r="U19">
        <v>305.75959562051003</v>
      </c>
      <c r="V19">
        <v>264.24653914308499</v>
      </c>
      <c r="W19">
        <v>288.57635538957697</v>
      </c>
      <c r="X19">
        <v>301.42349227714197</v>
      </c>
      <c r="Y19">
        <v>303.40990117495301</v>
      </c>
      <c r="Z19">
        <v>119.498069755149</v>
      </c>
      <c r="AA19">
        <v>118.062041210141</v>
      </c>
      <c r="AB19" s="7">
        <v>166.65972551370101</v>
      </c>
      <c r="AC19" s="7">
        <v>137.82389762772399</v>
      </c>
      <c r="AD19">
        <v>140.79090461662599</v>
      </c>
      <c r="AE19">
        <v>139.75745849427</v>
      </c>
      <c r="AF19">
        <v>300.58605749624797</v>
      </c>
      <c r="AG19">
        <v>281.60629161091998</v>
      </c>
    </row>
    <row r="20" spans="1:34" x14ac:dyDescent="0.2">
      <c r="A20" t="s">
        <v>47</v>
      </c>
      <c r="C20" t="s">
        <v>250</v>
      </c>
      <c r="D20" t="s">
        <v>254</v>
      </c>
      <c r="E20" t="s">
        <v>252</v>
      </c>
      <c r="F20">
        <v>0.92927110000000002</v>
      </c>
      <c r="G20">
        <v>248.45054918424799</v>
      </c>
      <c r="H20" s="7">
        <v>348.38438092179399</v>
      </c>
      <c r="I20" s="7">
        <v>327.850304827191</v>
      </c>
      <c r="J20" s="7">
        <v>289.88676056695499</v>
      </c>
      <c r="K20" s="7">
        <v>316.40834854316302</v>
      </c>
      <c r="L20" s="7">
        <v>118.91762380986501</v>
      </c>
      <c r="M20" s="7">
        <v>144.79024944761301</v>
      </c>
      <c r="N20" s="7">
        <v>140.00949965197299</v>
      </c>
      <c r="O20" s="7">
        <v>301.35722570543498</v>
      </c>
      <c r="P20">
        <v>251.08279126356501</v>
      </c>
      <c r="Q20">
        <v>248.90115315744799</v>
      </c>
      <c r="R20">
        <v>344.75628475042203</v>
      </c>
      <c r="S20">
        <v>352.41534520963103</v>
      </c>
      <c r="T20">
        <v>338.54471738490901</v>
      </c>
      <c r="U20">
        <v>322.49333885693801</v>
      </c>
      <c r="V20">
        <v>273.74899513248101</v>
      </c>
      <c r="W20">
        <v>303.65479379302201</v>
      </c>
      <c r="X20">
        <v>313.254680887978</v>
      </c>
      <c r="Y20">
        <v>318.15313548284598</v>
      </c>
      <c r="Z20">
        <v>117.90006198264101</v>
      </c>
      <c r="AA20">
        <v>121.68237299374501</v>
      </c>
      <c r="AB20" s="7">
        <v>163.54405354687799</v>
      </c>
      <c r="AC20" s="7">
        <v>133.09778588641501</v>
      </c>
      <c r="AD20">
        <v>140.59606609304899</v>
      </c>
      <c r="AE20">
        <v>142.55736222302599</v>
      </c>
      <c r="AF20">
        <v>316.31747033016302</v>
      </c>
      <c r="AG20">
        <v>297.15509081395697</v>
      </c>
    </row>
    <row r="21" spans="1:34" x14ac:dyDescent="0.2">
      <c r="H21" t="s">
        <v>296</v>
      </c>
      <c r="R21" t="s">
        <v>48</v>
      </c>
      <c r="T21" t="s">
        <v>49</v>
      </c>
      <c r="V21" t="s">
        <v>50</v>
      </c>
      <c r="X21" t="s">
        <v>51</v>
      </c>
      <c r="Z21" t="s">
        <v>105</v>
      </c>
      <c r="AB21" t="s">
        <v>52</v>
      </c>
      <c r="AD21" t="s">
        <v>117</v>
      </c>
      <c r="AF21" t="s">
        <v>53</v>
      </c>
    </row>
    <row r="22" spans="1:34" x14ac:dyDescent="0.2">
      <c r="A22" t="s">
        <v>39</v>
      </c>
      <c r="H22" t="s">
        <v>263</v>
      </c>
      <c r="I22" t="s">
        <v>261</v>
      </c>
      <c r="J22" t="s">
        <v>160</v>
      </c>
      <c r="K22" t="s">
        <v>277</v>
      </c>
      <c r="L22" t="s">
        <v>278</v>
      </c>
      <c r="M22" t="s">
        <v>259</v>
      </c>
      <c r="N22" t="s">
        <v>278</v>
      </c>
      <c r="O22" t="s">
        <v>160</v>
      </c>
      <c r="R22" s="10">
        <v>2.19E-5</v>
      </c>
      <c r="T22" s="10">
        <v>7.1400000000000001E-5</v>
      </c>
      <c r="V22" s="10">
        <v>3.4000000000000001E-6</v>
      </c>
      <c r="X22" s="10">
        <v>1.14E-3</v>
      </c>
      <c r="Z22" s="11">
        <v>3.9199999999999999E-4</v>
      </c>
      <c r="AB22" s="10">
        <v>3.6999999999999998E-5</v>
      </c>
      <c r="AD22" s="4">
        <v>0.51400000000000001</v>
      </c>
      <c r="AF22" s="11">
        <v>9.7699999999999992E-3</v>
      </c>
    </row>
    <row r="23" spans="1:34" x14ac:dyDescent="0.2">
      <c r="A23" t="s">
        <v>40</v>
      </c>
      <c r="H23" t="s">
        <v>259</v>
      </c>
      <c r="I23" t="s">
        <v>160</v>
      </c>
      <c r="J23" t="s">
        <v>261</v>
      </c>
      <c r="K23" t="s">
        <v>263</v>
      </c>
      <c r="L23" t="s">
        <v>278</v>
      </c>
      <c r="M23" t="s">
        <v>287</v>
      </c>
      <c r="N23" t="s">
        <v>288</v>
      </c>
      <c r="O23" t="s">
        <v>261</v>
      </c>
      <c r="R23">
        <v>0.81899999999999995</v>
      </c>
      <c r="T23">
        <v>0.80100000000000005</v>
      </c>
      <c r="V23">
        <v>5.5199999999999999E-2</v>
      </c>
      <c r="X23">
        <v>0.63900000000000001</v>
      </c>
      <c r="Z23" s="11">
        <v>2.4099999999999998E-3</v>
      </c>
      <c r="AB23" s="10">
        <v>7.6000000000000004E-5</v>
      </c>
      <c r="AD23" s="4">
        <v>0.124</v>
      </c>
      <c r="AF23" s="4">
        <v>0.56699999999999995</v>
      </c>
    </row>
    <row r="24" spans="1:34" x14ac:dyDescent="0.2">
      <c r="A24" t="s">
        <v>41</v>
      </c>
      <c r="H24" t="s">
        <v>259</v>
      </c>
      <c r="I24" t="s">
        <v>261</v>
      </c>
      <c r="J24" t="s">
        <v>160</v>
      </c>
      <c r="K24" t="s">
        <v>261</v>
      </c>
      <c r="L24" t="s">
        <v>288</v>
      </c>
      <c r="M24" t="s">
        <v>278</v>
      </c>
      <c r="N24" t="s">
        <v>278</v>
      </c>
      <c r="O24" t="s">
        <v>263</v>
      </c>
      <c r="R24">
        <v>0.73899999999999999</v>
      </c>
      <c r="T24">
        <v>0.42499999999999999</v>
      </c>
      <c r="V24">
        <v>0.19400000000000001</v>
      </c>
      <c r="X24">
        <v>0.85599999999999998</v>
      </c>
      <c r="Z24" s="4">
        <v>0.64900000000000002</v>
      </c>
      <c r="AB24" s="12">
        <v>3.8299999999999998E-7</v>
      </c>
      <c r="AD24" s="4">
        <v>0.79300000000000004</v>
      </c>
      <c r="AF24" s="4">
        <v>0.32800000000000001</v>
      </c>
    </row>
    <row r="25" spans="1:34" x14ac:dyDescent="0.2">
      <c r="A25" t="s">
        <v>42</v>
      </c>
      <c r="H25" t="s">
        <v>290</v>
      </c>
      <c r="I25" t="s">
        <v>289</v>
      </c>
      <c r="J25" t="s">
        <v>278</v>
      </c>
      <c r="K25" t="s">
        <v>288</v>
      </c>
      <c r="L25" t="s">
        <v>260</v>
      </c>
      <c r="M25" t="s">
        <v>160</v>
      </c>
      <c r="N25" t="s">
        <v>259</v>
      </c>
      <c r="O25" t="s">
        <v>287</v>
      </c>
      <c r="R25">
        <v>1</v>
      </c>
      <c r="T25">
        <v>0.58099999999999996</v>
      </c>
      <c r="V25">
        <v>0.27100000000000002</v>
      </c>
      <c r="X25">
        <v>0.58099999999999996</v>
      </c>
      <c r="Z25" s="4">
        <v>0.78300000000000003</v>
      </c>
      <c r="AB25" s="10">
        <v>2.5100000000000001E-6</v>
      </c>
      <c r="AD25" s="4">
        <v>1</v>
      </c>
      <c r="AF25" s="4">
        <v>0.17</v>
      </c>
    </row>
    <row r="26" spans="1:34" x14ac:dyDescent="0.2">
      <c r="A26" t="s">
        <v>71</v>
      </c>
      <c r="H26" t="s">
        <v>290</v>
      </c>
      <c r="I26" t="s">
        <v>289</v>
      </c>
      <c r="J26" t="s">
        <v>278</v>
      </c>
      <c r="K26" t="s">
        <v>289</v>
      </c>
      <c r="L26" t="s">
        <v>259</v>
      </c>
      <c r="M26" t="s">
        <v>160</v>
      </c>
      <c r="N26" t="s">
        <v>260</v>
      </c>
      <c r="O26" t="s">
        <v>287</v>
      </c>
      <c r="R26">
        <v>1</v>
      </c>
      <c r="T26">
        <v>0.21299999999999999</v>
      </c>
      <c r="V26">
        <v>0.34899999999999998</v>
      </c>
      <c r="X26">
        <v>1</v>
      </c>
      <c r="Z26" s="4">
        <v>0.34899999999999998</v>
      </c>
      <c r="AB26" s="10">
        <v>2.8700000000000002E-7</v>
      </c>
      <c r="AD26" s="4">
        <v>0.755</v>
      </c>
      <c r="AF26" s="4">
        <v>0.27500000000000002</v>
      </c>
    </row>
    <row r="27" spans="1:34" x14ac:dyDescent="0.2">
      <c r="A27" t="s">
        <v>43</v>
      </c>
      <c r="H27" t="s">
        <v>288</v>
      </c>
      <c r="I27" t="s">
        <v>287</v>
      </c>
      <c r="J27" t="s">
        <v>160</v>
      </c>
      <c r="K27" t="s">
        <v>277</v>
      </c>
      <c r="L27" t="s">
        <v>260</v>
      </c>
      <c r="M27" t="s">
        <v>261</v>
      </c>
      <c r="N27" t="s">
        <v>259</v>
      </c>
      <c r="O27" t="s">
        <v>287</v>
      </c>
      <c r="R27">
        <v>0.81899999999999995</v>
      </c>
      <c r="T27">
        <v>0.80100000000000005</v>
      </c>
      <c r="V27">
        <v>5.5199999999999999E-2</v>
      </c>
      <c r="X27">
        <v>0.63900000000000001</v>
      </c>
      <c r="Z27" s="11">
        <v>2.4099999999999998E-3</v>
      </c>
      <c r="AB27" s="10">
        <v>7.6000000000000004E-5</v>
      </c>
      <c r="AD27" s="4">
        <v>0.124</v>
      </c>
      <c r="AF27" s="4">
        <v>0.56699999999999995</v>
      </c>
    </row>
    <row r="28" spans="1:34" x14ac:dyDescent="0.2">
      <c r="A28" t="s">
        <v>44</v>
      </c>
      <c r="H28" t="s">
        <v>290</v>
      </c>
      <c r="I28" t="s">
        <v>288</v>
      </c>
      <c r="J28" t="s">
        <v>160</v>
      </c>
      <c r="K28" t="s">
        <v>287</v>
      </c>
      <c r="L28" t="s">
        <v>259</v>
      </c>
      <c r="M28" t="s">
        <v>260</v>
      </c>
      <c r="N28" t="s">
        <v>260</v>
      </c>
      <c r="O28" t="s">
        <v>277</v>
      </c>
      <c r="R28">
        <v>0.48399999999999999</v>
      </c>
      <c r="T28">
        <v>0.11899999999999999</v>
      </c>
      <c r="V28">
        <v>1.6899999999999998E-2</v>
      </c>
      <c r="X28">
        <v>0.73499999999999999</v>
      </c>
      <c r="Z28" s="4">
        <v>0.879</v>
      </c>
      <c r="AB28" s="10">
        <v>5.3499999999999997E-3</v>
      </c>
      <c r="AD28" s="4">
        <v>0.89500000000000002</v>
      </c>
      <c r="AF28" s="4">
        <v>7.5399999999999995E-2</v>
      </c>
    </row>
    <row r="29" spans="1:34" x14ac:dyDescent="0.2">
      <c r="A29" t="s">
        <v>45</v>
      </c>
      <c r="H29" t="s">
        <v>288</v>
      </c>
      <c r="I29" t="s">
        <v>288</v>
      </c>
      <c r="J29" t="s">
        <v>278</v>
      </c>
      <c r="K29" t="s">
        <v>278</v>
      </c>
      <c r="L29" t="s">
        <v>259</v>
      </c>
      <c r="M29" t="s">
        <v>160</v>
      </c>
      <c r="N29" t="s">
        <v>260</v>
      </c>
      <c r="O29" t="s">
        <v>278</v>
      </c>
      <c r="R29" s="10">
        <v>6.8899999999999994E-5</v>
      </c>
      <c r="T29" s="11">
        <v>3.3999999999999998E-3</v>
      </c>
      <c r="V29" s="10">
        <v>6.3600000000000003E-7</v>
      </c>
      <c r="X29" s="11">
        <v>2.7499999999999998E-3</v>
      </c>
      <c r="Z29" s="11">
        <v>5.2500000000000003E-3</v>
      </c>
      <c r="AB29" s="4">
        <v>0.67100000000000004</v>
      </c>
      <c r="AD29" s="4">
        <v>0.71299999999999997</v>
      </c>
      <c r="AF29" s="4">
        <v>0.126</v>
      </c>
    </row>
    <row r="30" spans="1:34" x14ac:dyDescent="0.2">
      <c r="A30" t="s">
        <v>46</v>
      </c>
      <c r="H30" t="s">
        <v>290</v>
      </c>
      <c r="I30" t="s">
        <v>288</v>
      </c>
      <c r="J30" t="s">
        <v>160</v>
      </c>
      <c r="K30" t="s">
        <v>287</v>
      </c>
      <c r="L30" t="s">
        <v>259</v>
      </c>
      <c r="M30" t="s">
        <v>260</v>
      </c>
      <c r="N30" t="s">
        <v>260</v>
      </c>
      <c r="O30" t="s">
        <v>278</v>
      </c>
      <c r="R30">
        <v>0.52400000000000002</v>
      </c>
      <c r="T30">
        <v>0.13100000000000001</v>
      </c>
      <c r="V30">
        <v>1.8700000000000001E-2</v>
      </c>
      <c r="X30">
        <v>0.84599999999999997</v>
      </c>
      <c r="Z30">
        <v>0.88800000000000001</v>
      </c>
      <c r="AB30" s="11">
        <v>5.5799999999999999E-3</v>
      </c>
      <c r="AD30" s="4">
        <v>0.91900000000000004</v>
      </c>
      <c r="AF30" s="4">
        <v>6.5299999999999997E-2</v>
      </c>
    </row>
    <row r="31" spans="1:34" x14ac:dyDescent="0.2">
      <c r="A31" t="s">
        <v>47</v>
      </c>
      <c r="H31" t="s">
        <v>290</v>
      </c>
      <c r="I31" t="s">
        <v>288</v>
      </c>
      <c r="J31" t="s">
        <v>160</v>
      </c>
      <c r="K31" t="s">
        <v>287</v>
      </c>
      <c r="L31" t="s">
        <v>259</v>
      </c>
      <c r="M31" t="s">
        <v>260</v>
      </c>
      <c r="N31" t="s">
        <v>260</v>
      </c>
      <c r="O31" t="s">
        <v>278</v>
      </c>
      <c r="R31">
        <v>0.504</v>
      </c>
      <c r="T31">
        <v>0.16300000000000001</v>
      </c>
      <c r="V31">
        <v>1.01E-2</v>
      </c>
      <c r="X31">
        <v>0.66900000000000004</v>
      </c>
      <c r="Z31">
        <v>0.74099999999999999</v>
      </c>
      <c r="AB31" s="10">
        <v>8.8500000000000002E-3</v>
      </c>
      <c r="AD31" s="4">
        <v>0.86399999999999999</v>
      </c>
      <c r="AF31" s="4">
        <v>9.6199999999999994E-2</v>
      </c>
    </row>
    <row r="33" spans="18:19" x14ac:dyDescent="0.2">
      <c r="R33" t="s">
        <v>294</v>
      </c>
    </row>
    <row r="34" spans="18:19" x14ac:dyDescent="0.2">
      <c r="R34">
        <v>1</v>
      </c>
      <c r="S34">
        <f t="shared" ref="S34:S41" si="0">0.05/(8-R34+1)</f>
        <v>6.2500000000000003E-3</v>
      </c>
    </row>
    <row r="35" spans="18:19" x14ac:dyDescent="0.2">
      <c r="R35">
        <v>2</v>
      </c>
      <c r="S35">
        <f t="shared" si="0"/>
        <v>7.1428571428571435E-3</v>
      </c>
    </row>
    <row r="36" spans="18:19" x14ac:dyDescent="0.2">
      <c r="R36">
        <v>3</v>
      </c>
      <c r="S36">
        <f t="shared" si="0"/>
        <v>8.3333333333333332E-3</v>
      </c>
    </row>
    <row r="37" spans="18:19" x14ac:dyDescent="0.2">
      <c r="R37">
        <v>4</v>
      </c>
      <c r="S37">
        <f t="shared" si="0"/>
        <v>0.01</v>
      </c>
    </row>
    <row r="38" spans="18:19" x14ac:dyDescent="0.2">
      <c r="R38">
        <v>5</v>
      </c>
      <c r="S38">
        <f t="shared" si="0"/>
        <v>1.2500000000000001E-2</v>
      </c>
    </row>
    <row r="39" spans="18:19" x14ac:dyDescent="0.2">
      <c r="R39">
        <v>6</v>
      </c>
      <c r="S39">
        <f t="shared" si="0"/>
        <v>1.6666666666666666E-2</v>
      </c>
    </row>
    <row r="40" spans="18:19" x14ac:dyDescent="0.2">
      <c r="R40">
        <v>7</v>
      </c>
      <c r="S40">
        <f t="shared" si="0"/>
        <v>2.5000000000000001E-2</v>
      </c>
    </row>
    <row r="41" spans="18:19" x14ac:dyDescent="0.2">
      <c r="R41">
        <v>8</v>
      </c>
      <c r="S41">
        <f t="shared" si="0"/>
        <v>0.05</v>
      </c>
    </row>
  </sheetData>
  <mergeCells count="10">
    <mergeCell ref="C1:E1"/>
    <mergeCell ref="R2:S2"/>
    <mergeCell ref="T2:U2"/>
    <mergeCell ref="AF2:AG2"/>
    <mergeCell ref="AD2:AE2"/>
    <mergeCell ref="AB2:AC2"/>
    <mergeCell ref="Z2:AA2"/>
    <mergeCell ref="X2:Y2"/>
    <mergeCell ref="V2:W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mix stats</vt:lpstr>
      <vt:lpstr>Sheet1</vt:lpstr>
      <vt:lpstr>frost stats</vt:lpstr>
      <vt:lpstr>yield and quality by mix</vt:lpstr>
      <vt:lpstr>late season yield</vt:lpstr>
      <vt:lpstr>quality by frost and variety</vt:lpstr>
      <vt:lpstr>mix stats results</vt:lpstr>
      <vt:lpstr>frost stats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Arthur Siller</cp:lastModifiedBy>
  <dcterms:created xsi:type="dcterms:W3CDTF">2023-02-14T15:52:36Z</dcterms:created>
  <dcterms:modified xsi:type="dcterms:W3CDTF">2023-10-26T09:39:31Z</dcterms:modified>
</cp:coreProperties>
</file>