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https://purdue0-my.sharepoint.com/personal/nlancast_purdue_edu/Documents/SARE Grad Student Grant/Calculator/"/>
    </mc:Choice>
  </mc:AlternateContent>
  <xr:revisionPtr revIDLastSave="421" documentId="8_{9786968A-1B8F-4C10-8796-D4E605E9DE13}" xr6:coauthVersionLast="36" xr6:coauthVersionMax="47" xr10:uidLastSave="{54E1F362-627A-4F94-8F32-0C75427E0F76}"/>
  <bookViews>
    <workbookView xWindow="-120" yWindow="-120" windowWidth="29040" windowHeight="15840" tabRatio="930" xr2:uid="{E40AD2FC-A917-4F99-BAFD-772CCCA8AC23}"/>
  </bookViews>
  <sheets>
    <sheet name="Instructions and Info" sheetId="11" r:id="rId1"/>
    <sheet name="Operation Costs" sheetId="2" r:id="rId2"/>
    <sheet name="Transition Cash Flow" sheetId="3" r:id="rId3"/>
    <sheet name="Organic Cash Flow" sheetId="6" r:id="rId4"/>
    <sheet name="Transition Crop Sensnsitivity" sheetId="4" r:id="rId5"/>
    <sheet name="Transition Rotation Sensitivity" sheetId="10" r:id="rId6"/>
    <sheet name="Organic Crop Sensitivity" sheetId="7" r:id="rId7"/>
    <sheet name="Corn Soy Rotation Sensitivity" sheetId="8" r:id="rId8"/>
    <sheet name="CornSoyWheat Rot. Sensitivity" sheetId="9"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46" i="9" l="1"/>
  <c r="AA146" i="9"/>
  <c r="AB146" i="9"/>
  <c r="AC146" i="9"/>
  <c r="AD146" i="9"/>
  <c r="AE146" i="9"/>
  <c r="AF146" i="9"/>
  <c r="AG146" i="9"/>
  <c r="AH146" i="9"/>
  <c r="AI146" i="9"/>
  <c r="AJ146" i="9"/>
  <c r="AK146" i="9"/>
  <c r="X148" i="9"/>
  <c r="X149" i="9"/>
  <c r="X150" i="9"/>
  <c r="X151" i="9"/>
  <c r="X152" i="9"/>
  <c r="X153" i="9"/>
  <c r="X154" i="9"/>
  <c r="X155" i="9"/>
  <c r="X156" i="9"/>
  <c r="X157" i="9"/>
  <c r="X158" i="9"/>
  <c r="X159" i="9"/>
  <c r="Y146" i="9"/>
  <c r="X147" i="9"/>
  <c r="H143" i="9"/>
  <c r="I143" i="9"/>
  <c r="J143" i="9"/>
  <c r="K143" i="9"/>
  <c r="L143" i="9"/>
  <c r="M143" i="9"/>
  <c r="N143" i="9"/>
  <c r="O143" i="9"/>
  <c r="P143" i="9"/>
  <c r="Q143" i="9"/>
  <c r="R143" i="9"/>
  <c r="S143" i="9"/>
  <c r="G143" i="9"/>
  <c r="S145" i="9"/>
  <c r="R145" i="9"/>
  <c r="Q145" i="9"/>
  <c r="P145" i="9"/>
  <c r="O145" i="9"/>
  <c r="N145" i="9"/>
  <c r="M145" i="9"/>
  <c r="L145" i="9"/>
  <c r="K145" i="9"/>
  <c r="J145" i="9"/>
  <c r="I145" i="9"/>
  <c r="H145" i="9"/>
  <c r="G145" i="9"/>
  <c r="S144" i="9"/>
  <c r="R144" i="9"/>
  <c r="Q144" i="9"/>
  <c r="P144" i="9"/>
  <c r="O144" i="9"/>
  <c r="N144" i="9"/>
  <c r="M144" i="9"/>
  <c r="L144" i="9"/>
  <c r="K144" i="9"/>
  <c r="J144" i="9"/>
  <c r="I144" i="9"/>
  <c r="H144" i="9"/>
  <c r="G144" i="9"/>
  <c r="C148" i="9"/>
  <c r="C149" i="9"/>
  <c r="C150" i="9"/>
  <c r="C151" i="9"/>
  <c r="C152" i="9"/>
  <c r="C153" i="9"/>
  <c r="C154" i="9"/>
  <c r="C155" i="9"/>
  <c r="C156" i="9"/>
  <c r="C157" i="9"/>
  <c r="C158" i="9"/>
  <c r="C159" i="9"/>
  <c r="C147" i="9"/>
  <c r="E159" i="9"/>
  <c r="D159" i="9"/>
  <c r="E158" i="9"/>
  <c r="D158" i="9"/>
  <c r="E157" i="9"/>
  <c r="D157" i="9"/>
  <c r="E156" i="9"/>
  <c r="D156" i="9"/>
  <c r="E155" i="9"/>
  <c r="D155" i="9"/>
  <c r="E154" i="9"/>
  <c r="D154" i="9"/>
  <c r="E153" i="9"/>
  <c r="D153" i="9"/>
  <c r="E152" i="9"/>
  <c r="D152" i="9"/>
  <c r="E151" i="9"/>
  <c r="D151" i="9"/>
  <c r="E150" i="9"/>
  <c r="D150" i="9"/>
  <c r="E149" i="9"/>
  <c r="D149" i="9"/>
  <c r="E148" i="9"/>
  <c r="D148" i="9"/>
  <c r="E147" i="9"/>
  <c r="D147" i="9"/>
  <c r="Z123" i="9"/>
  <c r="AA123" i="9"/>
  <c r="AB123" i="9"/>
  <c r="AC123" i="9"/>
  <c r="AD123" i="9"/>
  <c r="AE123" i="9"/>
  <c r="AF123" i="9"/>
  <c r="AG123" i="9"/>
  <c r="AH123" i="9"/>
  <c r="AI123" i="9"/>
  <c r="AJ123" i="9"/>
  <c r="AK123" i="9"/>
  <c r="X125" i="9"/>
  <c r="X126" i="9"/>
  <c r="X127" i="9"/>
  <c r="X128" i="9"/>
  <c r="X129" i="9"/>
  <c r="X130" i="9"/>
  <c r="X131" i="9"/>
  <c r="X132" i="9"/>
  <c r="X133" i="9"/>
  <c r="X134" i="9"/>
  <c r="X135" i="9"/>
  <c r="X136" i="9"/>
  <c r="Y123" i="9"/>
  <c r="X124" i="9"/>
  <c r="H120" i="9"/>
  <c r="I120" i="9"/>
  <c r="J120" i="9"/>
  <c r="K120" i="9"/>
  <c r="L120" i="9"/>
  <c r="M120" i="9"/>
  <c r="N120" i="9"/>
  <c r="O120" i="9"/>
  <c r="P120" i="9"/>
  <c r="Q120" i="9"/>
  <c r="R120" i="9"/>
  <c r="S120" i="9"/>
  <c r="H121" i="9"/>
  <c r="I121" i="9"/>
  <c r="J121" i="9"/>
  <c r="K121" i="9"/>
  <c r="L121" i="9"/>
  <c r="M121" i="9"/>
  <c r="N121" i="9"/>
  <c r="O121" i="9"/>
  <c r="P121" i="9"/>
  <c r="Q121" i="9"/>
  <c r="R121" i="9"/>
  <c r="S121" i="9"/>
  <c r="H122" i="9"/>
  <c r="I122" i="9"/>
  <c r="J122" i="9"/>
  <c r="K122" i="9"/>
  <c r="L122" i="9"/>
  <c r="M122" i="9"/>
  <c r="N122" i="9"/>
  <c r="O122" i="9"/>
  <c r="P122" i="9"/>
  <c r="Q122" i="9"/>
  <c r="R122" i="9"/>
  <c r="S122" i="9"/>
  <c r="G121" i="9"/>
  <c r="G120" i="9"/>
  <c r="G122" i="9"/>
  <c r="C125" i="9"/>
  <c r="D125" i="9"/>
  <c r="E125" i="9"/>
  <c r="C126" i="9"/>
  <c r="D126" i="9"/>
  <c r="E126" i="9"/>
  <c r="C127" i="9"/>
  <c r="D127" i="9"/>
  <c r="E127" i="9"/>
  <c r="C128" i="9"/>
  <c r="D128" i="9"/>
  <c r="E128" i="9"/>
  <c r="C129" i="9"/>
  <c r="D129" i="9"/>
  <c r="E129" i="9"/>
  <c r="C130" i="9"/>
  <c r="D130" i="9"/>
  <c r="E130" i="9"/>
  <c r="C131" i="9"/>
  <c r="D131" i="9"/>
  <c r="E131" i="9"/>
  <c r="C132" i="9"/>
  <c r="D132" i="9"/>
  <c r="E132" i="9"/>
  <c r="C133" i="9"/>
  <c r="D133" i="9"/>
  <c r="E133" i="9"/>
  <c r="C134" i="9"/>
  <c r="D134" i="9"/>
  <c r="E134" i="9"/>
  <c r="C135" i="9"/>
  <c r="D135" i="9"/>
  <c r="E135" i="9"/>
  <c r="C136" i="9"/>
  <c r="D136" i="9"/>
  <c r="E136" i="9"/>
  <c r="D124" i="9"/>
  <c r="C124" i="9"/>
  <c r="E124" i="9"/>
  <c r="Z100" i="9"/>
  <c r="AA100" i="9"/>
  <c r="AB100" i="9"/>
  <c r="AC100" i="9"/>
  <c r="AD100" i="9"/>
  <c r="AE100" i="9"/>
  <c r="AF100" i="9"/>
  <c r="AG100" i="9"/>
  <c r="AH100" i="9"/>
  <c r="AI100" i="9"/>
  <c r="AJ100" i="9"/>
  <c r="AK100" i="9"/>
  <c r="X102" i="9"/>
  <c r="X103" i="9"/>
  <c r="X104" i="9"/>
  <c r="X105" i="9"/>
  <c r="X106" i="9"/>
  <c r="X107" i="9"/>
  <c r="X108" i="9"/>
  <c r="X109" i="9"/>
  <c r="X110" i="9"/>
  <c r="X111" i="9"/>
  <c r="X112" i="9"/>
  <c r="X113" i="9"/>
  <c r="Y100" i="9"/>
  <c r="X101" i="9"/>
  <c r="H97" i="9"/>
  <c r="I97" i="9"/>
  <c r="J97" i="9"/>
  <c r="K97" i="9"/>
  <c r="L97" i="9"/>
  <c r="M97" i="9"/>
  <c r="N97" i="9"/>
  <c r="O97" i="9"/>
  <c r="P97" i="9"/>
  <c r="Q97" i="9"/>
  <c r="R97" i="9"/>
  <c r="S97" i="9"/>
  <c r="H98" i="9"/>
  <c r="I98" i="9"/>
  <c r="J98" i="9"/>
  <c r="K98" i="9"/>
  <c r="L98" i="9"/>
  <c r="M98" i="9"/>
  <c r="N98" i="9"/>
  <c r="O98" i="9"/>
  <c r="P98" i="9"/>
  <c r="Q98" i="9"/>
  <c r="R98" i="9"/>
  <c r="S98" i="9"/>
  <c r="H99" i="9"/>
  <c r="I99" i="9"/>
  <c r="J99" i="9"/>
  <c r="K99" i="9"/>
  <c r="L99" i="9"/>
  <c r="M99" i="9"/>
  <c r="N99" i="9"/>
  <c r="O99" i="9"/>
  <c r="P99" i="9"/>
  <c r="Q99" i="9"/>
  <c r="R99" i="9"/>
  <c r="S99" i="9"/>
  <c r="G99" i="9"/>
  <c r="G98" i="9"/>
  <c r="G97" i="9"/>
  <c r="C102" i="9"/>
  <c r="D102" i="9"/>
  <c r="E102" i="9"/>
  <c r="C103" i="9"/>
  <c r="D103" i="9"/>
  <c r="E103" i="9"/>
  <c r="C104" i="9"/>
  <c r="D104" i="9"/>
  <c r="E104" i="9"/>
  <c r="C105" i="9"/>
  <c r="D105" i="9"/>
  <c r="E105" i="9"/>
  <c r="C106" i="9"/>
  <c r="D106" i="9"/>
  <c r="E106" i="9"/>
  <c r="C107" i="9"/>
  <c r="D107" i="9"/>
  <c r="E107" i="9"/>
  <c r="C108" i="9"/>
  <c r="D108" i="9"/>
  <c r="E108" i="9"/>
  <c r="C109" i="9"/>
  <c r="D109" i="9"/>
  <c r="E109" i="9"/>
  <c r="C110" i="9"/>
  <c r="D110" i="9"/>
  <c r="E110" i="9"/>
  <c r="C111" i="9"/>
  <c r="D111" i="9"/>
  <c r="E111" i="9"/>
  <c r="C112" i="9"/>
  <c r="D112" i="9"/>
  <c r="E112" i="9"/>
  <c r="C113" i="9"/>
  <c r="D113" i="9"/>
  <c r="E113" i="9"/>
  <c r="E101" i="9"/>
  <c r="D101" i="9"/>
  <c r="C101" i="9"/>
  <c r="Z77" i="9"/>
  <c r="AA77" i="9"/>
  <c r="AB77" i="9"/>
  <c r="AC77" i="9"/>
  <c r="AD77" i="9"/>
  <c r="AE77" i="9"/>
  <c r="AF77" i="9"/>
  <c r="AG77" i="9"/>
  <c r="AH77" i="9"/>
  <c r="AI77" i="9"/>
  <c r="AJ77" i="9"/>
  <c r="AK77" i="9"/>
  <c r="X79" i="9"/>
  <c r="X80" i="9"/>
  <c r="X81" i="9"/>
  <c r="X82" i="9"/>
  <c r="X83" i="9"/>
  <c r="X84" i="9"/>
  <c r="X85" i="9"/>
  <c r="X86" i="9"/>
  <c r="X87" i="9"/>
  <c r="X88" i="9"/>
  <c r="X89" i="9"/>
  <c r="X90" i="9"/>
  <c r="Y77" i="9"/>
  <c r="X78" i="9"/>
  <c r="H74" i="9"/>
  <c r="I74" i="9"/>
  <c r="J74" i="9"/>
  <c r="K74" i="9"/>
  <c r="L74" i="9"/>
  <c r="M74" i="9"/>
  <c r="N74" i="9"/>
  <c r="O74" i="9"/>
  <c r="P74" i="9"/>
  <c r="Q74" i="9"/>
  <c r="R74" i="9"/>
  <c r="S74" i="9"/>
  <c r="H75" i="9"/>
  <c r="I75" i="9"/>
  <c r="J75" i="9"/>
  <c r="K75" i="9"/>
  <c r="L75" i="9"/>
  <c r="M75" i="9"/>
  <c r="N75" i="9"/>
  <c r="O75" i="9"/>
  <c r="P75" i="9"/>
  <c r="Q75" i="9"/>
  <c r="R75" i="9"/>
  <c r="S75" i="9"/>
  <c r="H76" i="9"/>
  <c r="I76" i="9"/>
  <c r="J76" i="9"/>
  <c r="K76" i="9"/>
  <c r="L76" i="9"/>
  <c r="M76" i="9"/>
  <c r="N76" i="9"/>
  <c r="O76" i="9"/>
  <c r="P76" i="9"/>
  <c r="Q76" i="9"/>
  <c r="R76" i="9"/>
  <c r="S76" i="9"/>
  <c r="G76" i="9"/>
  <c r="G75" i="9"/>
  <c r="G74" i="9"/>
  <c r="C90" i="9"/>
  <c r="D90" i="9"/>
  <c r="E90" i="9"/>
  <c r="C79" i="9"/>
  <c r="D79" i="9"/>
  <c r="E79" i="9"/>
  <c r="C80" i="9"/>
  <c r="D80" i="9"/>
  <c r="E80" i="9"/>
  <c r="C81" i="9"/>
  <c r="D81" i="9"/>
  <c r="E81" i="9"/>
  <c r="C82" i="9"/>
  <c r="D82" i="9"/>
  <c r="E82" i="9"/>
  <c r="C83" i="9"/>
  <c r="D83" i="9"/>
  <c r="E83" i="9"/>
  <c r="C84" i="9"/>
  <c r="D84" i="9"/>
  <c r="E84" i="9"/>
  <c r="C85" i="9"/>
  <c r="D85" i="9"/>
  <c r="E85" i="9"/>
  <c r="C86" i="9"/>
  <c r="D86" i="9"/>
  <c r="E86" i="9"/>
  <c r="C87" i="9"/>
  <c r="D87" i="9"/>
  <c r="E87" i="9"/>
  <c r="C88" i="9"/>
  <c r="D88" i="9"/>
  <c r="E88" i="9"/>
  <c r="C89" i="9"/>
  <c r="D89" i="9"/>
  <c r="E89" i="9"/>
  <c r="E78" i="9"/>
  <c r="D78" i="9"/>
  <c r="C78" i="9"/>
  <c r="Z54" i="9"/>
  <c r="AA54" i="9"/>
  <c r="AB54" i="9"/>
  <c r="AC54" i="9"/>
  <c r="AD54" i="9"/>
  <c r="AE54" i="9"/>
  <c r="AF54" i="9"/>
  <c r="AG54" i="9"/>
  <c r="AH54" i="9"/>
  <c r="AI54" i="9"/>
  <c r="AJ54" i="9"/>
  <c r="AK54" i="9"/>
  <c r="X56" i="9"/>
  <c r="X57" i="9"/>
  <c r="X58" i="9"/>
  <c r="X59" i="9"/>
  <c r="X60" i="9"/>
  <c r="X61" i="9"/>
  <c r="X62" i="9"/>
  <c r="X63" i="9"/>
  <c r="X64" i="9"/>
  <c r="X65" i="9"/>
  <c r="X66" i="9"/>
  <c r="X67" i="9"/>
  <c r="Y54" i="9"/>
  <c r="X55" i="9"/>
  <c r="H51" i="9"/>
  <c r="I51" i="9"/>
  <c r="J51" i="9"/>
  <c r="K51" i="9"/>
  <c r="L51" i="9"/>
  <c r="M51" i="9"/>
  <c r="N51" i="9"/>
  <c r="O51" i="9"/>
  <c r="P51" i="9"/>
  <c r="Q51" i="9"/>
  <c r="R51" i="9"/>
  <c r="S51" i="9"/>
  <c r="H52" i="9"/>
  <c r="I52" i="9"/>
  <c r="J52" i="9"/>
  <c r="K52" i="9"/>
  <c r="L52" i="9"/>
  <c r="M52" i="9"/>
  <c r="N52" i="9"/>
  <c r="O52" i="9"/>
  <c r="P52" i="9"/>
  <c r="Q52" i="9"/>
  <c r="R52" i="9"/>
  <c r="S52" i="9"/>
  <c r="H53" i="9"/>
  <c r="I53" i="9"/>
  <c r="J53" i="9"/>
  <c r="K53" i="9"/>
  <c r="L53" i="9"/>
  <c r="M53" i="9"/>
  <c r="N53" i="9"/>
  <c r="O53" i="9"/>
  <c r="P53" i="9"/>
  <c r="Q53" i="9"/>
  <c r="R53" i="9"/>
  <c r="S53" i="9"/>
  <c r="G53" i="9"/>
  <c r="G52" i="9"/>
  <c r="G51" i="9"/>
  <c r="C56" i="9"/>
  <c r="D56" i="9"/>
  <c r="E56" i="9"/>
  <c r="C57" i="9"/>
  <c r="D57" i="9"/>
  <c r="E57" i="9"/>
  <c r="C58" i="9"/>
  <c r="D58" i="9"/>
  <c r="E58" i="9"/>
  <c r="C59" i="9"/>
  <c r="D59" i="9"/>
  <c r="E59" i="9"/>
  <c r="C60" i="9"/>
  <c r="D60" i="9"/>
  <c r="E60" i="9"/>
  <c r="C61" i="9"/>
  <c r="D61" i="9"/>
  <c r="E61" i="9"/>
  <c r="C62" i="9"/>
  <c r="D62" i="9"/>
  <c r="E62" i="9"/>
  <c r="C63" i="9"/>
  <c r="D63" i="9"/>
  <c r="E63" i="9"/>
  <c r="C64" i="9"/>
  <c r="D64" i="9"/>
  <c r="E64" i="9"/>
  <c r="C65" i="9"/>
  <c r="D65" i="9"/>
  <c r="E65" i="9"/>
  <c r="C66" i="9"/>
  <c r="D66" i="9"/>
  <c r="E66" i="9"/>
  <c r="C67" i="9"/>
  <c r="D67" i="9"/>
  <c r="E67" i="9"/>
  <c r="E55" i="9"/>
  <c r="D55" i="9"/>
  <c r="C55" i="9"/>
  <c r="Z32" i="9"/>
  <c r="AA32" i="9"/>
  <c r="AB32" i="9"/>
  <c r="AC32" i="9"/>
  <c r="AD32" i="9"/>
  <c r="AE32" i="9"/>
  <c r="AF32" i="9"/>
  <c r="AG32" i="9"/>
  <c r="AH32" i="9"/>
  <c r="AI32" i="9"/>
  <c r="AJ32" i="9"/>
  <c r="AK32" i="9"/>
  <c r="X34" i="9"/>
  <c r="X35" i="9"/>
  <c r="X36" i="9"/>
  <c r="X37" i="9"/>
  <c r="X38" i="9"/>
  <c r="X39" i="9"/>
  <c r="X40" i="9"/>
  <c r="X41" i="9"/>
  <c r="X42" i="9"/>
  <c r="X43" i="9"/>
  <c r="X44" i="9"/>
  <c r="X45" i="9"/>
  <c r="Y32" i="9"/>
  <c r="X33" i="9"/>
  <c r="H29" i="9"/>
  <c r="I29" i="9"/>
  <c r="J29" i="9"/>
  <c r="K29" i="9"/>
  <c r="L29" i="9"/>
  <c r="M29" i="9"/>
  <c r="N29" i="9"/>
  <c r="O29" i="9"/>
  <c r="P29" i="9"/>
  <c r="Q29" i="9"/>
  <c r="R29" i="9"/>
  <c r="S29" i="9"/>
  <c r="H30" i="9"/>
  <c r="I30" i="9"/>
  <c r="J30" i="9"/>
  <c r="K30" i="9"/>
  <c r="L30" i="9"/>
  <c r="M30" i="9"/>
  <c r="N30" i="9"/>
  <c r="O30" i="9"/>
  <c r="P30" i="9"/>
  <c r="Q30" i="9"/>
  <c r="R30" i="9"/>
  <c r="S30" i="9"/>
  <c r="H31" i="9"/>
  <c r="I31" i="9"/>
  <c r="J31" i="9"/>
  <c r="K31" i="9"/>
  <c r="L31" i="9"/>
  <c r="M31" i="9"/>
  <c r="N31" i="9"/>
  <c r="O31" i="9"/>
  <c r="P31" i="9"/>
  <c r="Q31" i="9"/>
  <c r="R31" i="9"/>
  <c r="S31" i="9"/>
  <c r="G30" i="9"/>
  <c r="G29" i="9"/>
  <c r="G31" i="9"/>
  <c r="C34" i="9"/>
  <c r="D34" i="9"/>
  <c r="E34" i="9"/>
  <c r="C35" i="9"/>
  <c r="D35" i="9"/>
  <c r="E35" i="9"/>
  <c r="C36" i="9"/>
  <c r="D36" i="9"/>
  <c r="E36" i="9"/>
  <c r="C37" i="9"/>
  <c r="D37" i="9"/>
  <c r="E37" i="9"/>
  <c r="C38" i="9"/>
  <c r="D38" i="9"/>
  <c r="E38" i="9"/>
  <c r="C39" i="9"/>
  <c r="D39" i="9"/>
  <c r="E39" i="9"/>
  <c r="C40" i="9"/>
  <c r="D40" i="9"/>
  <c r="E40" i="9"/>
  <c r="C41" i="9"/>
  <c r="D41" i="9"/>
  <c r="E41" i="9"/>
  <c r="C42" i="9"/>
  <c r="D42" i="9"/>
  <c r="E42" i="9"/>
  <c r="C43" i="9"/>
  <c r="D43" i="9"/>
  <c r="E43" i="9"/>
  <c r="C44" i="9"/>
  <c r="D44" i="9"/>
  <c r="E44" i="9"/>
  <c r="C45" i="9"/>
  <c r="D45" i="9"/>
  <c r="E45" i="9"/>
  <c r="D33" i="9"/>
  <c r="C33" i="9"/>
  <c r="E33" i="9"/>
  <c r="Z9" i="9"/>
  <c r="AA9" i="9"/>
  <c r="AB9" i="9"/>
  <c r="AC9" i="9"/>
  <c r="AD9" i="9"/>
  <c r="AE9" i="9"/>
  <c r="AF9" i="9"/>
  <c r="AG9" i="9"/>
  <c r="AH9" i="9"/>
  <c r="AI9" i="9"/>
  <c r="AJ9" i="9"/>
  <c r="AK9" i="9"/>
  <c r="X11" i="9"/>
  <c r="X12" i="9"/>
  <c r="X13" i="9"/>
  <c r="X14" i="9"/>
  <c r="X15" i="9"/>
  <c r="X16" i="9"/>
  <c r="X17" i="9"/>
  <c r="X18" i="9"/>
  <c r="X19" i="9"/>
  <c r="X20" i="9"/>
  <c r="X21" i="9"/>
  <c r="X22" i="9"/>
  <c r="Y9" i="9"/>
  <c r="X10" i="9"/>
  <c r="H6" i="9"/>
  <c r="I6" i="9"/>
  <c r="J6" i="9"/>
  <c r="K6" i="9"/>
  <c r="L6" i="9"/>
  <c r="M6" i="9"/>
  <c r="N6" i="9"/>
  <c r="O6" i="9"/>
  <c r="P6" i="9"/>
  <c r="Q6" i="9"/>
  <c r="R6" i="9"/>
  <c r="S6" i="9"/>
  <c r="H7" i="9"/>
  <c r="I7" i="9"/>
  <c r="J7" i="9"/>
  <c r="K7" i="9"/>
  <c r="L7" i="9"/>
  <c r="M7" i="9"/>
  <c r="N7" i="9"/>
  <c r="O7" i="9"/>
  <c r="P7" i="9"/>
  <c r="Q7" i="9"/>
  <c r="R7" i="9"/>
  <c r="S7" i="9"/>
  <c r="H8" i="9"/>
  <c r="I8" i="9"/>
  <c r="J8" i="9"/>
  <c r="K8" i="9"/>
  <c r="L8" i="9"/>
  <c r="M8" i="9"/>
  <c r="N8" i="9"/>
  <c r="O8" i="9"/>
  <c r="P8" i="9"/>
  <c r="Q8" i="9"/>
  <c r="R8" i="9"/>
  <c r="S8" i="9"/>
  <c r="G8" i="9"/>
  <c r="G7" i="9"/>
  <c r="G6" i="9"/>
  <c r="C11" i="9"/>
  <c r="D11" i="9"/>
  <c r="E11" i="9"/>
  <c r="C12" i="9"/>
  <c r="D12" i="9"/>
  <c r="E12" i="9"/>
  <c r="C13" i="9"/>
  <c r="D13" i="9"/>
  <c r="E13" i="9"/>
  <c r="C14" i="9"/>
  <c r="D14" i="9"/>
  <c r="E14" i="9"/>
  <c r="C15" i="9"/>
  <c r="D15" i="9"/>
  <c r="E15" i="9"/>
  <c r="C16" i="9"/>
  <c r="D16" i="9"/>
  <c r="E16" i="9"/>
  <c r="C17" i="9"/>
  <c r="D17" i="9"/>
  <c r="E17" i="9"/>
  <c r="C18" i="9"/>
  <c r="D18" i="9"/>
  <c r="E18" i="9"/>
  <c r="C19" i="9"/>
  <c r="D19" i="9"/>
  <c r="E19" i="9"/>
  <c r="C20" i="9"/>
  <c r="D20" i="9"/>
  <c r="E20" i="9"/>
  <c r="C21" i="9"/>
  <c r="D21" i="9"/>
  <c r="E21" i="9"/>
  <c r="C22" i="9"/>
  <c r="D22" i="9"/>
  <c r="E22" i="9"/>
  <c r="E10" i="9"/>
  <c r="D10" i="9"/>
  <c r="C10" i="9"/>
  <c r="Y49" i="8"/>
  <c r="Z49" i="8"/>
  <c r="AA49" i="8"/>
  <c r="AB49" i="8"/>
  <c r="AC49" i="8"/>
  <c r="AD49" i="8"/>
  <c r="AE49" i="8"/>
  <c r="AF49" i="8"/>
  <c r="AG49" i="8"/>
  <c r="AH49" i="8"/>
  <c r="AI49" i="8"/>
  <c r="AJ49" i="8"/>
  <c r="W51" i="8"/>
  <c r="W52" i="8"/>
  <c r="W53" i="8"/>
  <c r="W54" i="8"/>
  <c r="W55" i="8"/>
  <c r="W56" i="8"/>
  <c r="W57" i="8"/>
  <c r="W58" i="8"/>
  <c r="W59" i="8"/>
  <c r="W60" i="8"/>
  <c r="W61" i="8"/>
  <c r="W62" i="8"/>
  <c r="X49" i="8"/>
  <c r="W50" i="8"/>
  <c r="G47" i="8"/>
  <c r="H47" i="8"/>
  <c r="I47" i="8"/>
  <c r="J47" i="8"/>
  <c r="K47" i="8"/>
  <c r="L47" i="8"/>
  <c r="M47" i="8"/>
  <c r="N47" i="8"/>
  <c r="O47" i="8"/>
  <c r="P47" i="8"/>
  <c r="Q47" i="8"/>
  <c r="R47" i="8"/>
  <c r="G48" i="8"/>
  <c r="H48" i="8"/>
  <c r="I48" i="8"/>
  <c r="J48" i="8"/>
  <c r="K48" i="8"/>
  <c r="L48" i="8"/>
  <c r="M48" i="8"/>
  <c r="N48" i="8"/>
  <c r="O48" i="8"/>
  <c r="P48" i="8"/>
  <c r="Q48" i="8"/>
  <c r="R48" i="8"/>
  <c r="F48" i="8"/>
  <c r="F47" i="8"/>
  <c r="C51" i="8"/>
  <c r="D51" i="8"/>
  <c r="C52" i="8"/>
  <c r="D52" i="8"/>
  <c r="C53" i="8"/>
  <c r="D53" i="8"/>
  <c r="C54" i="8"/>
  <c r="D54" i="8"/>
  <c r="C55" i="8"/>
  <c r="D55" i="8"/>
  <c r="C56" i="8"/>
  <c r="D56" i="8"/>
  <c r="C57" i="8"/>
  <c r="D57" i="8"/>
  <c r="C58" i="8"/>
  <c r="D58" i="8"/>
  <c r="C59" i="8"/>
  <c r="D59" i="8"/>
  <c r="C60" i="8"/>
  <c r="D60" i="8"/>
  <c r="C61" i="8"/>
  <c r="D61" i="8"/>
  <c r="C62" i="8"/>
  <c r="D62" i="8"/>
  <c r="D50" i="8"/>
  <c r="C50" i="8"/>
  <c r="Y28" i="8"/>
  <c r="Z28" i="8"/>
  <c r="AA28" i="8"/>
  <c r="AB28" i="8"/>
  <c r="AC28" i="8"/>
  <c r="AD28" i="8"/>
  <c r="AE28" i="8"/>
  <c r="AF28" i="8"/>
  <c r="AG28" i="8"/>
  <c r="AH28" i="8"/>
  <c r="AI28" i="8"/>
  <c r="AJ28" i="8"/>
  <c r="W30" i="8"/>
  <c r="W31" i="8"/>
  <c r="W32" i="8"/>
  <c r="W33" i="8"/>
  <c r="W34" i="8"/>
  <c r="W35" i="8"/>
  <c r="W36" i="8"/>
  <c r="W37" i="8"/>
  <c r="W38" i="8"/>
  <c r="W39" i="8"/>
  <c r="W40" i="8"/>
  <c r="W41" i="8"/>
  <c r="X28" i="8"/>
  <c r="W29" i="8"/>
  <c r="G26" i="8"/>
  <c r="H26" i="8"/>
  <c r="I26" i="8"/>
  <c r="J26" i="8"/>
  <c r="K26" i="8"/>
  <c r="L26" i="8"/>
  <c r="M26" i="8"/>
  <c r="N26" i="8"/>
  <c r="O26" i="8"/>
  <c r="P26" i="8"/>
  <c r="Q26" i="8"/>
  <c r="R26" i="8"/>
  <c r="G27" i="8"/>
  <c r="H27" i="8"/>
  <c r="I27" i="8"/>
  <c r="J27" i="8"/>
  <c r="K27" i="8"/>
  <c r="L27" i="8"/>
  <c r="M27" i="8"/>
  <c r="N27" i="8"/>
  <c r="O27" i="8"/>
  <c r="P27" i="8"/>
  <c r="Q27" i="8"/>
  <c r="R27" i="8"/>
  <c r="F27" i="8"/>
  <c r="F26" i="8"/>
  <c r="C30" i="8"/>
  <c r="D30" i="8"/>
  <c r="C31" i="8"/>
  <c r="D31" i="8"/>
  <c r="C32" i="8"/>
  <c r="D32" i="8"/>
  <c r="C33" i="8"/>
  <c r="D33" i="8"/>
  <c r="C34" i="8"/>
  <c r="D34" i="8"/>
  <c r="C35" i="8"/>
  <c r="D35" i="8"/>
  <c r="C36" i="8"/>
  <c r="D36" i="8"/>
  <c r="C37" i="8"/>
  <c r="D37" i="8"/>
  <c r="C38" i="8"/>
  <c r="D38" i="8"/>
  <c r="C39" i="8"/>
  <c r="D39" i="8"/>
  <c r="C40" i="8"/>
  <c r="D40" i="8"/>
  <c r="C41" i="8"/>
  <c r="D41" i="8"/>
  <c r="D29" i="8"/>
  <c r="C29" i="8"/>
  <c r="Y7" i="8"/>
  <c r="Z7" i="8"/>
  <c r="AA7" i="8"/>
  <c r="AB7" i="8"/>
  <c r="AC7" i="8"/>
  <c r="AD7" i="8"/>
  <c r="AE7" i="8"/>
  <c r="AF7" i="8"/>
  <c r="AG7" i="8"/>
  <c r="AH7" i="8"/>
  <c r="AI7" i="8"/>
  <c r="AJ7" i="8"/>
  <c r="W9" i="8"/>
  <c r="W10" i="8"/>
  <c r="W11" i="8"/>
  <c r="W12" i="8"/>
  <c r="W13" i="8"/>
  <c r="W14" i="8"/>
  <c r="W15" i="8"/>
  <c r="W16" i="8"/>
  <c r="W17" i="8"/>
  <c r="W18" i="8"/>
  <c r="W19" i="8"/>
  <c r="W20" i="8"/>
  <c r="X7" i="8"/>
  <c r="W8" i="8"/>
  <c r="G5" i="8"/>
  <c r="H5" i="8"/>
  <c r="I5" i="8"/>
  <c r="J5" i="8"/>
  <c r="K5" i="8"/>
  <c r="L5" i="8"/>
  <c r="M5" i="8"/>
  <c r="N5" i="8"/>
  <c r="O5" i="8"/>
  <c r="P5" i="8"/>
  <c r="Q5" i="8"/>
  <c r="R5" i="8"/>
  <c r="G6" i="8"/>
  <c r="H6" i="8"/>
  <c r="I6" i="8"/>
  <c r="J6" i="8"/>
  <c r="K6" i="8"/>
  <c r="L6" i="8"/>
  <c r="M6" i="8"/>
  <c r="N6" i="8"/>
  <c r="O6" i="8"/>
  <c r="P6" i="8"/>
  <c r="Q6" i="8"/>
  <c r="R6" i="8"/>
  <c r="F6" i="8"/>
  <c r="F5" i="8"/>
  <c r="C9" i="8"/>
  <c r="D9" i="8"/>
  <c r="C10" i="8"/>
  <c r="D10" i="8"/>
  <c r="C11" i="8"/>
  <c r="D11" i="8"/>
  <c r="C12" i="8"/>
  <c r="D12" i="8"/>
  <c r="C13" i="8"/>
  <c r="D13" i="8"/>
  <c r="C14" i="8"/>
  <c r="D14" i="8"/>
  <c r="C15" i="8"/>
  <c r="D15" i="8"/>
  <c r="C16" i="8"/>
  <c r="D16" i="8"/>
  <c r="C17" i="8"/>
  <c r="D17" i="8"/>
  <c r="C18" i="8"/>
  <c r="D18" i="8"/>
  <c r="C19" i="8"/>
  <c r="D19" i="8"/>
  <c r="C20" i="8"/>
  <c r="D20" i="8"/>
  <c r="D8" i="8"/>
  <c r="C8" i="8"/>
  <c r="D47" i="7"/>
  <c r="D48" i="7"/>
  <c r="D49" i="7"/>
  <c r="D50" i="7"/>
  <c r="D51" i="7"/>
  <c r="D52" i="7"/>
  <c r="D53" i="7"/>
  <c r="D54" i="7"/>
  <c r="D55" i="7"/>
  <c r="D56" i="7"/>
  <c r="D57" i="7"/>
  <c r="D58" i="7"/>
  <c r="D46" i="7"/>
  <c r="G44" i="7"/>
  <c r="H44" i="7"/>
  <c r="I44" i="7"/>
  <c r="J44" i="7"/>
  <c r="K44" i="7"/>
  <c r="L44" i="7"/>
  <c r="M44" i="7"/>
  <c r="N44" i="7"/>
  <c r="O44" i="7"/>
  <c r="P44" i="7"/>
  <c r="Q44" i="7"/>
  <c r="R44" i="7"/>
  <c r="F44" i="7"/>
  <c r="D28" i="7"/>
  <c r="D29" i="7"/>
  <c r="D30" i="7"/>
  <c r="D31" i="7"/>
  <c r="D32" i="7"/>
  <c r="D33" i="7"/>
  <c r="D34" i="7"/>
  <c r="D35" i="7"/>
  <c r="D36" i="7"/>
  <c r="D37" i="7"/>
  <c r="D38" i="7"/>
  <c r="D39" i="7"/>
  <c r="D27" i="7"/>
  <c r="G25" i="7"/>
  <c r="H25" i="7"/>
  <c r="I25" i="7"/>
  <c r="J25" i="7"/>
  <c r="K25" i="7"/>
  <c r="L25" i="7"/>
  <c r="M25" i="7"/>
  <c r="N25" i="7"/>
  <c r="O25" i="7"/>
  <c r="P25" i="7"/>
  <c r="Q25" i="7"/>
  <c r="R25" i="7"/>
  <c r="F25" i="7"/>
  <c r="G6" i="7"/>
  <c r="H6" i="7"/>
  <c r="I6" i="7"/>
  <c r="J6" i="7"/>
  <c r="K6" i="7"/>
  <c r="L6" i="7"/>
  <c r="M6" i="7"/>
  <c r="N6" i="7"/>
  <c r="O6" i="7"/>
  <c r="P6" i="7"/>
  <c r="Q6" i="7"/>
  <c r="R6" i="7"/>
  <c r="F6" i="7"/>
  <c r="D9" i="7"/>
  <c r="D10" i="7"/>
  <c r="D11" i="7"/>
  <c r="D12" i="7"/>
  <c r="D13" i="7"/>
  <c r="D14" i="7"/>
  <c r="D15" i="7"/>
  <c r="D16" i="7"/>
  <c r="D17" i="7"/>
  <c r="D18" i="7"/>
  <c r="D19" i="7"/>
  <c r="D20" i="7"/>
  <c r="D8" i="7"/>
  <c r="X111" i="10"/>
  <c r="X112" i="10"/>
  <c r="X113" i="10"/>
  <c r="X114" i="10"/>
  <c r="X115" i="10"/>
  <c r="X116" i="10"/>
  <c r="X117" i="10"/>
  <c r="X118" i="10"/>
  <c r="X119" i="10"/>
  <c r="X120" i="10"/>
  <c r="X121" i="10"/>
  <c r="X122" i="10"/>
  <c r="Z109" i="10"/>
  <c r="AA109" i="10"/>
  <c r="AB109" i="10"/>
  <c r="AC109" i="10"/>
  <c r="AD109" i="10"/>
  <c r="AE109" i="10"/>
  <c r="AF109" i="10"/>
  <c r="AG109" i="10"/>
  <c r="AH109" i="10"/>
  <c r="AI109" i="10"/>
  <c r="AJ109" i="10"/>
  <c r="AK109" i="10"/>
  <c r="Y109" i="10"/>
  <c r="X110" i="10"/>
  <c r="H106" i="10"/>
  <c r="I106" i="10"/>
  <c r="J106" i="10"/>
  <c r="K106" i="10"/>
  <c r="L106" i="10"/>
  <c r="M106" i="10"/>
  <c r="N106" i="10"/>
  <c r="O106" i="10"/>
  <c r="P106" i="10"/>
  <c r="Q106" i="10"/>
  <c r="R106" i="10"/>
  <c r="S106" i="10"/>
  <c r="H107" i="10"/>
  <c r="I107" i="10"/>
  <c r="J107" i="10"/>
  <c r="K107" i="10"/>
  <c r="L107" i="10"/>
  <c r="M107" i="10"/>
  <c r="N107" i="10"/>
  <c r="O107" i="10"/>
  <c r="P107" i="10"/>
  <c r="Q107" i="10"/>
  <c r="R107" i="10"/>
  <c r="S107" i="10"/>
  <c r="H108" i="10"/>
  <c r="I108" i="10"/>
  <c r="J108" i="10"/>
  <c r="K108" i="10"/>
  <c r="L108" i="10"/>
  <c r="M108" i="10"/>
  <c r="N108" i="10"/>
  <c r="O108" i="10"/>
  <c r="P108" i="10"/>
  <c r="Q108" i="10"/>
  <c r="R108" i="10"/>
  <c r="S108" i="10"/>
  <c r="G108" i="10"/>
  <c r="G107" i="10"/>
  <c r="G106" i="10"/>
  <c r="C111" i="10"/>
  <c r="D111" i="10"/>
  <c r="E111" i="10"/>
  <c r="C112" i="10"/>
  <c r="D112" i="10"/>
  <c r="E112" i="10"/>
  <c r="C113" i="10"/>
  <c r="D113" i="10"/>
  <c r="E113" i="10"/>
  <c r="C114" i="10"/>
  <c r="D114" i="10"/>
  <c r="E114" i="10"/>
  <c r="C115" i="10"/>
  <c r="D115" i="10"/>
  <c r="E115" i="10"/>
  <c r="C116" i="10"/>
  <c r="D116" i="10"/>
  <c r="E116" i="10"/>
  <c r="C117" i="10"/>
  <c r="D117" i="10"/>
  <c r="E117" i="10"/>
  <c r="C118" i="10"/>
  <c r="D118" i="10"/>
  <c r="E118" i="10"/>
  <c r="C119" i="10"/>
  <c r="D119" i="10"/>
  <c r="E119" i="10"/>
  <c r="C120" i="10"/>
  <c r="D120" i="10"/>
  <c r="E120" i="10"/>
  <c r="C121" i="10"/>
  <c r="D121" i="10"/>
  <c r="E121" i="10"/>
  <c r="C122" i="10"/>
  <c r="D122" i="10"/>
  <c r="E122" i="10"/>
  <c r="E110" i="10"/>
  <c r="D110" i="10"/>
  <c r="C110" i="10"/>
  <c r="Z88" i="10"/>
  <c r="AA88" i="10"/>
  <c r="AB88" i="10"/>
  <c r="AC88" i="10"/>
  <c r="AD88" i="10"/>
  <c r="AE88" i="10"/>
  <c r="AF88" i="10"/>
  <c r="AG88" i="10"/>
  <c r="AH88" i="10"/>
  <c r="AI88" i="10"/>
  <c r="AJ88" i="10"/>
  <c r="AK88" i="10"/>
  <c r="X90" i="10"/>
  <c r="X91" i="10"/>
  <c r="X92" i="10"/>
  <c r="X93" i="10"/>
  <c r="X94" i="10"/>
  <c r="X95" i="10"/>
  <c r="X96" i="10"/>
  <c r="X97" i="10"/>
  <c r="X98" i="10"/>
  <c r="X99" i="10"/>
  <c r="X100" i="10"/>
  <c r="X101" i="10"/>
  <c r="X89" i="10"/>
  <c r="Y88" i="10"/>
  <c r="H85" i="10"/>
  <c r="I85" i="10"/>
  <c r="J85" i="10"/>
  <c r="K85" i="10"/>
  <c r="L85" i="10"/>
  <c r="M85" i="10"/>
  <c r="N85" i="10"/>
  <c r="O85" i="10"/>
  <c r="P85" i="10"/>
  <c r="Q85" i="10"/>
  <c r="R85" i="10"/>
  <c r="S85" i="10"/>
  <c r="G85" i="10"/>
  <c r="H86" i="10"/>
  <c r="I86" i="10"/>
  <c r="J86" i="10"/>
  <c r="K86" i="10"/>
  <c r="L86" i="10"/>
  <c r="M86" i="10"/>
  <c r="N86" i="10"/>
  <c r="O86" i="10"/>
  <c r="P86" i="10"/>
  <c r="Q86" i="10"/>
  <c r="R86" i="10"/>
  <c r="S86" i="10"/>
  <c r="H87" i="10"/>
  <c r="I87" i="10"/>
  <c r="J87" i="10"/>
  <c r="K87" i="10"/>
  <c r="L87" i="10"/>
  <c r="M87" i="10"/>
  <c r="N87" i="10"/>
  <c r="O87" i="10"/>
  <c r="P87" i="10"/>
  <c r="Q87" i="10"/>
  <c r="R87" i="10"/>
  <c r="S87" i="10"/>
  <c r="G86" i="10"/>
  <c r="G87" i="10"/>
  <c r="C90" i="10"/>
  <c r="D90" i="10"/>
  <c r="E90" i="10"/>
  <c r="C91" i="10"/>
  <c r="D91" i="10"/>
  <c r="E91" i="10"/>
  <c r="C92" i="10"/>
  <c r="D92" i="10"/>
  <c r="E92" i="10"/>
  <c r="C93" i="10"/>
  <c r="D93" i="10"/>
  <c r="E93" i="10"/>
  <c r="C94" i="10"/>
  <c r="D94" i="10"/>
  <c r="E94" i="10"/>
  <c r="C95" i="10"/>
  <c r="D95" i="10"/>
  <c r="E95" i="10"/>
  <c r="C96" i="10"/>
  <c r="D96" i="10"/>
  <c r="E96" i="10"/>
  <c r="C97" i="10"/>
  <c r="D97" i="10"/>
  <c r="E97" i="10"/>
  <c r="C98" i="10"/>
  <c r="D98" i="10"/>
  <c r="E98" i="10"/>
  <c r="C99" i="10"/>
  <c r="D99" i="10"/>
  <c r="E99" i="10"/>
  <c r="C100" i="10"/>
  <c r="D100" i="10"/>
  <c r="E100" i="10"/>
  <c r="C101" i="10"/>
  <c r="D101" i="10"/>
  <c r="E101" i="10"/>
  <c r="E89" i="10"/>
  <c r="D89" i="10"/>
  <c r="C89" i="10"/>
  <c r="X69" i="10"/>
  <c r="X70" i="10"/>
  <c r="X71" i="10"/>
  <c r="X72" i="10"/>
  <c r="X73" i="10"/>
  <c r="X74" i="10"/>
  <c r="X75" i="10"/>
  <c r="X76" i="10"/>
  <c r="X77" i="10"/>
  <c r="X78" i="10"/>
  <c r="X79" i="10"/>
  <c r="X80" i="10"/>
  <c r="Z67" i="10"/>
  <c r="AA67" i="10"/>
  <c r="AB67" i="10"/>
  <c r="AC67" i="10"/>
  <c r="AD67" i="10"/>
  <c r="AE67" i="10"/>
  <c r="AF67" i="10"/>
  <c r="AG67" i="10"/>
  <c r="AH67" i="10"/>
  <c r="AI67" i="10"/>
  <c r="AJ67" i="10"/>
  <c r="AK67" i="10"/>
  <c r="X68" i="10"/>
  <c r="Y67" i="10"/>
  <c r="H64" i="10"/>
  <c r="I64" i="10"/>
  <c r="J64" i="10"/>
  <c r="K64" i="10"/>
  <c r="L64" i="10"/>
  <c r="M64" i="10"/>
  <c r="N64" i="10"/>
  <c r="O64" i="10"/>
  <c r="P64" i="10"/>
  <c r="Q64" i="10"/>
  <c r="R64" i="10"/>
  <c r="S64" i="10"/>
  <c r="H65" i="10"/>
  <c r="I65" i="10"/>
  <c r="J65" i="10"/>
  <c r="K65" i="10"/>
  <c r="L65" i="10"/>
  <c r="M65" i="10"/>
  <c r="N65" i="10"/>
  <c r="O65" i="10"/>
  <c r="P65" i="10"/>
  <c r="Q65" i="10"/>
  <c r="R65" i="10"/>
  <c r="S65" i="10"/>
  <c r="H66" i="10"/>
  <c r="I66" i="10"/>
  <c r="J66" i="10"/>
  <c r="K66" i="10"/>
  <c r="L66" i="10"/>
  <c r="M66" i="10"/>
  <c r="N66" i="10"/>
  <c r="O66" i="10"/>
  <c r="P66" i="10"/>
  <c r="Q66" i="10"/>
  <c r="R66" i="10"/>
  <c r="S66" i="10"/>
  <c r="G66" i="10"/>
  <c r="G65" i="10"/>
  <c r="G64" i="10"/>
  <c r="D69" i="10"/>
  <c r="D70" i="10"/>
  <c r="D71" i="10"/>
  <c r="D72" i="10"/>
  <c r="D73" i="10"/>
  <c r="D74" i="10"/>
  <c r="D75" i="10"/>
  <c r="D76" i="10"/>
  <c r="D77" i="10"/>
  <c r="D78" i="10"/>
  <c r="D79" i="10"/>
  <c r="D80" i="10"/>
  <c r="D68" i="10"/>
  <c r="E69" i="10"/>
  <c r="E70" i="10"/>
  <c r="E71" i="10"/>
  <c r="E72" i="10"/>
  <c r="E73" i="10"/>
  <c r="E74" i="10"/>
  <c r="E75" i="10"/>
  <c r="E76" i="10"/>
  <c r="E77" i="10"/>
  <c r="E78" i="10"/>
  <c r="E79" i="10"/>
  <c r="E80" i="10"/>
  <c r="E68" i="10"/>
  <c r="C69" i="10"/>
  <c r="C70" i="10"/>
  <c r="C71" i="10"/>
  <c r="C72" i="10"/>
  <c r="C73" i="10"/>
  <c r="C74" i="10"/>
  <c r="C75" i="10"/>
  <c r="C76" i="10"/>
  <c r="C77" i="10"/>
  <c r="C78" i="10"/>
  <c r="C79" i="10"/>
  <c r="C80" i="10"/>
  <c r="C68" i="10"/>
  <c r="Z46" i="10"/>
  <c r="AA46" i="10"/>
  <c r="AB46" i="10"/>
  <c r="AC46" i="10"/>
  <c r="AD46" i="10"/>
  <c r="AE46" i="10"/>
  <c r="AF46" i="10"/>
  <c r="AG46" i="10"/>
  <c r="AH46" i="10"/>
  <c r="AI46" i="10"/>
  <c r="AJ46" i="10"/>
  <c r="AK46" i="10"/>
  <c r="X48" i="10"/>
  <c r="X49" i="10"/>
  <c r="X50" i="10"/>
  <c r="X51" i="10"/>
  <c r="X52" i="10"/>
  <c r="X53" i="10"/>
  <c r="X54" i="10"/>
  <c r="X55" i="10"/>
  <c r="X56" i="10"/>
  <c r="X57" i="10"/>
  <c r="X58" i="10"/>
  <c r="X59" i="10"/>
  <c r="X47" i="10"/>
  <c r="Y46" i="10"/>
  <c r="Z26" i="10"/>
  <c r="AA26" i="10"/>
  <c r="AB26" i="10"/>
  <c r="AC26" i="10"/>
  <c r="AD26" i="10"/>
  <c r="AE26" i="10"/>
  <c r="AF26" i="10"/>
  <c r="AG26" i="10"/>
  <c r="AH26" i="10"/>
  <c r="AI26" i="10"/>
  <c r="AJ26" i="10"/>
  <c r="AK26" i="10"/>
  <c r="X28" i="10"/>
  <c r="X29" i="10"/>
  <c r="X30" i="10"/>
  <c r="X31" i="10"/>
  <c r="X32" i="10"/>
  <c r="X33" i="10"/>
  <c r="X34" i="10"/>
  <c r="X35" i="10"/>
  <c r="X36" i="10"/>
  <c r="X37" i="10"/>
  <c r="X38" i="10"/>
  <c r="X39" i="10"/>
  <c r="Y26" i="10"/>
  <c r="X27" i="10"/>
  <c r="X9" i="10"/>
  <c r="X10" i="10"/>
  <c r="X11" i="10"/>
  <c r="X12" i="10"/>
  <c r="X13" i="10"/>
  <c r="X14" i="10"/>
  <c r="X15" i="10"/>
  <c r="X16" i="10"/>
  <c r="X17" i="10"/>
  <c r="X18" i="10"/>
  <c r="X19" i="10"/>
  <c r="X20" i="10"/>
  <c r="X8" i="10"/>
  <c r="Z7" i="10"/>
  <c r="AA7" i="10"/>
  <c r="AB7" i="10"/>
  <c r="AC7" i="10"/>
  <c r="AD7" i="10"/>
  <c r="AE7" i="10"/>
  <c r="AF7" i="10"/>
  <c r="AG7" i="10"/>
  <c r="AH7" i="10"/>
  <c r="AI7" i="10"/>
  <c r="AJ7" i="10"/>
  <c r="AK7" i="10"/>
  <c r="Y7" i="10"/>
  <c r="D48" i="10"/>
  <c r="D49" i="10"/>
  <c r="D50" i="10"/>
  <c r="D51" i="10"/>
  <c r="D52" i="10"/>
  <c r="D53" i="10"/>
  <c r="D54" i="10"/>
  <c r="D55" i="10"/>
  <c r="D56" i="10"/>
  <c r="D57" i="10"/>
  <c r="D58" i="10"/>
  <c r="D59" i="10"/>
  <c r="D47" i="10"/>
  <c r="E48" i="10"/>
  <c r="E49" i="10"/>
  <c r="E50" i="10"/>
  <c r="E51" i="10"/>
  <c r="E52" i="10"/>
  <c r="E53" i="10"/>
  <c r="E54" i="10"/>
  <c r="E55" i="10"/>
  <c r="E56" i="10"/>
  <c r="E57" i="10"/>
  <c r="E58" i="10"/>
  <c r="E59" i="10"/>
  <c r="E47" i="10"/>
  <c r="H44" i="10"/>
  <c r="I44" i="10"/>
  <c r="J44" i="10"/>
  <c r="K44" i="10"/>
  <c r="L44" i="10"/>
  <c r="M44" i="10"/>
  <c r="N44" i="10"/>
  <c r="O44" i="10"/>
  <c r="P44" i="10"/>
  <c r="Q44" i="10"/>
  <c r="R44" i="10"/>
  <c r="S44" i="10"/>
  <c r="G44" i="10"/>
  <c r="H45" i="10"/>
  <c r="I45" i="10"/>
  <c r="J45" i="10"/>
  <c r="K45" i="10"/>
  <c r="L45" i="10"/>
  <c r="M45" i="10"/>
  <c r="N45" i="10"/>
  <c r="O45" i="10"/>
  <c r="P45" i="10"/>
  <c r="Q45" i="10"/>
  <c r="R45" i="10"/>
  <c r="S45" i="10"/>
  <c r="G45" i="10"/>
  <c r="D47" i="4"/>
  <c r="D48" i="4"/>
  <c r="D49" i="4"/>
  <c r="D50" i="4"/>
  <c r="D51" i="4"/>
  <c r="D52" i="4"/>
  <c r="D53" i="4"/>
  <c r="D54" i="4"/>
  <c r="D55" i="4"/>
  <c r="D56" i="4"/>
  <c r="D57" i="4"/>
  <c r="D58" i="4"/>
  <c r="D46" i="4"/>
  <c r="G44" i="4"/>
  <c r="H44" i="4"/>
  <c r="I44" i="4"/>
  <c r="J44" i="4"/>
  <c r="K44" i="4"/>
  <c r="L44" i="4"/>
  <c r="M44" i="4"/>
  <c r="N44" i="4"/>
  <c r="O44" i="4"/>
  <c r="P44" i="4"/>
  <c r="Q44" i="4"/>
  <c r="R44" i="4"/>
  <c r="F44" i="4"/>
  <c r="D28" i="4"/>
  <c r="D29" i="4"/>
  <c r="D30" i="4"/>
  <c r="D31" i="4"/>
  <c r="D32" i="4"/>
  <c r="D33" i="4"/>
  <c r="D34" i="4"/>
  <c r="D35" i="4"/>
  <c r="D36" i="4"/>
  <c r="D37" i="4"/>
  <c r="D38" i="4"/>
  <c r="D39" i="4"/>
  <c r="D27" i="4"/>
  <c r="G25" i="4"/>
  <c r="H25" i="4"/>
  <c r="I25" i="4"/>
  <c r="J25" i="4"/>
  <c r="K25" i="4"/>
  <c r="L25" i="4"/>
  <c r="M25" i="4"/>
  <c r="N25" i="4"/>
  <c r="O25" i="4"/>
  <c r="P25" i="4"/>
  <c r="Q25" i="4"/>
  <c r="R25" i="4"/>
  <c r="F25" i="4"/>
  <c r="D9" i="4"/>
  <c r="D10" i="4"/>
  <c r="D11" i="4"/>
  <c r="D12" i="4"/>
  <c r="D13" i="4"/>
  <c r="D14" i="4"/>
  <c r="D15" i="4"/>
  <c r="D16" i="4"/>
  <c r="D17" i="4"/>
  <c r="D18" i="4"/>
  <c r="D19" i="4"/>
  <c r="D20" i="4"/>
  <c r="D8" i="4"/>
  <c r="G6" i="4"/>
  <c r="H6" i="4"/>
  <c r="I6" i="4"/>
  <c r="J6" i="4"/>
  <c r="K6" i="4"/>
  <c r="L6" i="4"/>
  <c r="M6" i="4"/>
  <c r="N6" i="4"/>
  <c r="O6" i="4"/>
  <c r="P6" i="4"/>
  <c r="Q6" i="4"/>
  <c r="R6" i="4"/>
  <c r="F6" i="4"/>
  <c r="M45" i="6"/>
  <c r="K45" i="6"/>
  <c r="M39" i="6"/>
  <c r="M40" i="6"/>
  <c r="M41" i="6"/>
  <c r="M42" i="6"/>
  <c r="M38" i="6"/>
  <c r="I45" i="6"/>
  <c r="G45" i="6"/>
  <c r="I39" i="6"/>
  <c r="I40" i="6"/>
  <c r="I41" i="6"/>
  <c r="I42" i="6"/>
  <c r="I38" i="6"/>
  <c r="E45" i="6"/>
  <c r="C45" i="6"/>
  <c r="E39" i="6"/>
  <c r="E40" i="6"/>
  <c r="E41" i="6"/>
  <c r="E42" i="6"/>
  <c r="E38" i="6"/>
  <c r="A42" i="6"/>
  <c r="A41" i="6"/>
  <c r="A40" i="6"/>
  <c r="A39" i="6"/>
  <c r="A38" i="6"/>
  <c r="M39" i="3"/>
  <c r="M40" i="3"/>
  <c r="M41" i="3"/>
  <c r="M42" i="3"/>
  <c r="M38" i="3"/>
  <c r="I39" i="3"/>
  <c r="I40" i="3"/>
  <c r="I41" i="3"/>
  <c r="I42" i="3"/>
  <c r="I38" i="3"/>
  <c r="E39" i="3"/>
  <c r="E40" i="3"/>
  <c r="E41" i="3"/>
  <c r="E42" i="3"/>
  <c r="E38" i="3"/>
  <c r="A42" i="3"/>
  <c r="A41" i="3"/>
  <c r="A40" i="3"/>
  <c r="A39" i="3"/>
  <c r="A38" i="3"/>
  <c r="H25" i="10" l="1"/>
  <c r="I25" i="10"/>
  <c r="J25" i="10"/>
  <c r="K25" i="10"/>
  <c r="L25" i="10"/>
  <c r="M25" i="10"/>
  <c r="N25" i="10"/>
  <c r="O25" i="10"/>
  <c r="P25" i="10"/>
  <c r="Q25" i="10"/>
  <c r="R25" i="10"/>
  <c r="S25" i="10"/>
  <c r="G25" i="10"/>
  <c r="E28" i="10"/>
  <c r="E29" i="10"/>
  <c r="E30" i="10"/>
  <c r="E31" i="10"/>
  <c r="E32" i="10"/>
  <c r="E33" i="10"/>
  <c r="E34" i="10"/>
  <c r="E35" i="10"/>
  <c r="E36" i="10"/>
  <c r="E37" i="10"/>
  <c r="E38" i="10"/>
  <c r="E39" i="10"/>
  <c r="E27" i="10"/>
  <c r="E9" i="10"/>
  <c r="E10" i="10"/>
  <c r="E11" i="10"/>
  <c r="E12" i="10"/>
  <c r="E13" i="10"/>
  <c r="E14" i="10"/>
  <c r="E15" i="10"/>
  <c r="E16" i="10"/>
  <c r="E17" i="10"/>
  <c r="E18" i="10"/>
  <c r="E19" i="10"/>
  <c r="E20" i="10"/>
  <c r="E8" i="10"/>
  <c r="H6" i="10"/>
  <c r="I6" i="10"/>
  <c r="J6" i="10"/>
  <c r="K6" i="10"/>
  <c r="L6" i="10"/>
  <c r="M6" i="10"/>
  <c r="N6" i="10"/>
  <c r="O6" i="10"/>
  <c r="P6" i="10"/>
  <c r="Q6" i="10"/>
  <c r="R6" i="10"/>
  <c r="S6" i="10"/>
  <c r="G6" i="10"/>
  <c r="E12" i="6" l="1"/>
  <c r="G12" i="3" l="1"/>
  <c r="E23" i="6" l="1"/>
  <c r="E44" i="6"/>
  <c r="M35" i="6"/>
  <c r="K35" i="6"/>
  <c r="I35" i="6"/>
  <c r="G35" i="6"/>
  <c r="E35" i="6"/>
  <c r="C35" i="6"/>
  <c r="M34" i="6"/>
  <c r="K34" i="6"/>
  <c r="I34" i="6"/>
  <c r="G34" i="6"/>
  <c r="E34" i="6"/>
  <c r="C34" i="6"/>
  <c r="M33" i="6"/>
  <c r="K33" i="6"/>
  <c r="I33" i="6"/>
  <c r="G33" i="6"/>
  <c r="E33" i="6"/>
  <c r="C33" i="6"/>
  <c r="M30" i="6"/>
  <c r="K30" i="6"/>
  <c r="I30" i="6"/>
  <c r="G30" i="6"/>
  <c r="E30" i="6"/>
  <c r="C30" i="6"/>
  <c r="M29" i="6"/>
  <c r="K29" i="6"/>
  <c r="I29" i="6"/>
  <c r="G29" i="6"/>
  <c r="E29" i="6"/>
  <c r="C29" i="6"/>
  <c r="M28" i="6"/>
  <c r="K28" i="6"/>
  <c r="I28" i="6"/>
  <c r="G28" i="6"/>
  <c r="E28" i="6"/>
  <c r="C28" i="6"/>
  <c r="M27" i="6"/>
  <c r="K27" i="6"/>
  <c r="I27" i="6"/>
  <c r="G27" i="6"/>
  <c r="E27" i="6"/>
  <c r="C27" i="6"/>
  <c r="M26" i="6"/>
  <c r="K26" i="6"/>
  <c r="I26" i="6"/>
  <c r="G26" i="6"/>
  <c r="E26" i="6"/>
  <c r="C26" i="6"/>
  <c r="M25" i="6"/>
  <c r="K25" i="6"/>
  <c r="I25" i="6"/>
  <c r="G25" i="6"/>
  <c r="E25" i="6"/>
  <c r="C25" i="6"/>
  <c r="M24" i="6"/>
  <c r="K24" i="6"/>
  <c r="I24" i="6"/>
  <c r="G24" i="6"/>
  <c r="E24" i="6"/>
  <c r="C24" i="6"/>
  <c r="M23" i="6"/>
  <c r="K23" i="6"/>
  <c r="I23" i="6"/>
  <c r="G23" i="6"/>
  <c r="B23" i="6"/>
  <c r="C23" i="6" s="1"/>
  <c r="M22" i="6"/>
  <c r="K22" i="6"/>
  <c r="I22" i="6"/>
  <c r="G22" i="6"/>
  <c r="E22" i="6"/>
  <c r="C22" i="6"/>
  <c r="M21" i="6"/>
  <c r="K21" i="6"/>
  <c r="I21" i="6"/>
  <c r="G21" i="6"/>
  <c r="E21" i="6"/>
  <c r="C21" i="6"/>
  <c r="M12" i="6"/>
  <c r="M44" i="6" s="1"/>
  <c r="K12" i="6"/>
  <c r="K44" i="6" s="1"/>
  <c r="I12" i="6"/>
  <c r="I44" i="6" s="1"/>
  <c r="G12" i="6"/>
  <c r="G44" i="6" s="1"/>
  <c r="C12" i="6"/>
  <c r="C44" i="6" s="1"/>
  <c r="C46" i="6" l="1"/>
  <c r="R47" i="7" l="1"/>
  <c r="N46" i="7"/>
  <c r="L48" i="7"/>
  <c r="Q49" i="7"/>
  <c r="O51" i="7"/>
  <c r="H47" i="7"/>
  <c r="H49" i="7"/>
  <c r="H51" i="7"/>
  <c r="H53" i="7"/>
  <c r="F55" i="7"/>
  <c r="K56" i="7"/>
  <c r="I58" i="7"/>
  <c r="O54" i="7"/>
  <c r="O56" i="7"/>
  <c r="O58" i="7"/>
  <c r="O46" i="7"/>
  <c r="M48" i="7"/>
  <c r="R49" i="7"/>
  <c r="P51" i="7"/>
  <c r="I47" i="7"/>
  <c r="I49" i="7"/>
  <c r="I51" i="7"/>
  <c r="I53" i="7"/>
  <c r="G55" i="7"/>
  <c r="L56" i="7"/>
  <c r="J58" i="7"/>
  <c r="P54" i="7"/>
  <c r="P56" i="7"/>
  <c r="P58" i="7"/>
  <c r="G46" i="7"/>
  <c r="F54" i="7"/>
  <c r="N55" i="7"/>
  <c r="P52" i="7"/>
  <c r="G51" i="7"/>
  <c r="N54" i="7"/>
  <c r="P46" i="7"/>
  <c r="N48" i="7"/>
  <c r="L50" i="7"/>
  <c r="Q51" i="7"/>
  <c r="J47" i="7"/>
  <c r="J49" i="7"/>
  <c r="J51" i="7"/>
  <c r="J53" i="7"/>
  <c r="H55" i="7"/>
  <c r="F57" i="7"/>
  <c r="K58" i="7"/>
  <c r="Q54" i="7"/>
  <c r="Q56" i="7"/>
  <c r="Q58" i="7"/>
  <c r="O50" i="7"/>
  <c r="I57" i="7"/>
  <c r="G47" i="7"/>
  <c r="Q46" i="7"/>
  <c r="O48" i="7"/>
  <c r="M50" i="7"/>
  <c r="R51" i="7"/>
  <c r="K47" i="7"/>
  <c r="K49" i="7"/>
  <c r="K51" i="7"/>
  <c r="K53" i="7"/>
  <c r="I55" i="7"/>
  <c r="G57" i="7"/>
  <c r="L58" i="7"/>
  <c r="R54" i="7"/>
  <c r="R56" i="7"/>
  <c r="R58" i="7"/>
  <c r="R46" i="7"/>
  <c r="F48" i="7"/>
  <c r="F50" i="7"/>
  <c r="F52" i="7"/>
  <c r="J55" i="7"/>
  <c r="M53" i="7"/>
  <c r="M57" i="7"/>
  <c r="L47" i="7"/>
  <c r="G48" i="7"/>
  <c r="G52" i="7"/>
  <c r="K55" i="7"/>
  <c r="N57" i="7"/>
  <c r="N51" i="7"/>
  <c r="J56" i="7"/>
  <c r="P48" i="7"/>
  <c r="N50" i="7"/>
  <c r="F46" i="7"/>
  <c r="L53" i="7"/>
  <c r="H57" i="7"/>
  <c r="M55" i="7"/>
  <c r="N52" i="7"/>
  <c r="Q48" i="7"/>
  <c r="G50" i="7"/>
  <c r="N53" i="7"/>
  <c r="O52" i="7"/>
  <c r="G49" i="7"/>
  <c r="N58" i="7"/>
  <c r="M47" i="7"/>
  <c r="R48" i="7"/>
  <c r="P50" i="7"/>
  <c r="H46" i="7"/>
  <c r="H48" i="7"/>
  <c r="H50" i="7"/>
  <c r="H52" i="7"/>
  <c r="G54" i="7"/>
  <c r="L55" i="7"/>
  <c r="J57" i="7"/>
  <c r="O53" i="7"/>
  <c r="O55" i="7"/>
  <c r="O57" i="7"/>
  <c r="G53" i="7"/>
  <c r="H58" i="7"/>
  <c r="N47" i="7"/>
  <c r="L49" i="7"/>
  <c r="Q50" i="7"/>
  <c r="I46" i="7"/>
  <c r="I48" i="7"/>
  <c r="I50" i="7"/>
  <c r="I52" i="7"/>
  <c r="H54" i="7"/>
  <c r="F56" i="7"/>
  <c r="K57" i="7"/>
  <c r="P53" i="7"/>
  <c r="P55" i="7"/>
  <c r="P57" i="7"/>
  <c r="Q52" i="7"/>
  <c r="O47" i="7"/>
  <c r="M49" i="7"/>
  <c r="R50" i="7"/>
  <c r="J46" i="7"/>
  <c r="J48" i="7"/>
  <c r="J50" i="7"/>
  <c r="J52" i="7"/>
  <c r="I54" i="7"/>
  <c r="G56" i="7"/>
  <c r="L57" i="7"/>
  <c r="Q53" i="7"/>
  <c r="Q55" i="7"/>
  <c r="Q57" i="7"/>
  <c r="R52" i="7"/>
  <c r="F51" i="7"/>
  <c r="G58" i="7"/>
  <c r="M56" i="7"/>
  <c r="P49" i="7"/>
  <c r="N56" i="7"/>
  <c r="P47" i="7"/>
  <c r="N49" i="7"/>
  <c r="L51" i="7"/>
  <c r="K46" i="7"/>
  <c r="K48" i="7"/>
  <c r="K50" i="7"/>
  <c r="K52" i="7"/>
  <c r="J54" i="7"/>
  <c r="H56" i="7"/>
  <c r="F58" i="7"/>
  <c r="R53" i="7"/>
  <c r="R55" i="7"/>
  <c r="R57" i="7"/>
  <c r="M52" i="7"/>
  <c r="L46" i="7"/>
  <c r="Q47" i="7"/>
  <c r="O49" i="7"/>
  <c r="M51" i="7"/>
  <c r="F47" i="7"/>
  <c r="F49" i="7"/>
  <c r="F53" i="7"/>
  <c r="K54" i="7"/>
  <c r="I56" i="7"/>
  <c r="M54" i="7"/>
  <c r="M58" i="7"/>
  <c r="M46" i="7"/>
  <c r="L54" i="7"/>
  <c r="I148" i="9"/>
  <c r="AA148" i="9" s="1"/>
  <c r="J148" i="9"/>
  <c r="AB148" i="9" s="1"/>
  <c r="R148" i="9"/>
  <c r="AJ148" i="9" s="1"/>
  <c r="M149" i="9"/>
  <c r="AE149" i="9" s="1"/>
  <c r="H150" i="9"/>
  <c r="Z150" i="9" s="1"/>
  <c r="P150" i="9"/>
  <c r="AH150" i="9" s="1"/>
  <c r="K151" i="9"/>
  <c r="AC151" i="9" s="1"/>
  <c r="S151" i="9"/>
  <c r="AK151" i="9" s="1"/>
  <c r="N152" i="9"/>
  <c r="AF152" i="9" s="1"/>
  <c r="I153" i="9"/>
  <c r="AA153" i="9" s="1"/>
  <c r="Q153" i="9"/>
  <c r="AI153" i="9" s="1"/>
  <c r="L154" i="9"/>
  <c r="AD154" i="9" s="1"/>
  <c r="G155" i="9"/>
  <c r="Y155" i="9" s="1"/>
  <c r="O155" i="9"/>
  <c r="AG155" i="9" s="1"/>
  <c r="J156" i="9"/>
  <c r="AB156" i="9" s="1"/>
  <c r="R156" i="9"/>
  <c r="AJ156" i="9" s="1"/>
  <c r="M157" i="9"/>
  <c r="AE157" i="9" s="1"/>
  <c r="H158" i="9"/>
  <c r="Z158" i="9" s="1"/>
  <c r="P158" i="9"/>
  <c r="AH158" i="9" s="1"/>
  <c r="K159" i="9"/>
  <c r="AC159" i="9" s="1"/>
  <c r="S159" i="9"/>
  <c r="AK159" i="9" s="1"/>
  <c r="O147" i="9"/>
  <c r="AG147" i="9" s="1"/>
  <c r="I150" i="9"/>
  <c r="AA150" i="9" s="1"/>
  <c r="L151" i="9"/>
  <c r="AD151" i="9" s="1"/>
  <c r="O152" i="9"/>
  <c r="AG152" i="9" s="1"/>
  <c r="R153" i="9"/>
  <c r="AJ153" i="9" s="1"/>
  <c r="H155" i="9"/>
  <c r="Z155" i="9" s="1"/>
  <c r="K156" i="9"/>
  <c r="AC156" i="9" s="1"/>
  <c r="S156" i="9"/>
  <c r="AK156" i="9" s="1"/>
  <c r="I158" i="9"/>
  <c r="AA158" i="9" s="1"/>
  <c r="L159" i="9"/>
  <c r="AD159" i="9" s="1"/>
  <c r="P147" i="9"/>
  <c r="AH147" i="9" s="1"/>
  <c r="J151" i="9"/>
  <c r="AB151" i="9" s="1"/>
  <c r="K154" i="9"/>
  <c r="AC154" i="9" s="1"/>
  <c r="L157" i="9"/>
  <c r="AD157" i="9" s="1"/>
  <c r="K148" i="9"/>
  <c r="AC148" i="9" s="1"/>
  <c r="S148" i="9"/>
  <c r="AK148" i="9" s="1"/>
  <c r="N149" i="9"/>
  <c r="AF149" i="9" s="1"/>
  <c r="Q150" i="9"/>
  <c r="AI150" i="9" s="1"/>
  <c r="G152" i="9"/>
  <c r="Y152" i="9" s="1"/>
  <c r="J153" i="9"/>
  <c r="AB153" i="9" s="1"/>
  <c r="M154" i="9"/>
  <c r="AE154" i="9" s="1"/>
  <c r="P155" i="9"/>
  <c r="AH155" i="9" s="1"/>
  <c r="N157" i="9"/>
  <c r="AF157" i="9" s="1"/>
  <c r="Q158" i="9"/>
  <c r="AI158" i="9" s="1"/>
  <c r="H147" i="9"/>
  <c r="Z147" i="9" s="1"/>
  <c r="Q148" i="9"/>
  <c r="AI148" i="9" s="1"/>
  <c r="P153" i="9"/>
  <c r="AH153" i="9" s="1"/>
  <c r="O158" i="9"/>
  <c r="AG158" i="9" s="1"/>
  <c r="L148" i="9"/>
  <c r="AD148" i="9" s="1"/>
  <c r="G149" i="9"/>
  <c r="Y149" i="9" s="1"/>
  <c r="O149" i="9"/>
  <c r="AG149" i="9" s="1"/>
  <c r="J150" i="9"/>
  <c r="AB150" i="9" s="1"/>
  <c r="R150" i="9"/>
  <c r="AJ150" i="9" s="1"/>
  <c r="M151" i="9"/>
  <c r="AE151" i="9" s="1"/>
  <c r="H152" i="9"/>
  <c r="Z152" i="9" s="1"/>
  <c r="P152" i="9"/>
  <c r="AH152" i="9" s="1"/>
  <c r="K153" i="9"/>
  <c r="AC153" i="9" s="1"/>
  <c r="S153" i="9"/>
  <c r="AK153" i="9" s="1"/>
  <c r="N154" i="9"/>
  <c r="AF154" i="9" s="1"/>
  <c r="I155" i="9"/>
  <c r="AA155" i="9" s="1"/>
  <c r="Q155" i="9"/>
  <c r="AI155" i="9" s="1"/>
  <c r="L156" i="9"/>
  <c r="AD156" i="9" s="1"/>
  <c r="G157" i="9"/>
  <c r="Y157" i="9" s="1"/>
  <c r="O157" i="9"/>
  <c r="AG157" i="9" s="1"/>
  <c r="J158" i="9"/>
  <c r="AB158" i="9" s="1"/>
  <c r="R158" i="9"/>
  <c r="AJ158" i="9" s="1"/>
  <c r="M159" i="9"/>
  <c r="AE159" i="9" s="1"/>
  <c r="I147" i="9"/>
  <c r="AA147" i="9" s="1"/>
  <c r="Q147" i="9"/>
  <c r="AI147" i="9" s="1"/>
  <c r="H149" i="9"/>
  <c r="Z149" i="9" s="1"/>
  <c r="P149" i="9"/>
  <c r="AH149" i="9" s="1"/>
  <c r="K150" i="9"/>
  <c r="AC150" i="9" s="1"/>
  <c r="S150" i="9"/>
  <c r="AK150" i="9" s="1"/>
  <c r="N151" i="9"/>
  <c r="AF151" i="9" s="1"/>
  <c r="I152" i="9"/>
  <c r="AA152" i="9" s="1"/>
  <c r="Q152" i="9"/>
  <c r="AI152" i="9" s="1"/>
  <c r="G154" i="9"/>
  <c r="Y154" i="9" s="1"/>
  <c r="O154" i="9"/>
  <c r="AG154" i="9" s="1"/>
  <c r="R155" i="9"/>
  <c r="AJ155" i="9" s="1"/>
  <c r="H157" i="9"/>
  <c r="Z157" i="9" s="1"/>
  <c r="K158" i="9"/>
  <c r="AC158" i="9" s="1"/>
  <c r="N159" i="9"/>
  <c r="AF159" i="9" s="1"/>
  <c r="R147" i="9"/>
  <c r="AJ147" i="9" s="1"/>
  <c r="G156" i="9"/>
  <c r="Y156" i="9" s="1"/>
  <c r="R157" i="9"/>
  <c r="AJ157" i="9" s="1"/>
  <c r="P159" i="9"/>
  <c r="AH159" i="9" s="1"/>
  <c r="K149" i="9"/>
  <c r="AC149" i="9" s="1"/>
  <c r="S149" i="9"/>
  <c r="AK149" i="9" s="1"/>
  <c r="Q151" i="9"/>
  <c r="AI151" i="9" s="1"/>
  <c r="O153" i="9"/>
  <c r="AG153" i="9" s="1"/>
  <c r="M155" i="9"/>
  <c r="AE155" i="9" s="1"/>
  <c r="K157" i="9"/>
  <c r="AC157" i="9" s="1"/>
  <c r="I159" i="9"/>
  <c r="AA159" i="9" s="1"/>
  <c r="L149" i="9"/>
  <c r="AD149" i="9" s="1"/>
  <c r="M152" i="9"/>
  <c r="AE152" i="9" s="1"/>
  <c r="I156" i="9"/>
  <c r="AA156" i="9" s="1"/>
  <c r="N147" i="9"/>
  <c r="AF147" i="9" s="1"/>
  <c r="M148" i="9"/>
  <c r="AE148" i="9" s="1"/>
  <c r="L153" i="9"/>
  <c r="AD153" i="9" s="1"/>
  <c r="J155" i="9"/>
  <c r="AB155" i="9" s="1"/>
  <c r="M156" i="9"/>
  <c r="AE156" i="9" s="1"/>
  <c r="P157" i="9"/>
  <c r="AH157" i="9" s="1"/>
  <c r="S158" i="9"/>
  <c r="AK158" i="9" s="1"/>
  <c r="J147" i="9"/>
  <c r="AB147" i="9" s="1"/>
  <c r="Q154" i="9"/>
  <c r="AI154" i="9" s="1"/>
  <c r="O156" i="9"/>
  <c r="AG156" i="9" s="1"/>
  <c r="M158" i="9"/>
  <c r="AE158" i="9" s="1"/>
  <c r="L147" i="9"/>
  <c r="AD147" i="9" s="1"/>
  <c r="H148" i="9"/>
  <c r="Z148" i="9" s="1"/>
  <c r="N150" i="9"/>
  <c r="AF150" i="9" s="1"/>
  <c r="L152" i="9"/>
  <c r="AD152" i="9" s="1"/>
  <c r="J154" i="9"/>
  <c r="AB154" i="9" s="1"/>
  <c r="H156" i="9"/>
  <c r="Z156" i="9" s="1"/>
  <c r="N158" i="9"/>
  <c r="AF158" i="9" s="1"/>
  <c r="M147" i="9"/>
  <c r="AE147" i="9" s="1"/>
  <c r="G150" i="9"/>
  <c r="Y150" i="9" s="1"/>
  <c r="H153" i="9"/>
  <c r="Z153" i="9" s="1"/>
  <c r="N155" i="9"/>
  <c r="AF155" i="9" s="1"/>
  <c r="G158" i="9"/>
  <c r="Y158" i="9" s="1"/>
  <c r="R159" i="9"/>
  <c r="AJ159" i="9" s="1"/>
  <c r="N148" i="9"/>
  <c r="AF148" i="9" s="1"/>
  <c r="I149" i="9"/>
  <c r="AA149" i="9" s="1"/>
  <c r="Q149" i="9"/>
  <c r="AI149" i="9" s="1"/>
  <c r="L150" i="9"/>
  <c r="AD150" i="9" s="1"/>
  <c r="G151" i="9"/>
  <c r="Y151" i="9" s="1"/>
  <c r="O151" i="9"/>
  <c r="AG151" i="9" s="1"/>
  <c r="J152" i="9"/>
  <c r="AB152" i="9" s="1"/>
  <c r="R152" i="9"/>
  <c r="AJ152" i="9" s="1"/>
  <c r="M153" i="9"/>
  <c r="AE153" i="9" s="1"/>
  <c r="H154" i="9"/>
  <c r="Z154" i="9" s="1"/>
  <c r="P154" i="9"/>
  <c r="AH154" i="9" s="1"/>
  <c r="K155" i="9"/>
  <c r="AC155" i="9" s="1"/>
  <c r="S155" i="9"/>
  <c r="AK155" i="9" s="1"/>
  <c r="N156" i="9"/>
  <c r="AF156" i="9" s="1"/>
  <c r="I157" i="9"/>
  <c r="AA157" i="9" s="1"/>
  <c r="Q157" i="9"/>
  <c r="AI157" i="9" s="1"/>
  <c r="L158" i="9"/>
  <c r="AD158" i="9" s="1"/>
  <c r="G159" i="9"/>
  <c r="Y159" i="9" s="1"/>
  <c r="O159" i="9"/>
  <c r="AG159" i="9" s="1"/>
  <c r="K147" i="9"/>
  <c r="AC147" i="9" s="1"/>
  <c r="S147" i="9"/>
  <c r="AK147" i="9" s="1"/>
  <c r="G148" i="9"/>
  <c r="Y148" i="9" s="1"/>
  <c r="O148" i="9"/>
  <c r="AG148" i="9" s="1"/>
  <c r="J149" i="9"/>
  <c r="AB149" i="9" s="1"/>
  <c r="R149" i="9"/>
  <c r="AJ149" i="9" s="1"/>
  <c r="M150" i="9"/>
  <c r="AE150" i="9" s="1"/>
  <c r="H151" i="9"/>
  <c r="Z151" i="9" s="1"/>
  <c r="P151" i="9"/>
  <c r="AH151" i="9" s="1"/>
  <c r="K152" i="9"/>
  <c r="AC152" i="9" s="1"/>
  <c r="S152" i="9"/>
  <c r="AK152" i="9" s="1"/>
  <c r="N153" i="9"/>
  <c r="AF153" i="9" s="1"/>
  <c r="I154" i="9"/>
  <c r="AA154" i="9" s="1"/>
  <c r="L155" i="9"/>
  <c r="AD155" i="9" s="1"/>
  <c r="J157" i="9"/>
  <c r="AB157" i="9" s="1"/>
  <c r="H159" i="9"/>
  <c r="Z159" i="9" s="1"/>
  <c r="G147" i="9"/>
  <c r="Y147" i="9" s="1"/>
  <c r="P148" i="9"/>
  <c r="AH148" i="9" s="1"/>
  <c r="I151" i="9"/>
  <c r="AA151" i="9" s="1"/>
  <c r="G153" i="9"/>
  <c r="Y153" i="9" s="1"/>
  <c r="R154" i="9"/>
  <c r="AJ154" i="9" s="1"/>
  <c r="P156" i="9"/>
  <c r="AH156" i="9" s="1"/>
  <c r="S157" i="9"/>
  <c r="AK157" i="9" s="1"/>
  <c r="Q159" i="9"/>
  <c r="AI159" i="9" s="1"/>
  <c r="O150" i="9"/>
  <c r="AG150" i="9" s="1"/>
  <c r="R151" i="9"/>
  <c r="AJ151" i="9" s="1"/>
  <c r="S154" i="9"/>
  <c r="AK154" i="9" s="1"/>
  <c r="Q156" i="9"/>
  <c r="AI156" i="9" s="1"/>
  <c r="J159" i="9"/>
  <c r="AB159" i="9" s="1"/>
  <c r="F51" i="8"/>
  <c r="X51" i="8" s="1"/>
  <c r="G52" i="8"/>
  <c r="Y52" i="8" s="1"/>
  <c r="H53" i="8"/>
  <c r="Z53" i="8" s="1"/>
  <c r="I54" i="8"/>
  <c r="AA54" i="8" s="1"/>
  <c r="J55" i="8"/>
  <c r="AB55" i="8" s="1"/>
  <c r="R50" i="8"/>
  <c r="AJ50" i="8" s="1"/>
  <c r="N52" i="8"/>
  <c r="AF52" i="8" s="1"/>
  <c r="P53" i="8"/>
  <c r="AH53" i="8" s="1"/>
  <c r="R54" i="8"/>
  <c r="AJ54" i="8" s="1"/>
  <c r="N56" i="8"/>
  <c r="AF56" i="8" s="1"/>
  <c r="O57" i="8"/>
  <c r="AG57" i="8" s="1"/>
  <c r="P58" i="8"/>
  <c r="AH58" i="8" s="1"/>
  <c r="Q59" i="8"/>
  <c r="AI59" i="8" s="1"/>
  <c r="R60" i="8"/>
  <c r="AJ60" i="8" s="1"/>
  <c r="L62" i="8"/>
  <c r="AD62" i="8" s="1"/>
  <c r="G57" i="8"/>
  <c r="Y57" i="8" s="1"/>
  <c r="I58" i="8"/>
  <c r="AA58" i="8" s="1"/>
  <c r="K59" i="8"/>
  <c r="AC59" i="8" s="1"/>
  <c r="G61" i="8"/>
  <c r="Y61" i="8" s="1"/>
  <c r="I62" i="8"/>
  <c r="AA62" i="8" s="1"/>
  <c r="G50" i="8"/>
  <c r="Y50" i="8" s="1"/>
  <c r="H51" i="8"/>
  <c r="Z51" i="8" s="1"/>
  <c r="I52" i="8"/>
  <c r="AA52" i="8" s="1"/>
  <c r="J53" i="8"/>
  <c r="AB53" i="8" s="1"/>
  <c r="K54" i="8"/>
  <c r="AC54" i="8" s="1"/>
  <c r="L55" i="8"/>
  <c r="AD55" i="8" s="1"/>
  <c r="N51" i="8"/>
  <c r="AF51" i="8" s="1"/>
  <c r="P52" i="8"/>
  <c r="AH52" i="8" s="1"/>
  <c r="R53" i="8"/>
  <c r="AJ53" i="8" s="1"/>
  <c r="N55" i="8"/>
  <c r="AF55" i="8" s="1"/>
  <c r="P56" i="8"/>
  <c r="AH56" i="8" s="1"/>
  <c r="Q57" i="8"/>
  <c r="AI57" i="8" s="1"/>
  <c r="R58" i="8"/>
  <c r="AJ58" i="8" s="1"/>
  <c r="L60" i="8"/>
  <c r="AD60" i="8" s="1"/>
  <c r="M61" i="8"/>
  <c r="AE61" i="8" s="1"/>
  <c r="N62" i="8"/>
  <c r="AF62" i="8" s="1"/>
  <c r="I57" i="8"/>
  <c r="AA57" i="8" s="1"/>
  <c r="K58" i="8"/>
  <c r="AC58" i="8" s="1"/>
  <c r="G60" i="8"/>
  <c r="Y60" i="8" s="1"/>
  <c r="I61" i="8"/>
  <c r="AA61" i="8" s="1"/>
  <c r="K62" i="8"/>
  <c r="AC62" i="8" s="1"/>
  <c r="O61" i="8"/>
  <c r="AG61" i="8" s="1"/>
  <c r="K57" i="8"/>
  <c r="AC57" i="8" s="1"/>
  <c r="I60" i="8"/>
  <c r="AA60" i="8" s="1"/>
  <c r="G56" i="8"/>
  <c r="Y56" i="8" s="1"/>
  <c r="K60" i="8"/>
  <c r="AC60" i="8" s="1"/>
  <c r="H50" i="8"/>
  <c r="Z50" i="8" s="1"/>
  <c r="I51" i="8"/>
  <c r="AA51" i="8" s="1"/>
  <c r="J52" i="8"/>
  <c r="AB52" i="8" s="1"/>
  <c r="K53" i="8"/>
  <c r="AC53" i="8" s="1"/>
  <c r="L54" i="8"/>
  <c r="AD54" i="8" s="1"/>
  <c r="M50" i="8"/>
  <c r="AE50" i="8" s="1"/>
  <c r="O51" i="8"/>
  <c r="AG51" i="8" s="1"/>
  <c r="Q52" i="8"/>
  <c r="AI52" i="8" s="1"/>
  <c r="M54" i="8"/>
  <c r="AE54" i="8" s="1"/>
  <c r="O55" i="8"/>
  <c r="AG55" i="8" s="1"/>
  <c r="Q56" i="8"/>
  <c r="AI56" i="8" s="1"/>
  <c r="R57" i="8"/>
  <c r="AJ57" i="8" s="1"/>
  <c r="L59" i="8"/>
  <c r="AD59" i="8" s="1"/>
  <c r="M60" i="8"/>
  <c r="AE60" i="8" s="1"/>
  <c r="N61" i="8"/>
  <c r="AF61" i="8" s="1"/>
  <c r="O62" i="8"/>
  <c r="AG62" i="8" s="1"/>
  <c r="J57" i="8"/>
  <c r="AB57" i="8" s="1"/>
  <c r="F59" i="8"/>
  <c r="X59" i="8" s="1"/>
  <c r="H60" i="8"/>
  <c r="Z60" i="8" s="1"/>
  <c r="J61" i="8"/>
  <c r="AB61" i="8" s="1"/>
  <c r="F56" i="8"/>
  <c r="X56" i="8" s="1"/>
  <c r="P62" i="8"/>
  <c r="AH62" i="8" s="1"/>
  <c r="G59" i="8"/>
  <c r="Y59" i="8" s="1"/>
  <c r="K61" i="8"/>
  <c r="AC61" i="8" s="1"/>
  <c r="G58" i="8"/>
  <c r="Y58" i="8" s="1"/>
  <c r="I50" i="8"/>
  <c r="AA50" i="8" s="1"/>
  <c r="J51" i="8"/>
  <c r="AB51" i="8" s="1"/>
  <c r="K52" i="8"/>
  <c r="AC52" i="8" s="1"/>
  <c r="L53" i="8"/>
  <c r="AD53" i="8" s="1"/>
  <c r="F55" i="8"/>
  <c r="X55" i="8" s="1"/>
  <c r="N50" i="8"/>
  <c r="AF50" i="8" s="1"/>
  <c r="P51" i="8"/>
  <c r="AH51" i="8" s="1"/>
  <c r="R52" i="8"/>
  <c r="AJ52" i="8" s="1"/>
  <c r="N54" i="8"/>
  <c r="AF54" i="8" s="1"/>
  <c r="P55" i="8"/>
  <c r="AH55" i="8" s="1"/>
  <c r="R56" i="8"/>
  <c r="AJ56" i="8" s="1"/>
  <c r="L58" i="8"/>
  <c r="AD58" i="8" s="1"/>
  <c r="M59" i="8"/>
  <c r="AE59" i="8" s="1"/>
  <c r="N60" i="8"/>
  <c r="AF60" i="8" s="1"/>
  <c r="J50" i="8"/>
  <c r="AB50" i="8" s="1"/>
  <c r="K51" i="8"/>
  <c r="AC51" i="8" s="1"/>
  <c r="L52" i="8"/>
  <c r="AD52" i="8" s="1"/>
  <c r="F54" i="8"/>
  <c r="X54" i="8" s="1"/>
  <c r="G55" i="8"/>
  <c r="Y55" i="8" s="1"/>
  <c r="O50" i="8"/>
  <c r="AG50" i="8" s="1"/>
  <c r="Q51" i="8"/>
  <c r="AI51" i="8" s="1"/>
  <c r="M53" i="8"/>
  <c r="AE53" i="8" s="1"/>
  <c r="O54" i="8"/>
  <c r="AG54" i="8" s="1"/>
  <c r="Q55" i="8"/>
  <c r="AI55" i="8" s="1"/>
  <c r="L57" i="8"/>
  <c r="AD57" i="8" s="1"/>
  <c r="M58" i="8"/>
  <c r="AE58" i="8" s="1"/>
  <c r="N59" i="8"/>
  <c r="AF59" i="8" s="1"/>
  <c r="O60" i="8"/>
  <c r="AG60" i="8" s="1"/>
  <c r="P61" i="8"/>
  <c r="AH61" i="8" s="1"/>
  <c r="Q62" i="8"/>
  <c r="AI62" i="8" s="1"/>
  <c r="F58" i="8"/>
  <c r="X58" i="8" s="1"/>
  <c r="H59" i="8"/>
  <c r="Z59" i="8" s="1"/>
  <c r="J60" i="8"/>
  <c r="AB60" i="8" s="1"/>
  <c r="F62" i="8"/>
  <c r="X62" i="8" s="1"/>
  <c r="H56" i="8"/>
  <c r="Z56" i="8" s="1"/>
  <c r="K50" i="8"/>
  <c r="AC50" i="8" s="1"/>
  <c r="F53" i="8"/>
  <c r="X53" i="8" s="1"/>
  <c r="H55" i="8"/>
  <c r="Z55" i="8" s="1"/>
  <c r="R51" i="8"/>
  <c r="AJ51" i="8" s="1"/>
  <c r="N53" i="8"/>
  <c r="AF53" i="8" s="1"/>
  <c r="R55" i="8"/>
  <c r="AJ55" i="8" s="1"/>
  <c r="N58" i="8"/>
  <c r="AF58" i="8" s="1"/>
  <c r="P60" i="8"/>
  <c r="AH60" i="8" s="1"/>
  <c r="Q61" i="8"/>
  <c r="AI61" i="8" s="1"/>
  <c r="L51" i="8"/>
  <c r="AD51" i="8" s="1"/>
  <c r="G54" i="8"/>
  <c r="Y54" i="8" s="1"/>
  <c r="P50" i="8"/>
  <c r="AH50" i="8" s="1"/>
  <c r="P54" i="8"/>
  <c r="AH54" i="8" s="1"/>
  <c r="M57" i="8"/>
  <c r="AE57" i="8" s="1"/>
  <c r="O59" i="8"/>
  <c r="AG59" i="8" s="1"/>
  <c r="R62" i="8"/>
  <c r="AJ62" i="8" s="1"/>
  <c r="L50" i="8"/>
  <c r="AD50" i="8" s="1"/>
  <c r="F52" i="8"/>
  <c r="X52" i="8" s="1"/>
  <c r="G53" i="8"/>
  <c r="Y53" i="8" s="1"/>
  <c r="H54" i="8"/>
  <c r="Z54" i="8" s="1"/>
  <c r="I55" i="8"/>
  <c r="AA55" i="8" s="1"/>
  <c r="Q50" i="8"/>
  <c r="AI50" i="8" s="1"/>
  <c r="M52" i="8"/>
  <c r="AE52" i="8" s="1"/>
  <c r="O53" i="8"/>
  <c r="AG53" i="8" s="1"/>
  <c r="Q54" i="8"/>
  <c r="AI54" i="8" s="1"/>
  <c r="M56" i="8"/>
  <c r="AE56" i="8" s="1"/>
  <c r="N57" i="8"/>
  <c r="AF57" i="8" s="1"/>
  <c r="O58" i="8"/>
  <c r="AG58" i="8" s="1"/>
  <c r="P59" i="8"/>
  <c r="AH59" i="8" s="1"/>
  <c r="Q60" i="8"/>
  <c r="AI60" i="8" s="1"/>
  <c r="R61" i="8"/>
  <c r="AJ61" i="8" s="1"/>
  <c r="F57" i="8"/>
  <c r="X57" i="8" s="1"/>
  <c r="H58" i="8"/>
  <c r="Z58" i="8" s="1"/>
  <c r="J59" i="8"/>
  <c r="AB59" i="8" s="1"/>
  <c r="F61" i="8"/>
  <c r="X61" i="8" s="1"/>
  <c r="H62" i="8"/>
  <c r="Z62" i="8" s="1"/>
  <c r="J56" i="8"/>
  <c r="AB56" i="8" s="1"/>
  <c r="K56" i="8"/>
  <c r="AC56" i="8" s="1"/>
  <c r="I53" i="8"/>
  <c r="AA53" i="8" s="1"/>
  <c r="P57" i="8"/>
  <c r="AH57" i="8" s="1"/>
  <c r="F60" i="8"/>
  <c r="X60" i="8" s="1"/>
  <c r="J54" i="8"/>
  <c r="AB54" i="8" s="1"/>
  <c r="Q58" i="8"/>
  <c r="AI58" i="8" s="1"/>
  <c r="H61" i="8"/>
  <c r="Z61" i="8" s="1"/>
  <c r="R59" i="8"/>
  <c r="AJ59" i="8" s="1"/>
  <c r="M51" i="8"/>
  <c r="AE51" i="8" s="1"/>
  <c r="L61" i="8"/>
  <c r="AD61" i="8" s="1"/>
  <c r="J62" i="8"/>
  <c r="AB62" i="8" s="1"/>
  <c r="F50" i="8"/>
  <c r="X50" i="8" s="1"/>
  <c r="H57" i="8"/>
  <c r="Z57" i="8" s="1"/>
  <c r="H52" i="8"/>
  <c r="Z52" i="8" s="1"/>
  <c r="G62" i="8"/>
  <c r="Y62" i="8" s="1"/>
  <c r="O52" i="8"/>
  <c r="AG52" i="8" s="1"/>
  <c r="M62" i="8"/>
  <c r="AE62" i="8" s="1"/>
  <c r="I56" i="8"/>
  <c r="AA56" i="8" s="1"/>
  <c r="Q53" i="8"/>
  <c r="AI53" i="8" s="1"/>
  <c r="L56" i="8"/>
  <c r="AD56" i="8" s="1"/>
  <c r="O56" i="8"/>
  <c r="AG56" i="8" s="1"/>
  <c r="K55" i="8"/>
  <c r="AC55" i="8" s="1"/>
  <c r="G51" i="8"/>
  <c r="Y51" i="8" s="1"/>
  <c r="M55" i="8"/>
  <c r="AE55" i="8" s="1"/>
  <c r="J58" i="8"/>
  <c r="AB58" i="8" s="1"/>
  <c r="I59" i="8"/>
  <c r="AA59" i="8" s="1"/>
  <c r="M46" i="6"/>
  <c r="L52" i="7" s="1"/>
  <c r="E48" i="6"/>
  <c r="L8" i="7"/>
  <c r="F10" i="7"/>
  <c r="G11" i="7"/>
  <c r="H12" i="7"/>
  <c r="I13" i="7"/>
  <c r="Q8" i="7"/>
  <c r="M10" i="7"/>
  <c r="O11" i="7"/>
  <c r="Q12" i="7"/>
  <c r="M14" i="7"/>
  <c r="N15" i="7"/>
  <c r="O16" i="7"/>
  <c r="P17" i="7"/>
  <c r="Q18" i="7"/>
  <c r="R19" i="7"/>
  <c r="F15" i="7"/>
  <c r="H16" i="7"/>
  <c r="J17" i="7"/>
  <c r="F19" i="7"/>
  <c r="H20" i="7"/>
  <c r="J14" i="7"/>
  <c r="F9" i="7"/>
  <c r="G10" i="7"/>
  <c r="H11" i="7"/>
  <c r="I12" i="7"/>
  <c r="J13" i="7"/>
  <c r="R8" i="7"/>
  <c r="N10" i="7"/>
  <c r="P11" i="7"/>
  <c r="R12" i="7"/>
  <c r="N14" i="7"/>
  <c r="O15" i="7"/>
  <c r="P16" i="7"/>
  <c r="Q17" i="7"/>
  <c r="R18" i="7"/>
  <c r="L20" i="7"/>
  <c r="G15" i="7"/>
  <c r="I16" i="7"/>
  <c r="K17" i="7"/>
  <c r="G19" i="7"/>
  <c r="I20" i="7"/>
  <c r="K14" i="7"/>
  <c r="F8" i="7"/>
  <c r="G9" i="7"/>
  <c r="H10" i="7"/>
  <c r="I11" i="7"/>
  <c r="J12" i="7"/>
  <c r="K13" i="7"/>
  <c r="M9" i="7"/>
  <c r="O10" i="7"/>
  <c r="Q11" i="7"/>
  <c r="M13" i="7"/>
  <c r="O14" i="7"/>
  <c r="P15" i="7"/>
  <c r="Q16" i="7"/>
  <c r="R17" i="7"/>
  <c r="L19" i="7"/>
  <c r="M20" i="7"/>
  <c r="H15" i="7"/>
  <c r="J16" i="7"/>
  <c r="F18" i="7"/>
  <c r="H19" i="7"/>
  <c r="J20" i="7"/>
  <c r="G8" i="7"/>
  <c r="H9" i="7"/>
  <c r="I10" i="7"/>
  <c r="J11" i="7"/>
  <c r="K12" i="7"/>
  <c r="L13" i="7"/>
  <c r="N9" i="7"/>
  <c r="P10" i="7"/>
  <c r="R11" i="7"/>
  <c r="N13" i="7"/>
  <c r="P14" i="7"/>
  <c r="Q15" i="7"/>
  <c r="R16" i="7"/>
  <c r="L18" i="7"/>
  <c r="M19" i="7"/>
  <c r="N20" i="7"/>
  <c r="I15" i="7"/>
  <c r="K16" i="7"/>
  <c r="G18" i="7"/>
  <c r="I19" i="7"/>
  <c r="K20" i="7"/>
  <c r="H8" i="7"/>
  <c r="I9" i="7"/>
  <c r="J10" i="7"/>
  <c r="K11" i="7"/>
  <c r="L12" i="7"/>
  <c r="M8" i="7"/>
  <c r="O9" i="7"/>
  <c r="Q10" i="7"/>
  <c r="M12" i="7"/>
  <c r="O13" i="7"/>
  <c r="Q14" i="7"/>
  <c r="R15" i="7"/>
  <c r="L17" i="7"/>
  <c r="M18" i="7"/>
  <c r="N19" i="7"/>
  <c r="O20" i="7"/>
  <c r="J15" i="7"/>
  <c r="F17" i="7"/>
  <c r="H18" i="7"/>
  <c r="J19" i="7"/>
  <c r="F14" i="7"/>
  <c r="I8" i="7"/>
  <c r="J9" i="7"/>
  <c r="K10" i="7"/>
  <c r="L11" i="7"/>
  <c r="F13" i="7"/>
  <c r="N8" i="7"/>
  <c r="P9" i="7"/>
  <c r="R10" i="7"/>
  <c r="N12" i="7"/>
  <c r="P13" i="7"/>
  <c r="R14" i="7"/>
  <c r="L16" i="7"/>
  <c r="M17" i="7"/>
  <c r="N18" i="7"/>
  <c r="O19" i="7"/>
  <c r="P20" i="7"/>
  <c r="K15" i="7"/>
  <c r="G17" i="7"/>
  <c r="I18" i="7"/>
  <c r="K19" i="7"/>
  <c r="G14" i="7"/>
  <c r="J8" i="7"/>
  <c r="K9" i="7"/>
  <c r="L10" i="7"/>
  <c r="F12" i="7"/>
  <c r="G13" i="7"/>
  <c r="O8" i="7"/>
  <c r="Q9" i="7"/>
  <c r="M11" i="7"/>
  <c r="O12" i="7"/>
  <c r="Q13" i="7"/>
  <c r="L15" i="7"/>
  <c r="M16" i="7"/>
  <c r="N17" i="7"/>
  <c r="O18" i="7"/>
  <c r="P19" i="7"/>
  <c r="Q20" i="7"/>
  <c r="F16" i="7"/>
  <c r="H17" i="7"/>
  <c r="J18" i="7"/>
  <c r="F20" i="7"/>
  <c r="H14" i="7"/>
  <c r="F11" i="7"/>
  <c r="M15" i="7"/>
  <c r="K18" i="7"/>
  <c r="G12" i="7"/>
  <c r="N16" i="7"/>
  <c r="G20" i="7"/>
  <c r="I17" i="7"/>
  <c r="H13" i="7"/>
  <c r="O17" i="7"/>
  <c r="I14" i="7"/>
  <c r="P8" i="7"/>
  <c r="P18" i="7"/>
  <c r="R13" i="7"/>
  <c r="R9" i="7"/>
  <c r="Q19" i="7"/>
  <c r="N11" i="7"/>
  <c r="R20" i="7"/>
  <c r="K8" i="7"/>
  <c r="P12" i="7"/>
  <c r="G16" i="7"/>
  <c r="L9" i="7"/>
  <c r="I48" i="6"/>
  <c r="L27" i="7"/>
  <c r="F29" i="7"/>
  <c r="G30" i="7"/>
  <c r="H31" i="7"/>
  <c r="I32" i="7"/>
  <c r="Q27" i="7"/>
  <c r="M29" i="7"/>
  <c r="O30" i="7"/>
  <c r="Q31" i="7"/>
  <c r="M33" i="7"/>
  <c r="N34" i="7"/>
  <c r="O35" i="7"/>
  <c r="P36" i="7"/>
  <c r="Q37" i="7"/>
  <c r="R38" i="7"/>
  <c r="F34" i="7"/>
  <c r="H35" i="7"/>
  <c r="J36" i="7"/>
  <c r="F38" i="7"/>
  <c r="H39" i="7"/>
  <c r="J33" i="7"/>
  <c r="R28" i="7"/>
  <c r="O36" i="7"/>
  <c r="F28" i="7"/>
  <c r="G29" i="7"/>
  <c r="H30" i="7"/>
  <c r="I31" i="7"/>
  <c r="J32" i="7"/>
  <c r="R27" i="7"/>
  <c r="N29" i="7"/>
  <c r="P30" i="7"/>
  <c r="R31" i="7"/>
  <c r="N33" i="7"/>
  <c r="O34" i="7"/>
  <c r="P35" i="7"/>
  <c r="Q36" i="7"/>
  <c r="R37" i="7"/>
  <c r="L39" i="7"/>
  <c r="G34" i="7"/>
  <c r="I35" i="7"/>
  <c r="K36" i="7"/>
  <c r="G38" i="7"/>
  <c r="I39" i="7"/>
  <c r="K33" i="7"/>
  <c r="G31" i="7"/>
  <c r="P37" i="7"/>
  <c r="F27" i="7"/>
  <c r="G28" i="7"/>
  <c r="H29" i="7"/>
  <c r="I30" i="7"/>
  <c r="J31" i="7"/>
  <c r="K32" i="7"/>
  <c r="M28" i="7"/>
  <c r="O29" i="7"/>
  <c r="Q30" i="7"/>
  <c r="M32" i="7"/>
  <c r="O33" i="7"/>
  <c r="P34" i="7"/>
  <c r="Q35" i="7"/>
  <c r="R36" i="7"/>
  <c r="L38" i="7"/>
  <c r="M39" i="7"/>
  <c r="H34" i="7"/>
  <c r="J35" i="7"/>
  <c r="F37" i="7"/>
  <c r="H38" i="7"/>
  <c r="J39" i="7"/>
  <c r="K27" i="7"/>
  <c r="N30" i="7"/>
  <c r="Q38" i="7"/>
  <c r="G27" i="7"/>
  <c r="H28" i="7"/>
  <c r="I29" i="7"/>
  <c r="J30" i="7"/>
  <c r="K31" i="7"/>
  <c r="L32" i="7"/>
  <c r="N28" i="7"/>
  <c r="P29" i="7"/>
  <c r="R30" i="7"/>
  <c r="N32" i="7"/>
  <c r="P33" i="7"/>
  <c r="Q34" i="7"/>
  <c r="R35" i="7"/>
  <c r="L37" i="7"/>
  <c r="M38" i="7"/>
  <c r="N39" i="7"/>
  <c r="I34" i="7"/>
  <c r="K35" i="7"/>
  <c r="G37" i="7"/>
  <c r="I38" i="7"/>
  <c r="K39" i="7"/>
  <c r="L28" i="7"/>
  <c r="R32" i="7"/>
  <c r="H27" i="7"/>
  <c r="I28" i="7"/>
  <c r="J29" i="7"/>
  <c r="K30" i="7"/>
  <c r="L31" i="7"/>
  <c r="M27" i="7"/>
  <c r="O28" i="7"/>
  <c r="Q29" i="7"/>
  <c r="M31" i="7"/>
  <c r="O32" i="7"/>
  <c r="Q33" i="7"/>
  <c r="R34" i="7"/>
  <c r="L36" i="7"/>
  <c r="M37" i="7"/>
  <c r="N38" i="7"/>
  <c r="O39" i="7"/>
  <c r="J34" i="7"/>
  <c r="F36" i="7"/>
  <c r="H37" i="7"/>
  <c r="J38" i="7"/>
  <c r="F33" i="7"/>
  <c r="P27" i="7"/>
  <c r="N35" i="7"/>
  <c r="I27" i="7"/>
  <c r="J28" i="7"/>
  <c r="K29" i="7"/>
  <c r="L30" i="7"/>
  <c r="F32" i="7"/>
  <c r="N27" i="7"/>
  <c r="P28" i="7"/>
  <c r="R29" i="7"/>
  <c r="N31" i="7"/>
  <c r="P32" i="7"/>
  <c r="R33" i="7"/>
  <c r="L35" i="7"/>
  <c r="M36" i="7"/>
  <c r="N37" i="7"/>
  <c r="O38" i="7"/>
  <c r="P39" i="7"/>
  <c r="K34" i="7"/>
  <c r="G36" i="7"/>
  <c r="I37" i="7"/>
  <c r="K38" i="7"/>
  <c r="G33" i="7"/>
  <c r="H32" i="7"/>
  <c r="M34" i="7"/>
  <c r="J27" i="7"/>
  <c r="K28" i="7"/>
  <c r="L29" i="7"/>
  <c r="F31" i="7"/>
  <c r="G32" i="7"/>
  <c r="O27" i="7"/>
  <c r="Q28" i="7"/>
  <c r="M30" i="7"/>
  <c r="O31" i="7"/>
  <c r="Q32" i="7"/>
  <c r="L34" i="7"/>
  <c r="M35" i="7"/>
  <c r="N36" i="7"/>
  <c r="O37" i="7"/>
  <c r="P38" i="7"/>
  <c r="Q39" i="7"/>
  <c r="F35" i="7"/>
  <c r="H36" i="7"/>
  <c r="J37" i="7"/>
  <c r="F39" i="7"/>
  <c r="H33" i="7"/>
  <c r="F30" i="7"/>
  <c r="P31" i="7"/>
  <c r="R39" i="7"/>
  <c r="G35" i="7"/>
  <c r="I36" i="7"/>
  <c r="K37" i="7"/>
  <c r="I33" i="7"/>
  <c r="G39" i="7"/>
  <c r="E46" i="6"/>
  <c r="C48" i="6"/>
  <c r="G48" i="6"/>
  <c r="K46" i="6"/>
  <c r="K48" i="6"/>
  <c r="M48" i="6"/>
  <c r="I46" i="6"/>
  <c r="I16" i="8" s="1"/>
  <c r="AA16" i="8" s="1"/>
  <c r="G46" i="6"/>
  <c r="M23" i="3"/>
  <c r="K23" i="3"/>
  <c r="I8" i="8" l="1"/>
  <c r="AA8" i="8" s="1"/>
  <c r="L8" i="8"/>
  <c r="AD8" i="8" s="1"/>
  <c r="H8" i="8"/>
  <c r="Z8" i="8" s="1"/>
  <c r="G8" i="8"/>
  <c r="Y8" i="8" s="1"/>
  <c r="R8" i="8"/>
  <c r="AJ8" i="8" s="1"/>
  <c r="H58" i="9"/>
  <c r="Z58" i="9" s="1"/>
  <c r="F8" i="8"/>
  <c r="X8" i="8" s="1"/>
  <c r="Q8" i="8"/>
  <c r="AI8" i="8" s="1"/>
  <c r="P8" i="8"/>
  <c r="AH8" i="8" s="1"/>
  <c r="O8" i="8"/>
  <c r="AG8" i="8" s="1"/>
  <c r="N8" i="8"/>
  <c r="AF8" i="8" s="1"/>
  <c r="M8" i="8"/>
  <c r="AE8" i="8" s="1"/>
  <c r="J8" i="8"/>
  <c r="AB8" i="8" s="1"/>
  <c r="K8" i="8"/>
  <c r="AC8" i="8" s="1"/>
  <c r="J57" i="9"/>
  <c r="AB57" i="9" s="1"/>
  <c r="H56" i="9"/>
  <c r="Z56" i="9" s="1"/>
  <c r="R19" i="8"/>
  <c r="AJ19" i="8" s="1"/>
  <c r="S56" i="9"/>
  <c r="AK56" i="9" s="1"/>
  <c r="P61" i="9"/>
  <c r="AH61" i="9" s="1"/>
  <c r="Q57" i="9"/>
  <c r="AI57" i="9" s="1"/>
  <c r="P20" i="8"/>
  <c r="AH20" i="8" s="1"/>
  <c r="H9" i="8"/>
  <c r="Z9" i="8" s="1"/>
  <c r="Q11" i="8"/>
  <c r="AI11" i="8" s="1"/>
  <c r="H12" i="8"/>
  <c r="Z12" i="8" s="1"/>
  <c r="S55" i="9"/>
  <c r="AK55" i="9" s="1"/>
  <c r="Q55" i="9"/>
  <c r="AI55" i="9" s="1"/>
  <c r="P55" i="9"/>
  <c r="AH55" i="9" s="1"/>
  <c r="M55" i="9"/>
  <c r="AE55" i="9" s="1"/>
  <c r="L55" i="9"/>
  <c r="AD55" i="9" s="1"/>
  <c r="I55" i="9"/>
  <c r="AA55" i="9" s="1"/>
  <c r="Q66" i="9"/>
  <c r="AI66" i="9" s="1"/>
  <c r="M66" i="9"/>
  <c r="AE66" i="9" s="1"/>
  <c r="O66" i="9"/>
  <c r="AG66" i="9" s="1"/>
  <c r="H61" i="9"/>
  <c r="Z61" i="9" s="1"/>
  <c r="N66" i="9"/>
  <c r="AF66" i="9" s="1"/>
  <c r="G61" i="9"/>
  <c r="Y61" i="9" s="1"/>
  <c r="O56" i="9"/>
  <c r="AG56" i="9" s="1"/>
  <c r="K63" i="9"/>
  <c r="AC63" i="9" s="1"/>
  <c r="I57" i="9"/>
  <c r="AA57" i="9" s="1"/>
  <c r="J63" i="9"/>
  <c r="AB63" i="9" s="1"/>
  <c r="O57" i="9"/>
  <c r="AG57" i="9" s="1"/>
  <c r="G63" i="9"/>
  <c r="Y63" i="9" s="1"/>
  <c r="P19" i="8"/>
  <c r="AH19" i="8" s="1"/>
  <c r="M17" i="8"/>
  <c r="AE17" i="8" s="1"/>
  <c r="O18" i="8"/>
  <c r="AG18" i="8" s="1"/>
  <c r="H17" i="8"/>
  <c r="Z17" i="8" s="1"/>
  <c r="L12" i="8"/>
  <c r="AD12" i="8" s="1"/>
  <c r="H20" i="8"/>
  <c r="Z20" i="8" s="1"/>
  <c r="I11" i="8"/>
  <c r="AA11" i="8" s="1"/>
  <c r="N14" i="8"/>
  <c r="AF14" i="8" s="1"/>
  <c r="N15" i="8"/>
  <c r="AF15" i="8" s="1"/>
  <c r="M20" i="9"/>
  <c r="AE20" i="9" s="1"/>
  <c r="R57" i="9"/>
  <c r="AJ57" i="9" s="1"/>
  <c r="H55" i="9"/>
  <c r="Z55" i="9" s="1"/>
  <c r="I56" i="9"/>
  <c r="AA56" i="9" s="1"/>
  <c r="J58" i="9"/>
  <c r="AB58" i="9" s="1"/>
  <c r="S79" i="9"/>
  <c r="AK79" i="9" s="1"/>
  <c r="R84" i="9"/>
  <c r="AJ84" i="9" s="1"/>
  <c r="Q89" i="9"/>
  <c r="AI89" i="9" s="1"/>
  <c r="I83" i="9"/>
  <c r="AA83" i="9" s="1"/>
  <c r="H88" i="9"/>
  <c r="Z88" i="9" s="1"/>
  <c r="N80" i="9"/>
  <c r="AF80" i="9" s="1"/>
  <c r="M85" i="9"/>
  <c r="AE85" i="9" s="1"/>
  <c r="L90" i="9"/>
  <c r="AD90" i="9" s="1"/>
  <c r="Q83" i="9"/>
  <c r="AI83" i="9" s="1"/>
  <c r="P88" i="9"/>
  <c r="AH88" i="9" s="1"/>
  <c r="G82" i="9"/>
  <c r="Y82" i="9" s="1"/>
  <c r="S86" i="9"/>
  <c r="AK86" i="9" s="1"/>
  <c r="S78" i="9"/>
  <c r="AK78" i="9" s="1"/>
  <c r="J80" i="9"/>
  <c r="AB80" i="9" s="1"/>
  <c r="I85" i="9"/>
  <c r="AA85" i="9" s="1"/>
  <c r="H90" i="9"/>
  <c r="Z90" i="9" s="1"/>
  <c r="I81" i="9"/>
  <c r="AA81" i="9" s="1"/>
  <c r="H86" i="9"/>
  <c r="Z86" i="9" s="1"/>
  <c r="H78" i="9"/>
  <c r="Z78" i="9" s="1"/>
  <c r="M79" i="9"/>
  <c r="AE79" i="9" s="1"/>
  <c r="L84" i="9"/>
  <c r="AD84" i="9" s="1"/>
  <c r="Q81" i="9"/>
  <c r="AI81" i="9" s="1"/>
  <c r="P86" i="9"/>
  <c r="AH86" i="9" s="1"/>
  <c r="P78" i="9"/>
  <c r="AH78" i="9" s="1"/>
  <c r="H80" i="9"/>
  <c r="Z80" i="9" s="1"/>
  <c r="G85" i="9"/>
  <c r="Y85" i="9" s="1"/>
  <c r="S89" i="9"/>
  <c r="AK89" i="9" s="1"/>
  <c r="J83" i="9"/>
  <c r="AB83" i="9" s="1"/>
  <c r="I88" i="9"/>
  <c r="AA88" i="9" s="1"/>
  <c r="M81" i="9"/>
  <c r="AE81" i="9" s="1"/>
  <c r="L86" i="9"/>
  <c r="AD86" i="9" s="1"/>
  <c r="L78" i="9"/>
  <c r="AD78" i="9" s="1"/>
  <c r="K79" i="9"/>
  <c r="AC79" i="9" s="1"/>
  <c r="J84" i="9"/>
  <c r="AB84" i="9" s="1"/>
  <c r="I89" i="9"/>
  <c r="AA89" i="9" s="1"/>
  <c r="N82" i="9"/>
  <c r="AF82" i="9" s="1"/>
  <c r="M87" i="9"/>
  <c r="AE87" i="9" s="1"/>
  <c r="P80" i="9"/>
  <c r="AH80" i="9" s="1"/>
  <c r="J78" i="9"/>
  <c r="AB78" i="9" s="1"/>
  <c r="L81" i="9"/>
  <c r="AD81" i="9" s="1"/>
  <c r="Q88" i="9"/>
  <c r="AI88" i="9" s="1"/>
  <c r="H82" i="9"/>
  <c r="Z82" i="9" s="1"/>
  <c r="J88" i="9"/>
  <c r="AB88" i="9" s="1"/>
  <c r="P79" i="9"/>
  <c r="AH79" i="9" s="1"/>
  <c r="O84" i="9"/>
  <c r="AG84" i="9" s="1"/>
  <c r="N89" i="9"/>
  <c r="AF89" i="9" s="1"/>
  <c r="M83" i="9"/>
  <c r="AE83" i="9" s="1"/>
  <c r="L88" i="9"/>
  <c r="AD88" i="9" s="1"/>
  <c r="K82" i="9"/>
  <c r="AC82" i="9" s="1"/>
  <c r="J87" i="9"/>
  <c r="AB87" i="9" s="1"/>
  <c r="Q86" i="9"/>
  <c r="AI86" i="9" s="1"/>
  <c r="G88" i="9"/>
  <c r="Y88" i="9" s="1"/>
  <c r="O88" i="9"/>
  <c r="AG88" i="9" s="1"/>
  <c r="J89" i="9"/>
  <c r="AB89" i="9" s="1"/>
  <c r="S84" i="9"/>
  <c r="AK84" i="9" s="1"/>
  <c r="L82" i="9"/>
  <c r="AD82" i="9" s="1"/>
  <c r="K81" i="9"/>
  <c r="AC81" i="9" s="1"/>
  <c r="R78" i="9"/>
  <c r="AJ78" i="9" s="1"/>
  <c r="O82" i="9"/>
  <c r="AG82" i="9" s="1"/>
  <c r="L89" i="9"/>
  <c r="AD89" i="9" s="1"/>
  <c r="P82" i="9"/>
  <c r="AH82" i="9" s="1"/>
  <c r="R88" i="9"/>
  <c r="AJ88" i="9" s="1"/>
  <c r="K80" i="9"/>
  <c r="AC80" i="9" s="1"/>
  <c r="J85" i="9"/>
  <c r="AB85" i="9" s="1"/>
  <c r="I90" i="9"/>
  <c r="AA90" i="9" s="1"/>
  <c r="I79" i="9"/>
  <c r="AA79" i="9" s="1"/>
  <c r="H84" i="9"/>
  <c r="Z84" i="9" s="1"/>
  <c r="G89" i="9"/>
  <c r="Y89" i="9" s="1"/>
  <c r="S82" i="9"/>
  <c r="AK82" i="9" s="1"/>
  <c r="R87" i="9"/>
  <c r="AJ87" i="9" s="1"/>
  <c r="J81" i="9"/>
  <c r="AB81" i="9" s="1"/>
  <c r="Q78" i="9"/>
  <c r="AI78" i="9" s="1"/>
  <c r="R89" i="9"/>
  <c r="AJ89" i="9" s="1"/>
  <c r="G83" i="9"/>
  <c r="Y83" i="9" s="1"/>
  <c r="S81" i="9"/>
  <c r="AK81" i="9" s="1"/>
  <c r="R83" i="9"/>
  <c r="AJ83" i="9" s="1"/>
  <c r="G90" i="9"/>
  <c r="Y90" i="9" s="1"/>
  <c r="K83" i="9"/>
  <c r="AC83" i="9" s="1"/>
  <c r="M89" i="9"/>
  <c r="AE89" i="9" s="1"/>
  <c r="S80" i="9"/>
  <c r="AK80" i="9" s="1"/>
  <c r="R85" i="9"/>
  <c r="AJ85" i="9" s="1"/>
  <c r="Q90" i="9"/>
  <c r="AI90" i="9" s="1"/>
  <c r="Q79" i="9"/>
  <c r="AI79" i="9" s="1"/>
  <c r="P84" i="9"/>
  <c r="AH84" i="9" s="1"/>
  <c r="O89" i="9"/>
  <c r="AG89" i="9" s="1"/>
  <c r="N83" i="9"/>
  <c r="AF83" i="9" s="1"/>
  <c r="M88" i="9"/>
  <c r="AE88" i="9" s="1"/>
  <c r="O80" i="9"/>
  <c r="AG80" i="9" s="1"/>
  <c r="I86" i="9"/>
  <c r="AA86" i="9" s="1"/>
  <c r="O83" i="9"/>
  <c r="AG83" i="9" s="1"/>
  <c r="O85" i="9"/>
  <c r="AG85" i="9" s="1"/>
  <c r="M84" i="9"/>
  <c r="AE84" i="9" s="1"/>
  <c r="O90" i="9"/>
  <c r="AG90" i="9" s="1"/>
  <c r="S83" i="9"/>
  <c r="AK83" i="9" s="1"/>
  <c r="P90" i="9"/>
  <c r="AH90" i="9" s="1"/>
  <c r="N81" i="9"/>
  <c r="AF81" i="9" s="1"/>
  <c r="M86" i="9"/>
  <c r="AE86" i="9" s="1"/>
  <c r="M78" i="9"/>
  <c r="AE78" i="9" s="1"/>
  <c r="L80" i="9"/>
  <c r="AD80" i="9" s="1"/>
  <c r="K85" i="9"/>
  <c r="AC85" i="9" s="1"/>
  <c r="J90" i="9"/>
  <c r="AB90" i="9" s="1"/>
  <c r="J79" i="9"/>
  <c r="AB79" i="9" s="1"/>
  <c r="I84" i="9"/>
  <c r="AA84" i="9" s="1"/>
  <c r="H89" i="9"/>
  <c r="Z89" i="9" s="1"/>
  <c r="N85" i="9"/>
  <c r="AF85" i="9" s="1"/>
  <c r="I78" i="9"/>
  <c r="AA78" i="9" s="1"/>
  <c r="K87" i="9"/>
  <c r="AC87" i="9" s="1"/>
  <c r="J86" i="9"/>
  <c r="AB86" i="9" s="1"/>
  <c r="H85" i="9"/>
  <c r="Z85" i="9" s="1"/>
  <c r="K78" i="9"/>
  <c r="AC78" i="9" s="1"/>
  <c r="N84" i="9"/>
  <c r="AF84" i="9" s="1"/>
  <c r="G78" i="9"/>
  <c r="Y78" i="9" s="1"/>
  <c r="I82" i="9"/>
  <c r="AA82" i="9" s="1"/>
  <c r="H87" i="9"/>
  <c r="Z87" i="9" s="1"/>
  <c r="G81" i="9"/>
  <c r="Y81" i="9" s="1"/>
  <c r="S85" i="9"/>
  <c r="AK85" i="9" s="1"/>
  <c r="R90" i="9"/>
  <c r="AJ90" i="9" s="1"/>
  <c r="R79" i="9"/>
  <c r="AJ79" i="9" s="1"/>
  <c r="Q84" i="9"/>
  <c r="AI84" i="9" s="1"/>
  <c r="P89" i="9"/>
  <c r="AH89" i="9" s="1"/>
  <c r="M90" i="9"/>
  <c r="AE90" i="9" s="1"/>
  <c r="M82" i="9"/>
  <c r="AE82" i="9" s="1"/>
  <c r="S87" i="9"/>
  <c r="AK87" i="9" s="1"/>
  <c r="R86" i="9"/>
  <c r="AJ86" i="9" s="1"/>
  <c r="N79" i="9"/>
  <c r="AF79" i="9" s="1"/>
  <c r="P85" i="9"/>
  <c r="AH85" i="9" s="1"/>
  <c r="G79" i="9"/>
  <c r="Y79" i="9" s="1"/>
  <c r="Q85" i="9"/>
  <c r="AI85" i="9" s="1"/>
  <c r="Q82" i="9"/>
  <c r="AI82" i="9" s="1"/>
  <c r="P87" i="9"/>
  <c r="AH87" i="9" s="1"/>
  <c r="O81" i="9"/>
  <c r="AG81" i="9" s="1"/>
  <c r="N86" i="9"/>
  <c r="AF86" i="9" s="1"/>
  <c r="N78" i="9"/>
  <c r="AF78" i="9" s="1"/>
  <c r="M80" i="9"/>
  <c r="AE80" i="9" s="1"/>
  <c r="L85" i="9"/>
  <c r="AD85" i="9" s="1"/>
  <c r="K90" i="9"/>
  <c r="AC90" i="9" s="1"/>
  <c r="L87" i="9"/>
  <c r="AD87" i="9" s="1"/>
  <c r="N88" i="9"/>
  <c r="AF88" i="9" s="1"/>
  <c r="K89" i="9"/>
  <c r="AC89" i="9" s="1"/>
  <c r="I80" i="9"/>
  <c r="AA80" i="9" s="1"/>
  <c r="K86" i="9"/>
  <c r="AC86" i="9" s="1"/>
  <c r="O79" i="9"/>
  <c r="AG79" i="9" s="1"/>
  <c r="G87" i="9"/>
  <c r="Y87" i="9" s="1"/>
  <c r="L83" i="9"/>
  <c r="AD83" i="9" s="1"/>
  <c r="K88" i="9"/>
  <c r="AC88" i="9" s="1"/>
  <c r="J82" i="9"/>
  <c r="AB82" i="9" s="1"/>
  <c r="I87" i="9"/>
  <c r="AA87" i="9" s="1"/>
  <c r="H81" i="9"/>
  <c r="Z81" i="9" s="1"/>
  <c r="G86" i="9"/>
  <c r="Y86" i="9" s="1"/>
  <c r="S90" i="9"/>
  <c r="AK90" i="9" s="1"/>
  <c r="L79" i="9"/>
  <c r="AD79" i="9" s="1"/>
  <c r="N90" i="9"/>
  <c r="AF90" i="9" s="1"/>
  <c r="Q80" i="9"/>
  <c r="AI80" i="9" s="1"/>
  <c r="N87" i="9"/>
  <c r="AF87" i="9" s="1"/>
  <c r="R80" i="9"/>
  <c r="AJ80" i="9" s="1"/>
  <c r="O87" i="9"/>
  <c r="AG87" i="9" s="1"/>
  <c r="H79" i="9"/>
  <c r="Z79" i="9" s="1"/>
  <c r="G84" i="9"/>
  <c r="Y84" i="9" s="1"/>
  <c r="S88" i="9"/>
  <c r="AK88" i="9" s="1"/>
  <c r="R82" i="9"/>
  <c r="AJ82" i="9" s="1"/>
  <c r="Q87" i="9"/>
  <c r="AI87" i="9" s="1"/>
  <c r="P81" i="9"/>
  <c r="AH81" i="9" s="1"/>
  <c r="O86" i="9"/>
  <c r="AG86" i="9" s="1"/>
  <c r="O78" i="9"/>
  <c r="AG78" i="9" s="1"/>
  <c r="R81" i="9"/>
  <c r="AJ81" i="9" s="1"/>
  <c r="H83" i="9"/>
  <c r="Z83" i="9" s="1"/>
  <c r="P83" i="9"/>
  <c r="AH83" i="9" s="1"/>
  <c r="K84" i="9"/>
  <c r="AC84" i="9" s="1"/>
  <c r="G80" i="9"/>
  <c r="Y80" i="9" s="1"/>
  <c r="I20" i="8"/>
  <c r="AA20" i="8" s="1"/>
  <c r="Q17" i="8"/>
  <c r="AI17" i="8" s="1"/>
  <c r="P67" i="9"/>
  <c r="AH67" i="9" s="1"/>
  <c r="M67" i="9"/>
  <c r="AE67" i="9" s="1"/>
  <c r="L67" i="9"/>
  <c r="AD67" i="9" s="1"/>
  <c r="I67" i="9"/>
  <c r="AA67" i="9" s="1"/>
  <c r="H67" i="9"/>
  <c r="Z67" i="9" s="1"/>
  <c r="R66" i="9"/>
  <c r="AJ66" i="9" s="1"/>
  <c r="G65" i="9"/>
  <c r="Y65" i="9" s="1"/>
  <c r="S64" i="9"/>
  <c r="AK64" i="9" s="1"/>
  <c r="G66" i="9"/>
  <c r="Y66" i="9" s="1"/>
  <c r="M60" i="9"/>
  <c r="AE60" i="9" s="1"/>
  <c r="S65" i="9"/>
  <c r="AK65" i="9" s="1"/>
  <c r="L60" i="9"/>
  <c r="AD60" i="9" s="1"/>
  <c r="K55" i="9"/>
  <c r="AC55" i="9" s="1"/>
  <c r="P62" i="9"/>
  <c r="AH62" i="9" s="1"/>
  <c r="N56" i="9"/>
  <c r="AF56" i="9" s="1"/>
  <c r="O62" i="9"/>
  <c r="AG62" i="9" s="1"/>
  <c r="G57" i="9"/>
  <c r="Y57" i="9" s="1"/>
  <c r="I61" i="9"/>
  <c r="AA61" i="9" s="1"/>
  <c r="K10" i="8"/>
  <c r="AC10" i="8" s="1"/>
  <c r="L16" i="8"/>
  <c r="AD16" i="8" s="1"/>
  <c r="G19" i="8"/>
  <c r="Y19" i="8" s="1"/>
  <c r="J15" i="8"/>
  <c r="AB15" i="8" s="1"/>
  <c r="F20" i="8"/>
  <c r="X20" i="8" s="1"/>
  <c r="G17" i="8"/>
  <c r="Y17" i="8" s="1"/>
  <c r="G10" i="8"/>
  <c r="Y10" i="8" s="1"/>
  <c r="L13" i="8"/>
  <c r="AD13" i="8" s="1"/>
  <c r="M10" i="8"/>
  <c r="AE10" i="8" s="1"/>
  <c r="L18" i="9"/>
  <c r="AD18" i="9" s="1"/>
  <c r="M64" i="9"/>
  <c r="AE64" i="9" s="1"/>
  <c r="J66" i="9"/>
  <c r="AB66" i="9" s="1"/>
  <c r="I66" i="9"/>
  <c r="AA66" i="9" s="1"/>
  <c r="R65" i="9"/>
  <c r="AJ65" i="9" s="1"/>
  <c r="O65" i="9"/>
  <c r="AG65" i="9" s="1"/>
  <c r="N65" i="9"/>
  <c r="AF65" i="9" s="1"/>
  <c r="J65" i="9"/>
  <c r="AB65" i="9" s="1"/>
  <c r="L63" i="9"/>
  <c r="AD63" i="9" s="1"/>
  <c r="I63" i="9"/>
  <c r="AA63" i="9" s="1"/>
  <c r="L65" i="9"/>
  <c r="AD65" i="9" s="1"/>
  <c r="R59" i="9"/>
  <c r="AJ59" i="9" s="1"/>
  <c r="K65" i="9"/>
  <c r="AC65" i="9" s="1"/>
  <c r="I59" i="9"/>
  <c r="AA59" i="9" s="1"/>
  <c r="O67" i="9"/>
  <c r="AG67" i="9" s="1"/>
  <c r="H62" i="9"/>
  <c r="Z62" i="9" s="1"/>
  <c r="R55" i="9"/>
  <c r="AJ55" i="9" s="1"/>
  <c r="Q60" i="9"/>
  <c r="AI60" i="9" s="1"/>
  <c r="O55" i="9"/>
  <c r="AG55" i="9" s="1"/>
  <c r="N60" i="9"/>
  <c r="AF60" i="9" s="1"/>
  <c r="K17" i="8"/>
  <c r="AC17" i="8" s="1"/>
  <c r="R14" i="8"/>
  <c r="AJ14" i="8" s="1"/>
  <c r="K11" i="8"/>
  <c r="AC11" i="8" s="1"/>
  <c r="M19" i="8"/>
  <c r="AE19" i="8" s="1"/>
  <c r="F12" i="8"/>
  <c r="X12" i="8" s="1"/>
  <c r="I15" i="8"/>
  <c r="AA15" i="8" s="1"/>
  <c r="Q20" i="8"/>
  <c r="AI20" i="8" s="1"/>
  <c r="J12" i="8"/>
  <c r="AB12" i="8" s="1"/>
  <c r="K9" i="8"/>
  <c r="AC9" i="8" s="1"/>
  <c r="K56" i="9"/>
  <c r="AC56" i="9" s="1"/>
  <c r="J67" i="9"/>
  <c r="AB67" i="9" s="1"/>
  <c r="N64" i="9"/>
  <c r="AF64" i="9" s="1"/>
  <c r="N9" i="8"/>
  <c r="AF9" i="8" s="1"/>
  <c r="O64" i="9"/>
  <c r="AG64" i="9" s="1"/>
  <c r="L64" i="9"/>
  <c r="AD64" i="9" s="1"/>
  <c r="K64" i="9"/>
  <c r="AC64" i="9" s="1"/>
  <c r="G64" i="9"/>
  <c r="Y64" i="9" s="1"/>
  <c r="Q63" i="9"/>
  <c r="AI63" i="9" s="1"/>
  <c r="P63" i="9"/>
  <c r="AH63" i="9" s="1"/>
  <c r="R61" i="9"/>
  <c r="AJ61" i="9" s="1"/>
  <c r="N61" i="9"/>
  <c r="AF61" i="9" s="1"/>
  <c r="Q64" i="9"/>
  <c r="AI64" i="9" s="1"/>
  <c r="J59" i="9"/>
  <c r="AB59" i="9" s="1"/>
  <c r="H64" i="9"/>
  <c r="Z64" i="9" s="1"/>
  <c r="N58" i="9"/>
  <c r="AF58" i="9" s="1"/>
  <c r="G67" i="9"/>
  <c r="Y67" i="9" s="1"/>
  <c r="M61" i="9"/>
  <c r="AE61" i="9" s="1"/>
  <c r="J55" i="9"/>
  <c r="AB55" i="9" s="1"/>
  <c r="I60" i="9"/>
  <c r="AA60" i="9" s="1"/>
  <c r="S67" i="9"/>
  <c r="AK67" i="9" s="1"/>
  <c r="S59" i="9"/>
  <c r="AK59" i="9" s="1"/>
  <c r="I9" i="8"/>
  <c r="AA9" i="8" s="1"/>
  <c r="N12" i="8"/>
  <c r="AF12" i="8" s="1"/>
  <c r="F13" i="8"/>
  <c r="X13" i="8" s="1"/>
  <c r="L18" i="8"/>
  <c r="AD18" i="8" s="1"/>
  <c r="I19" i="8"/>
  <c r="AA19" i="8" s="1"/>
  <c r="R17" i="8"/>
  <c r="AJ17" i="8" s="1"/>
  <c r="O9" i="8"/>
  <c r="AG9" i="8" s="1"/>
  <c r="F18" i="8"/>
  <c r="X18" i="8" s="1"/>
  <c r="M16" i="8"/>
  <c r="AE16" i="8" s="1"/>
  <c r="J21" i="9"/>
  <c r="AB21" i="9" s="1"/>
  <c r="N57" i="9"/>
  <c r="AF57" i="9" s="1"/>
  <c r="Q67" i="9"/>
  <c r="AI67" i="9" s="1"/>
  <c r="O61" i="9"/>
  <c r="AG61" i="9" s="1"/>
  <c r="O63" i="9"/>
  <c r="AG63" i="9" s="1"/>
  <c r="K14" i="8"/>
  <c r="AC14" i="8" s="1"/>
  <c r="H63" i="9"/>
  <c r="Z63" i="9" s="1"/>
  <c r="Q62" i="9"/>
  <c r="AI62" i="9" s="1"/>
  <c r="N62" i="9"/>
  <c r="AF62" i="9" s="1"/>
  <c r="M62" i="9"/>
  <c r="AE62" i="9" s="1"/>
  <c r="I62" i="9"/>
  <c r="AA62" i="9" s="1"/>
  <c r="S61" i="9"/>
  <c r="AK61" i="9" s="1"/>
  <c r="H60" i="9"/>
  <c r="Z60" i="9" s="1"/>
  <c r="G60" i="9"/>
  <c r="Y60" i="9" s="1"/>
  <c r="I64" i="9"/>
  <c r="AA64" i="9" s="1"/>
  <c r="G58" i="9"/>
  <c r="Y58" i="9" s="1"/>
  <c r="M63" i="9"/>
  <c r="AE63" i="9" s="1"/>
  <c r="S57" i="9"/>
  <c r="AK57" i="9" s="1"/>
  <c r="L66" i="9"/>
  <c r="AD66" i="9" s="1"/>
  <c r="R60" i="9"/>
  <c r="AJ60" i="9" s="1"/>
  <c r="N67" i="9"/>
  <c r="AF67" i="9" s="1"/>
  <c r="N59" i="9"/>
  <c r="AF59" i="9" s="1"/>
  <c r="H66" i="9"/>
  <c r="Z66" i="9" s="1"/>
  <c r="P58" i="9"/>
  <c r="AH58" i="9" s="1"/>
  <c r="K20" i="8"/>
  <c r="AC20" i="8" s="1"/>
  <c r="R10" i="8"/>
  <c r="AJ10" i="8" s="1"/>
  <c r="N17" i="8"/>
  <c r="AF17" i="8" s="1"/>
  <c r="P14" i="8"/>
  <c r="AH14" i="8" s="1"/>
  <c r="I13" i="8"/>
  <c r="AA13" i="8" s="1"/>
  <c r="Q16" i="8"/>
  <c r="AI16" i="8" s="1"/>
  <c r="I10" i="8"/>
  <c r="AA10" i="8" s="1"/>
  <c r="J20" i="8"/>
  <c r="AB20" i="8" s="1"/>
  <c r="H106" i="9"/>
  <c r="Z106" i="9" s="1"/>
  <c r="G111" i="9"/>
  <c r="Y111" i="9" s="1"/>
  <c r="L104" i="9"/>
  <c r="AD104" i="9" s="1"/>
  <c r="K109" i="9"/>
  <c r="AC109" i="9" s="1"/>
  <c r="K101" i="9"/>
  <c r="AC101" i="9" s="1"/>
  <c r="O102" i="9"/>
  <c r="AG102" i="9" s="1"/>
  <c r="N107" i="9"/>
  <c r="AF107" i="9" s="1"/>
  <c r="P106" i="9"/>
  <c r="AH106" i="9" s="1"/>
  <c r="O111" i="9"/>
  <c r="AG111" i="9" s="1"/>
  <c r="G105" i="9"/>
  <c r="Y105" i="9" s="1"/>
  <c r="S109" i="9"/>
  <c r="AK109" i="9" s="1"/>
  <c r="S101" i="9"/>
  <c r="AK101" i="9" s="1"/>
  <c r="J103" i="9"/>
  <c r="AB103" i="9" s="1"/>
  <c r="I108" i="9"/>
  <c r="AA108" i="9" s="1"/>
  <c r="H113" i="9"/>
  <c r="Z113" i="9" s="1"/>
  <c r="L106" i="9"/>
  <c r="AD106" i="9" s="1"/>
  <c r="K111" i="9"/>
  <c r="AC111" i="9" s="1"/>
  <c r="O104" i="9"/>
  <c r="AG104" i="9" s="1"/>
  <c r="L102" i="9"/>
  <c r="AD102" i="9" s="1"/>
  <c r="K107" i="9"/>
  <c r="AC107" i="9" s="1"/>
  <c r="J112" i="9"/>
  <c r="AB112" i="9" s="1"/>
  <c r="O105" i="9"/>
  <c r="AG105" i="9" s="1"/>
  <c r="N110" i="9"/>
  <c r="AF110" i="9" s="1"/>
  <c r="G103" i="9"/>
  <c r="Y103" i="9" s="1"/>
  <c r="S107" i="9"/>
  <c r="AK107" i="9" s="1"/>
  <c r="R112" i="9"/>
  <c r="AJ112" i="9" s="1"/>
  <c r="J106" i="9"/>
  <c r="AB106" i="9" s="1"/>
  <c r="I111" i="9"/>
  <c r="AA111" i="9" s="1"/>
  <c r="M104" i="9"/>
  <c r="AE104" i="9" s="1"/>
  <c r="L109" i="9"/>
  <c r="AD109" i="9" s="1"/>
  <c r="L101" i="9"/>
  <c r="AD101" i="9" s="1"/>
  <c r="P102" i="9"/>
  <c r="AH102" i="9" s="1"/>
  <c r="O107" i="9"/>
  <c r="AG107" i="9" s="1"/>
  <c r="N112" i="9"/>
  <c r="AF112" i="9" s="1"/>
  <c r="R105" i="9"/>
  <c r="AJ105" i="9" s="1"/>
  <c r="Q110" i="9"/>
  <c r="AI110" i="9" s="1"/>
  <c r="R104" i="9"/>
  <c r="AJ104" i="9" s="1"/>
  <c r="M105" i="9"/>
  <c r="AE105" i="9" s="1"/>
  <c r="L110" i="9"/>
  <c r="AD110" i="9" s="1"/>
  <c r="Q103" i="9"/>
  <c r="AI103" i="9" s="1"/>
  <c r="P108" i="9"/>
  <c r="AH108" i="9" s="1"/>
  <c r="O113" i="9"/>
  <c r="AG113" i="9" s="1"/>
  <c r="G102" i="9"/>
  <c r="Y102" i="9" s="1"/>
  <c r="S106" i="9"/>
  <c r="AK106" i="9" s="1"/>
  <c r="R111" i="9"/>
  <c r="AJ111" i="9" s="1"/>
  <c r="Q101" i="9"/>
  <c r="AI101" i="9" s="1"/>
  <c r="N102" i="9"/>
  <c r="AF102" i="9" s="1"/>
  <c r="O110" i="9"/>
  <c r="AG110" i="9" s="1"/>
  <c r="N104" i="9"/>
  <c r="AF104" i="9" s="1"/>
  <c r="P110" i="9"/>
  <c r="AH110" i="9" s="1"/>
  <c r="G104" i="9"/>
  <c r="Y104" i="9" s="1"/>
  <c r="I110" i="9"/>
  <c r="AA110" i="9" s="1"/>
  <c r="P104" i="9"/>
  <c r="AH104" i="9" s="1"/>
  <c r="O109" i="9"/>
  <c r="AG109" i="9" s="1"/>
  <c r="O101" i="9"/>
  <c r="AG101" i="9" s="1"/>
  <c r="N103" i="9"/>
  <c r="AF103" i="9" s="1"/>
  <c r="M108" i="9"/>
  <c r="AE108" i="9" s="1"/>
  <c r="L113" i="9"/>
  <c r="AD113" i="9" s="1"/>
  <c r="Q106" i="9"/>
  <c r="AI106" i="9" s="1"/>
  <c r="J13" i="9"/>
  <c r="AB13" i="9" s="1"/>
  <c r="Q17" i="9"/>
  <c r="AI17" i="9" s="1"/>
  <c r="I21" i="9"/>
  <c r="AA21" i="9" s="1"/>
  <c r="K112" i="9"/>
  <c r="AC112" i="9" s="1"/>
  <c r="P11" i="9"/>
  <c r="AH11" i="9" s="1"/>
  <c r="O21" i="9"/>
  <c r="AG21" i="9" s="1"/>
  <c r="L12" i="9"/>
  <c r="AD12" i="9" s="1"/>
  <c r="S16" i="9"/>
  <c r="AK16" i="9" s="1"/>
  <c r="J20" i="9"/>
  <c r="AB20" i="9" s="1"/>
  <c r="N13" i="9"/>
  <c r="AF13" i="9" s="1"/>
  <c r="R22" i="9"/>
  <c r="AJ22" i="9" s="1"/>
  <c r="O13" i="9"/>
  <c r="AG13" i="9" s="1"/>
  <c r="S22" i="9"/>
  <c r="AK22" i="9" s="1"/>
  <c r="P13" i="9"/>
  <c r="AH13" i="9" s="1"/>
  <c r="G17" i="9"/>
  <c r="Y17" i="9" s="1"/>
  <c r="O12" i="9"/>
  <c r="AG12" i="9" s="1"/>
  <c r="M22" i="9"/>
  <c r="AE22" i="9" s="1"/>
  <c r="J17" i="9"/>
  <c r="AB17" i="9" s="1"/>
  <c r="L22" i="9"/>
  <c r="AD22" i="9" s="1"/>
  <c r="O22" i="9"/>
  <c r="AG22" i="9" s="1"/>
  <c r="N11" i="8"/>
  <c r="AF11" i="8" s="1"/>
  <c r="R20" i="8"/>
  <c r="AJ20" i="8" s="1"/>
  <c r="F17" i="8"/>
  <c r="X17" i="8" s="1"/>
  <c r="M14" i="8"/>
  <c r="AE14" i="8" s="1"/>
  <c r="H18" i="8"/>
  <c r="Z18" i="8" s="1"/>
  <c r="F10" i="8"/>
  <c r="X10" i="8" s="1"/>
  <c r="R12" i="8"/>
  <c r="AJ12" i="8" s="1"/>
  <c r="K16" i="8"/>
  <c r="AC16" i="8" s="1"/>
  <c r="Q9" i="8"/>
  <c r="AI9" i="8" s="1"/>
  <c r="O10" i="8"/>
  <c r="AG10" i="8" s="1"/>
  <c r="M20" i="8"/>
  <c r="AE20" i="8" s="1"/>
  <c r="Q14" i="8"/>
  <c r="AI14" i="8" s="1"/>
  <c r="J11" i="8"/>
  <c r="AB11" i="8" s="1"/>
  <c r="R16" i="8"/>
  <c r="AJ16" i="8" s="1"/>
  <c r="M12" i="8"/>
  <c r="AE12" i="8" s="1"/>
  <c r="M18" i="8"/>
  <c r="AE18" i="8" s="1"/>
  <c r="P9" i="8"/>
  <c r="AH9" i="8" s="1"/>
  <c r="O19" i="8"/>
  <c r="AG19" i="8" s="1"/>
  <c r="Q13" i="8"/>
  <c r="AI13" i="8" s="1"/>
  <c r="O103" i="9"/>
  <c r="AG103" i="9" s="1"/>
  <c r="I103" i="9"/>
  <c r="AA103" i="9" s="1"/>
  <c r="J111" i="9"/>
  <c r="AB111" i="9" s="1"/>
  <c r="I105" i="9"/>
  <c r="AA105" i="9" s="1"/>
  <c r="S111" i="9"/>
  <c r="AK111" i="9" s="1"/>
  <c r="J105" i="9"/>
  <c r="AB105" i="9" s="1"/>
  <c r="L111" i="9"/>
  <c r="AD111" i="9" s="1"/>
  <c r="K105" i="9"/>
  <c r="AC105" i="9" s="1"/>
  <c r="J110" i="9"/>
  <c r="AB110" i="9" s="1"/>
  <c r="I104" i="9"/>
  <c r="AA104" i="9" s="1"/>
  <c r="H109" i="9"/>
  <c r="Z109" i="9" s="1"/>
  <c r="H101" i="9"/>
  <c r="Z101" i="9" s="1"/>
  <c r="P111" i="9"/>
  <c r="AH111" i="9" s="1"/>
  <c r="K14" i="9"/>
  <c r="AC14" i="9" s="1"/>
  <c r="R18" i="9"/>
  <c r="AJ18" i="9" s="1"/>
  <c r="K22" i="9"/>
  <c r="AC22" i="9" s="1"/>
  <c r="R12" i="9"/>
  <c r="AJ12" i="9" s="1"/>
  <c r="P22" i="9"/>
  <c r="AH22" i="9" s="1"/>
  <c r="P103" i="9"/>
  <c r="AH103" i="9" s="1"/>
  <c r="M13" i="9"/>
  <c r="AE13" i="9" s="1"/>
  <c r="M18" i="9"/>
  <c r="AE18" i="9" s="1"/>
  <c r="L21" i="9"/>
  <c r="AD21" i="9" s="1"/>
  <c r="K10" i="9"/>
  <c r="AC10" i="9" s="1"/>
  <c r="P14" i="9"/>
  <c r="AH14" i="9" s="1"/>
  <c r="G18" i="9"/>
  <c r="Y18" i="9" s="1"/>
  <c r="L10" i="9"/>
  <c r="AD10" i="9" s="1"/>
  <c r="Q14" i="9"/>
  <c r="AI14" i="9" s="1"/>
  <c r="H18" i="9"/>
  <c r="Z18" i="9" s="1"/>
  <c r="M10" i="9"/>
  <c r="AE10" i="9" s="1"/>
  <c r="R14" i="9"/>
  <c r="AJ14" i="9" s="1"/>
  <c r="I18" i="9"/>
  <c r="AA18" i="9" s="1"/>
  <c r="Q13" i="9"/>
  <c r="AI13" i="9" s="1"/>
  <c r="H17" i="9"/>
  <c r="Z17" i="9" s="1"/>
  <c r="J104" i="9"/>
  <c r="AB104" i="9" s="1"/>
  <c r="R106" i="9"/>
  <c r="AJ106" i="9" s="1"/>
  <c r="R103" i="9"/>
  <c r="AJ103" i="9" s="1"/>
  <c r="M112" i="9"/>
  <c r="AE112" i="9" s="1"/>
  <c r="Q105" i="9"/>
  <c r="AI105" i="9" s="1"/>
  <c r="I113" i="9"/>
  <c r="AA113" i="9" s="1"/>
  <c r="M106" i="9"/>
  <c r="AE106" i="9" s="1"/>
  <c r="G112" i="9"/>
  <c r="Y112" i="9" s="1"/>
  <c r="S105" i="9"/>
  <c r="AK105" i="9" s="1"/>
  <c r="R110" i="9"/>
  <c r="AJ110" i="9" s="1"/>
  <c r="Q104" i="9"/>
  <c r="AI104" i="9" s="1"/>
  <c r="P109" i="9"/>
  <c r="AH109" i="9" s="1"/>
  <c r="P101" i="9"/>
  <c r="AH101" i="9" s="1"/>
  <c r="L15" i="9"/>
  <c r="AD15" i="9" s="1"/>
  <c r="S19" i="9"/>
  <c r="AK19" i="9" s="1"/>
  <c r="I10" i="9"/>
  <c r="AA10" i="9" s="1"/>
  <c r="N14" i="9"/>
  <c r="AF14" i="9" s="1"/>
  <c r="K17" i="9"/>
  <c r="AC17" i="9" s="1"/>
  <c r="O108" i="9"/>
  <c r="AG108" i="9" s="1"/>
  <c r="G15" i="9"/>
  <c r="Y15" i="9" s="1"/>
  <c r="N19" i="9"/>
  <c r="AF19" i="9" s="1"/>
  <c r="H16" i="9"/>
  <c r="Z16" i="9" s="1"/>
  <c r="L11" i="9"/>
  <c r="AD11" i="9" s="1"/>
  <c r="R15" i="9"/>
  <c r="AJ15" i="9" s="1"/>
  <c r="I19" i="9"/>
  <c r="AA19" i="9" s="1"/>
  <c r="M11" i="9"/>
  <c r="AE11" i="9" s="1"/>
  <c r="S15" i="9"/>
  <c r="AK15" i="9" s="1"/>
  <c r="J19" i="9"/>
  <c r="AB19" i="9" s="1"/>
  <c r="G12" i="9"/>
  <c r="Y12" i="9" s="1"/>
  <c r="N16" i="9"/>
  <c r="AF16" i="9" s="1"/>
  <c r="K19" i="9"/>
  <c r="AC19" i="9" s="1"/>
  <c r="G11" i="9"/>
  <c r="Y11" i="9" s="1"/>
  <c r="S14" i="9"/>
  <c r="AK14" i="9" s="1"/>
  <c r="J18" i="9"/>
  <c r="AB18" i="9" s="1"/>
  <c r="O11" i="9"/>
  <c r="AG11" i="9" s="1"/>
  <c r="F16" i="8"/>
  <c r="X16" i="8" s="1"/>
  <c r="R13" i="8"/>
  <c r="AJ13" i="8" s="1"/>
  <c r="G18" i="8"/>
  <c r="Y18" i="8" s="1"/>
  <c r="G11" i="8"/>
  <c r="Y11" i="8" s="1"/>
  <c r="O16" i="8"/>
  <c r="AG16" i="8" s="1"/>
  <c r="I14" i="8"/>
  <c r="AA14" i="8" s="1"/>
  <c r="L9" i="8"/>
  <c r="AD9" i="8" s="1"/>
  <c r="O15" i="8"/>
  <c r="AG15" i="8" s="1"/>
  <c r="G20" i="8"/>
  <c r="Y20" i="8" s="1"/>
  <c r="F11" i="8"/>
  <c r="X11" i="8" s="1"/>
  <c r="N108" i="9"/>
  <c r="AF108" i="9" s="1"/>
  <c r="M107" i="9"/>
  <c r="AE107" i="9" s="1"/>
  <c r="H105" i="9"/>
  <c r="Z105" i="9" s="1"/>
  <c r="P113" i="9"/>
  <c r="AH113" i="9" s="1"/>
  <c r="G107" i="9"/>
  <c r="Y107" i="9" s="1"/>
  <c r="Q113" i="9"/>
  <c r="AI113" i="9" s="1"/>
  <c r="H107" i="9"/>
  <c r="Z107" i="9" s="1"/>
  <c r="O112" i="9"/>
  <c r="AG112" i="9" s="1"/>
  <c r="N106" i="9"/>
  <c r="AF106" i="9" s="1"/>
  <c r="M111" i="9"/>
  <c r="AE111" i="9" s="1"/>
  <c r="L105" i="9"/>
  <c r="AD105" i="9" s="1"/>
  <c r="K110" i="9"/>
  <c r="AC110" i="9" s="1"/>
  <c r="N11" i="9"/>
  <c r="AF11" i="9" s="1"/>
  <c r="M21" i="9"/>
  <c r="AE21" i="9" s="1"/>
  <c r="J11" i="9"/>
  <c r="AB11" i="9" s="1"/>
  <c r="P15" i="9"/>
  <c r="AH15" i="9" s="1"/>
  <c r="G19" i="9"/>
  <c r="Y19" i="9" s="1"/>
  <c r="N113" i="9"/>
  <c r="AF113" i="9" s="1"/>
  <c r="O10" i="9"/>
  <c r="AG10" i="9" s="1"/>
  <c r="O20" i="9"/>
  <c r="AG20" i="9" s="1"/>
  <c r="M12" i="9"/>
  <c r="AE12" i="9" s="1"/>
  <c r="M17" i="9"/>
  <c r="AE17" i="9" s="1"/>
  <c r="K20" i="9"/>
  <c r="AC20" i="9" s="1"/>
  <c r="G13" i="9"/>
  <c r="Y13" i="9" s="1"/>
  <c r="N17" i="9"/>
  <c r="AF17" i="9" s="1"/>
  <c r="L20" i="9"/>
  <c r="AD20" i="9" s="1"/>
  <c r="H13" i="9"/>
  <c r="Z13" i="9" s="1"/>
  <c r="O17" i="9"/>
  <c r="AG17" i="9" s="1"/>
  <c r="G21" i="9"/>
  <c r="Y21" i="9" s="1"/>
  <c r="H12" i="9"/>
  <c r="Z12" i="9" s="1"/>
  <c r="O16" i="9"/>
  <c r="AG16" i="9" s="1"/>
  <c r="L19" i="9"/>
  <c r="AD19" i="9" s="1"/>
  <c r="K13" i="9"/>
  <c r="AC13" i="9" s="1"/>
  <c r="N21" i="9"/>
  <c r="AF21" i="9" s="1"/>
  <c r="J9" i="8"/>
  <c r="AB9" i="8" s="1"/>
  <c r="M15" i="8"/>
  <c r="AE15" i="8" s="1"/>
  <c r="J19" i="8"/>
  <c r="AB19" i="8" s="1"/>
  <c r="I12" i="8"/>
  <c r="AA12" i="8" s="1"/>
  <c r="P17" i="8"/>
  <c r="AH17" i="8" s="1"/>
  <c r="O13" i="8"/>
  <c r="AG13" i="8" s="1"/>
  <c r="H11" i="8"/>
  <c r="Z11" i="8" s="1"/>
  <c r="P16" i="8"/>
  <c r="AH16" i="8" s="1"/>
  <c r="J14" i="8"/>
  <c r="AB14" i="8" s="1"/>
  <c r="F19" i="8"/>
  <c r="X19" i="8" s="1"/>
  <c r="O14" i="8"/>
  <c r="AG14" i="8" s="1"/>
  <c r="J18" i="8"/>
  <c r="AB18" i="8" s="1"/>
  <c r="L15" i="8"/>
  <c r="AD15" i="8" s="1"/>
  <c r="P10" i="8"/>
  <c r="AH10" i="8" s="1"/>
  <c r="N20" i="8"/>
  <c r="AF20" i="8" s="1"/>
  <c r="F15" i="8"/>
  <c r="X15" i="8" s="1"/>
  <c r="F14" i="8"/>
  <c r="X14" i="8" s="1"/>
  <c r="P13" i="8"/>
  <c r="AH13" i="8" s="1"/>
  <c r="J17" i="8"/>
  <c r="AB17" i="8" s="1"/>
  <c r="O12" i="8"/>
  <c r="AG12" i="8" s="1"/>
  <c r="I109" i="9"/>
  <c r="AA109" i="9" s="1"/>
  <c r="H108" i="9"/>
  <c r="Z108" i="9" s="1"/>
  <c r="P105" i="9"/>
  <c r="AH105" i="9" s="1"/>
  <c r="G101" i="9"/>
  <c r="Y101" i="9" s="1"/>
  <c r="J108" i="9"/>
  <c r="AB108" i="9" s="1"/>
  <c r="M101" i="9"/>
  <c r="AE101" i="9" s="1"/>
  <c r="P107" i="9"/>
  <c r="AH107" i="9" s="1"/>
  <c r="J113" i="9"/>
  <c r="AB113" i="9" s="1"/>
  <c r="J102" i="9"/>
  <c r="AB102" i="9" s="1"/>
  <c r="I107" i="9"/>
  <c r="AA107" i="9" s="1"/>
  <c r="H112" i="9"/>
  <c r="Z112" i="9" s="1"/>
  <c r="G106" i="9"/>
  <c r="Y106" i="9" s="1"/>
  <c r="S110" i="9"/>
  <c r="AK110" i="9" s="1"/>
  <c r="P12" i="9"/>
  <c r="AH12" i="9" s="1"/>
  <c r="N22" i="9"/>
  <c r="AF22" i="9" s="1"/>
  <c r="H103" i="9"/>
  <c r="Z103" i="9" s="1"/>
  <c r="K12" i="9"/>
  <c r="AC12" i="9" s="1"/>
  <c r="R16" i="9"/>
  <c r="AJ16" i="9" s="1"/>
  <c r="I20" i="9"/>
  <c r="AA20" i="9" s="1"/>
  <c r="Q11" i="9"/>
  <c r="AI11" i="9" s="1"/>
  <c r="P21" i="9"/>
  <c r="AH21" i="9" s="1"/>
  <c r="K104" i="9"/>
  <c r="AC104" i="9" s="1"/>
  <c r="G14" i="9"/>
  <c r="Y14" i="9" s="1"/>
  <c r="N18" i="9"/>
  <c r="AF18" i="9" s="1"/>
  <c r="G22" i="9"/>
  <c r="Y22" i="9" s="1"/>
  <c r="S104" i="9"/>
  <c r="AK104" i="9" s="1"/>
  <c r="H14" i="9"/>
  <c r="Z14" i="9" s="1"/>
  <c r="O18" i="9"/>
  <c r="AG18" i="9" s="1"/>
  <c r="H22" i="9"/>
  <c r="Z22" i="9" s="1"/>
  <c r="N105" i="9"/>
  <c r="AF105" i="9" s="1"/>
  <c r="I14" i="9"/>
  <c r="AA14" i="9" s="1"/>
  <c r="P18" i="9"/>
  <c r="AH18" i="9" s="1"/>
  <c r="I22" i="9"/>
  <c r="AA22" i="9" s="1"/>
  <c r="I13" i="9"/>
  <c r="AA13" i="9" s="1"/>
  <c r="P17" i="9"/>
  <c r="AH17" i="9" s="1"/>
  <c r="H21" i="9"/>
  <c r="Z21" i="9" s="1"/>
  <c r="O15" i="9"/>
  <c r="AG15" i="9" s="1"/>
  <c r="R17" i="9"/>
  <c r="AJ17" i="9" s="1"/>
  <c r="H20" i="9"/>
  <c r="Z20" i="9" s="1"/>
  <c r="M15" i="9"/>
  <c r="AE15" i="9" s="1"/>
  <c r="L10" i="8"/>
  <c r="AD10" i="8" s="1"/>
  <c r="N16" i="8"/>
  <c r="AF16" i="8" s="1"/>
  <c r="H14" i="8"/>
  <c r="Z14" i="8" s="1"/>
  <c r="K13" i="8"/>
  <c r="AC13" i="8" s="1"/>
  <c r="Q18" i="8"/>
  <c r="AI18" i="8" s="1"/>
  <c r="Q109" i="9"/>
  <c r="AI109" i="9" s="1"/>
  <c r="Q111" i="9"/>
  <c r="AI111" i="9" s="1"/>
  <c r="K106" i="9"/>
  <c r="AC106" i="9" s="1"/>
  <c r="H102" i="9"/>
  <c r="Z102" i="9" s="1"/>
  <c r="R108" i="9"/>
  <c r="AJ108" i="9" s="1"/>
  <c r="I102" i="9"/>
  <c r="AA102" i="9" s="1"/>
  <c r="K108" i="9"/>
  <c r="AC108" i="9" s="1"/>
  <c r="R113" i="9"/>
  <c r="AJ113" i="9" s="1"/>
  <c r="R102" i="9"/>
  <c r="AJ102" i="9" s="1"/>
  <c r="Q107" i="9"/>
  <c r="AI107" i="9" s="1"/>
  <c r="P112" i="9"/>
  <c r="AH112" i="9" s="1"/>
  <c r="O106" i="9"/>
  <c r="AG106" i="9" s="1"/>
  <c r="N111" i="9"/>
  <c r="AF111" i="9" s="1"/>
  <c r="G10" i="9"/>
  <c r="Y10" i="9" s="1"/>
  <c r="R13" i="9"/>
  <c r="AJ13" i="9" s="1"/>
  <c r="I17" i="9"/>
  <c r="AA17" i="9" s="1"/>
  <c r="G108" i="9"/>
  <c r="Y108" i="9" s="1"/>
  <c r="L13" i="9"/>
  <c r="AD13" i="9" s="1"/>
  <c r="S17" i="9"/>
  <c r="AK17" i="9" s="1"/>
  <c r="K21" i="9"/>
  <c r="AC21" i="9" s="1"/>
  <c r="S12" i="9"/>
  <c r="AK12" i="9" s="1"/>
  <c r="Q22" i="9"/>
  <c r="AI22" i="9" s="1"/>
  <c r="J109" i="9"/>
  <c r="AB109" i="9" s="1"/>
  <c r="H15" i="9"/>
  <c r="Z15" i="9" s="1"/>
  <c r="O19" i="9"/>
  <c r="AG19" i="9" s="1"/>
  <c r="I16" i="9"/>
  <c r="AA16" i="9" s="1"/>
  <c r="R109" i="9"/>
  <c r="AJ109" i="9" s="1"/>
  <c r="I15" i="9"/>
  <c r="AA15" i="9" s="1"/>
  <c r="P19" i="9"/>
  <c r="AH19" i="9" s="1"/>
  <c r="J16" i="9"/>
  <c r="AB16" i="9" s="1"/>
  <c r="M110" i="9"/>
  <c r="AE110" i="9" s="1"/>
  <c r="J15" i="9"/>
  <c r="AB15" i="9" s="1"/>
  <c r="Q19" i="9"/>
  <c r="AI19" i="9" s="1"/>
  <c r="K16" i="9"/>
  <c r="AC16" i="9" s="1"/>
  <c r="I106" i="9"/>
  <c r="AA106" i="9" s="1"/>
  <c r="J14" i="9"/>
  <c r="AB14" i="9" s="1"/>
  <c r="Q18" i="9"/>
  <c r="AI18" i="9" s="1"/>
  <c r="J22" i="9"/>
  <c r="AB22" i="9" s="1"/>
  <c r="M113" i="9"/>
  <c r="AE113" i="9" s="1"/>
  <c r="L112" i="9"/>
  <c r="AD112" i="9" s="1"/>
  <c r="Q108" i="9"/>
  <c r="AI108" i="9" s="1"/>
  <c r="K103" i="9"/>
  <c r="AC103" i="9" s="1"/>
  <c r="M109" i="9"/>
  <c r="AE109" i="9" s="1"/>
  <c r="Q102" i="9"/>
  <c r="AI102" i="9" s="1"/>
  <c r="S108" i="9"/>
  <c r="AK108" i="9" s="1"/>
  <c r="N101" i="9"/>
  <c r="AF101" i="9" s="1"/>
  <c r="M103" i="9"/>
  <c r="AE103" i="9" s="1"/>
  <c r="L108" i="9"/>
  <c r="AD108" i="9" s="1"/>
  <c r="K113" i="9"/>
  <c r="AC113" i="9" s="1"/>
  <c r="K102" i="9"/>
  <c r="AC102" i="9" s="1"/>
  <c r="J107" i="9"/>
  <c r="AB107" i="9" s="1"/>
  <c r="I112" i="9"/>
  <c r="AA112" i="9" s="1"/>
  <c r="H11" i="9"/>
  <c r="Z11" i="9" s="1"/>
  <c r="N15" i="9"/>
  <c r="AF15" i="9" s="1"/>
  <c r="K18" i="9"/>
  <c r="AC18" i="9" s="1"/>
  <c r="I11" i="9"/>
  <c r="AA11" i="9" s="1"/>
  <c r="S112" i="9"/>
  <c r="AK112" i="9" s="1"/>
  <c r="M14" i="9"/>
  <c r="AE14" i="9" s="1"/>
  <c r="M19" i="9"/>
  <c r="AE19" i="9" s="1"/>
  <c r="G16" i="9"/>
  <c r="Y16" i="9" s="1"/>
  <c r="J10" i="9"/>
  <c r="AB10" i="9" s="1"/>
  <c r="O14" i="9"/>
  <c r="AG14" i="9" s="1"/>
  <c r="L17" i="9"/>
  <c r="AD17" i="9" s="1"/>
  <c r="J101" i="9"/>
  <c r="AB101" i="9" s="1"/>
  <c r="P10" i="9"/>
  <c r="AH10" i="9" s="1"/>
  <c r="P20" i="9"/>
  <c r="AH20" i="9" s="1"/>
  <c r="R101" i="9"/>
  <c r="AJ101" i="9" s="1"/>
  <c r="Q10" i="9"/>
  <c r="AI10" i="9" s="1"/>
  <c r="Q20" i="9"/>
  <c r="AI20" i="9" s="1"/>
  <c r="R10" i="9"/>
  <c r="AJ10" i="9" s="1"/>
  <c r="R20" i="9"/>
  <c r="AJ20" i="9" s="1"/>
  <c r="H111" i="9"/>
  <c r="Z111" i="9" s="1"/>
  <c r="K15" i="9"/>
  <c r="AC15" i="9" s="1"/>
  <c r="R19" i="9"/>
  <c r="AJ19" i="9" s="1"/>
  <c r="L16" i="9"/>
  <c r="AD16" i="9" s="1"/>
  <c r="J12" i="9"/>
  <c r="AB12" i="9" s="1"/>
  <c r="L14" i="9"/>
  <c r="AD14" i="9" s="1"/>
  <c r="J13" i="8"/>
  <c r="AB13" i="8" s="1"/>
  <c r="P18" i="8"/>
  <c r="AH18" i="8" s="1"/>
  <c r="G14" i="8"/>
  <c r="Y14" i="8" s="1"/>
  <c r="O11" i="8"/>
  <c r="AG11" i="8" s="1"/>
  <c r="G15" i="8"/>
  <c r="Y15" i="8" s="1"/>
  <c r="M11" i="8"/>
  <c r="AE11" i="8" s="1"/>
  <c r="N10" i="8"/>
  <c r="AF10" i="8" s="1"/>
  <c r="L20" i="8"/>
  <c r="AD20" i="8" s="1"/>
  <c r="R15" i="8"/>
  <c r="AJ15" i="8" s="1"/>
  <c r="K12" i="8"/>
  <c r="AC12" i="8" s="1"/>
  <c r="I101" i="9"/>
  <c r="AA101" i="9" s="1"/>
  <c r="M102" i="9"/>
  <c r="AE102" i="9" s="1"/>
  <c r="G113" i="9"/>
  <c r="Y113" i="9" s="1"/>
  <c r="G110" i="9"/>
  <c r="Y110" i="9" s="1"/>
  <c r="S103" i="9"/>
  <c r="AK103" i="9" s="1"/>
  <c r="H110" i="9"/>
  <c r="Z110" i="9" s="1"/>
  <c r="L103" i="9"/>
  <c r="AD103" i="9" s="1"/>
  <c r="N109" i="9"/>
  <c r="AF109" i="9" s="1"/>
  <c r="H104" i="9"/>
  <c r="Z104" i="9" s="1"/>
  <c r="G109" i="9"/>
  <c r="Y109" i="9" s="1"/>
  <c r="S113" i="9"/>
  <c r="AK113" i="9" s="1"/>
  <c r="S102" i="9"/>
  <c r="AK102" i="9" s="1"/>
  <c r="R107" i="9"/>
  <c r="AJ107" i="9" s="1"/>
  <c r="Q112" i="9"/>
  <c r="AI112" i="9" s="1"/>
  <c r="I12" i="9"/>
  <c r="AA12" i="9" s="1"/>
  <c r="P16" i="9"/>
  <c r="AH16" i="9" s="1"/>
  <c r="G20" i="9"/>
  <c r="Y20" i="9" s="1"/>
  <c r="L107" i="9"/>
  <c r="AD107" i="9" s="1"/>
  <c r="N10" i="9"/>
  <c r="AF10" i="9" s="1"/>
  <c r="N20" i="9"/>
  <c r="AF20" i="9" s="1"/>
  <c r="K11" i="9"/>
  <c r="AC11" i="9" s="1"/>
  <c r="Q15" i="9"/>
  <c r="AI15" i="9" s="1"/>
  <c r="H19" i="9"/>
  <c r="Z19" i="9" s="1"/>
  <c r="R11" i="9"/>
  <c r="AJ11" i="9" s="1"/>
  <c r="Q21" i="9"/>
  <c r="AI21" i="9" s="1"/>
  <c r="S11" i="9"/>
  <c r="AK11" i="9" s="1"/>
  <c r="R21" i="9"/>
  <c r="AJ21" i="9" s="1"/>
  <c r="N12" i="9"/>
  <c r="AF12" i="9" s="1"/>
  <c r="S21" i="9"/>
  <c r="AK21" i="9" s="1"/>
  <c r="S10" i="9"/>
  <c r="AK10" i="9" s="1"/>
  <c r="S20" i="9"/>
  <c r="AK20" i="9" s="1"/>
  <c r="S13" i="9"/>
  <c r="AK13" i="9" s="1"/>
  <c r="S18" i="9"/>
  <c r="AK18" i="9" s="1"/>
  <c r="Q12" i="9"/>
  <c r="AI12" i="9" s="1"/>
  <c r="R9" i="8"/>
  <c r="AJ9" i="8" s="1"/>
  <c r="Q19" i="8"/>
  <c r="AI19" i="8" s="1"/>
  <c r="F9" i="8"/>
  <c r="X9" i="8" s="1"/>
  <c r="Q12" i="8"/>
  <c r="AI12" i="8" s="1"/>
  <c r="J16" i="8"/>
  <c r="AB16" i="8" s="1"/>
  <c r="H16" i="8"/>
  <c r="Z16" i="8" s="1"/>
  <c r="P11" i="8"/>
  <c r="AH11" i="8" s="1"/>
  <c r="H15" i="8"/>
  <c r="Z15" i="8" s="1"/>
  <c r="K15" i="8"/>
  <c r="AC15" i="8" s="1"/>
  <c r="M9" i="8"/>
  <c r="AE9" i="8" s="1"/>
  <c r="L19" i="8"/>
  <c r="AD19" i="8" s="1"/>
  <c r="G13" i="8"/>
  <c r="Y13" i="8" s="1"/>
  <c r="H10" i="8"/>
  <c r="Z10" i="8" s="1"/>
  <c r="Q15" i="8"/>
  <c r="AI15" i="8" s="1"/>
  <c r="G9" i="8"/>
  <c r="Y9" i="8" s="1"/>
  <c r="Q10" i="8"/>
  <c r="AI10" i="8" s="1"/>
  <c r="H13" i="8"/>
  <c r="Z13" i="8" s="1"/>
  <c r="N18" i="8"/>
  <c r="AF18" i="8" s="1"/>
  <c r="G12" i="8"/>
  <c r="Y12" i="8" s="1"/>
  <c r="K61" i="9"/>
  <c r="AC61" i="9" s="1"/>
  <c r="J61" i="9"/>
  <c r="AB61" i="9" s="1"/>
  <c r="S60" i="9"/>
  <c r="AK60" i="9" s="1"/>
  <c r="P60" i="9"/>
  <c r="AH60" i="9" s="1"/>
  <c r="O60" i="9"/>
  <c r="AG60" i="9" s="1"/>
  <c r="K60" i="9"/>
  <c r="AC60" i="9" s="1"/>
  <c r="M58" i="9"/>
  <c r="AE58" i="9" s="1"/>
  <c r="I58" i="9"/>
  <c r="AA58" i="9" s="1"/>
  <c r="S62" i="9"/>
  <c r="AK62" i="9" s="1"/>
  <c r="L57" i="9"/>
  <c r="AD57" i="9" s="1"/>
  <c r="R62" i="9"/>
  <c r="AJ62" i="9" s="1"/>
  <c r="K57" i="9"/>
  <c r="AC57" i="9" s="1"/>
  <c r="Q65" i="9"/>
  <c r="AI65" i="9" s="1"/>
  <c r="J60" i="9"/>
  <c r="AB60" i="9" s="1"/>
  <c r="P65" i="9"/>
  <c r="AH65" i="9" s="1"/>
  <c r="K58" i="9"/>
  <c r="AC58" i="9" s="1"/>
  <c r="M65" i="9"/>
  <c r="AE65" i="9" s="1"/>
  <c r="H19" i="8"/>
  <c r="Z19" i="8" s="1"/>
  <c r="L11" i="8"/>
  <c r="AD11" i="8" s="1"/>
  <c r="I17" i="8"/>
  <c r="AA17" i="8" s="1"/>
  <c r="N13" i="8"/>
  <c r="AF13" i="8" s="1"/>
  <c r="O20" i="8"/>
  <c r="AG20" i="8" s="1"/>
  <c r="P15" i="8"/>
  <c r="AH15" i="8" s="1"/>
  <c r="I18" i="8"/>
  <c r="AA18" i="8" s="1"/>
  <c r="N19" i="8"/>
  <c r="AF19" i="8" s="1"/>
  <c r="O17" i="8"/>
  <c r="AG17" i="8" s="1"/>
  <c r="Q16" i="9"/>
  <c r="AI16" i="9" s="1"/>
  <c r="H10" i="9"/>
  <c r="Z10" i="9" s="1"/>
  <c r="M16" i="9"/>
  <c r="AE16" i="9" s="1"/>
  <c r="M39" i="9"/>
  <c r="AE39" i="9" s="1"/>
  <c r="L35" i="8"/>
  <c r="AD35" i="8" s="1"/>
  <c r="L14" i="8"/>
  <c r="AD14" i="8" s="1"/>
  <c r="M125" i="9"/>
  <c r="AE125" i="9" s="1"/>
  <c r="L130" i="9"/>
  <c r="AD130" i="9" s="1"/>
  <c r="K135" i="9"/>
  <c r="AC135" i="9" s="1"/>
  <c r="Q126" i="9"/>
  <c r="AI126" i="9" s="1"/>
  <c r="P131" i="9"/>
  <c r="AH131" i="9" s="1"/>
  <c r="O136" i="9"/>
  <c r="AG136" i="9" s="1"/>
  <c r="H128" i="9"/>
  <c r="Z128" i="9" s="1"/>
  <c r="G133" i="9"/>
  <c r="Y133" i="9" s="1"/>
  <c r="G124" i="9"/>
  <c r="Y124" i="9" s="1"/>
  <c r="L129" i="9"/>
  <c r="AD129" i="9" s="1"/>
  <c r="K134" i="9"/>
  <c r="AC134" i="9" s="1"/>
  <c r="L126" i="9"/>
  <c r="AD126" i="9" s="1"/>
  <c r="K131" i="9"/>
  <c r="AC131" i="9" s="1"/>
  <c r="J136" i="9"/>
  <c r="AB136" i="9" s="1"/>
  <c r="K128" i="9"/>
  <c r="AC128" i="9" s="1"/>
  <c r="J133" i="9"/>
  <c r="AB133" i="9" s="1"/>
  <c r="K125" i="9"/>
  <c r="AC125" i="9" s="1"/>
  <c r="J130" i="9"/>
  <c r="AB130" i="9" s="1"/>
  <c r="I135" i="9"/>
  <c r="AA135" i="9" s="1"/>
  <c r="J127" i="9"/>
  <c r="AB127" i="9" s="1"/>
  <c r="I132" i="9"/>
  <c r="AA132" i="9" s="1"/>
  <c r="I124" i="9"/>
  <c r="AA124" i="9" s="1"/>
  <c r="O34" i="9"/>
  <c r="AG34" i="9" s="1"/>
  <c r="N44" i="9"/>
  <c r="AF44" i="9" s="1"/>
  <c r="P45" i="9"/>
  <c r="AH45" i="9" s="1"/>
  <c r="N33" i="9"/>
  <c r="AF33" i="9" s="1"/>
  <c r="L35" i="9"/>
  <c r="AD35" i="9" s="1"/>
  <c r="S39" i="9"/>
  <c r="AK39" i="9" s="1"/>
  <c r="J43" i="9"/>
  <c r="AB43" i="9" s="1"/>
  <c r="P33" i="9"/>
  <c r="AH33" i="9" s="1"/>
  <c r="P43" i="9"/>
  <c r="AH43" i="9" s="1"/>
  <c r="L33" i="9"/>
  <c r="AD33" i="9" s="1"/>
  <c r="Q37" i="9"/>
  <c r="AI37" i="9" s="1"/>
  <c r="H41" i="9"/>
  <c r="Z41" i="9" s="1"/>
  <c r="I37" i="9"/>
  <c r="AA37" i="9" s="1"/>
  <c r="P41" i="9"/>
  <c r="AH41" i="9" s="1"/>
  <c r="I45" i="9"/>
  <c r="AA45" i="9" s="1"/>
  <c r="O35" i="9"/>
  <c r="AG35" i="9" s="1"/>
  <c r="M45" i="9"/>
  <c r="AE45" i="9" s="1"/>
  <c r="I35" i="9"/>
  <c r="AA35" i="9" s="1"/>
  <c r="P39" i="9"/>
  <c r="AH39" i="9" s="1"/>
  <c r="G43" i="9"/>
  <c r="Y43" i="9" s="1"/>
  <c r="S40" i="9"/>
  <c r="AK40" i="9" s="1"/>
  <c r="O31" i="8"/>
  <c r="AG31" i="8" s="1"/>
  <c r="M41" i="8"/>
  <c r="AE41" i="8" s="1"/>
  <c r="G29" i="8"/>
  <c r="Y29" i="8" s="1"/>
  <c r="R32" i="8"/>
  <c r="AJ32" i="8" s="1"/>
  <c r="I36" i="8"/>
  <c r="AA36" i="8" s="1"/>
  <c r="I30" i="8"/>
  <c r="AA30" i="8" s="1"/>
  <c r="O34" i="8"/>
  <c r="AG34" i="8" s="1"/>
  <c r="F38" i="8"/>
  <c r="X38" i="8" s="1"/>
  <c r="L32" i="8"/>
  <c r="AD32" i="8" s="1"/>
  <c r="L37" i="8"/>
  <c r="AD37" i="8" s="1"/>
  <c r="K40" i="8"/>
  <c r="AC40" i="8" s="1"/>
  <c r="G34" i="8"/>
  <c r="Y34" i="8" s="1"/>
  <c r="N38" i="8"/>
  <c r="AF38" i="8" s="1"/>
  <c r="H35" i="8"/>
  <c r="Z35" i="8" s="1"/>
  <c r="N32" i="8"/>
  <c r="AF32" i="8" s="1"/>
  <c r="R41" i="8"/>
  <c r="AJ41" i="8" s="1"/>
  <c r="I34" i="8"/>
  <c r="AA34" i="8" s="1"/>
  <c r="P38" i="8"/>
  <c r="AH38" i="8" s="1"/>
  <c r="J35" i="8"/>
  <c r="AB35" i="8" s="1"/>
  <c r="R33" i="8"/>
  <c r="AJ33" i="8" s="1"/>
  <c r="G40" i="8"/>
  <c r="Y40" i="8" s="1"/>
  <c r="H126" i="9"/>
  <c r="Z126" i="9" s="1"/>
  <c r="G131" i="9"/>
  <c r="Y131" i="9" s="1"/>
  <c r="S135" i="9"/>
  <c r="AK135" i="9" s="1"/>
  <c r="L127" i="9"/>
  <c r="AD127" i="9" s="1"/>
  <c r="K132" i="9"/>
  <c r="AC132" i="9" s="1"/>
  <c r="K124" i="9"/>
  <c r="AC124" i="9" s="1"/>
  <c r="P128" i="9"/>
  <c r="AH128" i="9" s="1"/>
  <c r="O133" i="9"/>
  <c r="AG133" i="9" s="1"/>
  <c r="H125" i="9"/>
  <c r="Z125" i="9" s="1"/>
  <c r="G130" i="9"/>
  <c r="Y130" i="9" s="1"/>
  <c r="S134" i="9"/>
  <c r="AK134" i="9" s="1"/>
  <c r="G127" i="9"/>
  <c r="Y127" i="9" s="1"/>
  <c r="S131" i="9"/>
  <c r="AK131" i="9" s="1"/>
  <c r="R136" i="9"/>
  <c r="AJ136" i="9" s="1"/>
  <c r="S128" i="9"/>
  <c r="AK128" i="9" s="1"/>
  <c r="R133" i="9"/>
  <c r="AJ133" i="9" s="1"/>
  <c r="S125" i="9"/>
  <c r="AK125" i="9" s="1"/>
  <c r="R130" i="9"/>
  <c r="AJ130" i="9" s="1"/>
  <c r="Q135" i="9"/>
  <c r="AI135" i="9" s="1"/>
  <c r="R127" i="9"/>
  <c r="AJ127" i="9" s="1"/>
  <c r="Q132" i="9"/>
  <c r="AI132" i="9" s="1"/>
  <c r="Q124" i="9"/>
  <c r="AI124" i="9" s="1"/>
  <c r="Q35" i="9"/>
  <c r="AI35" i="9" s="1"/>
  <c r="O45" i="9"/>
  <c r="AG45" i="9" s="1"/>
  <c r="I43" i="9"/>
  <c r="AA43" i="9" s="1"/>
  <c r="P34" i="9"/>
  <c r="AH34" i="9" s="1"/>
  <c r="M36" i="9"/>
  <c r="AE36" i="9" s="1"/>
  <c r="M41" i="9"/>
  <c r="AE41" i="9" s="1"/>
  <c r="L44" i="9"/>
  <c r="AD44" i="9" s="1"/>
  <c r="R34" i="9"/>
  <c r="AJ34" i="9" s="1"/>
  <c r="Q44" i="9"/>
  <c r="AI44" i="9" s="1"/>
  <c r="M34" i="9"/>
  <c r="AE34" i="9" s="1"/>
  <c r="S38" i="9"/>
  <c r="AK38" i="9" s="1"/>
  <c r="J42" i="9"/>
  <c r="AB42" i="9" s="1"/>
  <c r="J38" i="9"/>
  <c r="AB38" i="9" s="1"/>
  <c r="Q42" i="9"/>
  <c r="AI42" i="9" s="1"/>
  <c r="K39" i="9"/>
  <c r="AC39" i="9" s="1"/>
  <c r="Q36" i="9"/>
  <c r="AI36" i="9" s="1"/>
  <c r="H40" i="9"/>
  <c r="Z40" i="9" s="1"/>
  <c r="J36" i="9"/>
  <c r="AB36" i="9" s="1"/>
  <c r="Q40" i="9"/>
  <c r="AI40" i="9" s="1"/>
  <c r="I44" i="9"/>
  <c r="AA44" i="9" s="1"/>
  <c r="F29" i="8"/>
  <c r="X29" i="8" s="1"/>
  <c r="Q32" i="8"/>
  <c r="AI32" i="8" s="1"/>
  <c r="H36" i="8"/>
  <c r="Z36" i="8" s="1"/>
  <c r="H30" i="8"/>
  <c r="Z30" i="8" s="1"/>
  <c r="N34" i="8"/>
  <c r="AF34" i="8" s="1"/>
  <c r="K37" i="8"/>
  <c r="AC37" i="8" s="1"/>
  <c r="J31" i="8"/>
  <c r="AB31" i="8" s="1"/>
  <c r="Q35" i="8"/>
  <c r="AI35" i="8" s="1"/>
  <c r="H39" i="8"/>
  <c r="Z39" i="8" s="1"/>
  <c r="F34" i="8"/>
  <c r="X34" i="8" s="1"/>
  <c r="M38" i="8"/>
  <c r="AE38" i="8" s="1"/>
  <c r="G35" i="8"/>
  <c r="Y35" i="8" s="1"/>
  <c r="O29" i="8"/>
  <c r="AG29" i="8" s="1"/>
  <c r="O39" i="8"/>
  <c r="AG39" i="8" s="1"/>
  <c r="K29" i="8"/>
  <c r="AC29" i="8" s="1"/>
  <c r="P33" i="8"/>
  <c r="AH33" i="8" s="1"/>
  <c r="G37" i="8"/>
  <c r="Y37" i="8" s="1"/>
  <c r="Q29" i="8"/>
  <c r="AI29" i="8" s="1"/>
  <c r="Q39" i="8"/>
  <c r="AI39" i="8" s="1"/>
  <c r="F30" i="8"/>
  <c r="X30" i="8" s="1"/>
  <c r="N35" i="8"/>
  <c r="AF35" i="8" s="1"/>
  <c r="P126" i="9"/>
  <c r="AH126" i="9" s="1"/>
  <c r="O131" i="9"/>
  <c r="AG131" i="9" s="1"/>
  <c r="N136" i="9"/>
  <c r="AF136" i="9" s="1"/>
  <c r="G128" i="9"/>
  <c r="Y128" i="9" s="1"/>
  <c r="S132" i="9"/>
  <c r="AK132" i="9" s="1"/>
  <c r="S124" i="9"/>
  <c r="AK124" i="9" s="1"/>
  <c r="K129" i="9"/>
  <c r="AC129" i="9" s="1"/>
  <c r="J134" i="9"/>
  <c r="AB134" i="9" s="1"/>
  <c r="P125" i="9"/>
  <c r="AH125" i="9" s="1"/>
  <c r="O130" i="9"/>
  <c r="AG130" i="9" s="1"/>
  <c r="N135" i="9"/>
  <c r="AF135" i="9" s="1"/>
  <c r="O127" i="9"/>
  <c r="AG127" i="9" s="1"/>
  <c r="N132" i="9"/>
  <c r="AF132" i="9" s="1"/>
  <c r="N124" i="9"/>
  <c r="AF124" i="9" s="1"/>
  <c r="N129" i="9"/>
  <c r="AF129" i="9" s="1"/>
  <c r="M134" i="9"/>
  <c r="AE134" i="9" s="1"/>
  <c r="N126" i="9"/>
  <c r="AF126" i="9" s="1"/>
  <c r="M131" i="9"/>
  <c r="AE131" i="9" s="1"/>
  <c r="L136" i="9"/>
  <c r="AD136" i="9" s="1"/>
  <c r="M128" i="9"/>
  <c r="AE128" i="9" s="1"/>
  <c r="L133" i="9"/>
  <c r="AD133" i="9" s="1"/>
  <c r="H33" i="9"/>
  <c r="Z33" i="9" s="1"/>
  <c r="S36" i="9"/>
  <c r="AK36" i="9" s="1"/>
  <c r="J40" i="9"/>
  <c r="AB40" i="9" s="1"/>
  <c r="G39" i="9"/>
  <c r="Y39" i="9" s="1"/>
  <c r="R35" i="9"/>
  <c r="AJ35" i="9" s="1"/>
  <c r="G38" i="9"/>
  <c r="Y38" i="9" s="1"/>
  <c r="N42" i="9"/>
  <c r="AF42" i="9" s="1"/>
  <c r="H39" i="9"/>
  <c r="Z39" i="9" s="1"/>
  <c r="N36" i="9"/>
  <c r="AF36" i="9" s="1"/>
  <c r="R45" i="9"/>
  <c r="AJ45" i="9" s="1"/>
  <c r="G36" i="9"/>
  <c r="Y36" i="9" s="1"/>
  <c r="N40" i="9"/>
  <c r="AF40" i="9" s="1"/>
  <c r="L43" i="9"/>
  <c r="AD43" i="9" s="1"/>
  <c r="R33" i="9"/>
  <c r="AJ33" i="9" s="1"/>
  <c r="R43" i="9"/>
  <c r="AJ43" i="9" s="1"/>
  <c r="G34" i="9"/>
  <c r="Y34" i="9" s="1"/>
  <c r="S37" i="9"/>
  <c r="AK37" i="9" s="1"/>
  <c r="J41" i="9"/>
  <c r="AB41" i="9" s="1"/>
  <c r="K37" i="9"/>
  <c r="AC37" i="9" s="1"/>
  <c r="R41" i="9"/>
  <c r="AJ41" i="9" s="1"/>
  <c r="K45" i="9"/>
  <c r="AC45" i="9" s="1"/>
  <c r="G30" i="8"/>
  <c r="Y30" i="8" s="1"/>
  <c r="M34" i="8"/>
  <c r="AE34" i="8" s="1"/>
  <c r="J37" i="8"/>
  <c r="AB37" i="8" s="1"/>
  <c r="I31" i="8"/>
  <c r="AA31" i="8" s="1"/>
  <c r="P35" i="8"/>
  <c r="AH35" i="8" s="1"/>
  <c r="G39" i="8"/>
  <c r="Y39" i="8" s="1"/>
  <c r="K32" i="8"/>
  <c r="AC32" i="8" s="1"/>
  <c r="R36" i="8"/>
  <c r="AJ36" i="8" s="1"/>
  <c r="J40" i="8"/>
  <c r="AB40" i="8" s="1"/>
  <c r="N29" i="8"/>
  <c r="AF29" i="8" s="1"/>
  <c r="N39" i="8"/>
  <c r="AF39" i="8" s="1"/>
  <c r="I35" i="8"/>
  <c r="AA35" i="8" s="1"/>
  <c r="Q30" i="8"/>
  <c r="AI30" i="8" s="1"/>
  <c r="P40" i="8"/>
  <c r="AH40" i="8" s="1"/>
  <c r="L30" i="8"/>
  <c r="AD30" i="8" s="1"/>
  <c r="R34" i="8"/>
  <c r="AJ34" i="8" s="1"/>
  <c r="I38" i="8"/>
  <c r="AA38" i="8" s="1"/>
  <c r="M31" i="8"/>
  <c r="AE31" i="8" s="1"/>
  <c r="R40" i="8"/>
  <c r="AJ40" i="8" s="1"/>
  <c r="G31" i="8"/>
  <c r="Y31" i="8" s="1"/>
  <c r="P37" i="8"/>
  <c r="AH37" i="8" s="1"/>
  <c r="K127" i="9"/>
  <c r="AC127" i="9" s="1"/>
  <c r="J132" i="9"/>
  <c r="AB132" i="9" s="1"/>
  <c r="J124" i="9"/>
  <c r="AB124" i="9" s="1"/>
  <c r="O128" i="9"/>
  <c r="AG128" i="9" s="1"/>
  <c r="N133" i="9"/>
  <c r="AF133" i="9" s="1"/>
  <c r="G125" i="9"/>
  <c r="Y125" i="9" s="1"/>
  <c r="S129" i="9"/>
  <c r="AK129" i="9" s="1"/>
  <c r="R134" i="9"/>
  <c r="AJ134" i="9" s="1"/>
  <c r="K126" i="9"/>
  <c r="AC126" i="9" s="1"/>
  <c r="J131" i="9"/>
  <c r="AB131" i="9" s="1"/>
  <c r="I136" i="9"/>
  <c r="AA136" i="9" s="1"/>
  <c r="J128" i="9"/>
  <c r="AB128" i="9" s="1"/>
  <c r="I133" i="9"/>
  <c r="AA133" i="9" s="1"/>
  <c r="J125" i="9"/>
  <c r="AB125" i="9" s="1"/>
  <c r="I130" i="9"/>
  <c r="AA130" i="9" s="1"/>
  <c r="H135" i="9"/>
  <c r="Z135" i="9" s="1"/>
  <c r="I127" i="9"/>
  <c r="AA127" i="9" s="1"/>
  <c r="H132" i="9"/>
  <c r="Z132" i="9" s="1"/>
  <c r="H124" i="9"/>
  <c r="Z124" i="9" s="1"/>
  <c r="H129" i="9"/>
  <c r="Z129" i="9" s="1"/>
  <c r="G134" i="9"/>
  <c r="Y134" i="9" s="1"/>
  <c r="I34" i="9"/>
  <c r="AA34" i="9" s="1"/>
  <c r="O38" i="9"/>
  <c r="AG38" i="9" s="1"/>
  <c r="L41" i="9"/>
  <c r="AD41" i="9" s="1"/>
  <c r="G33" i="9"/>
  <c r="Y33" i="9" s="1"/>
  <c r="N37" i="9"/>
  <c r="AF37" i="9" s="1"/>
  <c r="O33" i="9"/>
  <c r="AG33" i="9" s="1"/>
  <c r="O43" i="9"/>
  <c r="AG43" i="9" s="1"/>
  <c r="K33" i="9"/>
  <c r="AC33" i="9" s="1"/>
  <c r="P37" i="9"/>
  <c r="AH37" i="9" s="1"/>
  <c r="G41" i="9"/>
  <c r="Y41" i="9" s="1"/>
  <c r="H37" i="9"/>
  <c r="Z37" i="9" s="1"/>
  <c r="O41" i="9"/>
  <c r="AG41" i="9" s="1"/>
  <c r="H45" i="9"/>
  <c r="Z45" i="9" s="1"/>
  <c r="N35" i="9"/>
  <c r="AF35" i="9" s="1"/>
  <c r="S44" i="9"/>
  <c r="AK44" i="9" s="1"/>
  <c r="H35" i="9"/>
  <c r="Z35" i="9" s="1"/>
  <c r="O39" i="9"/>
  <c r="AG39" i="9" s="1"/>
  <c r="L42" i="9"/>
  <c r="AD42" i="9" s="1"/>
  <c r="L38" i="9"/>
  <c r="AD38" i="9" s="1"/>
  <c r="S42" i="9"/>
  <c r="AK42" i="9" s="1"/>
  <c r="N43" i="9"/>
  <c r="AF43" i="9" s="1"/>
  <c r="H31" i="8"/>
  <c r="Z31" i="8" s="1"/>
  <c r="O35" i="8"/>
  <c r="AG35" i="8" s="1"/>
  <c r="F39" i="8"/>
  <c r="X39" i="8" s="1"/>
  <c r="J32" i="8"/>
  <c r="AB32" i="8" s="1"/>
  <c r="Q36" i="8"/>
  <c r="AI36" i="8" s="1"/>
  <c r="I40" i="8"/>
  <c r="AA40" i="8" s="1"/>
  <c r="L33" i="8"/>
  <c r="AD33" i="8" s="1"/>
  <c r="L38" i="8"/>
  <c r="AD38" i="8" s="1"/>
  <c r="F35" i="8"/>
  <c r="X35" i="8" s="1"/>
  <c r="P30" i="8"/>
  <c r="AH30" i="8" s="1"/>
  <c r="O40" i="8"/>
  <c r="AG40" i="8" s="1"/>
  <c r="G36" i="8"/>
  <c r="Y36" i="8" s="1"/>
  <c r="M32" i="8"/>
  <c r="AE32" i="8" s="1"/>
  <c r="Q41" i="8"/>
  <c r="AI41" i="8" s="1"/>
  <c r="F32" i="8"/>
  <c r="X32" i="8" s="1"/>
  <c r="M36" i="8"/>
  <c r="AE36" i="8" s="1"/>
  <c r="I41" i="8"/>
  <c r="AA41" i="8" s="1"/>
  <c r="O32" i="8"/>
  <c r="AG32" i="8" s="1"/>
  <c r="F36" i="8"/>
  <c r="X36" i="8" s="1"/>
  <c r="H32" i="8"/>
  <c r="Z32" i="8" s="1"/>
  <c r="Q38" i="8"/>
  <c r="AI38" i="8" s="1"/>
  <c r="S127" i="9"/>
  <c r="AK127" i="9" s="1"/>
  <c r="R132" i="9"/>
  <c r="AJ132" i="9" s="1"/>
  <c r="R124" i="9"/>
  <c r="AJ124" i="9" s="1"/>
  <c r="J129" i="9"/>
  <c r="AB129" i="9" s="1"/>
  <c r="I134" i="9"/>
  <c r="AA134" i="9" s="1"/>
  <c r="O125" i="9"/>
  <c r="AG125" i="9" s="1"/>
  <c r="N130" i="9"/>
  <c r="AF130" i="9" s="1"/>
  <c r="M135" i="9"/>
  <c r="AE135" i="9" s="1"/>
  <c r="S126" i="9"/>
  <c r="AK126" i="9" s="1"/>
  <c r="R131" i="9"/>
  <c r="AJ131" i="9" s="1"/>
  <c r="Q136" i="9"/>
  <c r="AI136" i="9" s="1"/>
  <c r="R128" i="9"/>
  <c r="AJ128" i="9" s="1"/>
  <c r="Q133" i="9"/>
  <c r="AI133" i="9" s="1"/>
  <c r="R125" i="9"/>
  <c r="AJ125" i="9" s="1"/>
  <c r="Q130" i="9"/>
  <c r="AI130" i="9" s="1"/>
  <c r="P135" i="9"/>
  <c r="AH135" i="9" s="1"/>
  <c r="Q127" i="9"/>
  <c r="AI127" i="9" s="1"/>
  <c r="P132" i="9"/>
  <c r="AH132" i="9" s="1"/>
  <c r="P124" i="9"/>
  <c r="AH124" i="9" s="1"/>
  <c r="P129" i="9"/>
  <c r="AH129" i="9" s="1"/>
  <c r="O134" i="9"/>
  <c r="AG134" i="9" s="1"/>
  <c r="J35" i="9"/>
  <c r="AB35" i="9" s="1"/>
  <c r="Q39" i="9"/>
  <c r="AI39" i="9" s="1"/>
  <c r="H43" i="9"/>
  <c r="Z43" i="9" s="1"/>
  <c r="J34" i="9"/>
  <c r="AB34" i="9" s="1"/>
  <c r="P38" i="9"/>
  <c r="AH38" i="9" s="1"/>
  <c r="Q34" i="9"/>
  <c r="AI34" i="9" s="1"/>
  <c r="P44" i="9"/>
  <c r="AH44" i="9" s="1"/>
  <c r="L34" i="9"/>
  <c r="AD34" i="9" s="1"/>
  <c r="R38" i="9"/>
  <c r="AJ38" i="9" s="1"/>
  <c r="I42" i="9"/>
  <c r="AA42" i="9" s="1"/>
  <c r="I38" i="9"/>
  <c r="AA38" i="9" s="1"/>
  <c r="P42" i="9"/>
  <c r="AH42" i="9" s="1"/>
  <c r="J39" i="9"/>
  <c r="AB39" i="9" s="1"/>
  <c r="P36" i="9"/>
  <c r="AH36" i="9" s="1"/>
  <c r="G40" i="9"/>
  <c r="Y40" i="9" s="1"/>
  <c r="I36" i="9"/>
  <c r="AA36" i="9" s="1"/>
  <c r="P40" i="9"/>
  <c r="AH40" i="9" s="1"/>
  <c r="H44" i="9"/>
  <c r="Z44" i="9" s="1"/>
  <c r="N34" i="9"/>
  <c r="AF34" i="9" s="1"/>
  <c r="M44" i="9"/>
  <c r="AE44" i="9" s="1"/>
  <c r="O44" i="9"/>
  <c r="AG44" i="9" s="1"/>
  <c r="I32" i="8"/>
  <c r="AA32" i="8" s="1"/>
  <c r="P36" i="8"/>
  <c r="AH36" i="8" s="1"/>
  <c r="H40" i="8"/>
  <c r="Z40" i="8" s="1"/>
  <c r="K33" i="8"/>
  <c r="AC33" i="8" s="1"/>
  <c r="R37" i="8"/>
  <c r="AJ37" i="8" s="1"/>
  <c r="K41" i="8"/>
  <c r="AC41" i="8" s="1"/>
  <c r="M29" i="8"/>
  <c r="AE29" i="8" s="1"/>
  <c r="M39" i="8"/>
  <c r="AE39" i="8" s="1"/>
  <c r="L41" i="8"/>
  <c r="AD41" i="8" s="1"/>
  <c r="R31" i="8"/>
  <c r="AJ31" i="8" s="1"/>
  <c r="P41" i="8"/>
  <c r="AH41" i="8" s="1"/>
  <c r="J29" i="8"/>
  <c r="AB29" i="8" s="1"/>
  <c r="O33" i="8"/>
  <c r="AG33" i="8" s="1"/>
  <c r="F37" i="8"/>
  <c r="X37" i="8" s="1"/>
  <c r="G33" i="8"/>
  <c r="Y33" i="8" s="1"/>
  <c r="N37" i="8"/>
  <c r="AF37" i="8" s="1"/>
  <c r="L29" i="8"/>
  <c r="AD29" i="8" s="1"/>
  <c r="Q33" i="8"/>
  <c r="AI33" i="8" s="1"/>
  <c r="H37" i="8"/>
  <c r="Z37" i="8" s="1"/>
  <c r="I33" i="8"/>
  <c r="AA33" i="8" s="1"/>
  <c r="K38" i="8"/>
  <c r="AC38" i="8" s="1"/>
  <c r="N128" i="9"/>
  <c r="AF128" i="9" s="1"/>
  <c r="M133" i="9"/>
  <c r="AE133" i="9" s="1"/>
  <c r="I33" i="9"/>
  <c r="AA33" i="9" s="1"/>
  <c r="R129" i="9"/>
  <c r="AJ129" i="9" s="1"/>
  <c r="Q134" i="9"/>
  <c r="AI134" i="9" s="1"/>
  <c r="J126" i="9"/>
  <c r="AB126" i="9" s="1"/>
  <c r="I131" i="9"/>
  <c r="AA131" i="9" s="1"/>
  <c r="H136" i="9"/>
  <c r="Z136" i="9" s="1"/>
  <c r="N127" i="9"/>
  <c r="AF127" i="9" s="1"/>
  <c r="M132" i="9"/>
  <c r="AE132" i="9" s="1"/>
  <c r="M124" i="9"/>
  <c r="AE124" i="9" s="1"/>
  <c r="M129" i="9"/>
  <c r="AE129" i="9" s="1"/>
  <c r="L134" i="9"/>
  <c r="AD134" i="9" s="1"/>
  <c r="M126" i="9"/>
  <c r="AE126" i="9" s="1"/>
  <c r="L131" i="9"/>
  <c r="AD131" i="9" s="1"/>
  <c r="K136" i="9"/>
  <c r="AC136" i="9" s="1"/>
  <c r="L128" i="9"/>
  <c r="AD128" i="9" s="1"/>
  <c r="K133" i="9"/>
  <c r="AC133" i="9" s="1"/>
  <c r="L125" i="9"/>
  <c r="AD125" i="9" s="1"/>
  <c r="K130" i="9"/>
  <c r="AC130" i="9" s="1"/>
  <c r="J135" i="9"/>
  <c r="AB135" i="9" s="1"/>
  <c r="K36" i="9"/>
  <c r="AC36" i="9" s="1"/>
  <c r="R40" i="9"/>
  <c r="AJ40" i="9" s="1"/>
  <c r="J44" i="9"/>
  <c r="AB44" i="9" s="1"/>
  <c r="K35" i="9"/>
  <c r="AC35" i="9" s="1"/>
  <c r="R39" i="9"/>
  <c r="AJ39" i="9" s="1"/>
  <c r="S35" i="9"/>
  <c r="AK35" i="9" s="1"/>
  <c r="Q45" i="9"/>
  <c r="AI45" i="9" s="1"/>
  <c r="M35" i="9"/>
  <c r="AE35" i="9" s="1"/>
  <c r="M40" i="9"/>
  <c r="AE40" i="9" s="1"/>
  <c r="K43" i="9"/>
  <c r="AC43" i="9" s="1"/>
  <c r="Q33" i="9"/>
  <c r="AI33" i="9" s="1"/>
  <c r="Q43" i="9"/>
  <c r="AI43" i="9" s="1"/>
  <c r="M33" i="9"/>
  <c r="AE33" i="9" s="1"/>
  <c r="R37" i="9"/>
  <c r="AJ37" i="9" s="1"/>
  <c r="I41" i="9"/>
  <c r="AA41" i="9" s="1"/>
  <c r="J37" i="9"/>
  <c r="AB37" i="9" s="1"/>
  <c r="Q41" i="9"/>
  <c r="AI41" i="9" s="1"/>
  <c r="J45" i="9"/>
  <c r="AB45" i="9" s="1"/>
  <c r="P35" i="9"/>
  <c r="AH35" i="9" s="1"/>
  <c r="N45" i="9"/>
  <c r="AF45" i="9" s="1"/>
  <c r="K40" i="9"/>
  <c r="AC40" i="9" s="1"/>
  <c r="J33" i="8"/>
  <c r="AB33" i="8" s="1"/>
  <c r="Q37" i="8"/>
  <c r="AI37" i="8" s="1"/>
  <c r="J41" i="8"/>
  <c r="AB41" i="8" s="1"/>
  <c r="L34" i="8"/>
  <c r="AD34" i="8" s="1"/>
  <c r="L39" i="8"/>
  <c r="AD39" i="8" s="1"/>
  <c r="K39" i="8"/>
  <c r="AC39" i="8" s="1"/>
  <c r="O30" i="8"/>
  <c r="AG30" i="8" s="1"/>
  <c r="N40" i="8"/>
  <c r="AF40" i="8" s="1"/>
  <c r="I29" i="8"/>
  <c r="AA29" i="8" s="1"/>
  <c r="N33" i="8"/>
  <c r="AF33" i="8" s="1"/>
  <c r="K36" i="8"/>
  <c r="AC36" i="8" s="1"/>
  <c r="K30" i="8"/>
  <c r="AC30" i="8" s="1"/>
  <c r="Q34" i="8"/>
  <c r="AI34" i="8" s="1"/>
  <c r="H38" i="8"/>
  <c r="Z38" i="8" s="1"/>
  <c r="H34" i="8"/>
  <c r="Z34" i="8" s="1"/>
  <c r="O38" i="8"/>
  <c r="AG38" i="8" s="1"/>
  <c r="F31" i="8"/>
  <c r="X31" i="8" s="1"/>
  <c r="M35" i="8"/>
  <c r="AE35" i="8" s="1"/>
  <c r="J38" i="8"/>
  <c r="AB38" i="8" s="1"/>
  <c r="J34" i="8"/>
  <c r="AB34" i="8" s="1"/>
  <c r="R29" i="8"/>
  <c r="AJ29" i="8" s="1"/>
  <c r="I129" i="9"/>
  <c r="AA129" i="9" s="1"/>
  <c r="H134" i="9"/>
  <c r="Z134" i="9" s="1"/>
  <c r="N125" i="9"/>
  <c r="AF125" i="9" s="1"/>
  <c r="M130" i="9"/>
  <c r="AE130" i="9" s="1"/>
  <c r="L135" i="9"/>
  <c r="AD135" i="9" s="1"/>
  <c r="R126" i="9"/>
  <c r="AJ126" i="9" s="1"/>
  <c r="Q131" i="9"/>
  <c r="AI131" i="9" s="1"/>
  <c r="P136" i="9"/>
  <c r="AH136" i="9" s="1"/>
  <c r="I128" i="9"/>
  <c r="AA128" i="9" s="1"/>
  <c r="H133" i="9"/>
  <c r="Z133" i="9" s="1"/>
  <c r="I125" i="9"/>
  <c r="AA125" i="9" s="1"/>
  <c r="H130" i="9"/>
  <c r="Z130" i="9" s="1"/>
  <c r="G135" i="9"/>
  <c r="Y135" i="9" s="1"/>
  <c r="H127" i="9"/>
  <c r="Z127" i="9" s="1"/>
  <c r="G132" i="9"/>
  <c r="Y132" i="9" s="1"/>
  <c r="S136" i="9"/>
  <c r="AK136" i="9" s="1"/>
  <c r="G129" i="9"/>
  <c r="Y129" i="9" s="1"/>
  <c r="S133" i="9"/>
  <c r="AK133" i="9" s="1"/>
  <c r="G126" i="9"/>
  <c r="Y126" i="9" s="1"/>
  <c r="S130" i="9"/>
  <c r="AK130" i="9" s="1"/>
  <c r="R135" i="9"/>
  <c r="AJ135" i="9" s="1"/>
  <c r="L37" i="9"/>
  <c r="AD37" i="9" s="1"/>
  <c r="S41" i="9"/>
  <c r="AK41" i="9" s="1"/>
  <c r="L45" i="9"/>
  <c r="AD45" i="9" s="1"/>
  <c r="L36" i="9"/>
  <c r="AD36" i="9" s="1"/>
  <c r="J33" i="9"/>
  <c r="AB33" i="9" s="1"/>
  <c r="O37" i="9"/>
  <c r="AG37" i="9" s="1"/>
  <c r="L40" i="9"/>
  <c r="AD40" i="9" s="1"/>
  <c r="G37" i="9"/>
  <c r="Y37" i="9" s="1"/>
  <c r="N41" i="9"/>
  <c r="AF41" i="9" s="1"/>
  <c r="G45" i="9"/>
  <c r="Y45" i="9" s="1"/>
  <c r="S34" i="9"/>
  <c r="AK34" i="9" s="1"/>
  <c r="R44" i="9"/>
  <c r="AJ44" i="9" s="1"/>
  <c r="G35" i="9"/>
  <c r="Y35" i="9" s="1"/>
  <c r="N39" i="9"/>
  <c r="AF39" i="9" s="1"/>
  <c r="K42" i="9"/>
  <c r="AC42" i="9" s="1"/>
  <c r="K38" i="9"/>
  <c r="AC38" i="9" s="1"/>
  <c r="R42" i="9"/>
  <c r="AJ42" i="9" s="1"/>
  <c r="L39" i="9"/>
  <c r="AD39" i="9" s="1"/>
  <c r="R36" i="9"/>
  <c r="AJ36" i="9" s="1"/>
  <c r="I40" i="9"/>
  <c r="AA40" i="9" s="1"/>
  <c r="G42" i="9"/>
  <c r="Y42" i="9" s="1"/>
  <c r="K34" i="8"/>
  <c r="AC34" i="8" s="1"/>
  <c r="R38" i="8"/>
  <c r="AJ38" i="8" s="1"/>
  <c r="G41" i="8"/>
  <c r="Y41" i="8" s="1"/>
  <c r="N30" i="8"/>
  <c r="AF30" i="8" s="1"/>
  <c r="M40" i="8"/>
  <c r="AE40" i="8" s="1"/>
  <c r="I37" i="8"/>
  <c r="AA37" i="8" s="1"/>
  <c r="Q31" i="8"/>
  <c r="AI31" i="8" s="1"/>
  <c r="O41" i="8"/>
  <c r="AG41" i="8" s="1"/>
  <c r="J30" i="8"/>
  <c r="AB30" i="8" s="1"/>
  <c r="P34" i="8"/>
  <c r="AH34" i="8" s="1"/>
  <c r="G38" i="8"/>
  <c r="Y38" i="8" s="1"/>
  <c r="L31" i="8"/>
  <c r="AD31" i="8" s="1"/>
  <c r="L36" i="8"/>
  <c r="AD36" i="8" s="1"/>
  <c r="J39" i="8"/>
  <c r="AB39" i="8" s="1"/>
  <c r="P29" i="8"/>
  <c r="AH29" i="8" s="1"/>
  <c r="P39" i="8"/>
  <c r="AH39" i="8" s="1"/>
  <c r="G32" i="8"/>
  <c r="Y32" i="8" s="1"/>
  <c r="N36" i="8"/>
  <c r="AF36" i="8" s="1"/>
  <c r="F40" i="8"/>
  <c r="X40" i="8" s="1"/>
  <c r="N31" i="8"/>
  <c r="AF31" i="8" s="1"/>
  <c r="O36" i="8"/>
  <c r="AG36" i="8" s="1"/>
  <c r="Q129" i="9"/>
  <c r="AI129" i="9" s="1"/>
  <c r="P134" i="9"/>
  <c r="AH134" i="9" s="1"/>
  <c r="I126" i="9"/>
  <c r="AA126" i="9" s="1"/>
  <c r="H131" i="9"/>
  <c r="Z131" i="9" s="1"/>
  <c r="G136" i="9"/>
  <c r="Y136" i="9" s="1"/>
  <c r="M127" i="9"/>
  <c r="AE127" i="9" s="1"/>
  <c r="L132" i="9"/>
  <c r="AD132" i="9" s="1"/>
  <c r="L124" i="9"/>
  <c r="AD124" i="9" s="1"/>
  <c r="Q128" i="9"/>
  <c r="AI128" i="9" s="1"/>
  <c r="P133" i="9"/>
  <c r="AH133" i="9" s="1"/>
  <c r="Q125" i="9"/>
  <c r="AI125" i="9" s="1"/>
  <c r="P130" i="9"/>
  <c r="AH130" i="9" s="1"/>
  <c r="O135" i="9"/>
  <c r="AG135" i="9" s="1"/>
  <c r="P127" i="9"/>
  <c r="AH127" i="9" s="1"/>
  <c r="O132" i="9"/>
  <c r="AG132" i="9" s="1"/>
  <c r="O124" i="9"/>
  <c r="AG124" i="9" s="1"/>
  <c r="O129" i="9"/>
  <c r="AG129" i="9" s="1"/>
  <c r="N134" i="9"/>
  <c r="AF134" i="9" s="1"/>
  <c r="O126" i="9"/>
  <c r="AG126" i="9" s="1"/>
  <c r="N131" i="9"/>
  <c r="AF131" i="9" s="1"/>
  <c r="M136" i="9"/>
  <c r="AE136" i="9" s="1"/>
  <c r="M38" i="9"/>
  <c r="AE38" i="9" s="1"/>
  <c r="M43" i="9"/>
  <c r="AE43" i="9" s="1"/>
  <c r="M42" i="9"/>
  <c r="AE42" i="9" s="1"/>
  <c r="M37" i="9"/>
  <c r="AE37" i="9" s="1"/>
  <c r="K34" i="9"/>
  <c r="AC34" i="9" s="1"/>
  <c r="Q38" i="9"/>
  <c r="AI38" i="9" s="1"/>
  <c r="H42" i="9"/>
  <c r="Z42" i="9" s="1"/>
  <c r="H38" i="9"/>
  <c r="Z38" i="9" s="1"/>
  <c r="O42" i="9"/>
  <c r="AG42" i="9" s="1"/>
  <c r="I39" i="9"/>
  <c r="AA39" i="9" s="1"/>
  <c r="O36" i="9"/>
  <c r="AG36" i="9" s="1"/>
  <c r="S45" i="9"/>
  <c r="AK45" i="9" s="1"/>
  <c r="H36" i="9"/>
  <c r="Z36" i="9" s="1"/>
  <c r="O40" i="9"/>
  <c r="AG40" i="9" s="1"/>
  <c r="G44" i="9"/>
  <c r="Y44" i="9" s="1"/>
  <c r="S33" i="9"/>
  <c r="AK33" i="9" s="1"/>
  <c r="S43" i="9"/>
  <c r="AK43" i="9" s="1"/>
  <c r="H34" i="9"/>
  <c r="Z34" i="9" s="1"/>
  <c r="N38" i="9"/>
  <c r="AF38" i="9" s="1"/>
  <c r="K41" i="9"/>
  <c r="AC41" i="9" s="1"/>
  <c r="K44" i="9"/>
  <c r="AC44" i="9" s="1"/>
  <c r="M30" i="8"/>
  <c r="AE30" i="8" s="1"/>
  <c r="L40" i="8"/>
  <c r="AD40" i="8" s="1"/>
  <c r="K35" i="8"/>
  <c r="AC35" i="8" s="1"/>
  <c r="P31" i="8"/>
  <c r="AH31" i="8" s="1"/>
  <c r="N41" i="8"/>
  <c r="AF41" i="8" s="1"/>
  <c r="H29" i="8"/>
  <c r="Z29" i="8" s="1"/>
  <c r="M33" i="8"/>
  <c r="AE33" i="8" s="1"/>
  <c r="J36" i="8"/>
  <c r="AB36" i="8" s="1"/>
  <c r="K31" i="8"/>
  <c r="AC31" i="8" s="1"/>
  <c r="R35" i="8"/>
  <c r="AJ35" i="8" s="1"/>
  <c r="I39" i="8"/>
  <c r="AA39" i="8" s="1"/>
  <c r="F33" i="8"/>
  <c r="X33" i="8" s="1"/>
  <c r="M37" i="8"/>
  <c r="AE37" i="8" s="1"/>
  <c r="F41" i="8"/>
  <c r="X41" i="8" s="1"/>
  <c r="R30" i="8"/>
  <c r="AJ30" i="8" s="1"/>
  <c r="Q40" i="8"/>
  <c r="AI40" i="8" s="1"/>
  <c r="H33" i="8"/>
  <c r="Z33" i="8" s="1"/>
  <c r="O37" i="8"/>
  <c r="AG37" i="8" s="1"/>
  <c r="H41" i="8"/>
  <c r="Z41" i="8" s="1"/>
  <c r="P32" i="8"/>
  <c r="AH32" i="8" s="1"/>
  <c r="R39" i="8"/>
  <c r="AJ39" i="8" s="1"/>
  <c r="M57" i="9"/>
  <c r="AE57" i="9" s="1"/>
  <c r="L62" i="9"/>
  <c r="AD62" i="9" s="1"/>
  <c r="K67" i="9"/>
  <c r="AC67" i="9" s="1"/>
  <c r="H57" i="9"/>
  <c r="Z57" i="9" s="1"/>
  <c r="G62" i="9"/>
  <c r="Y62" i="9" s="1"/>
  <c r="S66" i="9"/>
  <c r="AK66" i="9" s="1"/>
  <c r="G59" i="9"/>
  <c r="Y59" i="9" s="1"/>
  <c r="S63" i="9"/>
  <c r="AK63" i="9" s="1"/>
  <c r="G56" i="9"/>
  <c r="Y56" i="9" s="1"/>
  <c r="Q59" i="9"/>
  <c r="AI59" i="9" s="1"/>
  <c r="P64" i="9"/>
  <c r="AH64" i="9" s="1"/>
  <c r="O58" i="9"/>
  <c r="AG58" i="9" s="1"/>
  <c r="N63" i="9"/>
  <c r="AF63" i="9" s="1"/>
  <c r="N55" i="9"/>
  <c r="AF55" i="9" s="1"/>
  <c r="K59" i="9"/>
  <c r="AC59" i="9" s="1"/>
  <c r="J64" i="9"/>
  <c r="AB64" i="9" s="1"/>
  <c r="L56" i="9"/>
  <c r="AD56" i="9" s="1"/>
  <c r="S58" i="9"/>
  <c r="AK58" i="9" s="1"/>
  <c r="R63" i="9"/>
  <c r="AJ63" i="9" s="1"/>
  <c r="R56" i="9"/>
  <c r="AJ56" i="9" s="1"/>
  <c r="Q61" i="9"/>
  <c r="AI61" i="9" s="1"/>
  <c r="P66" i="9"/>
  <c r="AH66" i="9" s="1"/>
  <c r="M56" i="9"/>
  <c r="AE56" i="9" s="1"/>
  <c r="L61" i="9"/>
  <c r="AD61" i="9" s="1"/>
  <c r="K66" i="9"/>
  <c r="AC66" i="9" s="1"/>
  <c r="L58" i="9"/>
  <c r="AD58" i="9" s="1"/>
  <c r="P59" i="9"/>
  <c r="AH59" i="9" s="1"/>
  <c r="M59" i="9"/>
  <c r="AE59" i="9" s="1"/>
  <c r="L59" i="9"/>
  <c r="AD59" i="9" s="1"/>
  <c r="H59" i="9"/>
  <c r="Z59" i="9" s="1"/>
  <c r="R58" i="9"/>
  <c r="AJ58" i="9" s="1"/>
  <c r="Q58" i="9"/>
  <c r="AI58" i="9" s="1"/>
  <c r="G55" i="9"/>
  <c r="Y55" i="9" s="1"/>
  <c r="R67" i="9"/>
  <c r="AJ67" i="9" s="1"/>
  <c r="K62" i="9"/>
  <c r="AC62" i="9" s="1"/>
  <c r="Q56" i="9"/>
  <c r="AI56" i="9" s="1"/>
  <c r="J62" i="9"/>
  <c r="AB62" i="9" s="1"/>
  <c r="P56" i="9"/>
  <c r="AH56" i="9" s="1"/>
  <c r="I65" i="9"/>
  <c r="AA65" i="9" s="1"/>
  <c r="O59" i="9"/>
  <c r="AG59" i="9" s="1"/>
  <c r="H65" i="9"/>
  <c r="Z65" i="9" s="1"/>
  <c r="P57" i="9"/>
  <c r="AH57" i="9" s="1"/>
  <c r="R64" i="9"/>
  <c r="AJ64" i="9" s="1"/>
  <c r="J56" i="9"/>
  <c r="AB56" i="9" s="1"/>
  <c r="G16" i="8"/>
  <c r="Y16" i="8" s="1"/>
  <c r="J10" i="8"/>
  <c r="AB10" i="8" s="1"/>
  <c r="L17" i="8"/>
  <c r="AD17" i="8" s="1"/>
  <c r="R11" i="8"/>
  <c r="AJ11" i="8" s="1"/>
  <c r="K18" i="8"/>
  <c r="AC18" i="8" s="1"/>
  <c r="M13" i="8"/>
  <c r="AE13" i="8" s="1"/>
  <c r="R18" i="8"/>
  <c r="AJ18" i="8" s="1"/>
  <c r="K19" i="8"/>
  <c r="AC19" i="8" s="1"/>
  <c r="P12" i="8"/>
  <c r="AH12" i="8" s="1"/>
  <c r="L33" i="7"/>
  <c r="L14" i="7"/>
  <c r="C12" i="3"/>
  <c r="C44" i="3" s="1"/>
  <c r="E12" i="3"/>
  <c r="E44" i="3" s="1"/>
  <c r="I12" i="3"/>
  <c r="I44" i="3" s="1"/>
  <c r="G44" i="3"/>
  <c r="M12" i="3"/>
  <c r="M44" i="3" s="1"/>
  <c r="K12" i="3"/>
  <c r="K44" i="3" s="1"/>
  <c r="M35" i="3"/>
  <c r="M34" i="3"/>
  <c r="M33" i="3"/>
  <c r="K35" i="3"/>
  <c r="K34" i="3"/>
  <c r="I35" i="3"/>
  <c r="I34" i="3"/>
  <c r="G35" i="3"/>
  <c r="G34" i="3"/>
  <c r="E35" i="3"/>
  <c r="E34" i="3"/>
  <c r="C35" i="3"/>
  <c r="C34" i="3"/>
  <c r="K33" i="3"/>
  <c r="I33" i="3"/>
  <c r="G33" i="3"/>
  <c r="E33" i="3"/>
  <c r="C33" i="3"/>
  <c r="M30" i="3"/>
  <c r="M29" i="3"/>
  <c r="M28" i="3"/>
  <c r="M27" i="3"/>
  <c r="M26" i="3"/>
  <c r="M25" i="3"/>
  <c r="M24" i="3"/>
  <c r="M22" i="3"/>
  <c r="M21" i="3"/>
  <c r="I30" i="3"/>
  <c r="I29" i="3"/>
  <c r="I28" i="3"/>
  <c r="I27" i="3"/>
  <c r="I26" i="3"/>
  <c r="I25" i="3"/>
  <c r="I24" i="3"/>
  <c r="I23" i="3"/>
  <c r="I22" i="3"/>
  <c r="I21" i="3"/>
  <c r="E30" i="3"/>
  <c r="E29" i="3"/>
  <c r="E28" i="3"/>
  <c r="E27" i="3"/>
  <c r="E26" i="3"/>
  <c r="E25" i="3"/>
  <c r="E24" i="3"/>
  <c r="E23" i="3"/>
  <c r="E22" i="3"/>
  <c r="E21" i="3"/>
  <c r="K30" i="3"/>
  <c r="G30" i="3"/>
  <c r="C30" i="3"/>
  <c r="K29" i="3"/>
  <c r="G29" i="3"/>
  <c r="C29" i="3"/>
  <c r="K28" i="3"/>
  <c r="G28" i="3"/>
  <c r="C28" i="3"/>
  <c r="K27" i="3"/>
  <c r="G27" i="3"/>
  <c r="C27" i="3"/>
  <c r="K26" i="3"/>
  <c r="G26" i="3"/>
  <c r="C26" i="3"/>
  <c r="K25" i="3"/>
  <c r="G25" i="3"/>
  <c r="C25" i="3"/>
  <c r="K24" i="3"/>
  <c r="G24" i="3"/>
  <c r="C24" i="3"/>
  <c r="G23" i="3"/>
  <c r="B23" i="3"/>
  <c r="C23" i="3" s="1"/>
  <c r="K22" i="3"/>
  <c r="G22" i="3"/>
  <c r="C22" i="3"/>
  <c r="K21" i="3"/>
  <c r="G21" i="3"/>
  <c r="C21" i="3"/>
  <c r="C45" i="3" l="1"/>
  <c r="C48" i="3" s="1"/>
  <c r="G45" i="3"/>
  <c r="G48" i="3" s="1"/>
  <c r="M45" i="3"/>
  <c r="K45" i="3"/>
  <c r="I45" i="3"/>
  <c r="E45" i="3"/>
  <c r="M48" i="3" l="1"/>
  <c r="L46" i="4"/>
  <c r="Q47" i="4"/>
  <c r="O49" i="4"/>
  <c r="M51" i="4"/>
  <c r="F47" i="4"/>
  <c r="F49" i="4"/>
  <c r="F51" i="4"/>
  <c r="F53" i="4"/>
  <c r="K54" i="4"/>
  <c r="I56" i="4"/>
  <c r="G58" i="4"/>
  <c r="M54" i="4"/>
  <c r="M56" i="4"/>
  <c r="M58" i="4"/>
  <c r="L55" i="4"/>
  <c r="O55" i="4"/>
  <c r="I46" i="4"/>
  <c r="P57" i="4"/>
  <c r="M46" i="4"/>
  <c r="R47" i="4"/>
  <c r="P49" i="4"/>
  <c r="N51" i="4"/>
  <c r="G47" i="4"/>
  <c r="G49" i="4"/>
  <c r="G51" i="4"/>
  <c r="G53" i="4"/>
  <c r="L54" i="4"/>
  <c r="J56" i="4"/>
  <c r="H58" i="4"/>
  <c r="N54" i="4"/>
  <c r="N56" i="4"/>
  <c r="N58" i="4"/>
  <c r="H50" i="4"/>
  <c r="O57" i="4"/>
  <c r="I48" i="4"/>
  <c r="N46" i="4"/>
  <c r="L48" i="4"/>
  <c r="Q49" i="4"/>
  <c r="O51" i="4"/>
  <c r="H47" i="4"/>
  <c r="H49" i="4"/>
  <c r="H51" i="4"/>
  <c r="H53" i="4"/>
  <c r="F55" i="4"/>
  <c r="K56" i="4"/>
  <c r="I58" i="4"/>
  <c r="O54" i="4"/>
  <c r="O56" i="4"/>
  <c r="O58" i="4"/>
  <c r="H52" i="4"/>
  <c r="I52" i="4"/>
  <c r="O46" i="4"/>
  <c r="M48" i="4"/>
  <c r="R49" i="4"/>
  <c r="P51" i="4"/>
  <c r="I47" i="4"/>
  <c r="I49" i="4"/>
  <c r="I51" i="4"/>
  <c r="I53" i="4"/>
  <c r="G55" i="4"/>
  <c r="L56" i="4"/>
  <c r="J58" i="4"/>
  <c r="P54" i="4"/>
  <c r="P56" i="4"/>
  <c r="P58" i="4"/>
  <c r="G54" i="4"/>
  <c r="H54" i="4"/>
  <c r="P46" i="4"/>
  <c r="N48" i="4"/>
  <c r="L50" i="4"/>
  <c r="Q51" i="4"/>
  <c r="J47" i="4"/>
  <c r="J49" i="4"/>
  <c r="J51" i="4"/>
  <c r="J53" i="4"/>
  <c r="H55" i="4"/>
  <c r="F57" i="4"/>
  <c r="K58" i="4"/>
  <c r="Q54" i="4"/>
  <c r="Q56" i="4"/>
  <c r="Q58" i="4"/>
  <c r="H46" i="4"/>
  <c r="K57" i="4"/>
  <c r="Q46" i="4"/>
  <c r="O48" i="4"/>
  <c r="M50" i="4"/>
  <c r="R51" i="4"/>
  <c r="K47" i="4"/>
  <c r="K49" i="4"/>
  <c r="K51" i="4"/>
  <c r="K53" i="4"/>
  <c r="I55" i="4"/>
  <c r="G57" i="4"/>
  <c r="L58" i="4"/>
  <c r="R54" i="4"/>
  <c r="R56" i="4"/>
  <c r="R58" i="4"/>
  <c r="H48" i="4"/>
  <c r="P53" i="4"/>
  <c r="R46" i="4"/>
  <c r="P48" i="4"/>
  <c r="N50" i="4"/>
  <c r="F46" i="4"/>
  <c r="F48" i="4"/>
  <c r="F50" i="4"/>
  <c r="F52" i="4"/>
  <c r="L53" i="4"/>
  <c r="J55" i="4"/>
  <c r="H57" i="4"/>
  <c r="M53" i="4"/>
  <c r="M55" i="4"/>
  <c r="M57" i="4"/>
  <c r="N52" i="4"/>
  <c r="P50" i="4"/>
  <c r="F56" i="4"/>
  <c r="P55" i="4"/>
  <c r="Q52" i="4"/>
  <c r="L47" i="4"/>
  <c r="Q48" i="4"/>
  <c r="O50" i="4"/>
  <c r="G46" i="4"/>
  <c r="G48" i="4"/>
  <c r="G50" i="4"/>
  <c r="G52" i="4"/>
  <c r="F54" i="4"/>
  <c r="K55" i="4"/>
  <c r="I57" i="4"/>
  <c r="N53" i="4"/>
  <c r="N55" i="4"/>
  <c r="N57" i="4"/>
  <c r="O52" i="4"/>
  <c r="R48" i="4"/>
  <c r="I50" i="4"/>
  <c r="M47" i="4"/>
  <c r="N47" i="4"/>
  <c r="O47" i="4"/>
  <c r="M49" i="4"/>
  <c r="R50" i="4"/>
  <c r="J46" i="4"/>
  <c r="J48" i="4"/>
  <c r="J50" i="4"/>
  <c r="J52" i="4"/>
  <c r="I54" i="4"/>
  <c r="G56" i="4"/>
  <c r="L57" i="4"/>
  <c r="Q53" i="4"/>
  <c r="Q55" i="4"/>
  <c r="Q57" i="4"/>
  <c r="R52" i="4"/>
  <c r="O53" i="4"/>
  <c r="P52" i="4"/>
  <c r="L49" i="4"/>
  <c r="P47" i="4"/>
  <c r="N49" i="4"/>
  <c r="L51" i="4"/>
  <c r="K46" i="4"/>
  <c r="K48" i="4"/>
  <c r="K50" i="4"/>
  <c r="K52" i="4"/>
  <c r="J54" i="4"/>
  <c r="H56" i="4"/>
  <c r="F58" i="4"/>
  <c r="R53" i="4"/>
  <c r="R55" i="4"/>
  <c r="R57" i="4"/>
  <c r="M52" i="4"/>
  <c r="J57" i="4"/>
  <c r="Q50" i="4"/>
  <c r="P28" i="4"/>
  <c r="N30" i="4"/>
  <c r="L32" i="4"/>
  <c r="K27" i="4"/>
  <c r="K29" i="4"/>
  <c r="K31" i="4"/>
  <c r="K33" i="4"/>
  <c r="J35" i="4"/>
  <c r="H37" i="4"/>
  <c r="F39" i="4"/>
  <c r="R34" i="4"/>
  <c r="R36" i="4"/>
  <c r="R38" i="4"/>
  <c r="M33" i="4"/>
  <c r="F35" i="4"/>
  <c r="H27" i="4"/>
  <c r="O34" i="4"/>
  <c r="L27" i="4"/>
  <c r="Q28" i="4"/>
  <c r="O30" i="4"/>
  <c r="M32" i="4"/>
  <c r="F28" i="4"/>
  <c r="F30" i="4"/>
  <c r="F32" i="4"/>
  <c r="F34" i="4"/>
  <c r="K35" i="4"/>
  <c r="I37" i="4"/>
  <c r="G39" i="4"/>
  <c r="M35" i="4"/>
  <c r="M37" i="4"/>
  <c r="M39" i="4"/>
  <c r="N34" i="4"/>
  <c r="O36" i="4"/>
  <c r="M27" i="4"/>
  <c r="R28" i="4"/>
  <c r="P30" i="4"/>
  <c r="N32" i="4"/>
  <c r="G28" i="4"/>
  <c r="G30" i="4"/>
  <c r="G32" i="4"/>
  <c r="G34" i="4"/>
  <c r="L35" i="4"/>
  <c r="J37" i="4"/>
  <c r="H39" i="4"/>
  <c r="N35" i="4"/>
  <c r="N37" i="4"/>
  <c r="N39" i="4"/>
  <c r="G27" i="4"/>
  <c r="N38" i="4"/>
  <c r="H33" i="4"/>
  <c r="N27" i="4"/>
  <c r="L29" i="4"/>
  <c r="Q30" i="4"/>
  <c r="O32" i="4"/>
  <c r="H28" i="4"/>
  <c r="H30" i="4"/>
  <c r="H32" i="4"/>
  <c r="H34" i="4"/>
  <c r="F36" i="4"/>
  <c r="K37" i="4"/>
  <c r="I39" i="4"/>
  <c r="O35" i="4"/>
  <c r="O37" i="4"/>
  <c r="O39" i="4"/>
  <c r="O31" i="4"/>
  <c r="N36" i="4"/>
  <c r="H29" i="4"/>
  <c r="O27" i="4"/>
  <c r="M29" i="4"/>
  <c r="R30" i="4"/>
  <c r="P32" i="4"/>
  <c r="I28" i="4"/>
  <c r="I30" i="4"/>
  <c r="I32" i="4"/>
  <c r="I34" i="4"/>
  <c r="G36" i="4"/>
  <c r="L37" i="4"/>
  <c r="J39" i="4"/>
  <c r="P35" i="4"/>
  <c r="P37" i="4"/>
  <c r="P39" i="4"/>
  <c r="G31" i="4"/>
  <c r="G35" i="4"/>
  <c r="P27" i="4"/>
  <c r="N29" i="4"/>
  <c r="L31" i="4"/>
  <c r="Q32" i="4"/>
  <c r="J28" i="4"/>
  <c r="J30" i="4"/>
  <c r="J32" i="4"/>
  <c r="J34" i="4"/>
  <c r="H36" i="4"/>
  <c r="F38" i="4"/>
  <c r="K39" i="4"/>
  <c r="Q35" i="4"/>
  <c r="Q37" i="4"/>
  <c r="Q39" i="4"/>
  <c r="Q29" i="4"/>
  <c r="O33" i="4"/>
  <c r="H31" i="4"/>
  <c r="Q27" i="4"/>
  <c r="O29" i="4"/>
  <c r="M31" i="4"/>
  <c r="R32" i="4"/>
  <c r="K28" i="4"/>
  <c r="K30" i="4"/>
  <c r="K32" i="4"/>
  <c r="K34" i="4"/>
  <c r="I36" i="4"/>
  <c r="G38" i="4"/>
  <c r="L39" i="4"/>
  <c r="R35" i="4"/>
  <c r="R37" i="4"/>
  <c r="R39" i="4"/>
  <c r="G29" i="4"/>
  <c r="P31" i="4"/>
  <c r="L36" i="4"/>
  <c r="R27" i="4"/>
  <c r="P29" i="4"/>
  <c r="N31" i="4"/>
  <c r="F27" i="4"/>
  <c r="F29" i="4"/>
  <c r="F31" i="4"/>
  <c r="F33" i="4"/>
  <c r="L34" i="4"/>
  <c r="J36" i="4"/>
  <c r="H38" i="4"/>
  <c r="M34" i="4"/>
  <c r="M36" i="4"/>
  <c r="M38" i="4"/>
  <c r="N33" i="4"/>
  <c r="G33" i="4"/>
  <c r="J38" i="4"/>
  <c r="N28" i="4"/>
  <c r="L30" i="4"/>
  <c r="Q31" i="4"/>
  <c r="I27" i="4"/>
  <c r="I29" i="4"/>
  <c r="I31" i="4"/>
  <c r="I33" i="4"/>
  <c r="H35" i="4"/>
  <c r="F37" i="4"/>
  <c r="K38" i="4"/>
  <c r="P34" i="4"/>
  <c r="P36" i="4"/>
  <c r="P38" i="4"/>
  <c r="Q33" i="4"/>
  <c r="K36" i="4"/>
  <c r="R29" i="4"/>
  <c r="P33" i="4"/>
  <c r="O28" i="4"/>
  <c r="M30" i="4"/>
  <c r="R31" i="4"/>
  <c r="J27" i="4"/>
  <c r="J29" i="4"/>
  <c r="J31" i="4"/>
  <c r="J33" i="4"/>
  <c r="I35" i="4"/>
  <c r="G37" i="4"/>
  <c r="L38" i="4"/>
  <c r="Q34" i="4"/>
  <c r="Q36" i="4"/>
  <c r="Q38" i="4"/>
  <c r="R33" i="4"/>
  <c r="L28" i="4"/>
  <c r="I38" i="4"/>
  <c r="M28" i="4"/>
  <c r="O38" i="4"/>
  <c r="O9" i="4"/>
  <c r="M11" i="4"/>
  <c r="R12" i="4"/>
  <c r="J8" i="4"/>
  <c r="J10" i="4"/>
  <c r="J12" i="4"/>
  <c r="J14" i="4"/>
  <c r="I16" i="4"/>
  <c r="G18" i="4"/>
  <c r="L19" i="4"/>
  <c r="Q15" i="4"/>
  <c r="Q17" i="4"/>
  <c r="Q19" i="4"/>
  <c r="R14" i="4"/>
  <c r="R15" i="4"/>
  <c r="M14" i="4"/>
  <c r="P9" i="4"/>
  <c r="N11" i="4"/>
  <c r="L13" i="4"/>
  <c r="K8" i="4"/>
  <c r="K10" i="4"/>
  <c r="K12" i="4"/>
  <c r="K14" i="4"/>
  <c r="J16" i="4"/>
  <c r="H18" i="4"/>
  <c r="F20" i="4"/>
  <c r="R17" i="4"/>
  <c r="N20" i="4"/>
  <c r="L8" i="4"/>
  <c r="Q9" i="4"/>
  <c r="O11" i="4"/>
  <c r="M13" i="4"/>
  <c r="F9" i="4"/>
  <c r="F11" i="4"/>
  <c r="F13" i="4"/>
  <c r="F15" i="4"/>
  <c r="K16" i="4"/>
  <c r="I18" i="4"/>
  <c r="G20" i="4"/>
  <c r="M16" i="4"/>
  <c r="M18" i="4"/>
  <c r="M8" i="4"/>
  <c r="R9" i="4"/>
  <c r="P11" i="4"/>
  <c r="N13" i="4"/>
  <c r="G9" i="4"/>
  <c r="G11" i="4"/>
  <c r="G13" i="4"/>
  <c r="G15" i="4"/>
  <c r="L16" i="4"/>
  <c r="J18" i="4"/>
  <c r="H20" i="4"/>
  <c r="N16" i="4"/>
  <c r="N18" i="4"/>
  <c r="N8" i="4"/>
  <c r="L10" i="4"/>
  <c r="Q11" i="4"/>
  <c r="O13" i="4"/>
  <c r="H9" i="4"/>
  <c r="H11" i="4"/>
  <c r="H13" i="4"/>
  <c r="H15" i="4"/>
  <c r="F17" i="4"/>
  <c r="K18" i="4"/>
  <c r="I20" i="4"/>
  <c r="O16" i="4"/>
  <c r="O18" i="4"/>
  <c r="O20" i="4"/>
  <c r="M15" i="4"/>
  <c r="N14" i="4"/>
  <c r="O8" i="4"/>
  <c r="M10" i="4"/>
  <c r="R11" i="4"/>
  <c r="P13" i="4"/>
  <c r="I9" i="4"/>
  <c r="I11" i="4"/>
  <c r="I13" i="4"/>
  <c r="I15" i="4"/>
  <c r="G17" i="4"/>
  <c r="L18" i="4"/>
  <c r="J20" i="4"/>
  <c r="P16" i="4"/>
  <c r="P18" i="4"/>
  <c r="P20" i="4"/>
  <c r="H19" i="4"/>
  <c r="M19" i="4"/>
  <c r="P8" i="4"/>
  <c r="N10" i="4"/>
  <c r="L12" i="4"/>
  <c r="Q13" i="4"/>
  <c r="J9" i="4"/>
  <c r="J11" i="4"/>
  <c r="J13" i="4"/>
  <c r="J15" i="4"/>
  <c r="H17" i="4"/>
  <c r="F19" i="4"/>
  <c r="K20" i="4"/>
  <c r="Q16" i="4"/>
  <c r="Q18" i="4"/>
  <c r="Q20" i="4"/>
  <c r="J17" i="4"/>
  <c r="Q8" i="4"/>
  <c r="O10" i="4"/>
  <c r="M12" i="4"/>
  <c r="R13" i="4"/>
  <c r="K9" i="4"/>
  <c r="K11" i="4"/>
  <c r="K13" i="4"/>
  <c r="K15" i="4"/>
  <c r="I17" i="4"/>
  <c r="G19" i="4"/>
  <c r="L20" i="4"/>
  <c r="R16" i="4"/>
  <c r="R18" i="4"/>
  <c r="R20" i="4"/>
  <c r="L15" i="4"/>
  <c r="R8" i="4"/>
  <c r="P10" i="4"/>
  <c r="N12" i="4"/>
  <c r="F8" i="4"/>
  <c r="F10" i="4"/>
  <c r="F12" i="4"/>
  <c r="F14" i="4"/>
  <c r="M17" i="4"/>
  <c r="O19" i="4"/>
  <c r="L9" i="4"/>
  <c r="Q10" i="4"/>
  <c r="O12" i="4"/>
  <c r="G8" i="4"/>
  <c r="G10" i="4"/>
  <c r="G12" i="4"/>
  <c r="G14" i="4"/>
  <c r="F16" i="4"/>
  <c r="K17" i="4"/>
  <c r="I19" i="4"/>
  <c r="N15" i="4"/>
  <c r="N17" i="4"/>
  <c r="N19" i="4"/>
  <c r="O14" i="4"/>
  <c r="G16" i="4"/>
  <c r="O15" i="4"/>
  <c r="P14" i="4"/>
  <c r="M9" i="4"/>
  <c r="R10" i="4"/>
  <c r="P12" i="4"/>
  <c r="H8" i="4"/>
  <c r="H10" i="4"/>
  <c r="H12" i="4"/>
  <c r="H14" i="4"/>
  <c r="L17" i="4"/>
  <c r="J19" i="4"/>
  <c r="O17" i="4"/>
  <c r="N9" i="4"/>
  <c r="L11" i="4"/>
  <c r="Q12" i="4"/>
  <c r="I8" i="4"/>
  <c r="I10" i="4"/>
  <c r="I12" i="4"/>
  <c r="I14" i="4"/>
  <c r="H16" i="4"/>
  <c r="F18" i="4"/>
  <c r="K19" i="4"/>
  <c r="P15" i="4"/>
  <c r="P17" i="4"/>
  <c r="P19" i="4"/>
  <c r="Q14" i="4"/>
  <c r="R19" i="4"/>
  <c r="M20" i="4"/>
  <c r="I48" i="3"/>
  <c r="R111" i="10"/>
  <c r="AJ111" i="10" s="1"/>
  <c r="Q112" i="10"/>
  <c r="AI112" i="10" s="1"/>
  <c r="P113" i="10"/>
  <c r="AH113" i="10" s="1"/>
  <c r="O114" i="10"/>
  <c r="AG114" i="10" s="1"/>
  <c r="N115" i="10"/>
  <c r="AF115" i="10" s="1"/>
  <c r="M116" i="10"/>
  <c r="AE116" i="10" s="1"/>
  <c r="L117" i="10"/>
  <c r="AD117" i="10" s="1"/>
  <c r="K118" i="10"/>
  <c r="AC118" i="10" s="1"/>
  <c r="J119" i="10"/>
  <c r="AB119" i="10" s="1"/>
  <c r="I120" i="10"/>
  <c r="AA120" i="10" s="1"/>
  <c r="H121" i="10"/>
  <c r="Z121" i="10" s="1"/>
  <c r="G122" i="10"/>
  <c r="Y122" i="10" s="1"/>
  <c r="S122" i="10"/>
  <c r="AK122" i="10" s="1"/>
  <c r="S110" i="10"/>
  <c r="AK110" i="10" s="1"/>
  <c r="Q111" i="10"/>
  <c r="AI111" i="10" s="1"/>
  <c r="I119" i="10"/>
  <c r="AA119" i="10" s="1"/>
  <c r="G111" i="10"/>
  <c r="Y111" i="10" s="1"/>
  <c r="S111" i="10"/>
  <c r="AK111" i="10" s="1"/>
  <c r="R112" i="10"/>
  <c r="AJ112" i="10" s="1"/>
  <c r="Q113" i="10"/>
  <c r="AI113" i="10" s="1"/>
  <c r="P114" i="10"/>
  <c r="AH114" i="10" s="1"/>
  <c r="O115" i="10"/>
  <c r="AG115" i="10" s="1"/>
  <c r="N116" i="10"/>
  <c r="AF116" i="10" s="1"/>
  <c r="M117" i="10"/>
  <c r="AE117" i="10" s="1"/>
  <c r="L118" i="10"/>
  <c r="AD118" i="10" s="1"/>
  <c r="K119" i="10"/>
  <c r="AC119" i="10" s="1"/>
  <c r="J120" i="10"/>
  <c r="AB120" i="10" s="1"/>
  <c r="I121" i="10"/>
  <c r="AA121" i="10" s="1"/>
  <c r="H122" i="10"/>
  <c r="Z122" i="10" s="1"/>
  <c r="H110" i="10"/>
  <c r="Z110" i="10" s="1"/>
  <c r="G110" i="10"/>
  <c r="Y110" i="10" s="1"/>
  <c r="M115" i="10"/>
  <c r="AE115" i="10" s="1"/>
  <c r="H111" i="10"/>
  <c r="Z111" i="10" s="1"/>
  <c r="G112" i="10"/>
  <c r="Y112" i="10" s="1"/>
  <c r="S112" i="10"/>
  <c r="AK112" i="10" s="1"/>
  <c r="R113" i="10"/>
  <c r="AJ113" i="10" s="1"/>
  <c r="Q114" i="10"/>
  <c r="AI114" i="10" s="1"/>
  <c r="P115" i="10"/>
  <c r="AH115" i="10" s="1"/>
  <c r="O116" i="10"/>
  <c r="AG116" i="10" s="1"/>
  <c r="N117" i="10"/>
  <c r="AF117" i="10" s="1"/>
  <c r="M118" i="10"/>
  <c r="AE118" i="10" s="1"/>
  <c r="L119" i="10"/>
  <c r="AD119" i="10" s="1"/>
  <c r="K120" i="10"/>
  <c r="AC120" i="10" s="1"/>
  <c r="J121" i="10"/>
  <c r="AB121" i="10" s="1"/>
  <c r="I122" i="10"/>
  <c r="AA122" i="10" s="1"/>
  <c r="I110" i="10"/>
  <c r="AA110" i="10" s="1"/>
  <c r="O113" i="10"/>
  <c r="AG113" i="10" s="1"/>
  <c r="R110" i="10"/>
  <c r="AJ110" i="10" s="1"/>
  <c r="I111" i="10"/>
  <c r="AA111" i="10" s="1"/>
  <c r="H112" i="10"/>
  <c r="Z112" i="10" s="1"/>
  <c r="G113" i="10"/>
  <c r="Y113" i="10" s="1"/>
  <c r="S113" i="10"/>
  <c r="AK113" i="10" s="1"/>
  <c r="R114" i="10"/>
  <c r="AJ114" i="10" s="1"/>
  <c r="Q115" i="10"/>
  <c r="AI115" i="10" s="1"/>
  <c r="P116" i="10"/>
  <c r="AH116" i="10" s="1"/>
  <c r="O117" i="10"/>
  <c r="AG117" i="10" s="1"/>
  <c r="N118" i="10"/>
  <c r="AF118" i="10" s="1"/>
  <c r="M119" i="10"/>
  <c r="AE119" i="10" s="1"/>
  <c r="L120" i="10"/>
  <c r="AD120" i="10" s="1"/>
  <c r="K121" i="10"/>
  <c r="AC121" i="10" s="1"/>
  <c r="J122" i="10"/>
  <c r="AB122" i="10" s="1"/>
  <c r="J110" i="10"/>
  <c r="AB110" i="10" s="1"/>
  <c r="N114" i="10"/>
  <c r="AF114" i="10" s="1"/>
  <c r="J111" i="10"/>
  <c r="AB111" i="10" s="1"/>
  <c r="I112" i="10"/>
  <c r="AA112" i="10" s="1"/>
  <c r="H113" i="10"/>
  <c r="Z113" i="10" s="1"/>
  <c r="G114" i="10"/>
  <c r="Y114" i="10" s="1"/>
  <c r="S114" i="10"/>
  <c r="AK114" i="10" s="1"/>
  <c r="R115" i="10"/>
  <c r="AJ115" i="10" s="1"/>
  <c r="Q116" i="10"/>
  <c r="AI116" i="10" s="1"/>
  <c r="P117" i="10"/>
  <c r="AH117" i="10" s="1"/>
  <c r="O118" i="10"/>
  <c r="AG118" i="10" s="1"/>
  <c r="N119" i="10"/>
  <c r="AF119" i="10" s="1"/>
  <c r="M120" i="10"/>
  <c r="AE120" i="10" s="1"/>
  <c r="L121" i="10"/>
  <c r="AD121" i="10" s="1"/>
  <c r="K122" i="10"/>
  <c r="AC122" i="10" s="1"/>
  <c r="K110" i="10"/>
  <c r="AC110" i="10" s="1"/>
  <c r="L116" i="10"/>
  <c r="AD116" i="10" s="1"/>
  <c r="K111" i="10"/>
  <c r="AC111" i="10" s="1"/>
  <c r="J112" i="10"/>
  <c r="AB112" i="10" s="1"/>
  <c r="I113" i="10"/>
  <c r="AA113" i="10" s="1"/>
  <c r="H114" i="10"/>
  <c r="Z114" i="10" s="1"/>
  <c r="G115" i="10"/>
  <c r="Y115" i="10" s="1"/>
  <c r="S115" i="10"/>
  <c r="AK115" i="10" s="1"/>
  <c r="R116" i="10"/>
  <c r="AJ116" i="10" s="1"/>
  <c r="Q117" i="10"/>
  <c r="AI117" i="10" s="1"/>
  <c r="P118" i="10"/>
  <c r="AH118" i="10" s="1"/>
  <c r="O119" i="10"/>
  <c r="AG119" i="10" s="1"/>
  <c r="N120" i="10"/>
  <c r="AF120" i="10" s="1"/>
  <c r="M121" i="10"/>
  <c r="AE121" i="10" s="1"/>
  <c r="L122" i="10"/>
  <c r="AD122" i="10" s="1"/>
  <c r="L110" i="10"/>
  <c r="AD110" i="10" s="1"/>
  <c r="P112" i="10"/>
  <c r="AH112" i="10" s="1"/>
  <c r="R122" i="10"/>
  <c r="AJ122" i="10" s="1"/>
  <c r="L111" i="10"/>
  <c r="AD111" i="10" s="1"/>
  <c r="K112" i="10"/>
  <c r="AC112" i="10" s="1"/>
  <c r="J113" i="10"/>
  <c r="AB113" i="10" s="1"/>
  <c r="I114" i="10"/>
  <c r="AA114" i="10" s="1"/>
  <c r="H115" i="10"/>
  <c r="Z115" i="10" s="1"/>
  <c r="G116" i="10"/>
  <c r="Y116" i="10" s="1"/>
  <c r="S116" i="10"/>
  <c r="AK116" i="10" s="1"/>
  <c r="R117" i="10"/>
  <c r="AJ117" i="10" s="1"/>
  <c r="Q118" i="10"/>
  <c r="AI118" i="10" s="1"/>
  <c r="P119" i="10"/>
  <c r="AH119" i="10" s="1"/>
  <c r="O120" i="10"/>
  <c r="AG120" i="10" s="1"/>
  <c r="N121" i="10"/>
  <c r="AF121" i="10" s="1"/>
  <c r="M122" i="10"/>
  <c r="AE122" i="10" s="1"/>
  <c r="M110" i="10"/>
  <c r="AE110" i="10" s="1"/>
  <c r="H120" i="10"/>
  <c r="Z120" i="10" s="1"/>
  <c r="M111" i="10"/>
  <c r="AE111" i="10" s="1"/>
  <c r="L112" i="10"/>
  <c r="AD112" i="10" s="1"/>
  <c r="K113" i="10"/>
  <c r="AC113" i="10" s="1"/>
  <c r="J114" i="10"/>
  <c r="AB114" i="10" s="1"/>
  <c r="I115" i="10"/>
  <c r="AA115" i="10" s="1"/>
  <c r="H116" i="10"/>
  <c r="Z116" i="10" s="1"/>
  <c r="G117" i="10"/>
  <c r="Y117" i="10" s="1"/>
  <c r="S117" i="10"/>
  <c r="AK117" i="10" s="1"/>
  <c r="R118" i="10"/>
  <c r="AJ118" i="10" s="1"/>
  <c r="Q119" i="10"/>
  <c r="AI119" i="10" s="1"/>
  <c r="P120" i="10"/>
  <c r="AH120" i="10" s="1"/>
  <c r="O121" i="10"/>
  <c r="AG121" i="10" s="1"/>
  <c r="N122" i="10"/>
  <c r="AF122" i="10" s="1"/>
  <c r="N110" i="10"/>
  <c r="AF110" i="10" s="1"/>
  <c r="K117" i="10"/>
  <c r="AC117" i="10" s="1"/>
  <c r="N111" i="10"/>
  <c r="AF111" i="10" s="1"/>
  <c r="M112" i="10"/>
  <c r="AE112" i="10" s="1"/>
  <c r="L113" i="10"/>
  <c r="AD113" i="10" s="1"/>
  <c r="K114" i="10"/>
  <c r="AC114" i="10" s="1"/>
  <c r="J115" i="10"/>
  <c r="AB115" i="10" s="1"/>
  <c r="I116" i="10"/>
  <c r="AA116" i="10" s="1"/>
  <c r="H117" i="10"/>
  <c r="Z117" i="10" s="1"/>
  <c r="G118" i="10"/>
  <c r="Y118" i="10" s="1"/>
  <c r="S118" i="10"/>
  <c r="AK118" i="10" s="1"/>
  <c r="R119" i="10"/>
  <c r="AJ119" i="10" s="1"/>
  <c r="Q120" i="10"/>
  <c r="AI120" i="10" s="1"/>
  <c r="P121" i="10"/>
  <c r="AH121" i="10" s="1"/>
  <c r="O122" i="10"/>
  <c r="AG122" i="10" s="1"/>
  <c r="O110" i="10"/>
  <c r="AG110" i="10" s="1"/>
  <c r="J118" i="10"/>
  <c r="AB118" i="10" s="1"/>
  <c r="O111" i="10"/>
  <c r="AG111" i="10" s="1"/>
  <c r="N112" i="10"/>
  <c r="AF112" i="10" s="1"/>
  <c r="M113" i="10"/>
  <c r="AE113" i="10" s="1"/>
  <c r="L114" i="10"/>
  <c r="AD114" i="10" s="1"/>
  <c r="K115" i="10"/>
  <c r="AC115" i="10" s="1"/>
  <c r="J116" i="10"/>
  <c r="AB116" i="10" s="1"/>
  <c r="I117" i="10"/>
  <c r="AA117" i="10" s="1"/>
  <c r="H118" i="10"/>
  <c r="Z118" i="10" s="1"/>
  <c r="G119" i="10"/>
  <c r="Y119" i="10" s="1"/>
  <c r="S119" i="10"/>
  <c r="AK119" i="10" s="1"/>
  <c r="R120" i="10"/>
  <c r="AJ120" i="10" s="1"/>
  <c r="Q121" i="10"/>
  <c r="AI121" i="10" s="1"/>
  <c r="P122" i="10"/>
  <c r="AH122" i="10" s="1"/>
  <c r="P110" i="10"/>
  <c r="AH110" i="10" s="1"/>
  <c r="G121" i="10"/>
  <c r="Y121" i="10" s="1"/>
  <c r="P111" i="10"/>
  <c r="AH111" i="10" s="1"/>
  <c r="O112" i="10"/>
  <c r="AG112" i="10" s="1"/>
  <c r="N113" i="10"/>
  <c r="AF113" i="10" s="1"/>
  <c r="M114" i="10"/>
  <c r="AE114" i="10" s="1"/>
  <c r="L115" i="10"/>
  <c r="AD115" i="10" s="1"/>
  <c r="K116" i="10"/>
  <c r="AC116" i="10" s="1"/>
  <c r="J117" i="10"/>
  <c r="AB117" i="10" s="1"/>
  <c r="I118" i="10"/>
  <c r="AA118" i="10" s="1"/>
  <c r="H119" i="10"/>
  <c r="Z119" i="10" s="1"/>
  <c r="G120" i="10"/>
  <c r="Y120" i="10" s="1"/>
  <c r="S120" i="10"/>
  <c r="AK120" i="10" s="1"/>
  <c r="R121" i="10"/>
  <c r="AJ121" i="10" s="1"/>
  <c r="Q122" i="10"/>
  <c r="AI122" i="10" s="1"/>
  <c r="Q110" i="10"/>
  <c r="AI110" i="10" s="1"/>
  <c r="S121" i="10"/>
  <c r="AK121" i="10" s="1"/>
  <c r="E48" i="3"/>
  <c r="O48" i="10"/>
  <c r="AG48" i="10" s="1"/>
  <c r="N49" i="10"/>
  <c r="AF49" i="10" s="1"/>
  <c r="M50" i="10"/>
  <c r="AE50" i="10" s="1"/>
  <c r="L51" i="10"/>
  <c r="AD51" i="10" s="1"/>
  <c r="K52" i="10"/>
  <c r="AC52" i="10" s="1"/>
  <c r="J53" i="10"/>
  <c r="AB53" i="10" s="1"/>
  <c r="I54" i="10"/>
  <c r="AA54" i="10" s="1"/>
  <c r="H55" i="10"/>
  <c r="Z55" i="10" s="1"/>
  <c r="G56" i="10"/>
  <c r="Y56" i="10" s="1"/>
  <c r="S56" i="10"/>
  <c r="AK56" i="10" s="1"/>
  <c r="R57" i="10"/>
  <c r="AJ57" i="10" s="1"/>
  <c r="Q58" i="10"/>
  <c r="AI58" i="10" s="1"/>
  <c r="P59" i="10"/>
  <c r="AH59" i="10" s="1"/>
  <c r="P47" i="10"/>
  <c r="AH47" i="10" s="1"/>
  <c r="P48" i="10"/>
  <c r="AH48" i="10" s="1"/>
  <c r="O49" i="10"/>
  <c r="AG49" i="10" s="1"/>
  <c r="N50" i="10"/>
  <c r="AF50" i="10" s="1"/>
  <c r="M51" i="10"/>
  <c r="AE51" i="10" s="1"/>
  <c r="L52" i="10"/>
  <c r="AD52" i="10" s="1"/>
  <c r="K53" i="10"/>
  <c r="AC53" i="10" s="1"/>
  <c r="J54" i="10"/>
  <c r="AB54" i="10" s="1"/>
  <c r="I55" i="10"/>
  <c r="AA55" i="10" s="1"/>
  <c r="H56" i="10"/>
  <c r="Z56" i="10" s="1"/>
  <c r="G57" i="10"/>
  <c r="Y57" i="10" s="1"/>
  <c r="S57" i="10"/>
  <c r="AK57" i="10" s="1"/>
  <c r="R58" i="10"/>
  <c r="AJ58" i="10" s="1"/>
  <c r="Q59" i="10"/>
  <c r="AI59" i="10" s="1"/>
  <c r="Q47" i="10"/>
  <c r="AI47" i="10" s="1"/>
  <c r="Q48" i="10"/>
  <c r="AI48" i="10" s="1"/>
  <c r="P49" i="10"/>
  <c r="AH49" i="10" s="1"/>
  <c r="O50" i="10"/>
  <c r="AG50" i="10" s="1"/>
  <c r="N51" i="10"/>
  <c r="AF51" i="10" s="1"/>
  <c r="M52" i="10"/>
  <c r="AE52" i="10" s="1"/>
  <c r="L53" i="10"/>
  <c r="AD53" i="10" s="1"/>
  <c r="K54" i="10"/>
  <c r="AC54" i="10" s="1"/>
  <c r="J55" i="10"/>
  <c r="AB55" i="10" s="1"/>
  <c r="I56" i="10"/>
  <c r="AA56" i="10" s="1"/>
  <c r="H57" i="10"/>
  <c r="Z57" i="10" s="1"/>
  <c r="G58" i="10"/>
  <c r="Y58" i="10" s="1"/>
  <c r="S58" i="10"/>
  <c r="AK58" i="10" s="1"/>
  <c r="R59" i="10"/>
  <c r="AJ59" i="10" s="1"/>
  <c r="R47" i="10"/>
  <c r="AJ47" i="10" s="1"/>
  <c r="R48" i="10"/>
  <c r="AJ48" i="10" s="1"/>
  <c r="Q49" i="10"/>
  <c r="AI49" i="10" s="1"/>
  <c r="P50" i="10"/>
  <c r="AH50" i="10" s="1"/>
  <c r="O51" i="10"/>
  <c r="AG51" i="10" s="1"/>
  <c r="N52" i="10"/>
  <c r="AF52" i="10" s="1"/>
  <c r="M53" i="10"/>
  <c r="AE53" i="10" s="1"/>
  <c r="L54" i="10"/>
  <c r="AD54" i="10" s="1"/>
  <c r="K55" i="10"/>
  <c r="AC55" i="10" s="1"/>
  <c r="J56" i="10"/>
  <c r="AB56" i="10" s="1"/>
  <c r="I57" i="10"/>
  <c r="AA57" i="10" s="1"/>
  <c r="H58" i="10"/>
  <c r="Z58" i="10" s="1"/>
  <c r="G59" i="10"/>
  <c r="Y59" i="10" s="1"/>
  <c r="S59" i="10"/>
  <c r="AK59" i="10" s="1"/>
  <c r="S47" i="10"/>
  <c r="AK47" i="10" s="1"/>
  <c r="G48" i="10"/>
  <c r="Y48" i="10" s="1"/>
  <c r="S48" i="10"/>
  <c r="AK48" i="10" s="1"/>
  <c r="R49" i="10"/>
  <c r="AJ49" i="10" s="1"/>
  <c r="Q50" i="10"/>
  <c r="AI50" i="10" s="1"/>
  <c r="P51" i="10"/>
  <c r="AH51" i="10" s="1"/>
  <c r="O52" i="10"/>
  <c r="AG52" i="10" s="1"/>
  <c r="N53" i="10"/>
  <c r="AF53" i="10" s="1"/>
  <c r="M54" i="10"/>
  <c r="AE54" i="10" s="1"/>
  <c r="L55" i="10"/>
  <c r="AD55" i="10" s="1"/>
  <c r="K56" i="10"/>
  <c r="AC56" i="10" s="1"/>
  <c r="J57" i="10"/>
  <c r="AB57" i="10" s="1"/>
  <c r="I58" i="10"/>
  <c r="AA58" i="10" s="1"/>
  <c r="H59" i="10"/>
  <c r="Z59" i="10" s="1"/>
  <c r="H47" i="10"/>
  <c r="Z47" i="10" s="1"/>
  <c r="G47" i="10"/>
  <c r="Y47" i="10" s="1"/>
  <c r="H48" i="10"/>
  <c r="Z48" i="10" s="1"/>
  <c r="G49" i="10"/>
  <c r="Y49" i="10" s="1"/>
  <c r="S49" i="10"/>
  <c r="AK49" i="10" s="1"/>
  <c r="R50" i="10"/>
  <c r="AJ50" i="10" s="1"/>
  <c r="Q51" i="10"/>
  <c r="AI51" i="10" s="1"/>
  <c r="P52" i="10"/>
  <c r="AH52" i="10" s="1"/>
  <c r="O53" i="10"/>
  <c r="AG53" i="10" s="1"/>
  <c r="N54" i="10"/>
  <c r="AF54" i="10" s="1"/>
  <c r="M55" i="10"/>
  <c r="AE55" i="10" s="1"/>
  <c r="L56" i="10"/>
  <c r="AD56" i="10" s="1"/>
  <c r="K57" i="10"/>
  <c r="AC57" i="10" s="1"/>
  <c r="J58" i="10"/>
  <c r="AB58" i="10" s="1"/>
  <c r="I59" i="10"/>
  <c r="AA59" i="10" s="1"/>
  <c r="I47" i="10"/>
  <c r="AA47" i="10" s="1"/>
  <c r="I48" i="10"/>
  <c r="AA48" i="10" s="1"/>
  <c r="H49" i="10"/>
  <c r="Z49" i="10" s="1"/>
  <c r="G50" i="10"/>
  <c r="Y50" i="10" s="1"/>
  <c r="S50" i="10"/>
  <c r="AK50" i="10" s="1"/>
  <c r="R51" i="10"/>
  <c r="AJ51" i="10" s="1"/>
  <c r="Q52" i="10"/>
  <c r="AI52" i="10" s="1"/>
  <c r="P53" i="10"/>
  <c r="AH53" i="10" s="1"/>
  <c r="O54" i="10"/>
  <c r="AG54" i="10" s="1"/>
  <c r="N55" i="10"/>
  <c r="AF55" i="10" s="1"/>
  <c r="M56" i="10"/>
  <c r="AE56" i="10" s="1"/>
  <c r="L57" i="10"/>
  <c r="AD57" i="10" s="1"/>
  <c r="K58" i="10"/>
  <c r="AC58" i="10" s="1"/>
  <c r="J59" i="10"/>
  <c r="AB59" i="10" s="1"/>
  <c r="J47" i="10"/>
  <c r="AB47" i="10" s="1"/>
  <c r="J48" i="10"/>
  <c r="AB48" i="10" s="1"/>
  <c r="I49" i="10"/>
  <c r="AA49" i="10" s="1"/>
  <c r="H50" i="10"/>
  <c r="Z50" i="10" s="1"/>
  <c r="G51" i="10"/>
  <c r="Y51" i="10" s="1"/>
  <c r="S51" i="10"/>
  <c r="AK51" i="10" s="1"/>
  <c r="R52" i="10"/>
  <c r="AJ52" i="10" s="1"/>
  <c r="Q53" i="10"/>
  <c r="AI53" i="10" s="1"/>
  <c r="P54" i="10"/>
  <c r="AH54" i="10" s="1"/>
  <c r="O55" i="10"/>
  <c r="AG55" i="10" s="1"/>
  <c r="N56" i="10"/>
  <c r="AF56" i="10" s="1"/>
  <c r="M57" i="10"/>
  <c r="AE57" i="10" s="1"/>
  <c r="L58" i="10"/>
  <c r="AD58" i="10" s="1"/>
  <c r="K59" i="10"/>
  <c r="AC59" i="10" s="1"/>
  <c r="K47" i="10"/>
  <c r="AC47" i="10" s="1"/>
  <c r="K48" i="10"/>
  <c r="AC48" i="10" s="1"/>
  <c r="J49" i="10"/>
  <c r="AB49" i="10" s="1"/>
  <c r="I50" i="10"/>
  <c r="AA50" i="10" s="1"/>
  <c r="H51" i="10"/>
  <c r="Z51" i="10" s="1"/>
  <c r="G52" i="10"/>
  <c r="Y52" i="10" s="1"/>
  <c r="S52" i="10"/>
  <c r="AK52" i="10" s="1"/>
  <c r="R53" i="10"/>
  <c r="AJ53" i="10" s="1"/>
  <c r="Q54" i="10"/>
  <c r="AI54" i="10" s="1"/>
  <c r="P55" i="10"/>
  <c r="AH55" i="10" s="1"/>
  <c r="O56" i="10"/>
  <c r="AG56" i="10" s="1"/>
  <c r="N57" i="10"/>
  <c r="AF57" i="10" s="1"/>
  <c r="M58" i="10"/>
  <c r="AE58" i="10" s="1"/>
  <c r="L59" i="10"/>
  <c r="AD59" i="10" s="1"/>
  <c r="L47" i="10"/>
  <c r="AD47" i="10" s="1"/>
  <c r="L48" i="10"/>
  <c r="AD48" i="10" s="1"/>
  <c r="K49" i="10"/>
  <c r="AC49" i="10" s="1"/>
  <c r="J50" i="10"/>
  <c r="AB50" i="10" s="1"/>
  <c r="I51" i="10"/>
  <c r="AA51" i="10" s="1"/>
  <c r="H52" i="10"/>
  <c r="Z52" i="10" s="1"/>
  <c r="G53" i="10"/>
  <c r="Y53" i="10" s="1"/>
  <c r="S53" i="10"/>
  <c r="AK53" i="10" s="1"/>
  <c r="R54" i="10"/>
  <c r="AJ54" i="10" s="1"/>
  <c r="Q55" i="10"/>
  <c r="AI55" i="10" s="1"/>
  <c r="P56" i="10"/>
  <c r="AH56" i="10" s="1"/>
  <c r="O57" i="10"/>
  <c r="AG57" i="10" s="1"/>
  <c r="N58" i="10"/>
  <c r="AF58" i="10" s="1"/>
  <c r="M59" i="10"/>
  <c r="AE59" i="10" s="1"/>
  <c r="M47" i="10"/>
  <c r="AE47" i="10" s="1"/>
  <c r="M48" i="10"/>
  <c r="AE48" i="10" s="1"/>
  <c r="L49" i="10"/>
  <c r="AD49" i="10" s="1"/>
  <c r="K50" i="10"/>
  <c r="AC50" i="10" s="1"/>
  <c r="J51" i="10"/>
  <c r="AB51" i="10" s="1"/>
  <c r="I52" i="10"/>
  <c r="AA52" i="10" s="1"/>
  <c r="H53" i="10"/>
  <c r="Z53" i="10" s="1"/>
  <c r="G54" i="10"/>
  <c r="Y54" i="10" s="1"/>
  <c r="S54" i="10"/>
  <c r="AK54" i="10" s="1"/>
  <c r="R55" i="10"/>
  <c r="AJ55" i="10" s="1"/>
  <c r="Q56" i="10"/>
  <c r="AI56" i="10" s="1"/>
  <c r="P57" i="10"/>
  <c r="AH57" i="10" s="1"/>
  <c r="O58" i="10"/>
  <c r="AG58" i="10" s="1"/>
  <c r="N59" i="10"/>
  <c r="AF59" i="10" s="1"/>
  <c r="N47" i="10"/>
  <c r="AF47" i="10" s="1"/>
  <c r="N48" i="10"/>
  <c r="AF48" i="10" s="1"/>
  <c r="M49" i="10"/>
  <c r="AE49" i="10" s="1"/>
  <c r="L50" i="10"/>
  <c r="AD50" i="10" s="1"/>
  <c r="K51" i="10"/>
  <c r="AC51" i="10" s="1"/>
  <c r="J52" i="10"/>
  <c r="AB52" i="10" s="1"/>
  <c r="I53" i="10"/>
  <c r="AA53" i="10" s="1"/>
  <c r="H54" i="10"/>
  <c r="Z54" i="10" s="1"/>
  <c r="G55" i="10"/>
  <c r="Y55" i="10" s="1"/>
  <c r="S55" i="10"/>
  <c r="AK55" i="10" s="1"/>
  <c r="R56" i="10"/>
  <c r="AJ56" i="10" s="1"/>
  <c r="Q57" i="10"/>
  <c r="AI57" i="10" s="1"/>
  <c r="P58" i="10"/>
  <c r="AH58" i="10" s="1"/>
  <c r="O59" i="10"/>
  <c r="AG59" i="10" s="1"/>
  <c r="O47" i="10"/>
  <c r="AG47" i="10" s="1"/>
  <c r="E46" i="3"/>
  <c r="L14" i="4" s="1"/>
  <c r="I46" i="3"/>
  <c r="C46" i="3"/>
  <c r="M46" i="3"/>
  <c r="K48" i="3"/>
  <c r="G46" i="3"/>
  <c r="K46" i="3"/>
  <c r="S77" i="10" l="1"/>
  <c r="AK77" i="10" s="1"/>
  <c r="L52" i="4"/>
  <c r="I12" i="10"/>
  <c r="AA12" i="10" s="1"/>
  <c r="L33" i="4"/>
  <c r="M19" i="10"/>
  <c r="AE19" i="10" s="1"/>
  <c r="Q15" i="10"/>
  <c r="AI15" i="10" s="1"/>
  <c r="S13" i="10"/>
  <c r="AK13" i="10" s="1"/>
  <c r="K9" i="10"/>
  <c r="AC9" i="10" s="1"/>
  <c r="S11" i="10"/>
  <c r="AK11" i="10" s="1"/>
  <c r="R13" i="10"/>
  <c r="AJ13" i="10" s="1"/>
  <c r="S12" i="10"/>
  <c r="AK12" i="10" s="1"/>
  <c r="O15" i="10"/>
  <c r="AG15" i="10" s="1"/>
  <c r="L20" i="10"/>
  <c r="AD20" i="10" s="1"/>
  <c r="R12" i="10"/>
  <c r="AJ12" i="10" s="1"/>
  <c r="M13" i="10"/>
  <c r="AE13" i="10" s="1"/>
  <c r="Q9" i="10"/>
  <c r="AI9" i="10" s="1"/>
  <c r="N15" i="10"/>
  <c r="AF15" i="10" s="1"/>
  <c r="Q12" i="10"/>
  <c r="AI12" i="10" s="1"/>
  <c r="P12" i="10"/>
  <c r="AH12" i="10" s="1"/>
  <c r="L8" i="10"/>
  <c r="AD8" i="10" s="1"/>
  <c r="J8" i="10"/>
  <c r="AB8" i="10" s="1"/>
  <c r="R20" i="10"/>
  <c r="AJ20" i="10" s="1"/>
  <c r="H8" i="10"/>
  <c r="Z8" i="10" s="1"/>
  <c r="I13" i="10"/>
  <c r="AA13" i="10" s="1"/>
  <c r="S8" i="10"/>
  <c r="AK8" i="10" s="1"/>
  <c r="K20" i="10"/>
  <c r="AC20" i="10" s="1"/>
  <c r="K16" i="10"/>
  <c r="AC16" i="10" s="1"/>
  <c r="J12" i="10"/>
  <c r="AB12" i="10" s="1"/>
  <c r="O16" i="10"/>
  <c r="AG16" i="10" s="1"/>
  <c r="I8" i="10"/>
  <c r="AA8" i="10" s="1"/>
  <c r="N13" i="10"/>
  <c r="AF13" i="10" s="1"/>
  <c r="H12" i="10"/>
  <c r="Z12" i="10" s="1"/>
  <c r="K19" i="10"/>
  <c r="AC19" i="10" s="1"/>
  <c r="M15" i="10"/>
  <c r="AE15" i="10" s="1"/>
  <c r="N18" i="10"/>
  <c r="AF18" i="10" s="1"/>
  <c r="L19" i="10"/>
  <c r="AD19" i="10" s="1"/>
  <c r="L18" i="10"/>
  <c r="AD18" i="10" s="1"/>
  <c r="K18" i="10"/>
  <c r="AC18" i="10" s="1"/>
  <c r="J18" i="10"/>
  <c r="AB18" i="10" s="1"/>
  <c r="H19" i="10"/>
  <c r="Z19" i="10" s="1"/>
  <c r="I17" i="10"/>
  <c r="AA17" i="10" s="1"/>
  <c r="L13" i="10"/>
  <c r="AD13" i="10" s="1"/>
  <c r="M11" i="10"/>
  <c r="AE11" i="10" s="1"/>
  <c r="O17" i="10"/>
  <c r="AG17" i="10" s="1"/>
  <c r="M18" i="10"/>
  <c r="AE18" i="10" s="1"/>
  <c r="M17" i="10"/>
  <c r="AE17" i="10" s="1"/>
  <c r="L17" i="10"/>
  <c r="AD17" i="10" s="1"/>
  <c r="K17" i="10"/>
  <c r="AC17" i="10" s="1"/>
  <c r="I18" i="10"/>
  <c r="AA18" i="10" s="1"/>
  <c r="K15" i="10"/>
  <c r="AC15" i="10" s="1"/>
  <c r="N11" i="10"/>
  <c r="AF11" i="10" s="1"/>
  <c r="O9" i="10"/>
  <c r="AG9" i="10" s="1"/>
  <c r="P9" i="10"/>
  <c r="AH9" i="10" s="1"/>
  <c r="R16" i="10"/>
  <c r="AJ16" i="10" s="1"/>
  <c r="R14" i="10"/>
  <c r="AJ14" i="10" s="1"/>
  <c r="Q14" i="10"/>
  <c r="AI14" i="10" s="1"/>
  <c r="Q13" i="10"/>
  <c r="AI13" i="10" s="1"/>
  <c r="P13" i="10"/>
  <c r="AH13" i="10" s="1"/>
  <c r="O13" i="10"/>
  <c r="AG13" i="10" s="1"/>
  <c r="M14" i="10"/>
  <c r="AE14" i="10" s="1"/>
  <c r="O11" i="10"/>
  <c r="AG11" i="10" s="1"/>
  <c r="O18" i="10"/>
  <c r="AG18" i="10" s="1"/>
  <c r="O8" i="10"/>
  <c r="AG8" i="10" s="1"/>
  <c r="Q16" i="10"/>
  <c r="AI16" i="10" s="1"/>
  <c r="R11" i="10"/>
  <c r="AJ11" i="10" s="1"/>
  <c r="Q11" i="10"/>
  <c r="AI11" i="10" s="1"/>
  <c r="O12" i="10"/>
  <c r="AG12" i="10" s="1"/>
  <c r="P19" i="10"/>
  <c r="AH19" i="10" s="1"/>
  <c r="H13" i="10"/>
  <c r="Z13" i="10" s="1"/>
  <c r="J10" i="10"/>
  <c r="AB10" i="10" s="1"/>
  <c r="H11" i="10"/>
  <c r="Z11" i="10" s="1"/>
  <c r="H10" i="10"/>
  <c r="Z10" i="10" s="1"/>
  <c r="G10" i="10"/>
  <c r="Y10" i="10" s="1"/>
  <c r="S9" i="10"/>
  <c r="AK9" i="10" s="1"/>
  <c r="Q10" i="10"/>
  <c r="AI10" i="10" s="1"/>
  <c r="P18" i="10"/>
  <c r="AH18" i="10" s="1"/>
  <c r="R17" i="10"/>
  <c r="AJ17" i="10" s="1"/>
  <c r="J11" i="10"/>
  <c r="AB11" i="10" s="1"/>
  <c r="J9" i="10"/>
  <c r="AB9" i="10" s="1"/>
  <c r="H14" i="10"/>
  <c r="Z14" i="10" s="1"/>
  <c r="P20" i="10"/>
  <c r="AH20" i="10" s="1"/>
  <c r="G16" i="10"/>
  <c r="Y16" i="10" s="1"/>
  <c r="Q20" i="10"/>
  <c r="AI20" i="10" s="1"/>
  <c r="R18" i="10"/>
  <c r="AJ18" i="10" s="1"/>
  <c r="K12" i="10"/>
  <c r="AC12" i="10" s="1"/>
  <c r="N8" i="10"/>
  <c r="AF8" i="10" s="1"/>
  <c r="Q17" i="10"/>
  <c r="AI17" i="10" s="1"/>
  <c r="N20" i="10"/>
  <c r="AF20" i="10" s="1"/>
  <c r="S15" i="10"/>
  <c r="AK15" i="10" s="1"/>
  <c r="S18" i="10"/>
  <c r="AK18" i="10" s="1"/>
  <c r="G17" i="10"/>
  <c r="Y17" i="10" s="1"/>
  <c r="M10" i="10"/>
  <c r="AE10" i="10" s="1"/>
  <c r="H17" i="10"/>
  <c r="Z17" i="10" s="1"/>
  <c r="I15" i="10"/>
  <c r="AA15" i="10" s="1"/>
  <c r="J19" i="10"/>
  <c r="AB19" i="10" s="1"/>
  <c r="I19" i="10"/>
  <c r="AA19" i="10" s="1"/>
  <c r="G20" i="10"/>
  <c r="Y20" i="10" s="1"/>
  <c r="G19" i="10"/>
  <c r="Y19" i="10" s="1"/>
  <c r="J15" i="10"/>
  <c r="AB15" i="10" s="1"/>
  <c r="K13" i="10"/>
  <c r="AC13" i="10" s="1"/>
  <c r="J72" i="10"/>
  <c r="AB72" i="10" s="1"/>
  <c r="N68" i="10"/>
  <c r="AF68" i="10" s="1"/>
  <c r="N80" i="10"/>
  <c r="AF80" i="10" s="1"/>
  <c r="M69" i="10"/>
  <c r="AE69" i="10" s="1"/>
  <c r="S74" i="10"/>
  <c r="AK74" i="10" s="1"/>
  <c r="L68" i="10"/>
  <c r="AD68" i="10" s="1"/>
  <c r="J70" i="10"/>
  <c r="AB70" i="10" s="1"/>
  <c r="O76" i="10"/>
  <c r="AG76" i="10" s="1"/>
  <c r="M70" i="10"/>
  <c r="AE70" i="10" s="1"/>
  <c r="S71" i="10"/>
  <c r="AK71" i="10" s="1"/>
  <c r="J79" i="10"/>
  <c r="AB79" i="10" s="1"/>
  <c r="O73" i="10"/>
  <c r="AG73" i="10" s="1"/>
  <c r="G80" i="10"/>
  <c r="Y80" i="10" s="1"/>
  <c r="K75" i="10"/>
  <c r="AC75" i="10" s="1"/>
  <c r="Q80" i="10"/>
  <c r="AI80" i="10" s="1"/>
  <c r="P69" i="10"/>
  <c r="AH69" i="10" s="1"/>
  <c r="G77" i="10"/>
  <c r="Y77" i="10" s="1"/>
  <c r="J73" i="10"/>
  <c r="AB73" i="10" s="1"/>
  <c r="L70" i="10"/>
  <c r="AD70" i="10" s="1"/>
  <c r="I71" i="10"/>
  <c r="AA71" i="10" s="1"/>
  <c r="O79" i="10"/>
  <c r="AG79" i="10" s="1"/>
  <c r="G74" i="10"/>
  <c r="Y74" i="10" s="1"/>
  <c r="L80" i="10"/>
  <c r="AD80" i="10" s="1"/>
  <c r="K69" i="10"/>
  <c r="AC69" i="10" s="1"/>
  <c r="P75" i="10"/>
  <c r="AH75" i="10" s="1"/>
  <c r="G71" i="10"/>
  <c r="Y71" i="10" s="1"/>
  <c r="K78" i="10"/>
  <c r="AC78" i="10" s="1"/>
  <c r="P72" i="10"/>
  <c r="AH72" i="10" s="1"/>
  <c r="H79" i="10"/>
  <c r="Z79" i="10" s="1"/>
  <c r="L74" i="10"/>
  <c r="AD74" i="10" s="1"/>
  <c r="R79" i="10"/>
  <c r="AJ79" i="10" s="1"/>
  <c r="H76" i="10"/>
  <c r="Z76" i="10" s="1"/>
  <c r="P78" i="10"/>
  <c r="AH78" i="10" s="1"/>
  <c r="H73" i="10"/>
  <c r="Z73" i="10" s="1"/>
  <c r="M79" i="10"/>
  <c r="AE79" i="10" s="1"/>
  <c r="Q74" i="10"/>
  <c r="AI74" i="10" s="1"/>
  <c r="J68" i="10"/>
  <c r="AB68" i="10" s="1"/>
  <c r="H70" i="10"/>
  <c r="Z70" i="10" s="1"/>
  <c r="L77" i="10"/>
  <c r="AD77" i="10" s="1"/>
  <c r="G76" i="10"/>
  <c r="Y76" i="10" s="1"/>
  <c r="Q71" i="10"/>
  <c r="AI71" i="10" s="1"/>
  <c r="I78" i="10"/>
  <c r="AA78" i="10" s="1"/>
  <c r="H75" i="10"/>
  <c r="Z75" i="10" s="1"/>
  <c r="M73" i="10"/>
  <c r="AE73" i="10" s="1"/>
  <c r="S78" i="10"/>
  <c r="AK78" i="10" s="1"/>
  <c r="I75" i="10"/>
  <c r="AA75" i="10" s="1"/>
  <c r="Q77" i="10"/>
  <c r="AI77" i="10" s="1"/>
  <c r="I72" i="10"/>
  <c r="AA72" i="10" s="1"/>
  <c r="N78" i="10"/>
  <c r="AF78" i="10" s="1"/>
  <c r="R73" i="10"/>
  <c r="AJ73" i="10" s="1"/>
  <c r="J80" i="10"/>
  <c r="AB80" i="10" s="1"/>
  <c r="I69" i="10"/>
  <c r="AA69" i="10" s="1"/>
  <c r="M76" i="10"/>
  <c r="AE76" i="10" s="1"/>
  <c r="R70" i="10"/>
  <c r="AJ70" i="10" s="1"/>
  <c r="J77" i="10"/>
  <c r="AB77" i="10" s="1"/>
  <c r="N72" i="10"/>
  <c r="AF72" i="10" s="1"/>
  <c r="G78" i="10"/>
  <c r="Y78" i="10" s="1"/>
  <c r="J74" i="10"/>
  <c r="AB74" i="10" s="1"/>
  <c r="I74" i="10"/>
  <c r="AA74" i="10" s="1"/>
  <c r="R76" i="10"/>
  <c r="AJ76" i="10" s="1"/>
  <c r="J71" i="10"/>
  <c r="AB71" i="10" s="1"/>
  <c r="O77" i="10"/>
  <c r="AG77" i="10" s="1"/>
  <c r="O68" i="10"/>
  <c r="AG68" i="10" s="1"/>
  <c r="S72" i="10"/>
  <c r="AK72" i="10" s="1"/>
  <c r="K79" i="10"/>
  <c r="AC79" i="10" s="1"/>
  <c r="N75" i="10"/>
  <c r="AF75" i="10" s="1"/>
  <c r="H68" i="10"/>
  <c r="Z68" i="10" s="1"/>
  <c r="S69" i="10"/>
  <c r="AK69" i="10" s="1"/>
  <c r="K76" i="10"/>
  <c r="AC76" i="10" s="1"/>
  <c r="O71" i="10"/>
  <c r="AG71" i="10" s="1"/>
  <c r="H77" i="10"/>
  <c r="Z77" i="10" s="1"/>
  <c r="P79" i="10"/>
  <c r="AH79" i="10" s="1"/>
  <c r="K73" i="10"/>
  <c r="AC73" i="10" s="1"/>
  <c r="S75" i="10"/>
  <c r="AK75" i="10" s="1"/>
  <c r="M68" i="10"/>
  <c r="AE68" i="10" s="1"/>
  <c r="K70" i="10"/>
  <c r="AC70" i="10" s="1"/>
  <c r="P76" i="10"/>
  <c r="AH76" i="10" s="1"/>
  <c r="K72" i="10"/>
  <c r="AC72" i="10" s="1"/>
  <c r="G72" i="10"/>
  <c r="Y72" i="10" s="1"/>
  <c r="L78" i="10"/>
  <c r="AD78" i="10" s="1"/>
  <c r="O74" i="10"/>
  <c r="AG74" i="10" s="1"/>
  <c r="H80" i="10"/>
  <c r="Z80" i="10" s="1"/>
  <c r="G69" i="10"/>
  <c r="Y69" i="10" s="1"/>
  <c r="L75" i="10"/>
  <c r="AD75" i="10" s="1"/>
  <c r="R68" i="10"/>
  <c r="AJ68" i="10" s="1"/>
  <c r="P70" i="10"/>
  <c r="AH70" i="10" s="1"/>
  <c r="I76" i="10"/>
  <c r="AA76" i="10" s="1"/>
  <c r="L72" i="10"/>
  <c r="AD72" i="10" s="1"/>
  <c r="G75" i="10"/>
  <c r="Y75" i="10" s="1"/>
  <c r="M80" i="10"/>
  <c r="AE80" i="10" s="1"/>
  <c r="L69" i="10"/>
  <c r="AD69" i="10" s="1"/>
  <c r="Q75" i="10"/>
  <c r="AI75" i="10" s="1"/>
  <c r="H71" i="10"/>
  <c r="Z71" i="10" s="1"/>
  <c r="M77" i="10"/>
  <c r="AE77" i="10" s="1"/>
  <c r="S76" i="10"/>
  <c r="AK76" i="10" s="1"/>
  <c r="P73" i="10"/>
  <c r="AH73" i="10" s="1"/>
  <c r="I79" i="10"/>
  <c r="AA79" i="10" s="1"/>
  <c r="M74" i="10"/>
  <c r="AE74" i="10" s="1"/>
  <c r="R80" i="10"/>
  <c r="AJ80" i="10" s="1"/>
  <c r="Q69" i="10"/>
  <c r="AI69" i="10" s="1"/>
  <c r="J75" i="10"/>
  <c r="AB75" i="10" s="1"/>
  <c r="M71" i="10"/>
  <c r="AE71" i="10" s="1"/>
  <c r="H74" i="10"/>
  <c r="Z74" i="10" s="1"/>
  <c r="N79" i="10"/>
  <c r="AF79" i="10" s="1"/>
  <c r="R74" i="10"/>
  <c r="AJ74" i="10" s="1"/>
  <c r="K68" i="10"/>
  <c r="AC68" i="10" s="1"/>
  <c r="I70" i="10"/>
  <c r="AA70" i="10" s="1"/>
  <c r="N76" i="10"/>
  <c r="AF76" i="10" s="1"/>
  <c r="N69" i="10"/>
  <c r="AF69" i="10" s="1"/>
  <c r="Q72" i="10"/>
  <c r="AI72" i="10" s="1"/>
  <c r="J78" i="10"/>
  <c r="AB78" i="10" s="1"/>
  <c r="N73" i="10"/>
  <c r="AF73" i="10" s="1"/>
  <c r="S79" i="10"/>
  <c r="AK79" i="10" s="1"/>
  <c r="G68" i="10"/>
  <c r="Y68" i="10" s="1"/>
  <c r="K74" i="10"/>
  <c r="AC74" i="10" s="1"/>
  <c r="P68" i="10"/>
  <c r="AH68" i="10" s="1"/>
  <c r="N70" i="10"/>
  <c r="AF70" i="10" s="1"/>
  <c r="I73" i="10"/>
  <c r="AA73" i="10" s="1"/>
  <c r="O78" i="10"/>
  <c r="AG78" i="10" s="1"/>
  <c r="S73" i="10"/>
  <c r="AK73" i="10" s="1"/>
  <c r="K80" i="10"/>
  <c r="AC80" i="10" s="1"/>
  <c r="J69" i="10"/>
  <c r="AB69" i="10" s="1"/>
  <c r="O75" i="10"/>
  <c r="AG75" i="10" s="1"/>
  <c r="R71" i="10"/>
  <c r="AJ71" i="10" s="1"/>
  <c r="K77" i="10"/>
  <c r="AC77" i="10" s="1"/>
  <c r="Q78" i="10"/>
  <c r="AI78" i="10" s="1"/>
  <c r="O72" i="10"/>
  <c r="AG72" i="10" s="1"/>
  <c r="G79" i="10"/>
  <c r="Y79" i="10" s="1"/>
  <c r="L73" i="10"/>
  <c r="AD73" i="10" s="1"/>
  <c r="P80" i="10"/>
  <c r="AH80" i="10" s="1"/>
  <c r="O69" i="10"/>
  <c r="AG69" i="10" s="1"/>
  <c r="O80" i="10"/>
  <c r="AG80" i="10" s="1"/>
  <c r="G73" i="10"/>
  <c r="Y73" i="10" s="1"/>
  <c r="L79" i="10"/>
  <c r="AD79" i="10" s="1"/>
  <c r="P74" i="10"/>
  <c r="AH74" i="10" s="1"/>
  <c r="S70" i="10"/>
  <c r="AK70" i="10" s="1"/>
  <c r="L76" i="10"/>
  <c r="AD76" i="10" s="1"/>
  <c r="P71" i="10"/>
  <c r="AH71" i="10" s="1"/>
  <c r="H78" i="10"/>
  <c r="Z78" i="10" s="1"/>
  <c r="M72" i="10"/>
  <c r="AE72" i="10" s="1"/>
  <c r="Q79" i="10"/>
  <c r="AI79" i="10" s="1"/>
  <c r="P77" i="10"/>
  <c r="AH77" i="10" s="1"/>
  <c r="K71" i="10"/>
  <c r="AC71" i="10" s="1"/>
  <c r="Q76" i="10"/>
  <c r="AI76" i="10" s="1"/>
  <c r="L71" i="10"/>
  <c r="AD71" i="10" s="1"/>
  <c r="H72" i="10"/>
  <c r="Z72" i="10" s="1"/>
  <c r="M78" i="10"/>
  <c r="AE78" i="10" s="1"/>
  <c r="Q73" i="10"/>
  <c r="AI73" i="10" s="1"/>
  <c r="I68" i="10"/>
  <c r="AA68" i="10" s="1"/>
  <c r="G70" i="10"/>
  <c r="Y70" i="10" s="1"/>
  <c r="M75" i="10"/>
  <c r="AE75" i="10" s="1"/>
  <c r="S68" i="10"/>
  <c r="AK68" i="10" s="1"/>
  <c r="Q70" i="10"/>
  <c r="AI70" i="10" s="1"/>
  <c r="I77" i="10"/>
  <c r="AA77" i="10" s="1"/>
  <c r="N71" i="10"/>
  <c r="AF71" i="10" s="1"/>
  <c r="R78" i="10"/>
  <c r="AJ78" i="10" s="1"/>
  <c r="R75" i="10"/>
  <c r="AJ75" i="10" s="1"/>
  <c r="N77" i="10"/>
  <c r="AF77" i="10" s="1"/>
  <c r="R77" i="10"/>
  <c r="AJ77" i="10" s="1"/>
  <c r="R72" i="10"/>
  <c r="AJ72" i="10" s="1"/>
  <c r="I80" i="10"/>
  <c r="AA80" i="10" s="1"/>
  <c r="H69" i="10"/>
  <c r="Z69" i="10" s="1"/>
  <c r="N74" i="10"/>
  <c r="AF74" i="10" s="1"/>
  <c r="S80" i="10"/>
  <c r="AK80" i="10" s="1"/>
  <c r="R69" i="10"/>
  <c r="AJ69" i="10" s="1"/>
  <c r="J76" i="10"/>
  <c r="AB76" i="10" s="1"/>
  <c r="Q68" i="10"/>
  <c r="AI68" i="10" s="1"/>
  <c r="O70" i="10"/>
  <c r="AG70" i="10" s="1"/>
  <c r="P16" i="10"/>
  <c r="AH16" i="10" s="1"/>
  <c r="K8" i="10"/>
  <c r="AC8" i="10" s="1"/>
  <c r="I10" i="10"/>
  <c r="AA10" i="10" s="1"/>
  <c r="P14" i="10"/>
  <c r="AH14" i="10" s="1"/>
  <c r="I20" i="10"/>
  <c r="AA20" i="10" s="1"/>
  <c r="H9" i="10"/>
  <c r="Z9" i="10" s="1"/>
  <c r="N14" i="10"/>
  <c r="AF14" i="10" s="1"/>
  <c r="S20" i="10"/>
  <c r="AK20" i="10" s="1"/>
  <c r="R9" i="10"/>
  <c r="AJ9" i="10" s="1"/>
  <c r="L14" i="10"/>
  <c r="AD14" i="10" s="1"/>
  <c r="R19" i="10"/>
  <c r="AJ19" i="10" s="1"/>
  <c r="J14" i="10"/>
  <c r="AB14" i="10" s="1"/>
  <c r="Q18" i="10"/>
  <c r="AI18" i="10" s="1"/>
  <c r="G14" i="10"/>
  <c r="Y14" i="10" s="1"/>
  <c r="N12" i="10"/>
  <c r="AF12" i="10" s="1"/>
  <c r="G18" i="10"/>
  <c r="Y18" i="10" s="1"/>
  <c r="L12" i="10"/>
  <c r="AD12" i="10" s="1"/>
  <c r="S16" i="10"/>
  <c r="AK16" i="10" s="1"/>
  <c r="P90" i="10"/>
  <c r="AH90" i="10" s="1"/>
  <c r="O91" i="10"/>
  <c r="AG91" i="10" s="1"/>
  <c r="N92" i="10"/>
  <c r="AF92" i="10" s="1"/>
  <c r="M93" i="10"/>
  <c r="AE93" i="10" s="1"/>
  <c r="L94" i="10"/>
  <c r="AD94" i="10" s="1"/>
  <c r="K95" i="10"/>
  <c r="AC95" i="10" s="1"/>
  <c r="J96" i="10"/>
  <c r="AB96" i="10" s="1"/>
  <c r="I97" i="10"/>
  <c r="AA97" i="10" s="1"/>
  <c r="H98" i="10"/>
  <c r="Z98" i="10" s="1"/>
  <c r="G99" i="10"/>
  <c r="Y99" i="10" s="1"/>
  <c r="S99" i="10"/>
  <c r="AK99" i="10" s="1"/>
  <c r="R100" i="10"/>
  <c r="AJ100" i="10" s="1"/>
  <c r="Q101" i="10"/>
  <c r="AI101" i="10" s="1"/>
  <c r="Q89" i="10"/>
  <c r="AI89" i="10" s="1"/>
  <c r="M92" i="10"/>
  <c r="AE92" i="10" s="1"/>
  <c r="P101" i="10"/>
  <c r="AH101" i="10" s="1"/>
  <c r="Q90" i="10"/>
  <c r="AI90" i="10" s="1"/>
  <c r="P91" i="10"/>
  <c r="AH91" i="10" s="1"/>
  <c r="O92" i="10"/>
  <c r="AG92" i="10" s="1"/>
  <c r="N93" i="10"/>
  <c r="AF93" i="10" s="1"/>
  <c r="M94" i="10"/>
  <c r="AE94" i="10" s="1"/>
  <c r="L95" i="10"/>
  <c r="AD95" i="10" s="1"/>
  <c r="K96" i="10"/>
  <c r="AC96" i="10" s="1"/>
  <c r="J97" i="10"/>
  <c r="AB97" i="10" s="1"/>
  <c r="I98" i="10"/>
  <c r="AA98" i="10" s="1"/>
  <c r="H99" i="10"/>
  <c r="Z99" i="10" s="1"/>
  <c r="G100" i="10"/>
  <c r="Y100" i="10" s="1"/>
  <c r="S100" i="10"/>
  <c r="AK100" i="10" s="1"/>
  <c r="R101" i="10"/>
  <c r="AJ101" i="10" s="1"/>
  <c r="R89" i="10"/>
  <c r="AJ89" i="10" s="1"/>
  <c r="N91" i="10"/>
  <c r="AF91" i="10" s="1"/>
  <c r="P89" i="10"/>
  <c r="AH89" i="10" s="1"/>
  <c r="R90" i="10"/>
  <c r="AJ90" i="10" s="1"/>
  <c r="Q91" i="10"/>
  <c r="AI91" i="10" s="1"/>
  <c r="P92" i="10"/>
  <c r="AH92" i="10" s="1"/>
  <c r="O93" i="10"/>
  <c r="AG93" i="10" s="1"/>
  <c r="N94" i="10"/>
  <c r="AF94" i="10" s="1"/>
  <c r="M95" i="10"/>
  <c r="AE95" i="10" s="1"/>
  <c r="L96" i="10"/>
  <c r="AD96" i="10" s="1"/>
  <c r="K97" i="10"/>
  <c r="AC97" i="10" s="1"/>
  <c r="J98" i="10"/>
  <c r="AB98" i="10" s="1"/>
  <c r="I99" i="10"/>
  <c r="AA99" i="10" s="1"/>
  <c r="H100" i="10"/>
  <c r="Z100" i="10" s="1"/>
  <c r="G101" i="10"/>
  <c r="Y101" i="10" s="1"/>
  <c r="S101" i="10"/>
  <c r="AK101" i="10" s="1"/>
  <c r="S89" i="10"/>
  <c r="AK89" i="10" s="1"/>
  <c r="R99" i="10"/>
  <c r="AJ99" i="10" s="1"/>
  <c r="G90" i="10"/>
  <c r="Y90" i="10" s="1"/>
  <c r="S90" i="10"/>
  <c r="AK90" i="10" s="1"/>
  <c r="R91" i="10"/>
  <c r="AJ91" i="10" s="1"/>
  <c r="Q92" i="10"/>
  <c r="AI92" i="10" s="1"/>
  <c r="P93" i="10"/>
  <c r="AH93" i="10" s="1"/>
  <c r="O94" i="10"/>
  <c r="AG94" i="10" s="1"/>
  <c r="N95" i="10"/>
  <c r="AF95" i="10" s="1"/>
  <c r="M96" i="10"/>
  <c r="AE96" i="10" s="1"/>
  <c r="L97" i="10"/>
  <c r="AD97" i="10" s="1"/>
  <c r="K98" i="10"/>
  <c r="AC98" i="10" s="1"/>
  <c r="J99" i="10"/>
  <c r="AB99" i="10" s="1"/>
  <c r="I100" i="10"/>
  <c r="AA100" i="10" s="1"/>
  <c r="H101" i="10"/>
  <c r="Z101" i="10" s="1"/>
  <c r="H89" i="10"/>
  <c r="Z89" i="10" s="1"/>
  <c r="G89" i="10"/>
  <c r="Y89" i="10" s="1"/>
  <c r="O90" i="10"/>
  <c r="AG90" i="10" s="1"/>
  <c r="Q100" i="10"/>
  <c r="AI100" i="10" s="1"/>
  <c r="H90" i="10"/>
  <c r="Z90" i="10" s="1"/>
  <c r="G91" i="10"/>
  <c r="Y91" i="10" s="1"/>
  <c r="S91" i="10"/>
  <c r="AK91" i="10" s="1"/>
  <c r="R92" i="10"/>
  <c r="AJ92" i="10" s="1"/>
  <c r="Q93" i="10"/>
  <c r="AI93" i="10" s="1"/>
  <c r="P94" i="10"/>
  <c r="AH94" i="10" s="1"/>
  <c r="O95" i="10"/>
  <c r="AG95" i="10" s="1"/>
  <c r="N96" i="10"/>
  <c r="AF96" i="10" s="1"/>
  <c r="M97" i="10"/>
  <c r="AE97" i="10" s="1"/>
  <c r="L98" i="10"/>
  <c r="AD98" i="10" s="1"/>
  <c r="K99" i="10"/>
  <c r="AC99" i="10" s="1"/>
  <c r="J100" i="10"/>
  <c r="AB100" i="10" s="1"/>
  <c r="I101" i="10"/>
  <c r="AA101" i="10" s="1"/>
  <c r="I89" i="10"/>
  <c r="AA89" i="10" s="1"/>
  <c r="H97" i="10"/>
  <c r="Z97" i="10" s="1"/>
  <c r="I90" i="10"/>
  <c r="AA90" i="10" s="1"/>
  <c r="H91" i="10"/>
  <c r="Z91" i="10" s="1"/>
  <c r="G92" i="10"/>
  <c r="Y92" i="10" s="1"/>
  <c r="S92" i="10"/>
  <c r="AK92" i="10" s="1"/>
  <c r="R93" i="10"/>
  <c r="AJ93" i="10" s="1"/>
  <c r="Q94" i="10"/>
  <c r="AI94" i="10" s="1"/>
  <c r="P95" i="10"/>
  <c r="AH95" i="10" s="1"/>
  <c r="O96" i="10"/>
  <c r="AG96" i="10" s="1"/>
  <c r="N97" i="10"/>
  <c r="AF97" i="10" s="1"/>
  <c r="M98" i="10"/>
  <c r="AE98" i="10" s="1"/>
  <c r="L99" i="10"/>
  <c r="AD99" i="10" s="1"/>
  <c r="K100" i="10"/>
  <c r="AC100" i="10" s="1"/>
  <c r="J101" i="10"/>
  <c r="AB101" i="10" s="1"/>
  <c r="J89" i="10"/>
  <c r="AB89" i="10" s="1"/>
  <c r="L93" i="10"/>
  <c r="AD93" i="10" s="1"/>
  <c r="J90" i="10"/>
  <c r="AB90" i="10" s="1"/>
  <c r="I91" i="10"/>
  <c r="AA91" i="10" s="1"/>
  <c r="H92" i="10"/>
  <c r="Z92" i="10" s="1"/>
  <c r="G93" i="10"/>
  <c r="Y93" i="10" s="1"/>
  <c r="S93" i="10"/>
  <c r="AK93" i="10" s="1"/>
  <c r="R94" i="10"/>
  <c r="AJ94" i="10" s="1"/>
  <c r="Q95" i="10"/>
  <c r="AI95" i="10" s="1"/>
  <c r="P96" i="10"/>
  <c r="AH96" i="10" s="1"/>
  <c r="O97" i="10"/>
  <c r="AG97" i="10" s="1"/>
  <c r="N98" i="10"/>
  <c r="AF98" i="10" s="1"/>
  <c r="M99" i="10"/>
  <c r="AE99" i="10" s="1"/>
  <c r="L100" i="10"/>
  <c r="AD100" i="10" s="1"/>
  <c r="K101" i="10"/>
  <c r="AC101" i="10" s="1"/>
  <c r="K89" i="10"/>
  <c r="AC89" i="10" s="1"/>
  <c r="K94" i="10"/>
  <c r="AC94" i="10" s="1"/>
  <c r="K90" i="10"/>
  <c r="AC90" i="10" s="1"/>
  <c r="J91" i="10"/>
  <c r="AB91" i="10" s="1"/>
  <c r="I92" i="10"/>
  <c r="AA92" i="10" s="1"/>
  <c r="H93" i="10"/>
  <c r="Z93" i="10" s="1"/>
  <c r="G94" i="10"/>
  <c r="Y94" i="10" s="1"/>
  <c r="S94" i="10"/>
  <c r="AK94" i="10" s="1"/>
  <c r="R95" i="10"/>
  <c r="AJ95" i="10" s="1"/>
  <c r="Q96" i="10"/>
  <c r="AI96" i="10" s="1"/>
  <c r="P97" i="10"/>
  <c r="AH97" i="10" s="1"/>
  <c r="O98" i="10"/>
  <c r="AG98" i="10" s="1"/>
  <c r="N99" i="10"/>
  <c r="AF99" i="10" s="1"/>
  <c r="M100" i="10"/>
  <c r="AE100" i="10" s="1"/>
  <c r="L101" i="10"/>
  <c r="AD101" i="10" s="1"/>
  <c r="L89" i="10"/>
  <c r="AD89" i="10" s="1"/>
  <c r="J95" i="10"/>
  <c r="AB95" i="10" s="1"/>
  <c r="L90" i="10"/>
  <c r="AD90" i="10" s="1"/>
  <c r="K91" i="10"/>
  <c r="AC91" i="10" s="1"/>
  <c r="J92" i="10"/>
  <c r="AB92" i="10" s="1"/>
  <c r="I93" i="10"/>
  <c r="AA93" i="10" s="1"/>
  <c r="H94" i="10"/>
  <c r="Z94" i="10" s="1"/>
  <c r="G95" i="10"/>
  <c r="Y95" i="10" s="1"/>
  <c r="S95" i="10"/>
  <c r="AK95" i="10" s="1"/>
  <c r="R96" i="10"/>
  <c r="AJ96" i="10" s="1"/>
  <c r="Q97" i="10"/>
  <c r="AI97" i="10" s="1"/>
  <c r="P98" i="10"/>
  <c r="AH98" i="10" s="1"/>
  <c r="O99" i="10"/>
  <c r="AG99" i="10" s="1"/>
  <c r="N100" i="10"/>
  <c r="AF100" i="10" s="1"/>
  <c r="M101" i="10"/>
  <c r="AE101" i="10" s="1"/>
  <c r="M89" i="10"/>
  <c r="AE89" i="10" s="1"/>
  <c r="I96" i="10"/>
  <c r="AA96" i="10" s="1"/>
  <c r="M90" i="10"/>
  <c r="AE90" i="10" s="1"/>
  <c r="L91" i="10"/>
  <c r="AD91" i="10" s="1"/>
  <c r="K92" i="10"/>
  <c r="AC92" i="10" s="1"/>
  <c r="J93" i="10"/>
  <c r="AB93" i="10" s="1"/>
  <c r="I94" i="10"/>
  <c r="AA94" i="10" s="1"/>
  <c r="H95" i="10"/>
  <c r="Z95" i="10" s="1"/>
  <c r="G96" i="10"/>
  <c r="Y96" i="10" s="1"/>
  <c r="S96" i="10"/>
  <c r="AK96" i="10" s="1"/>
  <c r="R97" i="10"/>
  <c r="AJ97" i="10" s="1"/>
  <c r="Q98" i="10"/>
  <c r="AI98" i="10" s="1"/>
  <c r="P99" i="10"/>
  <c r="AH99" i="10" s="1"/>
  <c r="O100" i="10"/>
  <c r="AG100" i="10" s="1"/>
  <c r="N101" i="10"/>
  <c r="AF101" i="10" s="1"/>
  <c r="N89" i="10"/>
  <c r="AF89" i="10" s="1"/>
  <c r="S98" i="10"/>
  <c r="AK98" i="10" s="1"/>
  <c r="N90" i="10"/>
  <c r="AF90" i="10" s="1"/>
  <c r="M91" i="10"/>
  <c r="AE91" i="10" s="1"/>
  <c r="L92" i="10"/>
  <c r="AD92" i="10" s="1"/>
  <c r="K93" i="10"/>
  <c r="AC93" i="10" s="1"/>
  <c r="J94" i="10"/>
  <c r="AB94" i="10" s="1"/>
  <c r="I95" i="10"/>
  <c r="AA95" i="10" s="1"/>
  <c r="H96" i="10"/>
  <c r="Z96" i="10" s="1"/>
  <c r="G97" i="10"/>
  <c r="Y97" i="10" s="1"/>
  <c r="S97" i="10"/>
  <c r="AK97" i="10" s="1"/>
  <c r="R98" i="10"/>
  <c r="AJ98" i="10" s="1"/>
  <c r="Q99" i="10"/>
  <c r="AI99" i="10" s="1"/>
  <c r="P100" i="10"/>
  <c r="AH100" i="10" s="1"/>
  <c r="O101" i="10"/>
  <c r="AG101" i="10" s="1"/>
  <c r="O89" i="10"/>
  <c r="AG89" i="10" s="1"/>
  <c r="G98" i="10"/>
  <c r="Y98" i="10" s="1"/>
  <c r="G13" i="10"/>
  <c r="Y13" i="10" s="1"/>
  <c r="N17" i="10"/>
  <c r="AF17" i="10" s="1"/>
  <c r="G15" i="10"/>
  <c r="Y15" i="10" s="1"/>
  <c r="G11" i="10"/>
  <c r="Y11" i="10" s="1"/>
  <c r="M16" i="10"/>
  <c r="AE16" i="10" s="1"/>
  <c r="M9" i="10"/>
  <c r="AE9" i="10" s="1"/>
  <c r="R10" i="10"/>
  <c r="AJ10" i="10" s="1"/>
  <c r="J17" i="10"/>
  <c r="AB17" i="10" s="1"/>
  <c r="R8" i="10"/>
  <c r="AJ8" i="10" s="1"/>
  <c r="P10" i="10"/>
  <c r="AH10" i="10" s="1"/>
  <c r="I16" i="10"/>
  <c r="AA16" i="10" s="1"/>
  <c r="P8" i="10"/>
  <c r="AH8" i="10" s="1"/>
  <c r="N10" i="10"/>
  <c r="AF10" i="10" s="1"/>
  <c r="H15" i="10"/>
  <c r="Z15" i="10" s="1"/>
  <c r="M8" i="10"/>
  <c r="AE8" i="10" s="1"/>
  <c r="K10" i="10"/>
  <c r="AC10" i="10" s="1"/>
  <c r="I14" i="10"/>
  <c r="AA14" i="10" s="1"/>
  <c r="M20" i="10"/>
  <c r="AE20" i="10" s="1"/>
  <c r="L9" i="10"/>
  <c r="AD9" i="10" s="1"/>
  <c r="I11" i="10"/>
  <c r="AA11" i="10" s="1"/>
  <c r="P15" i="10"/>
  <c r="AH15" i="10" s="1"/>
  <c r="J20" i="10"/>
  <c r="AB20" i="10" s="1"/>
  <c r="I9" i="10"/>
  <c r="AA9" i="10" s="1"/>
  <c r="O14" i="10"/>
  <c r="AG14" i="10" s="1"/>
  <c r="H20" i="10"/>
  <c r="Z20" i="10" s="1"/>
  <c r="G9" i="10"/>
  <c r="Y9" i="10" s="1"/>
  <c r="L15" i="10"/>
  <c r="AD15" i="10" s="1"/>
  <c r="S19" i="10"/>
  <c r="AK19" i="10" s="1"/>
  <c r="G8" i="10"/>
  <c r="Y8" i="10" s="1"/>
  <c r="K14" i="10"/>
  <c r="AC14" i="10" s="1"/>
  <c r="Q19" i="10"/>
  <c r="AI19" i="10" s="1"/>
  <c r="J13" i="10"/>
  <c r="AB13" i="10" s="1"/>
  <c r="N19" i="10"/>
  <c r="AF19" i="10" s="1"/>
  <c r="H18" i="10"/>
  <c r="Z18" i="10" s="1"/>
  <c r="M12" i="10"/>
  <c r="AE12" i="10" s="1"/>
  <c r="S17" i="10"/>
  <c r="AK17" i="10" s="1"/>
  <c r="O19" i="10"/>
  <c r="AG19" i="10" s="1"/>
  <c r="L11" i="10"/>
  <c r="AD11" i="10" s="1"/>
  <c r="P17" i="10"/>
  <c r="AH17" i="10" s="1"/>
  <c r="G12" i="10"/>
  <c r="Y12" i="10" s="1"/>
  <c r="N16" i="10"/>
  <c r="AF16" i="10" s="1"/>
  <c r="K11" i="10"/>
  <c r="AC11" i="10" s="1"/>
  <c r="S10" i="10"/>
  <c r="AK10" i="10" s="1"/>
  <c r="L16" i="10"/>
  <c r="AD16" i="10" s="1"/>
  <c r="L10" i="10"/>
  <c r="AD10" i="10" s="1"/>
  <c r="P11" i="10"/>
  <c r="AH11" i="10" s="1"/>
  <c r="J16" i="10"/>
  <c r="AB16" i="10" s="1"/>
  <c r="Q8" i="10"/>
  <c r="AI8" i="10" s="1"/>
  <c r="O10" i="10"/>
  <c r="AG10" i="10" s="1"/>
  <c r="H16" i="10"/>
  <c r="Z16" i="10" s="1"/>
  <c r="O20" i="10"/>
  <c r="AG20" i="10" s="1"/>
  <c r="N9" i="10"/>
  <c r="AF9" i="10" s="1"/>
  <c r="R15" i="10"/>
  <c r="AJ15" i="10" s="1"/>
  <c r="S14" i="10"/>
  <c r="AK14" i="10" s="1"/>
  <c r="M28" i="10"/>
  <c r="AE28" i="10" s="1"/>
  <c r="L29" i="10"/>
  <c r="AD29" i="10" s="1"/>
  <c r="K30" i="10"/>
  <c r="AC30" i="10" s="1"/>
  <c r="J31" i="10"/>
  <c r="AB31" i="10" s="1"/>
  <c r="I32" i="10"/>
  <c r="AA32" i="10" s="1"/>
  <c r="H33" i="10"/>
  <c r="Z33" i="10" s="1"/>
  <c r="G34" i="10"/>
  <c r="Y34" i="10" s="1"/>
  <c r="S34" i="10"/>
  <c r="AK34" i="10" s="1"/>
  <c r="R35" i="10"/>
  <c r="AJ35" i="10" s="1"/>
  <c r="Q36" i="10"/>
  <c r="AI36" i="10" s="1"/>
  <c r="P37" i="10"/>
  <c r="AH37" i="10" s="1"/>
  <c r="O38" i="10"/>
  <c r="AG38" i="10" s="1"/>
  <c r="N39" i="10"/>
  <c r="AF39" i="10" s="1"/>
  <c r="N27" i="10"/>
  <c r="AF27" i="10" s="1"/>
  <c r="M29" i="10"/>
  <c r="AE29" i="10" s="1"/>
  <c r="N28" i="10"/>
  <c r="AF28" i="10" s="1"/>
  <c r="O28" i="10"/>
  <c r="AG28" i="10" s="1"/>
  <c r="N29" i="10"/>
  <c r="AF29" i="10" s="1"/>
  <c r="M30" i="10"/>
  <c r="AE30" i="10" s="1"/>
  <c r="L31" i="10"/>
  <c r="AD31" i="10" s="1"/>
  <c r="K32" i="10"/>
  <c r="AC32" i="10" s="1"/>
  <c r="J33" i="10"/>
  <c r="AB33" i="10" s="1"/>
  <c r="I34" i="10"/>
  <c r="AA34" i="10" s="1"/>
  <c r="H35" i="10"/>
  <c r="Z35" i="10" s="1"/>
  <c r="G36" i="10"/>
  <c r="Y36" i="10" s="1"/>
  <c r="S36" i="10"/>
  <c r="AK36" i="10" s="1"/>
  <c r="R37" i="10"/>
  <c r="AJ37" i="10" s="1"/>
  <c r="Q38" i="10"/>
  <c r="AI38" i="10" s="1"/>
  <c r="P39" i="10"/>
  <c r="AH39" i="10" s="1"/>
  <c r="P27" i="10"/>
  <c r="AH27" i="10" s="1"/>
  <c r="Q37" i="10"/>
  <c r="AI37" i="10" s="1"/>
  <c r="O27" i="10"/>
  <c r="AG27" i="10" s="1"/>
  <c r="P28" i="10"/>
  <c r="AH28" i="10" s="1"/>
  <c r="O29" i="10"/>
  <c r="AG29" i="10" s="1"/>
  <c r="N30" i="10"/>
  <c r="AF30" i="10" s="1"/>
  <c r="M31" i="10"/>
  <c r="AE31" i="10" s="1"/>
  <c r="L32" i="10"/>
  <c r="AD32" i="10" s="1"/>
  <c r="K33" i="10"/>
  <c r="AC33" i="10" s="1"/>
  <c r="J34" i="10"/>
  <c r="AB34" i="10" s="1"/>
  <c r="I35" i="10"/>
  <c r="AA35" i="10" s="1"/>
  <c r="H36" i="10"/>
  <c r="Z36" i="10" s="1"/>
  <c r="G37" i="10"/>
  <c r="Y37" i="10" s="1"/>
  <c r="S37" i="10"/>
  <c r="AK37" i="10" s="1"/>
  <c r="R38" i="10"/>
  <c r="AJ38" i="10" s="1"/>
  <c r="Q39" i="10"/>
  <c r="AI39" i="10" s="1"/>
  <c r="Q27" i="10"/>
  <c r="AI27" i="10" s="1"/>
  <c r="P38" i="10"/>
  <c r="AH38" i="10" s="1"/>
  <c r="O39" i="10"/>
  <c r="AG39" i="10" s="1"/>
  <c r="Q28" i="10"/>
  <c r="AI28" i="10" s="1"/>
  <c r="P29" i="10"/>
  <c r="AH29" i="10" s="1"/>
  <c r="O30" i="10"/>
  <c r="AG30" i="10" s="1"/>
  <c r="N31" i="10"/>
  <c r="AF31" i="10" s="1"/>
  <c r="M32" i="10"/>
  <c r="AE32" i="10" s="1"/>
  <c r="L33" i="10"/>
  <c r="AD33" i="10" s="1"/>
  <c r="K34" i="10"/>
  <c r="AC34" i="10" s="1"/>
  <c r="J35" i="10"/>
  <c r="AB35" i="10" s="1"/>
  <c r="I36" i="10"/>
  <c r="AA36" i="10" s="1"/>
  <c r="H37" i="10"/>
  <c r="Z37" i="10" s="1"/>
  <c r="G38" i="10"/>
  <c r="Y38" i="10" s="1"/>
  <c r="S38" i="10"/>
  <c r="AK38" i="10" s="1"/>
  <c r="R39" i="10"/>
  <c r="AJ39" i="10" s="1"/>
  <c r="R27" i="10"/>
  <c r="AJ27" i="10" s="1"/>
  <c r="S35" i="10"/>
  <c r="AK35" i="10" s="1"/>
  <c r="R28" i="10"/>
  <c r="AJ28" i="10" s="1"/>
  <c r="Q29" i="10"/>
  <c r="AI29" i="10" s="1"/>
  <c r="P30" i="10"/>
  <c r="AH30" i="10" s="1"/>
  <c r="O31" i="10"/>
  <c r="AG31" i="10" s="1"/>
  <c r="N32" i="10"/>
  <c r="AF32" i="10" s="1"/>
  <c r="M33" i="10"/>
  <c r="AE33" i="10" s="1"/>
  <c r="L34" i="10"/>
  <c r="AD34" i="10" s="1"/>
  <c r="K35" i="10"/>
  <c r="AC35" i="10" s="1"/>
  <c r="J36" i="10"/>
  <c r="AB36" i="10" s="1"/>
  <c r="I37" i="10"/>
  <c r="AA37" i="10" s="1"/>
  <c r="H38" i="10"/>
  <c r="Z38" i="10" s="1"/>
  <c r="G39" i="10"/>
  <c r="Y39" i="10" s="1"/>
  <c r="S39" i="10"/>
  <c r="AK39" i="10" s="1"/>
  <c r="S27" i="10"/>
  <c r="AK27" i="10" s="1"/>
  <c r="G35" i="10"/>
  <c r="Y35" i="10" s="1"/>
  <c r="G28" i="10"/>
  <c r="Y28" i="10" s="1"/>
  <c r="S28" i="10"/>
  <c r="AK28" i="10" s="1"/>
  <c r="R29" i="10"/>
  <c r="AJ29" i="10" s="1"/>
  <c r="Q30" i="10"/>
  <c r="AI30" i="10" s="1"/>
  <c r="P31" i="10"/>
  <c r="AH31" i="10" s="1"/>
  <c r="O32" i="10"/>
  <c r="AG32" i="10" s="1"/>
  <c r="N33" i="10"/>
  <c r="AF33" i="10" s="1"/>
  <c r="M34" i="10"/>
  <c r="AE34" i="10" s="1"/>
  <c r="L35" i="10"/>
  <c r="AD35" i="10" s="1"/>
  <c r="K36" i="10"/>
  <c r="AC36" i="10" s="1"/>
  <c r="J37" i="10"/>
  <c r="AB37" i="10" s="1"/>
  <c r="I38" i="10"/>
  <c r="AA38" i="10" s="1"/>
  <c r="H39" i="10"/>
  <c r="Z39" i="10" s="1"/>
  <c r="H27" i="10"/>
  <c r="Z27" i="10" s="1"/>
  <c r="G27" i="10"/>
  <c r="Y27" i="10" s="1"/>
  <c r="H34" i="10"/>
  <c r="Z34" i="10" s="1"/>
  <c r="H28" i="10"/>
  <c r="Z28" i="10" s="1"/>
  <c r="G29" i="10"/>
  <c r="Y29" i="10" s="1"/>
  <c r="S29" i="10"/>
  <c r="AK29" i="10" s="1"/>
  <c r="R30" i="10"/>
  <c r="AJ30" i="10" s="1"/>
  <c r="Q31" i="10"/>
  <c r="AI31" i="10" s="1"/>
  <c r="P32" i="10"/>
  <c r="AH32" i="10" s="1"/>
  <c r="O33" i="10"/>
  <c r="AG33" i="10" s="1"/>
  <c r="N34" i="10"/>
  <c r="AF34" i="10" s="1"/>
  <c r="M35" i="10"/>
  <c r="AE35" i="10" s="1"/>
  <c r="L36" i="10"/>
  <c r="AD36" i="10" s="1"/>
  <c r="K37" i="10"/>
  <c r="AC37" i="10" s="1"/>
  <c r="J38" i="10"/>
  <c r="AB38" i="10" s="1"/>
  <c r="I39" i="10"/>
  <c r="AA39" i="10" s="1"/>
  <c r="I27" i="10"/>
  <c r="AA27" i="10" s="1"/>
  <c r="R36" i="10"/>
  <c r="AJ36" i="10" s="1"/>
  <c r="I28" i="10"/>
  <c r="AA28" i="10" s="1"/>
  <c r="H29" i="10"/>
  <c r="Z29" i="10" s="1"/>
  <c r="G30" i="10"/>
  <c r="Y30" i="10" s="1"/>
  <c r="S30" i="10"/>
  <c r="AK30" i="10" s="1"/>
  <c r="R31" i="10"/>
  <c r="AJ31" i="10" s="1"/>
  <c r="Q32" i="10"/>
  <c r="AI32" i="10" s="1"/>
  <c r="P33" i="10"/>
  <c r="AH33" i="10" s="1"/>
  <c r="O34" i="10"/>
  <c r="AG34" i="10" s="1"/>
  <c r="N35" i="10"/>
  <c r="AF35" i="10" s="1"/>
  <c r="M36" i="10"/>
  <c r="AE36" i="10" s="1"/>
  <c r="L37" i="10"/>
  <c r="AD37" i="10" s="1"/>
  <c r="K38" i="10"/>
  <c r="AC38" i="10" s="1"/>
  <c r="J39" i="10"/>
  <c r="AB39" i="10" s="1"/>
  <c r="J27" i="10"/>
  <c r="AB27" i="10" s="1"/>
  <c r="I33" i="10"/>
  <c r="AA33" i="10" s="1"/>
  <c r="J28" i="10"/>
  <c r="AB28" i="10" s="1"/>
  <c r="I29" i="10"/>
  <c r="AA29" i="10" s="1"/>
  <c r="H30" i="10"/>
  <c r="Z30" i="10" s="1"/>
  <c r="G31" i="10"/>
  <c r="Y31" i="10" s="1"/>
  <c r="S31" i="10"/>
  <c r="AK31" i="10" s="1"/>
  <c r="R32" i="10"/>
  <c r="AJ32" i="10" s="1"/>
  <c r="Q33" i="10"/>
  <c r="AI33" i="10" s="1"/>
  <c r="P34" i="10"/>
  <c r="AH34" i="10" s="1"/>
  <c r="O35" i="10"/>
  <c r="AG35" i="10" s="1"/>
  <c r="N36" i="10"/>
  <c r="AF36" i="10" s="1"/>
  <c r="M37" i="10"/>
  <c r="AE37" i="10" s="1"/>
  <c r="L38" i="10"/>
  <c r="AD38" i="10" s="1"/>
  <c r="K39" i="10"/>
  <c r="AC39" i="10" s="1"/>
  <c r="K27" i="10"/>
  <c r="AC27" i="10" s="1"/>
  <c r="J32" i="10"/>
  <c r="AB32" i="10" s="1"/>
  <c r="K28" i="10"/>
  <c r="AC28" i="10" s="1"/>
  <c r="J29" i="10"/>
  <c r="AB29" i="10" s="1"/>
  <c r="I30" i="10"/>
  <c r="AA30" i="10" s="1"/>
  <c r="H31" i="10"/>
  <c r="Z31" i="10" s="1"/>
  <c r="G32" i="10"/>
  <c r="Y32" i="10" s="1"/>
  <c r="S32" i="10"/>
  <c r="AK32" i="10" s="1"/>
  <c r="R33" i="10"/>
  <c r="AJ33" i="10" s="1"/>
  <c r="Q34" i="10"/>
  <c r="AI34" i="10" s="1"/>
  <c r="P35" i="10"/>
  <c r="AH35" i="10" s="1"/>
  <c r="O36" i="10"/>
  <c r="AG36" i="10" s="1"/>
  <c r="N37" i="10"/>
  <c r="AF37" i="10" s="1"/>
  <c r="M38" i="10"/>
  <c r="AE38" i="10" s="1"/>
  <c r="L39" i="10"/>
  <c r="AD39" i="10" s="1"/>
  <c r="L27" i="10"/>
  <c r="AD27" i="10" s="1"/>
  <c r="K31" i="10"/>
  <c r="AC31" i="10" s="1"/>
  <c r="L28" i="10"/>
  <c r="AD28" i="10" s="1"/>
  <c r="K29" i="10"/>
  <c r="AC29" i="10" s="1"/>
  <c r="J30" i="10"/>
  <c r="AB30" i="10" s="1"/>
  <c r="I31" i="10"/>
  <c r="AA31" i="10" s="1"/>
  <c r="H32" i="10"/>
  <c r="Z32" i="10" s="1"/>
  <c r="G33" i="10"/>
  <c r="Y33" i="10" s="1"/>
  <c r="S33" i="10"/>
  <c r="AK33" i="10" s="1"/>
  <c r="R34" i="10"/>
  <c r="AJ34" i="10" s="1"/>
  <c r="Q35" i="10"/>
  <c r="AI35" i="10" s="1"/>
  <c r="P36" i="10"/>
  <c r="AH36" i="10" s="1"/>
  <c r="O37" i="10"/>
  <c r="AG37" i="10" s="1"/>
  <c r="N38" i="10"/>
  <c r="AF38" i="10" s="1"/>
  <c r="M39" i="10"/>
  <c r="AE39" i="10" s="1"/>
  <c r="M27" i="10"/>
  <c r="AE27" i="10" s="1"/>
  <c r="L30" i="10"/>
  <c r="AD30" i="10" s="1"/>
</calcChain>
</file>

<file path=xl/sharedStrings.xml><?xml version="1.0" encoding="utf-8"?>
<sst xmlns="http://schemas.openxmlformats.org/spreadsheetml/2006/main" count="342" uniqueCount="128">
  <si>
    <t>Operation</t>
  </si>
  <si>
    <t>Combine Corn</t>
  </si>
  <si>
    <t>Combine Soybeans</t>
  </si>
  <si>
    <t>Drill Wheat</t>
  </si>
  <si>
    <t>Field Cultivation</t>
  </si>
  <si>
    <t>Moldboard Plow</t>
  </si>
  <si>
    <t>Plant Corn or Soybeans</t>
  </si>
  <si>
    <t>Rotary Hoeing</t>
  </si>
  <si>
    <t>Row Crop Cultivation</t>
  </si>
  <si>
    <t>Spreading Dry Manure (per ton)</t>
  </si>
  <si>
    <t>Spreading Liquid Manure (per 1000 gal)</t>
  </si>
  <si>
    <t>Tandom Disk</t>
  </si>
  <si>
    <t>Your Input</t>
  </si>
  <si>
    <t>Corn</t>
  </si>
  <si>
    <t>Soybeans</t>
  </si>
  <si>
    <t>Wheat</t>
  </si>
  <si>
    <t>Transitional</t>
  </si>
  <si>
    <t>Yield/Acre</t>
  </si>
  <si>
    <t>Revenue/Acre</t>
  </si>
  <si>
    <t>Income</t>
  </si>
  <si>
    <t>Inputs</t>
  </si>
  <si>
    <t>Seed</t>
  </si>
  <si>
    <t>Cover Crop</t>
  </si>
  <si>
    <t>Pre-Harvest Field Work</t>
  </si>
  <si>
    <t>Tandem Disk</t>
  </si>
  <si>
    <t>Plow</t>
  </si>
  <si>
    <t>Rotary Hoe</t>
  </si>
  <si>
    <t>Drill</t>
  </si>
  <si>
    <t>Harvest Costs</t>
  </si>
  <si>
    <t>Combine</t>
  </si>
  <si>
    <t>Haul</t>
  </si>
  <si>
    <t>Your Frequency</t>
  </si>
  <si>
    <t>Plant Cover Crops</t>
  </si>
  <si>
    <t>Row Cultivate</t>
  </si>
  <si>
    <t>Plant</t>
  </si>
  <si>
    <t>Apply Dry Manure (per ton)</t>
  </si>
  <si>
    <t>Apply Liquid Manure (per 1000 gallons)</t>
  </si>
  <si>
    <t>Field Cultiviate</t>
  </si>
  <si>
    <t>Your Cost</t>
  </si>
  <si>
    <t>Combine Wheat</t>
  </si>
  <si>
    <t>Haul Corn (per bushel)</t>
  </si>
  <si>
    <t>Dry Corn (per bushel)</t>
  </si>
  <si>
    <t>Haul Soybeans (per bushel)</t>
  </si>
  <si>
    <t>Haul Wheat (per bushel)</t>
  </si>
  <si>
    <t>Dry Soybeans (per bushel)</t>
  </si>
  <si>
    <t>Dry Wheat (per bushel)</t>
  </si>
  <si>
    <t>Price/Bushel</t>
  </si>
  <si>
    <t>Dyring</t>
  </si>
  <si>
    <t>Dry Manure</t>
  </si>
  <si>
    <t>Liquid Manure</t>
  </si>
  <si>
    <t>Total Income</t>
  </si>
  <si>
    <t>Total Costs</t>
  </si>
  <si>
    <t>Transition Corn</t>
  </si>
  <si>
    <t>Profit Per Acre</t>
  </si>
  <si>
    <t>Transition Soybeans</t>
  </si>
  <si>
    <t>Transition Wheat</t>
  </si>
  <si>
    <t>Organic Soybeans</t>
  </si>
  <si>
    <t>Organic Wheat</t>
  </si>
  <si>
    <t>Organic Corn</t>
  </si>
  <si>
    <t>$/Acre</t>
  </si>
  <si>
    <t>Yield Deviations</t>
  </si>
  <si>
    <t>Price Deviations</t>
  </si>
  <si>
    <t>Benefit:Cost Per Year</t>
  </si>
  <si>
    <t>Interest Rate</t>
  </si>
  <si>
    <t>Annual Profit (Per Acre)</t>
  </si>
  <si>
    <t>Corn Price Deviations</t>
  </si>
  <si>
    <t>Corn Yield Deviations</t>
  </si>
  <si>
    <t>Soybean Yield Deviations</t>
  </si>
  <si>
    <t>Soybean Price Deviations</t>
  </si>
  <si>
    <t>Corn and Soybean Yield Deviations</t>
  </si>
  <si>
    <t>Corn and Soybean Price Deviations</t>
  </si>
  <si>
    <t>Wheat Yield Deviations</t>
  </si>
  <si>
    <t>Wheat Price Deviations</t>
  </si>
  <si>
    <t>Corn and Wheat Yield Deviations</t>
  </si>
  <si>
    <t>Corn and Wheat Price Deviations</t>
  </si>
  <si>
    <t>Soybean and Wheat Yield Deviations</t>
  </si>
  <si>
    <t>Soybean and Wheat Price Deviations</t>
  </si>
  <si>
    <t>Corn, Soybean and Wheat Yield Deviations</t>
  </si>
  <si>
    <t>Corn, Soybean and Wheat Price Deviations</t>
  </si>
  <si>
    <t>Corn-Soybean Transition</t>
  </si>
  <si>
    <t>Corn-Soybean Rotation</t>
  </si>
  <si>
    <t>Corn-Soybean-Wheat Rotation</t>
  </si>
  <si>
    <t>Corn andSoybean Price Deviations</t>
  </si>
  <si>
    <t>Benefit Cost Ratio</t>
  </si>
  <si>
    <t>Project Goal</t>
  </si>
  <si>
    <t>Assumptions</t>
  </si>
  <si>
    <t>Instructions</t>
  </si>
  <si>
    <t>Interpretation of results</t>
  </si>
  <si>
    <t>2) On the "Transition Cash Flow" and/or "Organic Cash Flow" tab(s), fill in the interst rate for your operation, expected yeild (per acre) and price for each crop of interest in the yellow cells. Additionally, fill in input costs (per acre) and frequency of field and harvesting operations in the yellow cells.</t>
  </si>
  <si>
    <t>Benefit:Cost Per Year (Per Acre)</t>
  </si>
  <si>
    <t>3) Sensitivity analyses for price and yield deviations are found on the remaining tabs. The percentage variation in each table are able to be changed and formulas will automatically update to give you the result for changes made.</t>
  </si>
  <si>
    <t>Purdue Estimate</t>
  </si>
  <si>
    <t>Purdue Est. Frequency</t>
  </si>
  <si>
    <t>Profit ($/Acre) Sensitivity to Price and Yield Changes</t>
  </si>
  <si>
    <t>Only Corn Changes</t>
  </si>
  <si>
    <t>Only Soybeans Change</t>
  </si>
  <si>
    <t>Both Corn and Soybeans Change</t>
  </si>
  <si>
    <t>Only Wheat Changes</t>
  </si>
  <si>
    <t>Both Corn and Wheat Change</t>
  </si>
  <si>
    <t>Both Soybeans and Wheat Change</t>
  </si>
  <si>
    <t>Corn, Soybeans, and Wheat All Change</t>
  </si>
  <si>
    <t>Net Present Value</t>
  </si>
  <si>
    <t>Net Present Vaule (NPV) is a measure that puts future expenses and income in terms of today's dollars.  The value of a dollar changes over time due to inflation and other external forces, so putting future expenses and income in today's dollars helps with making long-run production decisions.  When looking at the NPV between different crops or crop roatations, the crop/rotation with the highest NPV is more profitable in the long-run.</t>
  </si>
  <si>
    <t xml:space="preserve">Net Present Value and the Benefit Cost Ratio are often used together when making production decisions.  While each measure will always agree on a profit or a loss, the order between alternatives considered may differ between the NPV and Benefit Cost Ratio.  In other words, the best option according to the NPV may not be the best option when looking at the Benefit Cost Ratio.  When making on-farm decisions, it is best to consider the farm's cash flow and which option will require greater expenses and capital input during production.  When cash flow and capital input are not a problem, a producer may choose to follow the NPV, which ensures the best outcome.  However, when there are concerns of cash flow or the ability to invest capital, then a producer may rely more on the Benefit Cost Ratio for decision making. </t>
  </si>
  <si>
    <t>The Benefit Cost Ratio uses the NPV of expenses and income.  The Benefit Cost Ratio is calculated by dividing the NPV of income by the NPV of expenses over a period of time.  Thus, when the Benefit Cost Ratio is 1, this indicates breaking even in the long run.  If the Benefit Cost Ratio is less than 1, this indicates that expenses are greater than income, signaling a loss in the long run.  On the other hand, if the Benefit Cost Ratio is greater than 1, then expenses are less than income, indicating profits in the long-run.  When using the Benefit Cost Ratio for decision making, it is good to ensure the value is 1 or greater in order to at least breakeven.  The higher the Benefit Cost Ratio, the better the outcome.</t>
  </si>
  <si>
    <t>What if the NPV and Benefit Cost Ratio give different results?</t>
  </si>
  <si>
    <t>Assumption 1)  Transition is a 3 year transitioning period, however, the crop from the third year can be marketed as organic. Therefore, this analysis assumes that in a Corn-Soybean-Wheat rotation, transition will occur with Soybeans and Wheat, Corn produced in the third year of transition can then be marketed as organic corn.</t>
  </si>
  <si>
    <t>Assumption 2)  In a corn/soybean rotation, it is assumed that organic corn production in year 1 is followed by organic soybean production in year 2.</t>
  </si>
  <si>
    <t>Organic Grain Production Risk Calculator</t>
  </si>
  <si>
    <t>This project was funded by the North Central Region Sustainable Agricutlre Research and Exentsion (NCR-SARE) division of the United States Deparement of Agriculture and carried out by Purdue University Agricultural Economics.</t>
  </si>
  <si>
    <t>Purdue Cost Estimate</t>
  </si>
  <si>
    <t>Organic</t>
  </si>
  <si>
    <t>Other Operation (Insert Name)</t>
  </si>
  <si>
    <t>Other Costs</t>
  </si>
  <si>
    <t>Yield</t>
  </si>
  <si>
    <t>Price</t>
  </si>
  <si>
    <t>Soy Yield</t>
  </si>
  <si>
    <t>Corn Yield</t>
  </si>
  <si>
    <t>Soy Price</t>
  </si>
  <si>
    <t>Corn Price</t>
  </si>
  <si>
    <t>Wheat Price</t>
  </si>
  <si>
    <t>Wheat Yield</t>
  </si>
  <si>
    <t>Cells where you can input/change values and information will appear as:</t>
  </si>
  <si>
    <t xml:space="preserve">https://ag.purdue.edu/commercialag/home/resource/2021/10/comparison-of-conventional-and-organic-crop-rotations-tool/ </t>
  </si>
  <si>
    <t xml:space="preserve">Purdue estimates used in this calculator were sourced from the "Comparision of Conventional and Organic Crop Rotations (Spreadsheet Tool)" built by Purdue's Center for "Commercial Agriculture.  The tool can be found at:  </t>
  </si>
  <si>
    <t>The goal of this project is the creation of a dynamic financial calculator that can be used by farmers producing organic grains or considering transitioning to organic grain production.  This calculator uses anciticpated costs, yields, and income for organic grain production to calculate finaical incidators that can be used to assess risk associated with organic crop grain production.  The financial indicators and risk assessments are intnded to aid in farm planning.  While this calculator does produce some assessment of financial indicators and risk, it is important to note that this calculator is not intended to be all-inclusive of costs and potential income that farmers may actually experience.  Therefore, while this calculator may aid in farm decision making, it is not intended to be used as a definitive, all-encompassing tool.  If considering transitioning to organic grain production, or adding a new crop into your organic grain rotation, this calculator is intended as a pre-cursor/quick calculator that can be used before using a complete enterprise budget.  Enterprise budgets for organic grain production have been created by the Center for Commercial Agriculture at Purdue University and are available online free of charge (a link to this tool is provided at the bottom of this page).</t>
  </si>
  <si>
    <t>1) Fill in your operation's cost of each activity (per acre) in the yellow cells of the "Operation Costs" Tab.  Additionial operations are listed on this page, you can change the operation name in the yellow cells by clicking the cell and going to the formula bar directly above the spreadsheet, clearing what is written, then typing you input.</t>
  </si>
  <si>
    <t>Acknowledgements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</si>
</sst>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b/>
      <sz val="22"/>
      <color theme="1"/>
      <name val="Calibri"/>
      <family val="2"/>
      <scheme val="minor"/>
    </font>
    <font>
      <b/>
      <sz val="26"/>
      <color theme="1"/>
      <name val="Calibri"/>
      <family val="2"/>
      <scheme val="minor"/>
    </font>
    <font>
      <sz val="12"/>
      <color theme="1"/>
      <name val="Calibri"/>
      <family val="2"/>
      <scheme val="minor"/>
    </font>
    <font>
      <b/>
      <sz val="72"/>
      <color theme="1"/>
      <name val="Calibri"/>
      <family val="2"/>
      <scheme val="minor"/>
    </font>
    <font>
      <b/>
      <sz val="48"/>
      <color theme="1"/>
      <name val="Calibri"/>
      <family val="2"/>
      <scheme val="minor"/>
    </font>
    <font>
      <b/>
      <sz val="24"/>
      <color theme="1"/>
      <name val="Calibri"/>
      <family val="2"/>
      <scheme val="minor"/>
    </font>
    <font>
      <b/>
      <sz val="18"/>
      <color theme="1"/>
      <name val="Calibri"/>
      <family val="2"/>
      <scheme val="minor"/>
    </font>
    <font>
      <b/>
      <sz val="16"/>
      <color theme="1"/>
      <name val="Calibri"/>
      <family val="2"/>
      <scheme val="minor"/>
    </font>
    <font>
      <b/>
      <sz val="36"/>
      <color theme="1"/>
      <name val="Calibri"/>
      <family val="2"/>
      <scheme val="minor"/>
    </font>
    <font>
      <b/>
      <u/>
      <sz val="16"/>
      <color theme="1"/>
      <name val="Calibri"/>
      <family val="2"/>
      <scheme val="minor"/>
    </font>
    <font>
      <b/>
      <u/>
      <sz val="18"/>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theme="1"/>
        <bgColor indexed="64"/>
      </patternFill>
    </fill>
    <fill>
      <patternFill patternType="solid">
        <fgColor theme="0"/>
        <bgColor indexed="64"/>
      </patternFill>
    </fill>
    <fill>
      <patternFill patternType="solid">
        <fgColor theme="2" tint="-0.8999908444471571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214">
    <xf numFmtId="0" fontId="0" fillId="0" borderId="0" xfId="0"/>
    <xf numFmtId="0" fontId="2" fillId="0" borderId="0" xfId="0" applyFont="1"/>
    <xf numFmtId="8" fontId="0" fillId="0" borderId="0" xfId="0" applyNumberFormat="1"/>
    <xf numFmtId="9" fontId="0" fillId="0" borderId="0" xfId="2" applyFont="1"/>
    <xf numFmtId="0" fontId="4" fillId="0" borderId="0" xfId="0" applyFont="1" applyAlignment="1">
      <alignment horizontal="center"/>
    </xf>
    <xf numFmtId="0" fontId="0" fillId="3" borderId="0" xfId="0" applyFill="1"/>
    <xf numFmtId="0" fontId="7" fillId="3" borderId="0" xfId="0" applyFont="1" applyFill="1" applyAlignment="1">
      <alignment horizontal="center" textRotation="90"/>
    </xf>
    <xf numFmtId="0" fontId="0" fillId="4" borderId="0" xfId="0" applyFill="1"/>
    <xf numFmtId="0" fontId="7" fillId="4" borderId="0" xfId="0" applyFont="1" applyFill="1" applyAlignment="1">
      <alignment horizontal="center" textRotation="90"/>
    </xf>
    <xf numFmtId="9" fontId="0" fillId="4" borderId="0" xfId="2" applyFont="1" applyFill="1"/>
    <xf numFmtId="9" fontId="2" fillId="4" borderId="0" xfId="2" applyFont="1" applyFill="1"/>
    <xf numFmtId="9" fontId="2" fillId="4" borderId="0" xfId="2" applyFont="1" applyFill="1" applyAlignment="1">
      <alignment horizontal="center"/>
    </xf>
    <xf numFmtId="0" fontId="0" fillId="0" borderId="2" xfId="0" applyBorder="1"/>
    <xf numFmtId="0" fontId="0" fillId="0" borderId="3" xfId="0"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xf numFmtId="0" fontId="0" fillId="0" borderId="0" xfId="0" applyBorder="1"/>
    <xf numFmtId="9" fontId="0" fillId="0" borderId="0" xfId="0" applyNumberFormat="1" applyFont="1" applyBorder="1" applyAlignment="1">
      <alignment horizontal="center"/>
    </xf>
    <xf numFmtId="9" fontId="2" fillId="2" borderId="6" xfId="2" applyFont="1" applyFill="1" applyBorder="1" applyAlignment="1">
      <alignment horizontal="center"/>
    </xf>
    <xf numFmtId="0" fontId="0" fillId="0" borderId="7" xfId="0" applyBorder="1"/>
    <xf numFmtId="0" fontId="0" fillId="0" borderId="8" xfId="0" applyBorder="1"/>
    <xf numFmtId="0" fontId="0" fillId="0" borderId="9" xfId="0" applyBorder="1"/>
    <xf numFmtId="8" fontId="0" fillId="0" borderId="0" xfId="0" applyNumberFormat="1" applyFont="1"/>
    <xf numFmtId="8" fontId="3" fillId="0" borderId="0" xfId="0" applyNumberFormat="1" applyFont="1"/>
    <xf numFmtId="2" fontId="0" fillId="0" borderId="0" xfId="0" applyNumberFormat="1" applyAlignment="1">
      <alignment horizontal="center"/>
    </xf>
    <xf numFmtId="2" fontId="3" fillId="0" borderId="0" xfId="0" applyNumberFormat="1" applyFont="1" applyAlignment="1">
      <alignment horizontal="center"/>
    </xf>
    <xf numFmtId="0" fontId="0" fillId="0" borderId="5" xfId="0" applyBorder="1"/>
    <xf numFmtId="0" fontId="0" fillId="0" borderId="10" xfId="0" applyBorder="1"/>
    <xf numFmtId="0" fontId="0" fillId="4" borderId="0" xfId="0" applyFill="1" applyBorder="1"/>
    <xf numFmtId="0" fontId="4" fillId="0" borderId="0" xfId="0" applyFont="1" applyBorder="1" applyAlignment="1">
      <alignment horizontal="center"/>
    </xf>
    <xf numFmtId="9" fontId="2" fillId="4" borderId="0" xfId="2" applyFont="1" applyFill="1" applyBorder="1" applyAlignment="1">
      <alignment horizontal="center"/>
    </xf>
    <xf numFmtId="9" fontId="2" fillId="4" borderId="0" xfId="2" applyFont="1" applyFill="1" applyBorder="1"/>
    <xf numFmtId="8" fontId="0" fillId="0" borderId="0" xfId="0" applyNumberFormat="1" applyBorder="1"/>
    <xf numFmtId="8" fontId="3" fillId="0" borderId="0" xfId="0" applyNumberFormat="1" applyFont="1" applyBorder="1"/>
    <xf numFmtId="2" fontId="0" fillId="0" borderId="0" xfId="0" applyNumberFormat="1" applyBorder="1" applyAlignment="1">
      <alignment horizontal="center"/>
    </xf>
    <xf numFmtId="2" fontId="3" fillId="0" borderId="0" xfId="0" applyNumberFormat="1" applyFont="1" applyBorder="1" applyAlignment="1">
      <alignment horizontal="center"/>
    </xf>
    <xf numFmtId="0" fontId="0" fillId="0" borderId="0" xfId="0" applyFill="1"/>
    <xf numFmtId="0" fontId="7" fillId="0" borderId="0" xfId="0" applyFont="1" applyFill="1" applyAlignment="1">
      <alignment horizontal="center" textRotation="90"/>
    </xf>
    <xf numFmtId="9" fontId="2" fillId="0" borderId="0" xfId="2" applyFont="1" applyFill="1" applyAlignment="1">
      <alignment horizontal="center"/>
    </xf>
    <xf numFmtId="9" fontId="2" fillId="0" borderId="0" xfId="2" applyFont="1" applyFill="1"/>
    <xf numFmtId="8" fontId="0" fillId="0" borderId="0" xfId="0" applyNumberFormat="1" applyFont="1" applyFill="1"/>
    <xf numFmtId="8" fontId="3" fillId="0" borderId="0" xfId="0" applyNumberFormat="1" applyFont="1" applyFill="1"/>
    <xf numFmtId="9" fontId="0" fillId="0" borderId="0" xfId="2" applyFont="1" applyFill="1"/>
    <xf numFmtId="8" fontId="0" fillId="0" borderId="0" xfId="0" applyNumberFormat="1" applyFill="1"/>
    <xf numFmtId="0" fontId="4" fillId="0" borderId="0" xfId="0" applyFont="1" applyFill="1" applyAlignment="1"/>
    <xf numFmtId="0" fontId="5" fillId="0" borderId="0" xfId="0" applyFont="1" applyFill="1" applyAlignment="1">
      <alignment textRotation="90"/>
    </xf>
    <xf numFmtId="0" fontId="5" fillId="0" borderId="0" xfId="0" applyFont="1" applyFill="1" applyAlignment="1"/>
    <xf numFmtId="0" fontId="0" fillId="2" borderId="1" xfId="0" applyFill="1" applyBorder="1" applyAlignment="1">
      <alignment horizontal="center"/>
    </xf>
    <xf numFmtId="0" fontId="3" fillId="0" borderId="0" xfId="0" applyFont="1"/>
    <xf numFmtId="0" fontId="8" fillId="0" borderId="0" xfId="0" applyFont="1"/>
    <xf numFmtId="0" fontId="2" fillId="0" borderId="3" xfId="0" applyFont="1" applyBorder="1"/>
    <xf numFmtId="0" fontId="0" fillId="0" borderId="0" xfId="0" applyFill="1" applyAlignment="1"/>
    <xf numFmtId="0" fontId="0" fillId="3" borderId="0" xfId="0" applyFill="1" applyAlignment="1"/>
    <xf numFmtId="9" fontId="0" fillId="3" borderId="0" xfId="2" applyFont="1" applyFill="1"/>
    <xf numFmtId="8" fontId="0" fillId="0" borderId="0" xfId="1" applyNumberFormat="1" applyFont="1"/>
    <xf numFmtId="0" fontId="6" fillId="3" borderId="0" xfId="0" applyFont="1" applyFill="1" applyBorder="1" applyAlignment="1">
      <alignment horizontal="center"/>
    </xf>
    <xf numFmtId="0" fontId="4" fillId="3" borderId="0" xfId="0" applyFont="1" applyFill="1" applyAlignment="1">
      <alignment horizontal="center"/>
    </xf>
    <xf numFmtId="9" fontId="2" fillId="3" borderId="0" xfId="2" applyFont="1" applyFill="1" applyAlignment="1">
      <alignment horizontal="center"/>
    </xf>
    <xf numFmtId="8" fontId="0" fillId="3" borderId="0" xfId="0" applyNumberFormat="1" applyFill="1"/>
    <xf numFmtId="8" fontId="0" fillId="3" borderId="0" xfId="0" applyNumberFormat="1" applyFont="1" applyFill="1"/>
    <xf numFmtId="0" fontId="0" fillId="5" borderId="0" xfId="0" applyFill="1"/>
    <xf numFmtId="0" fontId="7" fillId="4" borderId="0" xfId="0" applyFont="1" applyFill="1" applyBorder="1" applyAlignment="1">
      <alignment horizontal="center" textRotation="90"/>
    </xf>
    <xf numFmtId="0" fontId="6" fillId="5" borderId="0" xfId="0" applyFont="1" applyFill="1" applyBorder="1" applyAlignment="1">
      <alignment horizontal="center"/>
    </xf>
    <xf numFmtId="0" fontId="0" fillId="5" borderId="0" xfId="0" applyFill="1" applyBorder="1"/>
    <xf numFmtId="0" fontId="4" fillId="5" borderId="0" xfId="0" applyFont="1" applyFill="1" applyBorder="1" applyAlignment="1">
      <alignment horizontal="center"/>
    </xf>
    <xf numFmtId="9" fontId="2" fillId="5" borderId="0" xfId="2" applyFont="1" applyFill="1" applyBorder="1" applyAlignment="1">
      <alignment horizontal="center"/>
    </xf>
    <xf numFmtId="8" fontId="0" fillId="5" borderId="0" xfId="0" applyNumberFormat="1" applyFill="1" applyBorder="1"/>
    <xf numFmtId="0" fontId="5" fillId="4" borderId="0" xfId="0" applyFont="1" applyFill="1" applyBorder="1" applyAlignment="1">
      <alignment horizontal="center" vertical="center" textRotation="90"/>
    </xf>
    <xf numFmtId="0" fontId="0" fillId="3" borderId="0" xfId="0" applyFill="1" applyBorder="1"/>
    <xf numFmtId="0" fontId="5" fillId="3" borderId="0" xfId="0" applyFont="1" applyFill="1" applyBorder="1" applyAlignment="1">
      <alignment horizontal="center" vertical="center" textRotation="90"/>
    </xf>
    <xf numFmtId="0" fontId="5" fillId="4" borderId="0" xfId="0" applyFont="1" applyFill="1" applyBorder="1" applyAlignment="1">
      <alignment horizontal="center" textRotation="90"/>
    </xf>
    <xf numFmtId="0" fontId="0" fillId="0" borderId="0" xfId="0" applyBorder="1" applyAlignment="1">
      <alignment horizontal="center"/>
    </xf>
    <xf numFmtId="0" fontId="12" fillId="4" borderId="0" xfId="0" applyFont="1" applyFill="1" applyBorder="1" applyAlignment="1">
      <alignment horizontal="center" vertical="center" textRotation="90"/>
    </xf>
    <xf numFmtId="0" fontId="12" fillId="3" borderId="0" xfId="0" applyFont="1" applyFill="1" applyBorder="1" applyAlignment="1">
      <alignment horizontal="center" vertical="center" textRotation="90"/>
    </xf>
    <xf numFmtId="0" fontId="13" fillId="4" borderId="0" xfId="0" applyFont="1" applyFill="1" applyBorder="1" applyAlignment="1">
      <alignment horizontal="center" vertical="center" textRotation="90"/>
    </xf>
    <xf numFmtId="0" fontId="13" fillId="3" borderId="0" xfId="0" applyFont="1" applyFill="1" applyBorder="1" applyAlignment="1">
      <alignment horizontal="center" vertical="center" textRotation="90"/>
    </xf>
    <xf numFmtId="0" fontId="4" fillId="3" borderId="0" xfId="0" applyFont="1" applyFill="1" applyBorder="1" applyAlignment="1">
      <alignment horizontal="center"/>
    </xf>
    <xf numFmtId="9" fontId="2" fillId="3" borderId="0" xfId="2" applyFont="1" applyFill="1" applyBorder="1" applyAlignment="1">
      <alignment horizontal="center"/>
    </xf>
    <xf numFmtId="8" fontId="0" fillId="3" borderId="0" xfId="0" applyNumberFormat="1" applyFill="1" applyBorder="1"/>
    <xf numFmtId="0" fontId="9" fillId="3" borderId="0" xfId="0" applyFont="1" applyFill="1" applyBorder="1" applyAlignment="1">
      <alignment textRotation="90" wrapText="1"/>
    </xf>
    <xf numFmtId="0" fontId="2" fillId="0" borderId="0" xfId="0" applyFont="1" applyBorder="1"/>
    <xf numFmtId="0" fontId="2" fillId="0" borderId="10" xfId="0" applyFont="1" applyBorder="1"/>
    <xf numFmtId="0" fontId="0" fillId="2" borderId="6" xfId="0" applyFill="1" applyBorder="1"/>
    <xf numFmtId="44" fontId="0" fillId="0" borderId="0" xfId="1" applyFont="1" applyBorder="1"/>
    <xf numFmtId="44" fontId="0" fillId="2" borderId="6" xfId="1" applyFont="1" applyFill="1" applyBorder="1"/>
    <xf numFmtId="44" fontId="2" fillId="0" borderId="0" xfId="0" applyNumberFormat="1" applyFont="1" applyBorder="1"/>
    <xf numFmtId="44" fontId="2" fillId="0" borderId="10" xfId="0" applyNumberFormat="1" applyFont="1" applyBorder="1"/>
    <xf numFmtId="0" fontId="0" fillId="0" borderId="5" xfId="0" applyBorder="1" applyAlignment="1">
      <alignment horizontal="center"/>
    </xf>
    <xf numFmtId="44" fontId="0" fillId="0" borderId="10" xfId="1" applyFont="1" applyBorder="1"/>
    <xf numFmtId="44" fontId="0" fillId="0" borderId="0" xfId="0" applyNumberFormat="1" applyBorder="1"/>
    <xf numFmtId="44" fontId="0" fillId="0" borderId="10" xfId="0" applyNumberFormat="1" applyBorder="1"/>
    <xf numFmtId="0" fontId="3" fillId="0" borderId="5" xfId="0" applyFont="1" applyBorder="1"/>
    <xf numFmtId="44" fontId="3" fillId="0" borderId="0" xfId="0" applyNumberFormat="1" applyFont="1" applyBorder="1"/>
    <xf numFmtId="0" fontId="3" fillId="0" borderId="0" xfId="0" applyFont="1" applyBorder="1"/>
    <xf numFmtId="44" fontId="3" fillId="0" borderId="10" xfId="0" applyNumberFormat="1" applyFont="1" applyBorder="1"/>
    <xf numFmtId="0" fontId="8" fillId="0" borderId="5" xfId="0" applyFont="1" applyBorder="1"/>
    <xf numFmtId="44" fontId="8" fillId="0" borderId="0" xfId="0" applyNumberFormat="1" applyFont="1" applyBorder="1"/>
    <xf numFmtId="0" fontId="8" fillId="0" borderId="0" xfId="0" applyFont="1" applyBorder="1"/>
    <xf numFmtId="44" fontId="8" fillId="0" borderId="10" xfId="0" applyNumberFormat="1" applyFont="1" applyBorder="1"/>
    <xf numFmtId="0" fontId="3" fillId="0" borderId="7" xfId="0" applyFont="1" applyBorder="1"/>
    <xf numFmtId="2" fontId="3" fillId="0" borderId="8" xfId="0" applyNumberFormat="1" applyFont="1" applyBorder="1"/>
    <xf numFmtId="0" fontId="3" fillId="0" borderId="8" xfId="0" applyFont="1" applyBorder="1"/>
    <xf numFmtId="2" fontId="3" fillId="0" borderId="9" xfId="0" applyNumberFormat="1" applyFont="1" applyBorder="1"/>
    <xf numFmtId="44" fontId="2" fillId="0" borderId="0" xfId="1" applyFont="1" applyBorder="1"/>
    <xf numFmtId="0" fontId="2" fillId="0" borderId="3" xfId="0" applyFont="1" applyBorder="1" applyAlignment="1">
      <alignment horizontal="right"/>
    </xf>
    <xf numFmtId="0" fontId="2" fillId="0" borderId="4" xfId="0" applyFont="1" applyBorder="1"/>
    <xf numFmtId="0" fontId="2" fillId="0" borderId="0" xfId="0" applyFont="1" applyBorder="1" applyAlignment="1">
      <alignment horizontal="right"/>
    </xf>
    <xf numFmtId="0" fontId="2" fillId="0" borderId="10" xfId="0" applyFont="1" applyBorder="1" applyAlignment="1">
      <alignment horizontal="right"/>
    </xf>
    <xf numFmtId="44" fontId="0" fillId="0" borderId="8" xfId="1" applyFont="1" applyBorder="1"/>
    <xf numFmtId="44" fontId="0" fillId="2" borderId="14" xfId="1" applyFont="1" applyFill="1" applyBorder="1"/>
    <xf numFmtId="0" fontId="0" fillId="0" borderId="0" xfId="0" applyAlignment="1">
      <alignment wrapText="1"/>
    </xf>
    <xf numFmtId="0" fontId="0" fillId="0" borderId="0" xfId="0" applyAlignment="1">
      <alignment horizontal="left" wrapText="1"/>
    </xf>
    <xf numFmtId="0" fontId="15" fillId="0" borderId="0" xfId="0" applyFont="1" applyAlignment="1"/>
    <xf numFmtId="164" fontId="0" fillId="0" borderId="0" xfId="0" applyNumberFormat="1"/>
    <xf numFmtId="164" fontId="3" fillId="0" borderId="0" xfId="0" applyNumberFormat="1" applyFont="1"/>
    <xf numFmtId="0" fontId="5" fillId="4" borderId="0" xfId="0" applyFont="1" applyFill="1" applyBorder="1" applyAlignment="1">
      <alignment horizontal="center" vertical="center" textRotation="90" wrapText="1"/>
    </xf>
    <xf numFmtId="0" fontId="4" fillId="0" borderId="0" xfId="0" applyFont="1" applyBorder="1" applyAlignment="1">
      <alignment horizontal="center"/>
    </xf>
    <xf numFmtId="0" fontId="5" fillId="4" borderId="0" xfId="0" applyFont="1" applyFill="1" applyBorder="1" applyAlignment="1">
      <alignment horizontal="center" textRotation="90"/>
    </xf>
    <xf numFmtId="0" fontId="0" fillId="0" borderId="0" xfId="0" applyAlignment="1">
      <alignment horizontal="left" wrapText="1"/>
    </xf>
    <xf numFmtId="0" fontId="4" fillId="0" borderId="0" xfId="0" applyFont="1" applyAlignment="1">
      <alignment horizontal="center"/>
    </xf>
    <xf numFmtId="0" fontId="4" fillId="0" borderId="0" xfId="0" applyFont="1" applyBorder="1" applyAlignment="1">
      <alignment horizontal="center"/>
    </xf>
    <xf numFmtId="0" fontId="5" fillId="4" borderId="0" xfId="0" applyFont="1" applyFill="1" applyBorder="1" applyAlignment="1">
      <alignment horizontal="center" vertical="center" textRotation="90" wrapText="1"/>
    </xf>
    <xf numFmtId="0" fontId="5" fillId="4" borderId="0" xfId="0" applyFont="1" applyFill="1" applyBorder="1" applyAlignment="1">
      <alignment horizontal="center" textRotation="90"/>
    </xf>
    <xf numFmtId="0" fontId="5" fillId="4" borderId="0" xfId="0" applyFont="1" applyFill="1" applyBorder="1" applyAlignment="1">
      <alignment horizontal="center" vertical="center" textRotation="90"/>
    </xf>
    <xf numFmtId="9" fontId="2" fillId="2" borderId="0" xfId="2" applyFont="1" applyFill="1" applyBorder="1"/>
    <xf numFmtId="0" fontId="3" fillId="0" borderId="0" xfId="0" applyNumberFormat="1" applyFont="1" applyBorder="1" applyAlignment="1">
      <alignment horizontal="center"/>
    </xf>
    <xf numFmtId="0" fontId="0" fillId="0" borderId="0" xfId="0" applyNumberFormat="1" applyBorder="1" applyAlignment="1">
      <alignment horizontal="center"/>
    </xf>
    <xf numFmtId="0" fontId="2" fillId="0" borderId="0" xfId="0" applyNumberFormat="1" applyFont="1" applyBorder="1" applyAlignment="1">
      <alignment horizontal="center"/>
    </xf>
    <xf numFmtId="0" fontId="2" fillId="0" borderId="0" xfId="0" applyFont="1" applyBorder="1" applyAlignment="1"/>
    <xf numFmtId="44" fontId="2" fillId="0" borderId="10" xfId="1" applyFont="1" applyFill="1" applyBorder="1"/>
    <xf numFmtId="0" fontId="2" fillId="0" borderId="0" xfId="0" applyFont="1" applyAlignment="1"/>
    <xf numFmtId="0" fontId="0" fillId="0" borderId="0" xfId="0" applyAlignment="1">
      <alignment horizontal="left" wrapText="1"/>
    </xf>
    <xf numFmtId="0" fontId="16" fillId="0" borderId="0" xfId="0" applyFont="1" applyAlignment="1">
      <alignment horizontal="center"/>
    </xf>
    <xf numFmtId="0" fontId="15" fillId="0" borderId="0" xfId="0" applyFont="1" applyAlignment="1">
      <alignment horizontal="left"/>
    </xf>
    <xf numFmtId="0" fontId="13" fillId="0" borderId="0" xfId="0" applyFont="1" applyAlignment="1">
      <alignment horizontal="left"/>
    </xf>
    <xf numFmtId="0" fontId="4" fillId="0" borderId="0" xfId="0" applyFont="1" applyAlignment="1">
      <alignment horizontal="left"/>
    </xf>
    <xf numFmtId="0" fontId="13" fillId="0" borderId="8"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5" fillId="0" borderId="0" xfId="0" applyFont="1" applyAlignment="1">
      <alignment horizontal="center"/>
    </xf>
    <xf numFmtId="0" fontId="7" fillId="0" borderId="0" xfId="0" applyFont="1" applyAlignment="1">
      <alignment horizontal="center" textRotation="90"/>
    </xf>
    <xf numFmtId="0" fontId="11" fillId="0" borderId="0" xfId="0" applyFont="1" applyAlignment="1">
      <alignment horizontal="center" textRotation="90"/>
    </xf>
    <xf numFmtId="0" fontId="4" fillId="0" borderId="0" xfId="0" applyFont="1" applyAlignment="1">
      <alignment horizontal="center"/>
    </xf>
    <xf numFmtId="0" fontId="5" fillId="4" borderId="0" xfId="0" applyFont="1" applyFill="1" applyAlignment="1">
      <alignment horizontal="center" textRotation="90"/>
    </xf>
    <xf numFmtId="0" fontId="6" fillId="0" borderId="5" xfId="0" applyFont="1" applyBorder="1" applyAlignment="1">
      <alignment horizontal="center"/>
    </xf>
    <xf numFmtId="0" fontId="6" fillId="0" borderId="0" xfId="0" applyFont="1" applyBorder="1" applyAlignment="1">
      <alignment horizontal="center"/>
    </xf>
    <xf numFmtId="0" fontId="5" fillId="4" borderId="5" xfId="0" applyFont="1" applyFill="1" applyBorder="1" applyAlignment="1">
      <alignment horizontal="center" vertical="center" textRotation="90" wrapText="1"/>
    </xf>
    <xf numFmtId="0" fontId="5" fillId="4" borderId="0" xfId="0" applyFont="1" applyFill="1" applyBorder="1" applyAlignment="1">
      <alignment horizontal="center" vertical="center" textRotation="90" wrapText="1"/>
    </xf>
    <xf numFmtId="0" fontId="4" fillId="0" borderId="0" xfId="0" applyFont="1" applyBorder="1" applyAlignment="1">
      <alignment horizontal="center"/>
    </xf>
    <xf numFmtId="0" fontId="5" fillId="4" borderId="0" xfId="0" applyFont="1" applyFill="1" applyBorder="1" applyAlignment="1">
      <alignment horizontal="center" textRotation="90"/>
    </xf>
    <xf numFmtId="0" fontId="14" fillId="0" borderId="11" xfId="0" applyFont="1" applyBorder="1" applyAlignment="1">
      <alignment horizontal="center" vertical="center" textRotation="90" wrapText="1"/>
    </xf>
    <xf numFmtId="0" fontId="14" fillId="0" borderId="12" xfId="0" applyFont="1" applyBorder="1" applyAlignment="1">
      <alignment horizontal="center" vertical="center" textRotation="90" wrapText="1"/>
    </xf>
    <xf numFmtId="0" fontId="14" fillId="0" borderId="13" xfId="0" applyFont="1" applyBorder="1" applyAlignment="1">
      <alignment horizontal="center" vertical="center" textRotation="90" wrapText="1"/>
    </xf>
    <xf numFmtId="0" fontId="10" fillId="0" borderId="11" xfId="0" applyFont="1" applyBorder="1" applyAlignment="1">
      <alignment horizontal="center" vertical="center" textRotation="90" wrapText="1"/>
    </xf>
    <xf numFmtId="0" fontId="10" fillId="0" borderId="12"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4" fillId="4" borderId="0" xfId="0" applyFont="1" applyFill="1" applyAlignment="1">
      <alignment horizontal="center"/>
    </xf>
    <xf numFmtId="0" fontId="5" fillId="4" borderId="11" xfId="0" applyFont="1" applyFill="1" applyBorder="1" applyAlignment="1">
      <alignment horizontal="center" vertical="center" textRotation="90"/>
    </xf>
    <xf numFmtId="0" fontId="5" fillId="4" borderId="12" xfId="0" applyFont="1" applyFill="1" applyBorder="1" applyAlignment="1">
      <alignment horizontal="center" vertical="center" textRotation="90"/>
    </xf>
    <xf numFmtId="0" fontId="5" fillId="4" borderId="13" xfId="0" applyFont="1" applyFill="1" applyBorder="1" applyAlignment="1">
      <alignment horizontal="center" vertical="center" textRotation="90"/>
    </xf>
    <xf numFmtId="0" fontId="12" fillId="4" borderId="11" xfId="0" applyFont="1" applyFill="1" applyBorder="1" applyAlignment="1">
      <alignment horizontal="center" vertical="center" textRotation="90"/>
    </xf>
    <xf numFmtId="0" fontId="12" fillId="4" borderId="12" xfId="0" applyFont="1" applyFill="1" applyBorder="1" applyAlignment="1">
      <alignment horizontal="center" vertical="center" textRotation="90"/>
    </xf>
    <xf numFmtId="0" fontId="12" fillId="4" borderId="13" xfId="0" applyFont="1" applyFill="1" applyBorder="1" applyAlignment="1">
      <alignment horizontal="center" vertical="center" textRotation="90"/>
    </xf>
    <xf numFmtId="0" fontId="5" fillId="4" borderId="0" xfId="0" applyFont="1" applyFill="1" applyAlignment="1">
      <alignment horizontal="center" textRotation="90" wrapText="1"/>
    </xf>
    <xf numFmtId="0" fontId="13" fillId="4" borderId="11" xfId="0" applyFont="1" applyFill="1" applyBorder="1" applyAlignment="1">
      <alignment horizontal="center" vertical="center" textRotation="90"/>
    </xf>
    <xf numFmtId="0" fontId="13" fillId="4" borderId="12" xfId="0" applyFont="1" applyFill="1" applyBorder="1" applyAlignment="1">
      <alignment horizontal="center" vertical="center" textRotation="90"/>
    </xf>
    <xf numFmtId="0" fontId="13" fillId="4" borderId="13" xfId="0" applyFont="1" applyFill="1" applyBorder="1" applyAlignment="1">
      <alignment horizontal="center" vertical="center" textRotation="90"/>
    </xf>
    <xf numFmtId="0" fontId="5" fillId="4" borderId="0" xfId="0" applyFont="1" applyFill="1" applyBorder="1" applyAlignment="1">
      <alignment horizontal="center" vertical="center" textRotation="90"/>
    </xf>
    <xf numFmtId="0" fontId="0" fillId="2" borderId="1" xfId="0" applyFill="1" applyBorder="1"/>
    <xf numFmtId="0" fontId="0" fillId="2" borderId="15" xfId="0" applyFill="1" applyBorder="1"/>
    <xf numFmtId="0" fontId="0" fillId="2" borderId="16" xfId="0" applyFill="1" applyBorder="1"/>
    <xf numFmtId="9" fontId="2" fillId="2" borderId="1" xfId="2" applyFont="1" applyFill="1" applyBorder="1"/>
    <xf numFmtId="9" fontId="2" fillId="2" borderId="17" xfId="2" applyFont="1" applyFill="1" applyBorder="1"/>
    <xf numFmtId="9" fontId="2" fillId="2" borderId="20" xfId="2" applyFont="1" applyFill="1" applyBorder="1"/>
    <xf numFmtId="44" fontId="2" fillId="4" borderId="22" xfId="0" applyNumberFormat="1" applyFont="1" applyFill="1" applyBorder="1" applyAlignment="1">
      <alignment horizontal="center"/>
    </xf>
    <xf numFmtId="44" fontId="2" fillId="4" borderId="17" xfId="0" applyNumberFormat="1" applyFont="1" applyFill="1" applyBorder="1" applyAlignment="1">
      <alignment horizontal="center"/>
    </xf>
    <xf numFmtId="0" fontId="2" fillId="0" borderId="21" xfId="0" applyFont="1" applyBorder="1"/>
    <xf numFmtId="0" fontId="2" fillId="0" borderId="18" xfId="0" applyFont="1" applyBorder="1"/>
    <xf numFmtId="0" fontId="2" fillId="0" borderId="19" xfId="0" applyFont="1" applyBorder="1"/>
    <xf numFmtId="0" fontId="2" fillId="0" borderId="20" xfId="0" applyFont="1" applyBorder="1"/>
    <xf numFmtId="0" fontId="2" fillId="4" borderId="21" xfId="0" applyFont="1" applyFill="1" applyBorder="1" applyAlignment="1">
      <alignment horizontal="center"/>
    </xf>
    <xf numFmtId="44" fontId="2" fillId="4" borderId="22" xfId="1" applyFont="1" applyFill="1" applyBorder="1" applyAlignment="1">
      <alignment horizontal="center"/>
    </xf>
    <xf numFmtId="44" fontId="2" fillId="4" borderId="17" xfId="1" applyFont="1" applyFill="1" applyBorder="1" applyAlignment="1">
      <alignment horizontal="center"/>
    </xf>
    <xf numFmtId="9" fontId="2" fillId="2" borderId="17" xfId="2" applyFont="1" applyFill="1" applyBorder="1" applyAlignment="1">
      <alignment horizontal="center"/>
    </xf>
    <xf numFmtId="0" fontId="2" fillId="4" borderId="18" xfId="0" applyFont="1" applyFill="1" applyBorder="1"/>
    <xf numFmtId="0" fontId="2" fillId="0" borderId="19" xfId="0" applyFont="1" applyBorder="1" applyAlignment="1"/>
    <xf numFmtId="0" fontId="2" fillId="0" borderId="20" xfId="0" applyFont="1" applyBorder="1" applyAlignment="1"/>
    <xf numFmtId="9" fontId="2" fillId="2" borderId="17" xfId="2" applyFont="1" applyFill="1" applyBorder="1" applyAlignment="1"/>
    <xf numFmtId="9" fontId="2" fillId="2" borderId="0" xfId="2" applyFont="1" applyFill="1" applyBorder="1" applyAlignment="1"/>
    <xf numFmtId="0" fontId="2" fillId="4" borderId="21" xfId="0" applyFont="1" applyFill="1" applyBorder="1" applyAlignment="1">
      <alignment horizontal="center" vertical="center"/>
    </xf>
    <xf numFmtId="0" fontId="2" fillId="0" borderId="19" xfId="0" applyFont="1" applyBorder="1" applyAlignment="1">
      <alignment horizontal="right"/>
    </xf>
    <xf numFmtId="0" fontId="2" fillId="0" borderId="20" xfId="0" applyFont="1" applyBorder="1" applyAlignment="1">
      <alignment horizontal="right"/>
    </xf>
    <xf numFmtId="44" fontId="2" fillId="4" borderId="22" xfId="0" applyNumberFormat="1" applyFont="1" applyFill="1" applyBorder="1" applyAlignment="1">
      <alignment horizontal="center" vertical="center"/>
    </xf>
    <xf numFmtId="44" fontId="2" fillId="4" borderId="17" xfId="0" applyNumberFormat="1" applyFont="1" applyFill="1" applyBorder="1" applyAlignment="1">
      <alignment horizontal="center" vertical="center"/>
    </xf>
    <xf numFmtId="0" fontId="2" fillId="4" borderId="21" xfId="0" applyFont="1" applyFill="1" applyBorder="1" applyAlignment="1">
      <alignment horizontal="center" vertical="center" wrapText="1"/>
    </xf>
    <xf numFmtId="9" fontId="2" fillId="2" borderId="1" xfId="2" applyFont="1" applyFill="1" applyBorder="1" applyAlignment="1"/>
    <xf numFmtId="0" fontId="2" fillId="4" borderId="18" xfId="0" applyFont="1" applyFill="1" applyBorder="1" applyAlignment="1">
      <alignment horizontal="right"/>
    </xf>
    <xf numFmtId="9" fontId="2" fillId="2" borderId="17" xfId="2" applyFont="1" applyFill="1" applyBorder="1" applyAlignment="1">
      <alignment horizontal="right"/>
    </xf>
    <xf numFmtId="0" fontId="2" fillId="4" borderId="19" xfId="0" applyFont="1" applyFill="1" applyBorder="1" applyAlignment="1">
      <alignment horizontal="right"/>
    </xf>
    <xf numFmtId="0" fontId="2" fillId="4" borderId="20" xfId="0" applyFont="1" applyFill="1" applyBorder="1" applyAlignment="1">
      <alignment horizontal="right"/>
    </xf>
    <xf numFmtId="0" fontId="2" fillId="0" borderId="21" xfId="0" applyFont="1" applyBorder="1" applyAlignment="1">
      <alignment horizontal="center"/>
    </xf>
    <xf numFmtId="44" fontId="0" fillId="4" borderId="22" xfId="0" applyNumberFormat="1" applyFont="1" applyFill="1" applyBorder="1" applyAlignment="1">
      <alignment horizontal="center"/>
    </xf>
    <xf numFmtId="44" fontId="0" fillId="4" borderId="17" xfId="0" applyNumberFormat="1" applyFont="1" applyFill="1" applyBorder="1" applyAlignment="1">
      <alignment horizontal="center"/>
    </xf>
    <xf numFmtId="0" fontId="2" fillId="0" borderId="18" xfId="0" applyFont="1" applyBorder="1" applyAlignment="1">
      <alignment horizontal="right"/>
    </xf>
    <xf numFmtId="9" fontId="2" fillId="2" borderId="1" xfId="2" applyFont="1" applyFill="1" applyBorder="1" applyAlignment="1">
      <alignment horizontal="right"/>
    </xf>
    <xf numFmtId="44" fontId="2" fillId="4" borderId="22" xfId="0" applyNumberFormat="1" applyFont="1" applyFill="1" applyBorder="1" applyAlignment="1">
      <alignment horizontal="center" wrapText="1"/>
    </xf>
    <xf numFmtId="44" fontId="2" fillId="4" borderId="17" xfId="0" applyNumberFormat="1" applyFont="1" applyFill="1" applyBorder="1" applyAlignment="1">
      <alignment horizontal="center" wrapText="1"/>
    </xf>
    <xf numFmtId="0" fontId="5" fillId="4" borderId="0" xfId="0" applyFont="1" applyFill="1" applyAlignment="1">
      <alignment horizontal="center" vertical="center" textRotation="90" wrapText="1"/>
    </xf>
    <xf numFmtId="0" fontId="5" fillId="4" borderId="0" xfId="0" applyFont="1" applyFill="1" applyAlignment="1">
      <alignment horizontal="center" vertical="center" textRotation="90"/>
    </xf>
    <xf numFmtId="0" fontId="0" fillId="2" borderId="1" xfId="0" applyFill="1" applyBorder="1" applyAlignment="1">
      <alignment horizontal="left" wrapText="1"/>
    </xf>
    <xf numFmtId="0" fontId="17" fillId="0" borderId="0" xfId="3" applyAlignment="1">
      <alignment horizontal="left" wrapText="1"/>
    </xf>
    <xf numFmtId="0" fontId="0" fillId="0" borderId="0" xfId="0" applyFill="1" applyBorder="1" applyAlignment="1">
      <alignment horizontal="left"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73</xdr:row>
      <xdr:rowOff>84963</xdr:rowOff>
    </xdr:from>
    <xdr:to>
      <xdr:col>3</xdr:col>
      <xdr:colOff>419100</xdr:colOff>
      <xdr:row>78</xdr:row>
      <xdr:rowOff>19050</xdr:rowOff>
    </xdr:to>
    <xdr:pic>
      <xdr:nvPicPr>
        <xdr:cNvPr id="3" name="Picture 2" descr="https://content.govdelivery.com/attachments/fancy_images/USDANIFA/2017/04/1292236/1290256/sare-logo-hor-sm_crop.jpg">
          <a:extLst>
            <a:ext uri="{FF2B5EF4-FFF2-40B4-BE49-F238E27FC236}">
              <a16:creationId xmlns:a16="http://schemas.microsoft.com/office/drawing/2014/main" id="{29C42AED-F7EF-4827-8E85-5FDEDCC07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4648688"/>
          <a:ext cx="2228850" cy="886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66675</xdr:colOff>
      <xdr:row>74</xdr:row>
      <xdr:rowOff>83290</xdr:rowOff>
    </xdr:from>
    <xdr:to>
      <xdr:col>12</xdr:col>
      <xdr:colOff>581024</xdr:colOff>
      <xdr:row>77</xdr:row>
      <xdr:rowOff>85724</xdr:rowOff>
    </xdr:to>
    <xdr:pic>
      <xdr:nvPicPr>
        <xdr:cNvPr id="5" name="Picture 4" descr="See the source image">
          <a:extLst>
            <a:ext uri="{FF2B5EF4-FFF2-40B4-BE49-F238E27FC236}">
              <a16:creationId xmlns:a16="http://schemas.microsoft.com/office/drawing/2014/main" id="{95B7CA26-BE77-4E15-BFE2-8788AF4D058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33875" y="14837515"/>
          <a:ext cx="3562349" cy="573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g.purdue.edu/commercialag/home/resource/2021/10/comparison-of-conventional-and-organic-crop-rotations-too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13D05-CBEB-4BB4-8A54-4383A128B901}">
  <dimension ref="A1:M73"/>
  <sheetViews>
    <sheetView showGridLines="0" tabSelected="1" workbookViewId="0">
      <selection activeCell="T64" sqref="T64"/>
    </sheetView>
  </sheetViews>
  <sheetFormatPr defaultRowHeight="15" x14ac:dyDescent="0.25"/>
  <sheetData>
    <row r="1" spans="1:12" ht="23.25" x14ac:dyDescent="0.35">
      <c r="A1" s="133" t="s">
        <v>108</v>
      </c>
      <c r="B1" s="133"/>
      <c r="C1" s="133"/>
      <c r="D1" s="133"/>
      <c r="E1" s="133"/>
      <c r="F1" s="133"/>
      <c r="G1" s="133"/>
      <c r="H1" s="133"/>
      <c r="I1" s="133"/>
      <c r="J1" s="133"/>
      <c r="K1" s="133"/>
      <c r="L1" s="133"/>
    </row>
    <row r="3" spans="1:12" ht="21" x14ac:dyDescent="0.35">
      <c r="A3" s="134" t="s">
        <v>84</v>
      </c>
      <c r="B3" s="134"/>
      <c r="C3" s="113"/>
    </row>
    <row r="4" spans="1:12" ht="15" customHeight="1" x14ac:dyDescent="0.25">
      <c r="A4" s="132" t="s">
        <v>125</v>
      </c>
      <c r="B4" s="132"/>
      <c r="C4" s="132"/>
      <c r="D4" s="132"/>
      <c r="E4" s="132"/>
      <c r="F4" s="132"/>
      <c r="G4" s="132"/>
      <c r="H4" s="132"/>
      <c r="I4" s="132"/>
      <c r="J4" s="132"/>
      <c r="K4" s="132"/>
      <c r="L4" s="132"/>
    </row>
    <row r="5" spans="1:12" x14ac:dyDescent="0.25">
      <c r="A5" s="132"/>
      <c r="B5" s="132"/>
      <c r="C5" s="132"/>
      <c r="D5" s="132"/>
      <c r="E5" s="132"/>
      <c r="F5" s="132"/>
      <c r="G5" s="132"/>
      <c r="H5" s="132"/>
      <c r="I5" s="132"/>
      <c r="J5" s="132"/>
      <c r="K5" s="132"/>
      <c r="L5" s="132"/>
    </row>
    <row r="6" spans="1:12" x14ac:dyDescent="0.25">
      <c r="A6" s="132"/>
      <c r="B6" s="132"/>
      <c r="C6" s="132"/>
      <c r="D6" s="132"/>
      <c r="E6" s="132"/>
      <c r="F6" s="132"/>
      <c r="G6" s="132"/>
      <c r="H6" s="132"/>
      <c r="I6" s="132"/>
      <c r="J6" s="132"/>
      <c r="K6" s="132"/>
      <c r="L6" s="132"/>
    </row>
    <row r="7" spans="1:12" x14ac:dyDescent="0.25">
      <c r="A7" s="132"/>
      <c r="B7" s="132"/>
      <c r="C7" s="132"/>
      <c r="D7" s="132"/>
      <c r="E7" s="132"/>
      <c r="F7" s="132"/>
      <c r="G7" s="132"/>
      <c r="H7" s="132"/>
      <c r="I7" s="132"/>
      <c r="J7" s="132"/>
      <c r="K7" s="132"/>
      <c r="L7" s="132"/>
    </row>
    <row r="8" spans="1:12" x14ac:dyDescent="0.25">
      <c r="A8" s="132"/>
      <c r="B8" s="132"/>
      <c r="C8" s="132"/>
      <c r="D8" s="132"/>
      <c r="E8" s="132"/>
      <c r="F8" s="132"/>
      <c r="G8" s="132"/>
      <c r="H8" s="132"/>
      <c r="I8" s="132"/>
      <c r="J8" s="132"/>
      <c r="K8" s="132"/>
      <c r="L8" s="132"/>
    </row>
    <row r="9" spans="1:12" x14ac:dyDescent="0.25">
      <c r="A9" s="132"/>
      <c r="B9" s="132"/>
      <c r="C9" s="132"/>
      <c r="D9" s="132"/>
      <c r="E9" s="132"/>
      <c r="F9" s="132"/>
      <c r="G9" s="132"/>
      <c r="H9" s="132"/>
      <c r="I9" s="132"/>
      <c r="J9" s="132"/>
      <c r="K9" s="132"/>
      <c r="L9" s="132"/>
    </row>
    <row r="10" spans="1:12" x14ac:dyDescent="0.25">
      <c r="A10" s="132"/>
      <c r="B10" s="132"/>
      <c r="C10" s="132"/>
      <c r="D10" s="132"/>
      <c r="E10" s="132"/>
      <c r="F10" s="132"/>
      <c r="G10" s="132"/>
      <c r="H10" s="132"/>
      <c r="I10" s="132"/>
      <c r="J10" s="132"/>
      <c r="K10" s="132"/>
      <c r="L10" s="132"/>
    </row>
    <row r="11" spans="1:12" x14ac:dyDescent="0.25">
      <c r="A11" s="132"/>
      <c r="B11" s="132"/>
      <c r="C11" s="132"/>
      <c r="D11" s="132"/>
      <c r="E11" s="132"/>
      <c r="F11" s="132"/>
      <c r="G11" s="132"/>
      <c r="H11" s="132"/>
      <c r="I11" s="132"/>
      <c r="J11" s="132"/>
      <c r="K11" s="132"/>
      <c r="L11" s="132"/>
    </row>
    <row r="12" spans="1:12" x14ac:dyDescent="0.25">
      <c r="A12" s="132"/>
      <c r="B12" s="132"/>
      <c r="C12" s="132"/>
      <c r="D12" s="132"/>
      <c r="E12" s="132"/>
      <c r="F12" s="132"/>
      <c r="G12" s="132"/>
      <c r="H12" s="132"/>
      <c r="I12" s="132"/>
      <c r="J12" s="132"/>
      <c r="K12" s="132"/>
      <c r="L12" s="132"/>
    </row>
    <row r="13" spans="1:12" x14ac:dyDescent="0.25">
      <c r="A13" s="132"/>
      <c r="B13" s="132"/>
      <c r="C13" s="132"/>
      <c r="D13" s="132"/>
      <c r="E13" s="132"/>
      <c r="F13" s="132"/>
      <c r="G13" s="132"/>
      <c r="H13" s="132"/>
      <c r="I13" s="132"/>
      <c r="J13" s="132"/>
      <c r="K13" s="132"/>
      <c r="L13" s="132"/>
    </row>
    <row r="14" spans="1:12" x14ac:dyDescent="0.25">
      <c r="A14" s="132"/>
      <c r="B14" s="132"/>
      <c r="C14" s="132"/>
      <c r="D14" s="132"/>
      <c r="E14" s="132"/>
      <c r="F14" s="132"/>
      <c r="G14" s="132"/>
      <c r="H14" s="132"/>
      <c r="I14" s="132"/>
      <c r="J14" s="132"/>
      <c r="K14" s="132"/>
      <c r="L14" s="132"/>
    </row>
    <row r="15" spans="1:12" x14ac:dyDescent="0.25">
      <c r="A15" s="119"/>
      <c r="B15" s="119"/>
      <c r="C15" s="119"/>
      <c r="D15" s="119"/>
      <c r="E15" s="119"/>
      <c r="F15" s="119"/>
      <c r="G15" s="119"/>
      <c r="H15" s="119"/>
      <c r="I15" s="119"/>
      <c r="J15" s="119"/>
      <c r="K15" s="119"/>
      <c r="L15" s="119"/>
    </row>
    <row r="16" spans="1:12" ht="21" x14ac:dyDescent="0.35">
      <c r="A16" s="134" t="s">
        <v>85</v>
      </c>
      <c r="B16" s="134"/>
      <c r="C16" s="134"/>
    </row>
    <row r="18" spans="1:13" ht="15" customHeight="1" x14ac:dyDescent="0.25">
      <c r="A18" s="132" t="s">
        <v>106</v>
      </c>
      <c r="B18" s="132"/>
      <c r="C18" s="132"/>
      <c r="D18" s="132"/>
      <c r="E18" s="132"/>
      <c r="F18" s="132"/>
      <c r="G18" s="132"/>
      <c r="H18" s="132"/>
      <c r="I18" s="132"/>
      <c r="J18" s="132"/>
      <c r="K18" s="132"/>
      <c r="L18" s="132"/>
      <c r="M18" s="111"/>
    </row>
    <row r="19" spans="1:13" x14ac:dyDescent="0.25">
      <c r="A19" s="132"/>
      <c r="B19" s="132"/>
      <c r="C19" s="132"/>
      <c r="D19" s="132"/>
      <c r="E19" s="132"/>
      <c r="F19" s="132"/>
      <c r="G19" s="132"/>
      <c r="H19" s="132"/>
      <c r="I19" s="132"/>
      <c r="J19" s="132"/>
      <c r="K19" s="132"/>
      <c r="L19" s="132"/>
      <c r="M19" s="111"/>
    </row>
    <row r="20" spans="1:13" x14ac:dyDescent="0.25">
      <c r="A20" s="132"/>
      <c r="B20" s="132"/>
      <c r="C20" s="132"/>
      <c r="D20" s="132"/>
      <c r="E20" s="132"/>
      <c r="F20" s="132"/>
      <c r="G20" s="132"/>
      <c r="H20" s="132"/>
      <c r="I20" s="132"/>
      <c r="J20" s="132"/>
      <c r="K20" s="132"/>
      <c r="L20" s="132"/>
      <c r="M20" s="111"/>
    </row>
    <row r="21" spans="1:13" x14ac:dyDescent="0.25">
      <c r="A21" s="111"/>
      <c r="B21" s="111"/>
      <c r="C21" s="111"/>
      <c r="D21" s="111"/>
      <c r="E21" s="111"/>
      <c r="F21" s="111"/>
      <c r="G21" s="111"/>
      <c r="H21" s="111"/>
      <c r="I21" s="111"/>
      <c r="J21" s="111"/>
      <c r="K21" s="111"/>
      <c r="L21" s="111"/>
      <c r="M21" s="111"/>
    </row>
    <row r="22" spans="1:13" x14ac:dyDescent="0.25">
      <c r="A22" s="132" t="s">
        <v>107</v>
      </c>
      <c r="B22" s="132"/>
      <c r="C22" s="132"/>
      <c r="D22" s="132"/>
      <c r="E22" s="132"/>
      <c r="F22" s="132"/>
      <c r="G22" s="132"/>
      <c r="H22" s="132"/>
      <c r="I22" s="132"/>
      <c r="J22" s="132"/>
      <c r="K22" s="132"/>
      <c r="L22" s="132"/>
    </row>
    <row r="23" spans="1:13" x14ac:dyDescent="0.25">
      <c r="A23" s="132"/>
      <c r="B23" s="132"/>
      <c r="C23" s="132"/>
      <c r="D23" s="132"/>
      <c r="E23" s="132"/>
      <c r="F23" s="132"/>
      <c r="G23" s="132"/>
      <c r="H23" s="132"/>
      <c r="I23" s="132"/>
      <c r="J23" s="132"/>
      <c r="K23" s="132"/>
      <c r="L23" s="132"/>
    </row>
    <row r="26" spans="1:13" ht="21" x14ac:dyDescent="0.35">
      <c r="A26" s="134" t="s">
        <v>86</v>
      </c>
      <c r="B26" s="134"/>
    </row>
    <row r="28" spans="1:13" x14ac:dyDescent="0.25">
      <c r="A28" s="132" t="s">
        <v>126</v>
      </c>
      <c r="B28" s="132"/>
      <c r="C28" s="132"/>
      <c r="D28" s="132"/>
      <c r="E28" s="132"/>
      <c r="F28" s="132"/>
      <c r="G28" s="132"/>
      <c r="H28" s="132"/>
      <c r="I28" s="132"/>
      <c r="J28" s="132"/>
      <c r="K28" s="132"/>
      <c r="L28" s="132"/>
    </row>
    <row r="29" spans="1:13" x14ac:dyDescent="0.25">
      <c r="A29" s="132"/>
      <c r="B29" s="132"/>
      <c r="C29" s="132"/>
      <c r="D29" s="132"/>
      <c r="E29" s="132"/>
      <c r="F29" s="132"/>
      <c r="G29" s="132"/>
      <c r="H29" s="132"/>
      <c r="I29" s="132"/>
      <c r="J29" s="132"/>
      <c r="K29" s="132"/>
      <c r="L29" s="132"/>
    </row>
    <row r="30" spans="1:13" x14ac:dyDescent="0.25">
      <c r="A30" s="132"/>
      <c r="B30" s="132"/>
      <c r="C30" s="132"/>
      <c r="D30" s="132"/>
      <c r="E30" s="132"/>
      <c r="F30" s="132"/>
      <c r="G30" s="132"/>
      <c r="H30" s="132"/>
      <c r="I30" s="132"/>
      <c r="J30" s="132"/>
      <c r="K30" s="132"/>
      <c r="L30" s="132"/>
    </row>
    <row r="31" spans="1:13" x14ac:dyDescent="0.25">
      <c r="A31" s="119"/>
      <c r="B31" s="119"/>
      <c r="C31" s="119"/>
      <c r="D31" s="119"/>
      <c r="E31" s="119"/>
      <c r="F31" s="119"/>
      <c r="G31" s="119"/>
      <c r="H31" s="119"/>
      <c r="I31" s="119"/>
      <c r="J31" s="119"/>
      <c r="K31" s="119"/>
      <c r="L31" s="119"/>
    </row>
    <row r="32" spans="1:13" ht="15" customHeight="1" x14ac:dyDescent="0.25">
      <c r="A32" s="132" t="s">
        <v>88</v>
      </c>
      <c r="B32" s="132"/>
      <c r="C32" s="132"/>
      <c r="D32" s="132"/>
      <c r="E32" s="132"/>
      <c r="F32" s="132"/>
      <c r="G32" s="132"/>
      <c r="H32" s="132"/>
      <c r="I32" s="132"/>
      <c r="J32" s="132"/>
      <c r="K32" s="132"/>
      <c r="L32" s="132"/>
    </row>
    <row r="33" spans="1:13" x14ac:dyDescent="0.25">
      <c r="A33" s="132"/>
      <c r="B33" s="132"/>
      <c r="C33" s="132"/>
      <c r="D33" s="132"/>
      <c r="E33" s="132"/>
      <c r="F33" s="132"/>
      <c r="G33" s="132"/>
      <c r="H33" s="132"/>
      <c r="I33" s="132"/>
      <c r="J33" s="132"/>
      <c r="K33" s="132"/>
      <c r="L33" s="132"/>
    </row>
    <row r="34" spans="1:13" x14ac:dyDescent="0.25">
      <c r="A34" s="132"/>
      <c r="B34" s="132"/>
      <c r="C34" s="132"/>
      <c r="D34" s="132"/>
      <c r="E34" s="132"/>
      <c r="F34" s="132"/>
      <c r="G34" s="132"/>
      <c r="H34" s="132"/>
      <c r="I34" s="132"/>
      <c r="J34" s="132"/>
      <c r="K34" s="132"/>
      <c r="L34" s="132"/>
    </row>
    <row r="35" spans="1:13" x14ac:dyDescent="0.25">
      <c r="A35" s="119"/>
      <c r="B35" s="119"/>
      <c r="C35" s="119"/>
      <c r="D35" s="119"/>
      <c r="E35" s="119"/>
      <c r="F35" s="119"/>
      <c r="G35" s="119"/>
      <c r="H35" s="119"/>
      <c r="I35" s="119"/>
      <c r="J35" s="119"/>
      <c r="K35" s="119"/>
      <c r="L35" s="119"/>
    </row>
    <row r="36" spans="1:13" x14ac:dyDescent="0.25">
      <c r="A36" s="132" t="s">
        <v>122</v>
      </c>
      <c r="B36" s="132"/>
      <c r="C36" s="132"/>
      <c r="D36" s="132"/>
      <c r="E36" s="132"/>
      <c r="F36" s="132"/>
      <c r="G36" s="132"/>
      <c r="H36" s="132"/>
      <c r="I36" s="211"/>
      <c r="J36" s="119"/>
      <c r="K36" s="119"/>
      <c r="L36" s="119"/>
    </row>
    <row r="37" spans="1:13" x14ac:dyDescent="0.25">
      <c r="A37" s="119"/>
      <c r="B37" s="119"/>
      <c r="C37" s="119"/>
      <c r="D37" s="119"/>
      <c r="E37" s="119"/>
      <c r="F37" s="119"/>
      <c r="G37" s="119"/>
      <c r="H37" s="119"/>
      <c r="I37" s="213"/>
      <c r="J37" s="119"/>
      <c r="K37" s="119"/>
      <c r="L37" s="119"/>
    </row>
    <row r="38" spans="1:13" x14ac:dyDescent="0.25">
      <c r="A38" s="132" t="s">
        <v>90</v>
      </c>
      <c r="B38" s="132"/>
      <c r="C38" s="132"/>
      <c r="D38" s="132"/>
      <c r="E38" s="132"/>
      <c r="F38" s="132"/>
      <c r="G38" s="132"/>
      <c r="H38" s="132"/>
      <c r="I38" s="132"/>
      <c r="J38" s="132"/>
      <c r="K38" s="132"/>
      <c r="L38" s="132"/>
    </row>
    <row r="39" spans="1:13" x14ac:dyDescent="0.25">
      <c r="A39" s="132"/>
      <c r="B39" s="132"/>
      <c r="C39" s="132"/>
      <c r="D39" s="132"/>
      <c r="E39" s="132"/>
      <c r="F39" s="132"/>
      <c r="G39" s="132"/>
      <c r="H39" s="132"/>
      <c r="I39" s="132"/>
      <c r="J39" s="132"/>
      <c r="K39" s="132"/>
      <c r="L39" s="132"/>
    </row>
    <row r="41" spans="1:13" ht="21" x14ac:dyDescent="0.35">
      <c r="A41" s="134" t="s">
        <v>87</v>
      </c>
      <c r="B41" s="134"/>
      <c r="C41" s="134"/>
      <c r="D41" s="134"/>
    </row>
    <row r="42" spans="1:13" x14ac:dyDescent="0.25">
      <c r="A42" s="112"/>
      <c r="B42" s="112"/>
      <c r="C42" s="112"/>
      <c r="D42" s="112"/>
      <c r="E42" s="112"/>
      <c r="F42" s="112"/>
      <c r="G42" s="112"/>
      <c r="H42" s="112"/>
      <c r="I42" s="112"/>
      <c r="J42" s="112"/>
      <c r="K42" s="112"/>
      <c r="L42" s="112"/>
      <c r="M42" s="112"/>
    </row>
    <row r="43" spans="1:13" ht="18.75" x14ac:dyDescent="0.3">
      <c r="A43" s="136" t="s">
        <v>101</v>
      </c>
      <c r="B43" s="136"/>
      <c r="C43" s="136"/>
    </row>
    <row r="44" spans="1:13" ht="15" customHeight="1" x14ac:dyDescent="0.25">
      <c r="A44" s="132" t="s">
        <v>102</v>
      </c>
      <c r="B44" s="132"/>
      <c r="C44" s="132"/>
      <c r="D44" s="132"/>
      <c r="E44" s="132"/>
      <c r="F44" s="132"/>
      <c r="G44" s="132"/>
      <c r="H44" s="132"/>
      <c r="I44" s="132"/>
      <c r="J44" s="132"/>
      <c r="K44" s="132"/>
      <c r="L44" s="132"/>
      <c r="M44" s="132"/>
    </row>
    <row r="45" spans="1:13" x14ac:dyDescent="0.25">
      <c r="A45" s="132"/>
      <c r="B45" s="132"/>
      <c r="C45" s="132"/>
      <c r="D45" s="132"/>
      <c r="E45" s="132"/>
      <c r="F45" s="132"/>
      <c r="G45" s="132"/>
      <c r="H45" s="132"/>
      <c r="I45" s="132"/>
      <c r="J45" s="132"/>
      <c r="K45" s="132"/>
      <c r="L45" s="132"/>
      <c r="M45" s="132"/>
    </row>
    <row r="46" spans="1:13" x14ac:dyDescent="0.25">
      <c r="A46" s="132"/>
      <c r="B46" s="132"/>
      <c r="C46" s="132"/>
      <c r="D46" s="132"/>
      <c r="E46" s="132"/>
      <c r="F46" s="132"/>
      <c r="G46" s="132"/>
      <c r="H46" s="132"/>
      <c r="I46" s="132"/>
      <c r="J46" s="132"/>
      <c r="K46" s="132"/>
      <c r="L46" s="132"/>
      <c r="M46" s="132"/>
    </row>
    <row r="47" spans="1:13" x14ac:dyDescent="0.25">
      <c r="A47" s="132"/>
      <c r="B47" s="132"/>
      <c r="C47" s="132"/>
      <c r="D47" s="132"/>
      <c r="E47" s="132"/>
      <c r="F47" s="132"/>
      <c r="G47" s="132"/>
      <c r="H47" s="132"/>
      <c r="I47" s="132"/>
      <c r="J47" s="132"/>
      <c r="K47" s="132"/>
      <c r="L47" s="132"/>
      <c r="M47" s="132"/>
    </row>
    <row r="48" spans="1:13" x14ac:dyDescent="0.25">
      <c r="A48" s="111"/>
      <c r="B48" s="111"/>
      <c r="C48" s="111"/>
      <c r="D48" s="111"/>
      <c r="E48" s="111"/>
      <c r="F48" s="111"/>
      <c r="G48" s="111"/>
      <c r="H48" s="111"/>
      <c r="I48" s="111"/>
      <c r="J48" s="111"/>
      <c r="K48" s="111"/>
      <c r="L48" s="111"/>
      <c r="M48" s="111"/>
    </row>
    <row r="49" spans="1:13" ht="18.75" x14ac:dyDescent="0.3">
      <c r="A49" s="136" t="s">
        <v>83</v>
      </c>
      <c r="B49" s="136"/>
      <c r="C49" s="136"/>
    </row>
    <row r="50" spans="1:13" ht="15" customHeight="1" x14ac:dyDescent="0.25">
      <c r="A50" s="132" t="s">
        <v>104</v>
      </c>
      <c r="B50" s="132"/>
      <c r="C50" s="132"/>
      <c r="D50" s="132"/>
      <c r="E50" s="132"/>
      <c r="F50" s="132"/>
      <c r="G50" s="132"/>
      <c r="H50" s="132"/>
      <c r="I50" s="132"/>
      <c r="J50" s="132"/>
      <c r="K50" s="132"/>
      <c r="L50" s="132"/>
      <c r="M50" s="132"/>
    </row>
    <row r="51" spans="1:13" x14ac:dyDescent="0.25">
      <c r="A51" s="132"/>
      <c r="B51" s="132"/>
      <c r="C51" s="132"/>
      <c r="D51" s="132"/>
      <c r="E51" s="132"/>
      <c r="F51" s="132"/>
      <c r="G51" s="132"/>
      <c r="H51" s="132"/>
      <c r="I51" s="132"/>
      <c r="J51" s="132"/>
      <c r="K51" s="132"/>
      <c r="L51" s="132"/>
      <c r="M51" s="132"/>
    </row>
    <row r="52" spans="1:13" x14ac:dyDescent="0.25">
      <c r="A52" s="132"/>
      <c r="B52" s="132"/>
      <c r="C52" s="132"/>
      <c r="D52" s="132"/>
      <c r="E52" s="132"/>
      <c r="F52" s="132"/>
      <c r="G52" s="132"/>
      <c r="H52" s="132"/>
      <c r="I52" s="132"/>
      <c r="J52" s="132"/>
      <c r="K52" s="132"/>
      <c r="L52" s="132"/>
      <c r="M52" s="132"/>
    </row>
    <row r="53" spans="1:13" x14ac:dyDescent="0.25">
      <c r="A53" s="132"/>
      <c r="B53" s="132"/>
      <c r="C53" s="132"/>
      <c r="D53" s="132"/>
      <c r="E53" s="132"/>
      <c r="F53" s="132"/>
      <c r="G53" s="132"/>
      <c r="H53" s="132"/>
      <c r="I53" s="132"/>
      <c r="J53" s="132"/>
      <c r="K53" s="132"/>
      <c r="L53" s="132"/>
      <c r="M53" s="132"/>
    </row>
    <row r="54" spans="1:13" x14ac:dyDescent="0.25">
      <c r="A54" s="132"/>
      <c r="B54" s="132"/>
      <c r="C54" s="132"/>
      <c r="D54" s="132"/>
      <c r="E54" s="132"/>
      <c r="F54" s="132"/>
      <c r="G54" s="132"/>
      <c r="H54" s="132"/>
      <c r="I54" s="132"/>
      <c r="J54" s="132"/>
      <c r="K54" s="132"/>
      <c r="L54" s="132"/>
      <c r="M54" s="132"/>
    </row>
    <row r="55" spans="1:13" x14ac:dyDescent="0.25">
      <c r="A55" s="132"/>
      <c r="B55" s="132"/>
      <c r="C55" s="132"/>
      <c r="D55" s="132"/>
      <c r="E55" s="132"/>
      <c r="F55" s="132"/>
      <c r="G55" s="132"/>
      <c r="H55" s="132"/>
      <c r="I55" s="132"/>
      <c r="J55" s="132"/>
      <c r="K55" s="132"/>
      <c r="L55" s="132"/>
      <c r="M55" s="132"/>
    </row>
    <row r="56" spans="1:13" x14ac:dyDescent="0.25">
      <c r="A56" s="112"/>
      <c r="B56" s="112"/>
      <c r="C56" s="112"/>
      <c r="D56" s="112"/>
      <c r="E56" s="112"/>
      <c r="F56" s="112"/>
      <c r="G56" s="112"/>
      <c r="H56" s="112"/>
      <c r="I56" s="112"/>
      <c r="J56" s="112"/>
      <c r="K56" s="112"/>
      <c r="L56" s="112"/>
      <c r="M56" s="112"/>
    </row>
    <row r="57" spans="1:13" ht="21" x14ac:dyDescent="0.35">
      <c r="A57" s="135" t="s">
        <v>105</v>
      </c>
      <c r="B57" s="135"/>
      <c r="C57" s="135"/>
      <c r="D57" s="135"/>
      <c r="E57" s="135"/>
      <c r="F57" s="135"/>
      <c r="G57" s="135"/>
      <c r="H57" s="135"/>
      <c r="I57" s="135"/>
    </row>
    <row r="58" spans="1:13" x14ac:dyDescent="0.25">
      <c r="A58" s="132" t="s">
        <v>103</v>
      </c>
      <c r="B58" s="132"/>
      <c r="C58" s="132"/>
      <c r="D58" s="132"/>
      <c r="E58" s="132"/>
      <c r="F58" s="132"/>
      <c r="G58" s="132"/>
      <c r="H58" s="132"/>
      <c r="I58" s="132"/>
      <c r="J58" s="132"/>
      <c r="K58" s="132"/>
      <c r="L58" s="132"/>
      <c r="M58" s="132"/>
    </row>
    <row r="59" spans="1:13" x14ac:dyDescent="0.25">
      <c r="A59" s="132"/>
      <c r="B59" s="132"/>
      <c r="C59" s="132"/>
      <c r="D59" s="132"/>
      <c r="E59" s="132"/>
      <c r="F59" s="132"/>
      <c r="G59" s="132"/>
      <c r="H59" s="132"/>
      <c r="I59" s="132"/>
      <c r="J59" s="132"/>
      <c r="K59" s="132"/>
      <c r="L59" s="132"/>
      <c r="M59" s="132"/>
    </row>
    <row r="60" spans="1:13" x14ac:dyDescent="0.25">
      <c r="A60" s="132"/>
      <c r="B60" s="132"/>
      <c r="C60" s="132"/>
      <c r="D60" s="132"/>
      <c r="E60" s="132"/>
      <c r="F60" s="132"/>
      <c r="G60" s="132"/>
      <c r="H60" s="132"/>
      <c r="I60" s="132"/>
      <c r="J60" s="132"/>
      <c r="K60" s="132"/>
      <c r="L60" s="132"/>
      <c r="M60" s="132"/>
    </row>
    <row r="61" spans="1:13" x14ac:dyDescent="0.25">
      <c r="A61" s="132"/>
      <c r="B61" s="132"/>
      <c r="C61" s="132"/>
      <c r="D61" s="132"/>
      <c r="E61" s="132"/>
      <c r="F61" s="132"/>
      <c r="G61" s="132"/>
      <c r="H61" s="132"/>
      <c r="I61" s="132"/>
      <c r="J61" s="132"/>
      <c r="K61" s="132"/>
      <c r="L61" s="132"/>
      <c r="M61" s="132"/>
    </row>
    <row r="62" spans="1:13" x14ac:dyDescent="0.25">
      <c r="A62" s="132"/>
      <c r="B62" s="132"/>
      <c r="C62" s="132"/>
      <c r="D62" s="132"/>
      <c r="E62" s="132"/>
      <c r="F62" s="132"/>
      <c r="G62" s="132"/>
      <c r="H62" s="132"/>
      <c r="I62" s="132"/>
      <c r="J62" s="132"/>
      <c r="K62" s="132"/>
      <c r="L62" s="132"/>
      <c r="M62" s="132"/>
    </row>
    <row r="63" spans="1:13" x14ac:dyDescent="0.25">
      <c r="A63" s="132"/>
      <c r="B63" s="132"/>
      <c r="C63" s="132"/>
      <c r="D63" s="132"/>
      <c r="E63" s="132"/>
      <c r="F63" s="132"/>
      <c r="G63" s="132"/>
      <c r="H63" s="132"/>
      <c r="I63" s="132"/>
      <c r="J63" s="132"/>
      <c r="K63" s="132"/>
      <c r="L63" s="132"/>
      <c r="M63" s="132"/>
    </row>
    <row r="64" spans="1:13" x14ac:dyDescent="0.25">
      <c r="A64" s="132"/>
      <c r="B64" s="132"/>
      <c r="C64" s="132"/>
      <c r="D64" s="132"/>
      <c r="E64" s="132"/>
      <c r="F64" s="132"/>
      <c r="G64" s="132"/>
      <c r="H64" s="132"/>
      <c r="I64" s="132"/>
      <c r="J64" s="132"/>
      <c r="K64" s="132"/>
      <c r="L64" s="132"/>
      <c r="M64" s="132"/>
    </row>
    <row r="66" spans="1:13" ht="21" x14ac:dyDescent="0.35">
      <c r="A66" s="134" t="s">
        <v>127</v>
      </c>
      <c r="B66" s="134"/>
      <c r="C66" s="134"/>
    </row>
    <row r="68" spans="1:13" ht="15" customHeight="1" x14ac:dyDescent="0.25">
      <c r="A68" s="132" t="s">
        <v>124</v>
      </c>
      <c r="B68" s="132"/>
      <c r="C68" s="132"/>
      <c r="D68" s="132"/>
      <c r="E68" s="132"/>
      <c r="F68" s="132"/>
      <c r="G68" s="132"/>
      <c r="H68" s="132"/>
      <c r="I68" s="132"/>
      <c r="J68" s="132"/>
      <c r="K68" s="132"/>
      <c r="L68" s="132"/>
      <c r="M68" s="132"/>
    </row>
    <row r="69" spans="1:13" x14ac:dyDescent="0.25">
      <c r="A69" s="132"/>
      <c r="B69" s="132"/>
      <c r="C69" s="132"/>
      <c r="D69" s="132"/>
      <c r="E69" s="132"/>
      <c r="F69" s="132"/>
      <c r="G69" s="132"/>
      <c r="H69" s="132"/>
      <c r="I69" s="132"/>
      <c r="J69" s="132"/>
      <c r="K69" s="132"/>
      <c r="L69" s="132"/>
      <c r="M69" s="132"/>
    </row>
    <row r="70" spans="1:13" x14ac:dyDescent="0.25">
      <c r="A70" s="212" t="s">
        <v>123</v>
      </c>
      <c r="B70" s="132"/>
      <c r="C70" s="132"/>
      <c r="D70" s="132"/>
      <c r="E70" s="132"/>
      <c r="F70" s="132"/>
      <c r="G70" s="132"/>
      <c r="H70" s="132"/>
      <c r="I70" s="132"/>
      <c r="J70" s="132"/>
      <c r="K70" s="132"/>
      <c r="L70" s="132"/>
      <c r="M70" s="132"/>
    </row>
    <row r="71" spans="1:13" x14ac:dyDescent="0.25">
      <c r="A71" s="111"/>
      <c r="B71" s="111"/>
      <c r="C71" s="111"/>
      <c r="D71" s="111"/>
      <c r="E71" s="111"/>
      <c r="F71" s="111"/>
      <c r="G71" s="111"/>
      <c r="H71" s="111"/>
      <c r="I71" s="111"/>
      <c r="J71" s="111"/>
      <c r="K71" s="111"/>
      <c r="L71" s="111"/>
      <c r="M71" s="111"/>
    </row>
    <row r="72" spans="1:13" x14ac:dyDescent="0.25">
      <c r="A72" s="132" t="s">
        <v>109</v>
      </c>
      <c r="B72" s="132"/>
      <c r="C72" s="132"/>
      <c r="D72" s="132"/>
      <c r="E72" s="132"/>
      <c r="F72" s="132"/>
      <c r="G72" s="132"/>
      <c r="H72" s="132"/>
      <c r="I72" s="132"/>
      <c r="J72" s="132"/>
      <c r="K72" s="132"/>
      <c r="L72" s="132"/>
      <c r="M72" s="132"/>
    </row>
    <row r="73" spans="1:13" x14ac:dyDescent="0.25">
      <c r="A73" s="132"/>
      <c r="B73" s="132"/>
      <c r="C73" s="132"/>
      <c r="D73" s="132"/>
      <c r="E73" s="132"/>
      <c r="F73" s="132"/>
      <c r="G73" s="132"/>
      <c r="H73" s="132"/>
      <c r="I73" s="132"/>
      <c r="J73" s="132"/>
      <c r="K73" s="132"/>
      <c r="L73" s="132"/>
      <c r="M73" s="132"/>
    </row>
  </sheetData>
  <mergeCells count="22">
    <mergeCell ref="A68:M69"/>
    <mergeCell ref="A70:M70"/>
    <mergeCell ref="A66:C66"/>
    <mergeCell ref="A43:C43"/>
    <mergeCell ref="A22:L23"/>
    <mergeCell ref="A36:H36"/>
    <mergeCell ref="A28:L30"/>
    <mergeCell ref="A18:L20"/>
    <mergeCell ref="A1:L1"/>
    <mergeCell ref="A72:M73"/>
    <mergeCell ref="A16:C16"/>
    <mergeCell ref="A3:B3"/>
    <mergeCell ref="A4:L14"/>
    <mergeCell ref="A41:D41"/>
    <mergeCell ref="A26:B26"/>
    <mergeCell ref="A57:I57"/>
    <mergeCell ref="A58:M64"/>
    <mergeCell ref="A44:M47"/>
    <mergeCell ref="A50:M55"/>
    <mergeCell ref="A32:L34"/>
    <mergeCell ref="A38:L39"/>
    <mergeCell ref="A49:C49"/>
  </mergeCells>
  <hyperlinks>
    <hyperlink ref="A70" r:id="rId1" xr:uid="{C25E9391-B95F-4064-B5D5-2CD3D9CC755A}"/>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5BDA-0D42-47D8-BA9B-6B78345849D8}">
  <dimension ref="A1:D27"/>
  <sheetViews>
    <sheetView showGridLines="0" workbookViewId="0">
      <selection activeCell="A23" sqref="A23"/>
    </sheetView>
  </sheetViews>
  <sheetFormatPr defaultRowHeight="15" x14ac:dyDescent="0.25"/>
  <cols>
    <col min="1" max="1" width="36.140625" bestFit="1" customWidth="1"/>
    <col min="2" max="2" width="19.85546875" bestFit="1" customWidth="1"/>
  </cols>
  <sheetData>
    <row r="1" spans="1:4" x14ac:dyDescent="0.25">
      <c r="A1" s="12"/>
      <c r="B1" s="105" t="s">
        <v>110</v>
      </c>
      <c r="C1" s="13"/>
      <c r="D1" s="106" t="s">
        <v>38</v>
      </c>
    </row>
    <row r="2" spans="1:4" x14ac:dyDescent="0.25">
      <c r="A2" s="16" t="s">
        <v>0</v>
      </c>
      <c r="B2" s="107" t="s">
        <v>59</v>
      </c>
      <c r="C2" s="17"/>
      <c r="D2" s="108" t="s">
        <v>59</v>
      </c>
    </row>
    <row r="3" spans="1:4" x14ac:dyDescent="0.25">
      <c r="A3" s="27"/>
      <c r="B3" s="17"/>
      <c r="C3" s="17"/>
      <c r="D3" s="28"/>
    </row>
    <row r="4" spans="1:4" x14ac:dyDescent="0.25">
      <c r="A4" s="27" t="s">
        <v>1</v>
      </c>
      <c r="B4" s="84">
        <v>34.49</v>
      </c>
      <c r="C4" s="17"/>
      <c r="D4" s="85"/>
    </row>
    <row r="5" spans="1:4" x14ac:dyDescent="0.25">
      <c r="A5" s="27" t="s">
        <v>2</v>
      </c>
      <c r="B5" s="84">
        <v>33.270000000000003</v>
      </c>
      <c r="C5" s="17"/>
      <c r="D5" s="85"/>
    </row>
    <row r="6" spans="1:4" x14ac:dyDescent="0.25">
      <c r="A6" s="27" t="s">
        <v>39</v>
      </c>
      <c r="B6" s="84">
        <v>26.54</v>
      </c>
      <c r="C6" s="17"/>
      <c r="D6" s="85"/>
    </row>
    <row r="7" spans="1:4" x14ac:dyDescent="0.25">
      <c r="A7" s="27" t="s">
        <v>32</v>
      </c>
      <c r="B7" s="84">
        <v>15.38</v>
      </c>
      <c r="C7" s="17"/>
      <c r="D7" s="85"/>
    </row>
    <row r="8" spans="1:4" x14ac:dyDescent="0.25">
      <c r="A8" s="27" t="s">
        <v>3</v>
      </c>
      <c r="B8" s="84">
        <v>14.38</v>
      </c>
      <c r="C8" s="17"/>
      <c r="D8" s="85"/>
    </row>
    <row r="9" spans="1:4" x14ac:dyDescent="0.25">
      <c r="A9" s="27" t="s">
        <v>4</v>
      </c>
      <c r="B9" s="84">
        <v>12.79</v>
      </c>
      <c r="C9" s="17"/>
      <c r="D9" s="85"/>
    </row>
    <row r="10" spans="1:4" x14ac:dyDescent="0.25">
      <c r="A10" s="27" t="s">
        <v>5</v>
      </c>
      <c r="B10" s="84">
        <v>15.24</v>
      </c>
      <c r="C10" s="17"/>
      <c r="D10" s="85"/>
    </row>
    <row r="11" spans="1:4" x14ac:dyDescent="0.25">
      <c r="A11" s="27" t="s">
        <v>6</v>
      </c>
      <c r="B11" s="84">
        <v>18.59</v>
      </c>
      <c r="C11" s="17"/>
      <c r="D11" s="85"/>
    </row>
    <row r="12" spans="1:4" x14ac:dyDescent="0.25">
      <c r="A12" s="27" t="s">
        <v>7</v>
      </c>
      <c r="B12" s="84">
        <v>8.36</v>
      </c>
      <c r="C12" s="17"/>
      <c r="D12" s="85"/>
    </row>
    <row r="13" spans="1:4" x14ac:dyDescent="0.25">
      <c r="A13" s="27" t="s">
        <v>8</v>
      </c>
      <c r="B13" s="84">
        <v>9.32</v>
      </c>
      <c r="C13" s="17"/>
      <c r="D13" s="85"/>
    </row>
    <row r="14" spans="1:4" x14ac:dyDescent="0.25">
      <c r="A14" s="27" t="s">
        <v>9</v>
      </c>
      <c r="B14" s="84">
        <v>3.47</v>
      </c>
      <c r="C14" s="17"/>
      <c r="D14" s="85"/>
    </row>
    <row r="15" spans="1:4" x14ac:dyDescent="0.25">
      <c r="A15" s="27" t="s">
        <v>10</v>
      </c>
      <c r="B15" s="84">
        <v>12.1</v>
      </c>
      <c r="C15" s="17"/>
      <c r="D15" s="85"/>
    </row>
    <row r="16" spans="1:4" x14ac:dyDescent="0.25">
      <c r="A16" s="27" t="s">
        <v>11</v>
      </c>
      <c r="B16" s="84">
        <v>12.51</v>
      </c>
      <c r="C16" s="17"/>
      <c r="D16" s="85"/>
    </row>
    <row r="17" spans="1:4" x14ac:dyDescent="0.25">
      <c r="A17" s="27" t="s">
        <v>40</v>
      </c>
      <c r="B17" s="84">
        <v>0.15</v>
      </c>
      <c r="C17" s="17"/>
      <c r="D17" s="85"/>
    </row>
    <row r="18" spans="1:4" x14ac:dyDescent="0.25">
      <c r="A18" s="27" t="s">
        <v>41</v>
      </c>
      <c r="B18" s="84">
        <v>0.1</v>
      </c>
      <c r="C18" s="17"/>
      <c r="D18" s="85"/>
    </row>
    <row r="19" spans="1:4" x14ac:dyDescent="0.25">
      <c r="A19" s="27" t="s">
        <v>42</v>
      </c>
      <c r="B19" s="84">
        <v>0.15</v>
      </c>
      <c r="C19" s="17"/>
      <c r="D19" s="85"/>
    </row>
    <row r="20" spans="1:4" x14ac:dyDescent="0.25">
      <c r="A20" s="27" t="s">
        <v>43</v>
      </c>
      <c r="B20" s="84">
        <v>0.15</v>
      </c>
      <c r="C20" s="17"/>
      <c r="D20" s="85"/>
    </row>
    <row r="21" spans="1:4" x14ac:dyDescent="0.25">
      <c r="A21" s="27" t="s">
        <v>44</v>
      </c>
      <c r="B21" s="84">
        <v>0</v>
      </c>
      <c r="C21" s="17"/>
      <c r="D21" s="85"/>
    </row>
    <row r="22" spans="1:4" x14ac:dyDescent="0.25">
      <c r="A22" s="27" t="s">
        <v>45</v>
      </c>
      <c r="B22" s="84">
        <v>0</v>
      </c>
      <c r="C22" s="17"/>
      <c r="D22" s="85"/>
    </row>
    <row r="23" spans="1:4" x14ac:dyDescent="0.25">
      <c r="A23" s="171" t="s">
        <v>112</v>
      </c>
      <c r="B23" s="84">
        <v>0</v>
      </c>
      <c r="C23" s="17"/>
      <c r="D23" s="85"/>
    </row>
    <row r="24" spans="1:4" x14ac:dyDescent="0.25">
      <c r="A24" s="171" t="s">
        <v>112</v>
      </c>
      <c r="B24" s="84">
        <v>0</v>
      </c>
      <c r="C24" s="17"/>
      <c r="D24" s="85"/>
    </row>
    <row r="25" spans="1:4" x14ac:dyDescent="0.25">
      <c r="A25" s="171" t="s">
        <v>112</v>
      </c>
      <c r="B25" s="84">
        <v>0</v>
      </c>
      <c r="C25" s="17"/>
      <c r="D25" s="85"/>
    </row>
    <row r="26" spans="1:4" x14ac:dyDescent="0.25">
      <c r="A26" s="171" t="s">
        <v>112</v>
      </c>
      <c r="B26" s="84">
        <v>0</v>
      </c>
      <c r="C26" s="17"/>
      <c r="D26" s="85"/>
    </row>
    <row r="27" spans="1:4" ht="15.75" thickBot="1" x14ac:dyDescent="0.3">
      <c r="A27" s="172" t="s">
        <v>112</v>
      </c>
      <c r="B27" s="109">
        <v>0</v>
      </c>
      <c r="C27" s="21"/>
      <c r="D27" s="110"/>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CEBD2-183D-4ABE-A635-56CC449EF0D9}">
  <dimension ref="A1:O48"/>
  <sheetViews>
    <sheetView showGridLines="0" workbookViewId="0">
      <selection activeCell="E10" sqref="E10"/>
    </sheetView>
  </sheetViews>
  <sheetFormatPr defaultRowHeight="15" x14ac:dyDescent="0.25"/>
  <cols>
    <col min="1" max="1" width="34.5703125" bestFit="1" customWidth="1"/>
    <col min="2" max="2" width="21" bestFit="1" customWidth="1"/>
    <col min="3" max="3" width="15.7109375" bestFit="1" customWidth="1"/>
    <col min="4" max="4" width="13.85546875" bestFit="1" customWidth="1"/>
    <col min="5" max="5" width="10.28515625" bestFit="1" customWidth="1"/>
    <col min="6" max="6" width="21" bestFit="1" customWidth="1"/>
    <col min="7" max="7" width="15.7109375" bestFit="1" customWidth="1"/>
    <col min="8" max="8" width="14" bestFit="1" customWidth="1"/>
    <col min="9" max="9" width="10.28515625" bestFit="1" customWidth="1"/>
    <col min="10" max="10" width="21" bestFit="1" customWidth="1"/>
    <col min="11" max="11" width="15.7109375" bestFit="1" customWidth="1"/>
    <col min="12" max="12" width="14" bestFit="1" customWidth="1"/>
    <col min="13" max="13" width="10.28515625" bestFit="1" customWidth="1"/>
    <col min="17" max="17" width="33.7109375" bestFit="1" customWidth="1"/>
    <col min="19" max="19" width="10" bestFit="1" customWidth="1"/>
  </cols>
  <sheetData>
    <row r="1" spans="1:15" ht="15.75" thickBot="1" x14ac:dyDescent="0.3"/>
    <row r="2" spans="1:15" x14ac:dyDescent="0.25">
      <c r="A2" s="12"/>
      <c r="B2" s="14" t="s">
        <v>91</v>
      </c>
      <c r="C2" s="15" t="s">
        <v>12</v>
      </c>
    </row>
    <row r="3" spans="1:15" x14ac:dyDescent="0.25">
      <c r="A3" s="16" t="s">
        <v>63</v>
      </c>
      <c r="B3" s="18">
        <v>0.05</v>
      </c>
      <c r="C3" s="19"/>
    </row>
    <row r="4" spans="1:15" ht="15.75" thickBot="1" x14ac:dyDescent="0.3">
      <c r="A4" s="20"/>
      <c r="B4" s="21"/>
      <c r="C4" s="22"/>
    </row>
    <row r="6" spans="1:15" ht="21.75" thickBot="1" x14ac:dyDescent="0.4">
      <c r="B6" s="137" t="s">
        <v>16</v>
      </c>
      <c r="C6" s="137"/>
      <c r="D6" s="137"/>
      <c r="E6" s="137"/>
      <c r="F6" s="137"/>
      <c r="G6" s="137"/>
      <c r="H6" s="137"/>
      <c r="I6" s="137"/>
      <c r="J6" s="137"/>
      <c r="K6" s="137"/>
      <c r="L6" s="137"/>
      <c r="M6" s="137"/>
      <c r="N6" s="131"/>
    </row>
    <row r="7" spans="1:15" x14ac:dyDescent="0.25">
      <c r="B7" s="138" t="s">
        <v>13</v>
      </c>
      <c r="C7" s="139"/>
      <c r="D7" s="139"/>
      <c r="E7" s="140"/>
      <c r="F7" s="138" t="s">
        <v>14</v>
      </c>
      <c r="G7" s="139"/>
      <c r="H7" s="139"/>
      <c r="I7" s="140"/>
      <c r="J7" s="138" t="s">
        <v>15</v>
      </c>
      <c r="K7" s="139"/>
      <c r="L7" s="139"/>
      <c r="M7" s="140"/>
      <c r="N7" s="129"/>
      <c r="O7" s="17"/>
    </row>
    <row r="8" spans="1:15" x14ac:dyDescent="0.25">
      <c r="B8" s="16"/>
      <c r="C8" s="81" t="s">
        <v>91</v>
      </c>
      <c r="D8" s="81"/>
      <c r="E8" s="82" t="s">
        <v>12</v>
      </c>
      <c r="F8" s="16"/>
      <c r="G8" s="81" t="s">
        <v>91</v>
      </c>
      <c r="H8" s="81"/>
      <c r="I8" s="82" t="s">
        <v>12</v>
      </c>
      <c r="J8" s="16"/>
      <c r="K8" s="81" t="s">
        <v>91</v>
      </c>
      <c r="L8" s="81"/>
      <c r="M8" s="82" t="s">
        <v>12</v>
      </c>
      <c r="N8" s="81"/>
      <c r="O8" s="17"/>
    </row>
    <row r="9" spans="1:15" x14ac:dyDescent="0.25">
      <c r="A9" s="1" t="s">
        <v>19</v>
      </c>
      <c r="B9" s="27"/>
      <c r="C9" s="17"/>
      <c r="D9" s="17"/>
      <c r="E9" s="28"/>
      <c r="F9" s="27"/>
      <c r="G9" s="17"/>
      <c r="H9" s="17"/>
      <c r="I9" s="28"/>
      <c r="J9" s="27"/>
      <c r="K9" s="17"/>
      <c r="L9" s="17"/>
      <c r="M9" s="28"/>
      <c r="N9" s="17"/>
      <c r="O9" s="17"/>
    </row>
    <row r="10" spans="1:15" x14ac:dyDescent="0.25">
      <c r="A10" t="s">
        <v>17</v>
      </c>
      <c r="B10" s="27"/>
      <c r="C10" s="17">
        <v>117.5</v>
      </c>
      <c r="D10" s="17"/>
      <c r="E10" s="83"/>
      <c r="F10" s="27"/>
      <c r="G10" s="17">
        <v>36.299999999999997</v>
      </c>
      <c r="H10" s="17"/>
      <c r="I10" s="83"/>
      <c r="J10" s="27"/>
      <c r="K10" s="17">
        <v>58.5</v>
      </c>
      <c r="L10" s="17"/>
      <c r="M10" s="83"/>
      <c r="N10" s="17"/>
      <c r="O10" s="17"/>
    </row>
    <row r="11" spans="1:15" x14ac:dyDescent="0.25">
      <c r="A11" t="s">
        <v>46</v>
      </c>
      <c r="B11" s="27"/>
      <c r="C11" s="84">
        <v>4</v>
      </c>
      <c r="D11" s="17"/>
      <c r="E11" s="85"/>
      <c r="F11" s="27"/>
      <c r="G11" s="84">
        <v>9.15</v>
      </c>
      <c r="H11" s="17"/>
      <c r="I11" s="85"/>
      <c r="J11" s="27"/>
      <c r="K11" s="84">
        <v>4.8</v>
      </c>
      <c r="L11" s="17"/>
      <c r="M11" s="85"/>
      <c r="N11" s="17"/>
      <c r="O11" s="17"/>
    </row>
    <row r="12" spans="1:15" x14ac:dyDescent="0.25">
      <c r="A12" t="s">
        <v>18</v>
      </c>
      <c r="B12" s="27"/>
      <c r="C12" s="86">
        <f>C11*C10</f>
        <v>470</v>
      </c>
      <c r="D12" s="17"/>
      <c r="E12" s="87">
        <f>E11*E10</f>
        <v>0</v>
      </c>
      <c r="F12" s="27"/>
      <c r="G12" s="86">
        <f>G11*G10</f>
        <v>332.14499999999998</v>
      </c>
      <c r="H12" s="86"/>
      <c r="I12" s="87">
        <f>I11*I10</f>
        <v>0</v>
      </c>
      <c r="J12" s="27"/>
      <c r="K12" s="104">
        <f>K11*K10</f>
        <v>280.8</v>
      </c>
      <c r="L12" s="17"/>
      <c r="M12" s="130">
        <f>M11*M10</f>
        <v>0</v>
      </c>
      <c r="N12" s="17"/>
      <c r="O12" s="17"/>
    </row>
    <row r="13" spans="1:15" x14ac:dyDescent="0.25">
      <c r="B13" s="27"/>
      <c r="C13" s="17"/>
      <c r="D13" s="17"/>
      <c r="E13" s="28"/>
      <c r="F13" s="27"/>
      <c r="G13" s="17"/>
      <c r="H13" s="17"/>
      <c r="I13" s="28"/>
      <c r="J13" s="27"/>
      <c r="K13" s="17"/>
      <c r="L13" s="17"/>
      <c r="M13" s="28"/>
      <c r="N13" s="17"/>
      <c r="O13" s="17"/>
    </row>
    <row r="14" spans="1:15" x14ac:dyDescent="0.25">
      <c r="A14" s="1" t="s">
        <v>20</v>
      </c>
      <c r="B14" s="27"/>
      <c r="C14" s="17"/>
      <c r="D14" s="17"/>
      <c r="E14" s="28"/>
      <c r="F14" s="27"/>
      <c r="G14" s="17"/>
      <c r="H14" s="17"/>
      <c r="I14" s="28"/>
      <c r="J14" s="27"/>
      <c r="K14" s="17"/>
      <c r="L14" s="17"/>
      <c r="M14" s="28"/>
      <c r="N14" s="17"/>
      <c r="O14" s="17"/>
    </row>
    <row r="15" spans="1:15" x14ac:dyDescent="0.25">
      <c r="A15" t="s">
        <v>21</v>
      </c>
      <c r="B15" s="27"/>
      <c r="C15" s="84">
        <v>94.05</v>
      </c>
      <c r="D15" s="17"/>
      <c r="E15" s="85"/>
      <c r="F15" s="27"/>
      <c r="G15" s="84">
        <v>59.15</v>
      </c>
      <c r="H15" s="17"/>
      <c r="I15" s="85"/>
      <c r="J15" s="27"/>
      <c r="K15" s="84">
        <v>44</v>
      </c>
      <c r="L15" s="17"/>
      <c r="M15" s="85"/>
      <c r="N15" s="17"/>
      <c r="O15" s="17"/>
    </row>
    <row r="16" spans="1:15" x14ac:dyDescent="0.25">
      <c r="A16" t="s">
        <v>22</v>
      </c>
      <c r="B16" s="27"/>
      <c r="C16" s="84">
        <v>0</v>
      </c>
      <c r="D16" s="17"/>
      <c r="E16" s="85"/>
      <c r="F16" s="27"/>
      <c r="G16" s="84">
        <v>15.91</v>
      </c>
      <c r="H16" s="17"/>
      <c r="I16" s="85"/>
      <c r="J16" s="27"/>
      <c r="K16" s="84">
        <v>27.5</v>
      </c>
      <c r="L16" s="17"/>
      <c r="M16" s="85"/>
      <c r="N16" s="17"/>
      <c r="O16" s="17"/>
    </row>
    <row r="17" spans="1:15" x14ac:dyDescent="0.25">
      <c r="A17" t="s">
        <v>48</v>
      </c>
      <c r="B17" s="27"/>
      <c r="C17" s="84">
        <v>0</v>
      </c>
      <c r="D17" s="17"/>
      <c r="E17" s="85"/>
      <c r="F17" s="27"/>
      <c r="G17" s="84">
        <v>0</v>
      </c>
      <c r="H17" s="17"/>
      <c r="I17" s="85"/>
      <c r="J17" s="27"/>
      <c r="K17" s="84">
        <v>0</v>
      </c>
      <c r="L17" s="17"/>
      <c r="M17" s="85"/>
      <c r="N17" s="17"/>
      <c r="O17" s="17"/>
    </row>
    <row r="18" spans="1:15" x14ac:dyDescent="0.25">
      <c r="A18" t="s">
        <v>49</v>
      </c>
      <c r="B18" s="27"/>
      <c r="C18" s="84">
        <v>110</v>
      </c>
      <c r="D18" s="17"/>
      <c r="E18" s="85"/>
      <c r="F18" s="27"/>
      <c r="G18" s="84">
        <v>30</v>
      </c>
      <c r="H18" s="17"/>
      <c r="I18" s="85"/>
      <c r="J18" s="27"/>
      <c r="K18" s="84">
        <v>44</v>
      </c>
      <c r="L18" s="17"/>
      <c r="M18" s="85"/>
      <c r="N18" s="17"/>
      <c r="O18" s="17"/>
    </row>
    <row r="19" spans="1:15" x14ac:dyDescent="0.25">
      <c r="B19" s="27"/>
      <c r="C19" s="17"/>
      <c r="D19" s="17"/>
      <c r="E19" s="28"/>
      <c r="F19" s="27"/>
      <c r="G19" s="17"/>
      <c r="H19" s="17"/>
      <c r="I19" s="28"/>
      <c r="J19" s="27"/>
      <c r="K19" s="17"/>
      <c r="L19" s="17"/>
      <c r="M19" s="28"/>
      <c r="N19" s="17"/>
      <c r="O19" s="17"/>
    </row>
    <row r="20" spans="1:15" x14ac:dyDescent="0.25">
      <c r="A20" s="1" t="s">
        <v>23</v>
      </c>
      <c r="B20" s="16" t="s">
        <v>92</v>
      </c>
      <c r="C20" s="81"/>
      <c r="D20" s="81" t="s">
        <v>31</v>
      </c>
      <c r="E20" s="82"/>
      <c r="F20" s="16" t="s">
        <v>92</v>
      </c>
      <c r="G20" s="81"/>
      <c r="H20" s="81" t="s">
        <v>31</v>
      </c>
      <c r="I20" s="82"/>
      <c r="J20" s="16" t="s">
        <v>92</v>
      </c>
      <c r="K20" s="81"/>
      <c r="L20" s="81" t="s">
        <v>31</v>
      </c>
      <c r="M20" s="28"/>
      <c r="N20" s="17"/>
      <c r="O20" s="17"/>
    </row>
    <row r="21" spans="1:15" x14ac:dyDescent="0.25">
      <c r="A21" t="s">
        <v>35</v>
      </c>
      <c r="B21" s="88">
        <v>1</v>
      </c>
      <c r="C21" s="84">
        <f>B21*'Operation Costs'!$B$14</f>
        <v>3.47</v>
      </c>
      <c r="D21" s="48"/>
      <c r="E21" s="89">
        <f>D21*'Operation Costs'!$D$14</f>
        <v>0</v>
      </c>
      <c r="F21" s="88">
        <v>1</v>
      </c>
      <c r="G21" s="84">
        <f>F21*'Operation Costs'!$B$14</f>
        <v>3.47</v>
      </c>
      <c r="H21" s="48"/>
      <c r="I21" s="89">
        <f>H21*'Operation Costs'!$D$14</f>
        <v>0</v>
      </c>
      <c r="J21" s="88">
        <v>1</v>
      </c>
      <c r="K21" s="84">
        <f>J21*'Operation Costs'!$B$14</f>
        <v>3.47</v>
      </c>
      <c r="L21" s="48"/>
      <c r="M21" s="89">
        <f>L21*'Operation Costs'!$D$14</f>
        <v>0</v>
      </c>
      <c r="N21" s="17"/>
      <c r="O21" s="17"/>
    </row>
    <row r="22" spans="1:15" x14ac:dyDescent="0.25">
      <c r="A22" t="s">
        <v>36</v>
      </c>
      <c r="B22" s="88">
        <v>1</v>
      </c>
      <c r="C22" s="84">
        <f>B22*'Operation Costs'!$B$15</f>
        <v>12.1</v>
      </c>
      <c r="D22" s="48"/>
      <c r="E22" s="89">
        <f>D22*'Operation Costs'!$D$15</f>
        <v>0</v>
      </c>
      <c r="F22" s="88">
        <v>1</v>
      </c>
      <c r="G22" s="84">
        <f>F22*'Operation Costs'!$B$15</f>
        <v>12.1</v>
      </c>
      <c r="H22" s="48"/>
      <c r="I22" s="89">
        <f>H22*'Operation Costs'!$D$15</f>
        <v>0</v>
      </c>
      <c r="J22" s="88">
        <v>1</v>
      </c>
      <c r="K22" s="84">
        <f>J22*'Operation Costs'!$B$15</f>
        <v>12.1</v>
      </c>
      <c r="L22" s="48"/>
      <c r="M22" s="89">
        <f>L22*'Operation Costs'!$D$15</f>
        <v>0</v>
      </c>
      <c r="N22" s="17"/>
      <c r="O22" s="17"/>
    </row>
    <row r="23" spans="1:15" x14ac:dyDescent="0.25">
      <c r="A23" t="s">
        <v>32</v>
      </c>
      <c r="B23" s="88">
        <f>0</f>
        <v>0</v>
      </c>
      <c r="C23" s="84">
        <f>B23*'Operation Costs'!$B$7</f>
        <v>0</v>
      </c>
      <c r="D23" s="48"/>
      <c r="E23" s="89">
        <f>D23*'Operation Costs'!$D$7</f>
        <v>0</v>
      </c>
      <c r="F23" s="88">
        <v>1</v>
      </c>
      <c r="G23" s="84">
        <f>F23*'Operation Costs'!$B$7</f>
        <v>15.38</v>
      </c>
      <c r="H23" s="48"/>
      <c r="I23" s="89">
        <f>H23*'Operation Costs'!$D$7</f>
        <v>0</v>
      </c>
      <c r="J23" s="88">
        <v>1</v>
      </c>
      <c r="K23" s="84">
        <f>J23*'Operation Costs'!$B$7</f>
        <v>15.38</v>
      </c>
      <c r="L23" s="48"/>
      <c r="M23" s="89">
        <f>L23*'Operation Costs'!$D$7</f>
        <v>0</v>
      </c>
      <c r="N23" s="17"/>
      <c r="O23" s="17"/>
    </row>
    <row r="24" spans="1:15" x14ac:dyDescent="0.25">
      <c r="A24" t="s">
        <v>25</v>
      </c>
      <c r="B24" s="88">
        <v>1</v>
      </c>
      <c r="C24" s="84">
        <f>B24*'Operation Costs'!$B$10</f>
        <v>15.24</v>
      </c>
      <c r="D24" s="48"/>
      <c r="E24" s="89">
        <f>D24*'Operation Costs'!$D$10</f>
        <v>0</v>
      </c>
      <c r="F24" s="88">
        <v>0</v>
      </c>
      <c r="G24" s="84">
        <f>F24*'Operation Costs'!$B$10</f>
        <v>0</v>
      </c>
      <c r="H24" s="48"/>
      <c r="I24" s="89">
        <f>H24*'Operation Costs'!$D$10</f>
        <v>0</v>
      </c>
      <c r="J24" s="88">
        <v>0</v>
      </c>
      <c r="K24" s="84">
        <f>J24*'Operation Costs'!$B$10</f>
        <v>0</v>
      </c>
      <c r="L24" s="48"/>
      <c r="M24" s="89">
        <f>L24*'Operation Costs'!$D$10</f>
        <v>0</v>
      </c>
      <c r="N24" s="17"/>
      <c r="O24" s="17"/>
    </row>
    <row r="25" spans="1:15" x14ac:dyDescent="0.25">
      <c r="A25" t="s">
        <v>24</v>
      </c>
      <c r="B25" s="88">
        <v>1</v>
      </c>
      <c r="C25" s="84">
        <f>B25*'Operation Costs'!$B$16</f>
        <v>12.51</v>
      </c>
      <c r="D25" s="48"/>
      <c r="E25" s="89">
        <f>D25*'Operation Costs'!$D$16</f>
        <v>0</v>
      </c>
      <c r="F25" s="88">
        <v>1</v>
      </c>
      <c r="G25" s="84">
        <f>F25*'Operation Costs'!$B$16</f>
        <v>12.51</v>
      </c>
      <c r="H25" s="48"/>
      <c r="I25" s="89">
        <f>H25*'Operation Costs'!$D$16</f>
        <v>0</v>
      </c>
      <c r="J25" s="88">
        <v>1</v>
      </c>
      <c r="K25" s="84">
        <f>J25*'Operation Costs'!$B$16</f>
        <v>12.51</v>
      </c>
      <c r="L25" s="48"/>
      <c r="M25" s="89">
        <f>L25*'Operation Costs'!$D$16</f>
        <v>0</v>
      </c>
      <c r="N25" s="17"/>
      <c r="O25" s="17"/>
    </row>
    <row r="26" spans="1:15" x14ac:dyDescent="0.25">
      <c r="A26" t="s">
        <v>37</v>
      </c>
      <c r="B26" s="88">
        <v>1</v>
      </c>
      <c r="C26" s="84">
        <f>B26*'Operation Costs'!$B$9</f>
        <v>12.79</v>
      </c>
      <c r="D26" s="48"/>
      <c r="E26" s="89">
        <f>D26*'Operation Costs'!$D$9</f>
        <v>0</v>
      </c>
      <c r="F26" s="88">
        <v>1</v>
      </c>
      <c r="G26" s="84">
        <f>F26*'Operation Costs'!$B$9</f>
        <v>12.79</v>
      </c>
      <c r="H26" s="48"/>
      <c r="I26" s="89">
        <f>H26*'Operation Costs'!$D$9</f>
        <v>0</v>
      </c>
      <c r="J26" s="88">
        <v>1</v>
      </c>
      <c r="K26" s="84">
        <f>J26*'Operation Costs'!$B$9</f>
        <v>12.79</v>
      </c>
      <c r="L26" s="48"/>
      <c r="M26" s="89">
        <f>L26*'Operation Costs'!$D$9</f>
        <v>0</v>
      </c>
      <c r="N26" s="17"/>
      <c r="O26" s="17"/>
    </row>
    <row r="27" spans="1:15" x14ac:dyDescent="0.25">
      <c r="A27" t="s">
        <v>34</v>
      </c>
      <c r="B27" s="88">
        <v>1</v>
      </c>
      <c r="C27" s="84">
        <f>B27*'Operation Costs'!$B$11</f>
        <v>18.59</v>
      </c>
      <c r="D27" s="48"/>
      <c r="E27" s="89">
        <f>D27*'Operation Costs'!$D$11</f>
        <v>0</v>
      </c>
      <c r="F27" s="88">
        <v>1</v>
      </c>
      <c r="G27" s="84">
        <f>F27*'Operation Costs'!$B$11</f>
        <v>18.59</v>
      </c>
      <c r="H27" s="48"/>
      <c r="I27" s="89">
        <f>H27*'Operation Costs'!$D$11</f>
        <v>0</v>
      </c>
      <c r="J27" s="88">
        <v>0</v>
      </c>
      <c r="K27" s="84">
        <f>J27*'Operation Costs'!$B$11</f>
        <v>0</v>
      </c>
      <c r="L27" s="48"/>
      <c r="M27" s="89">
        <f>L27*'Operation Costs'!$D$11</f>
        <v>0</v>
      </c>
      <c r="N27" s="17"/>
      <c r="O27" s="17"/>
    </row>
    <row r="28" spans="1:15" x14ac:dyDescent="0.25">
      <c r="A28" t="s">
        <v>26</v>
      </c>
      <c r="B28" s="88">
        <v>2</v>
      </c>
      <c r="C28" s="84">
        <f>B28*'Operation Costs'!$B$12</f>
        <v>16.72</v>
      </c>
      <c r="D28" s="48"/>
      <c r="E28" s="89">
        <f>D28*'Operation Costs'!$D$12</f>
        <v>0</v>
      </c>
      <c r="F28" s="88">
        <v>2</v>
      </c>
      <c r="G28" s="84">
        <f>F28*'Operation Costs'!$B$12</f>
        <v>16.72</v>
      </c>
      <c r="H28" s="48"/>
      <c r="I28" s="89">
        <f>H28*'Operation Costs'!$D$12</f>
        <v>0</v>
      </c>
      <c r="J28" s="88">
        <v>0</v>
      </c>
      <c r="K28" s="84">
        <f>J28*'Operation Costs'!$B$12</f>
        <v>0</v>
      </c>
      <c r="L28" s="48"/>
      <c r="M28" s="89">
        <f>L28*'Operation Costs'!$D$12</f>
        <v>0</v>
      </c>
      <c r="N28" s="17"/>
      <c r="O28" s="17"/>
    </row>
    <row r="29" spans="1:15" x14ac:dyDescent="0.25">
      <c r="A29" t="s">
        <v>33</v>
      </c>
      <c r="B29" s="88">
        <v>2</v>
      </c>
      <c r="C29" s="84">
        <f>B29*'Operation Costs'!$B$13</f>
        <v>18.64</v>
      </c>
      <c r="D29" s="48"/>
      <c r="E29" s="89">
        <f>D29*'Operation Costs'!$D$13</f>
        <v>0</v>
      </c>
      <c r="F29" s="88">
        <v>2</v>
      </c>
      <c r="G29" s="84">
        <f>F29*'Operation Costs'!$B$13</f>
        <v>18.64</v>
      </c>
      <c r="H29" s="48"/>
      <c r="I29" s="89">
        <f>H29*'Operation Costs'!$D$13</f>
        <v>0</v>
      </c>
      <c r="J29" s="88">
        <v>0</v>
      </c>
      <c r="K29" s="84">
        <f>J29*'Operation Costs'!$B$13</f>
        <v>0</v>
      </c>
      <c r="L29" s="48"/>
      <c r="M29" s="89">
        <f>L29*'Operation Costs'!$D$13</f>
        <v>0</v>
      </c>
      <c r="N29" s="17"/>
      <c r="O29" s="17"/>
    </row>
    <row r="30" spans="1:15" x14ac:dyDescent="0.25">
      <c r="A30" t="s">
        <v>27</v>
      </c>
      <c r="B30" s="88">
        <v>0</v>
      </c>
      <c r="C30" s="84">
        <f>B30*'Operation Costs'!$B$8</f>
        <v>0</v>
      </c>
      <c r="D30" s="48"/>
      <c r="E30" s="89">
        <f>D30*'Operation Costs'!$D$8</f>
        <v>0</v>
      </c>
      <c r="F30" s="88">
        <v>0</v>
      </c>
      <c r="G30" s="84">
        <f>F30*'Operation Costs'!$B$8</f>
        <v>0</v>
      </c>
      <c r="H30" s="48"/>
      <c r="I30" s="89">
        <f>H30*'Operation Costs'!$D$8</f>
        <v>0</v>
      </c>
      <c r="J30" s="88">
        <v>1</v>
      </c>
      <c r="K30" s="84">
        <f>J30*'Operation Costs'!$B$8</f>
        <v>14.38</v>
      </c>
      <c r="L30" s="48"/>
      <c r="M30" s="89">
        <f>L30*'Operation Costs'!$D$8</f>
        <v>0</v>
      </c>
      <c r="N30" s="17"/>
      <c r="O30" s="17"/>
    </row>
    <row r="31" spans="1:15" x14ac:dyDescent="0.25">
      <c r="B31" s="88"/>
      <c r="C31" s="84"/>
      <c r="D31" s="72"/>
      <c r="E31" s="28"/>
      <c r="F31" s="88"/>
      <c r="G31" s="17"/>
      <c r="H31" s="72"/>
      <c r="I31" s="28"/>
      <c r="J31" s="88"/>
      <c r="K31" s="17"/>
      <c r="L31" s="72"/>
      <c r="M31" s="28"/>
      <c r="N31" s="17"/>
      <c r="O31" s="17"/>
    </row>
    <row r="32" spans="1:15" x14ac:dyDescent="0.25">
      <c r="A32" s="1" t="s">
        <v>28</v>
      </c>
      <c r="B32" s="88"/>
      <c r="C32" s="17"/>
      <c r="D32" s="72"/>
      <c r="E32" s="28"/>
      <c r="F32" s="88"/>
      <c r="G32" s="17"/>
      <c r="H32" s="72"/>
      <c r="I32" s="28"/>
      <c r="J32" s="88"/>
      <c r="K32" s="17"/>
      <c r="L32" s="72"/>
      <c r="M32" s="28"/>
      <c r="N32" s="17"/>
      <c r="O32" s="17"/>
    </row>
    <row r="33" spans="1:15" x14ac:dyDescent="0.25">
      <c r="A33" t="s">
        <v>29</v>
      </c>
      <c r="B33" s="88">
        <v>1</v>
      </c>
      <c r="C33" s="84">
        <f>B33*'Operation Costs'!$B$4</f>
        <v>34.49</v>
      </c>
      <c r="D33" s="48"/>
      <c r="E33" s="89">
        <f>D33*'Operation Costs'!$D$4</f>
        <v>0</v>
      </c>
      <c r="F33" s="88">
        <v>1</v>
      </c>
      <c r="G33" s="84">
        <f>F33*'Operation Costs'!$B$5</f>
        <v>33.270000000000003</v>
      </c>
      <c r="H33" s="48"/>
      <c r="I33" s="89">
        <f>H33*'Operation Costs'!$D$5</f>
        <v>0</v>
      </c>
      <c r="J33" s="88">
        <v>1</v>
      </c>
      <c r="K33" s="84">
        <f>J33*'Operation Costs'!$B$6</f>
        <v>26.54</v>
      </c>
      <c r="L33" s="48"/>
      <c r="M33" s="89">
        <f>L33*'Operation Costs'!$D$6</f>
        <v>0</v>
      </c>
      <c r="N33" s="17"/>
      <c r="O33" s="17"/>
    </row>
    <row r="34" spans="1:15" x14ac:dyDescent="0.25">
      <c r="A34" t="s">
        <v>30</v>
      </c>
      <c r="B34" s="88">
        <v>1</v>
      </c>
      <c r="C34" s="84">
        <f>B34*'Operation Costs'!$B$17*C10</f>
        <v>17.625</v>
      </c>
      <c r="D34" s="48"/>
      <c r="E34" s="89">
        <f>D34*'Operation Costs'!$D$17*E10</f>
        <v>0</v>
      </c>
      <c r="F34" s="88">
        <v>1</v>
      </c>
      <c r="G34" s="84">
        <f>F34*'Operation Costs'!$B$19*G10</f>
        <v>5.4449999999999994</v>
      </c>
      <c r="H34" s="48"/>
      <c r="I34" s="89">
        <f>H34*'Operation Costs'!$D$19*I10</f>
        <v>0</v>
      </c>
      <c r="J34" s="88">
        <v>1</v>
      </c>
      <c r="K34" s="84">
        <f>J34*'Operation Costs'!$B$20*'Transition Cash Flow'!K10</f>
        <v>8.7750000000000004</v>
      </c>
      <c r="L34" s="48"/>
      <c r="M34" s="89">
        <f>L34*'Operation Costs'!$D$20*'Transition Cash Flow'!M10</f>
        <v>0</v>
      </c>
      <c r="N34" s="17"/>
      <c r="O34" s="17"/>
    </row>
    <row r="35" spans="1:15" x14ac:dyDescent="0.25">
      <c r="A35" t="s">
        <v>47</v>
      </c>
      <c r="B35" s="88">
        <v>1</v>
      </c>
      <c r="C35" s="84">
        <f>B35*'Operation Costs'!$B$18*C10</f>
        <v>11.75</v>
      </c>
      <c r="D35" s="48"/>
      <c r="E35" s="89">
        <f>D35*'Operation Costs'!$D$18*E10</f>
        <v>0</v>
      </c>
      <c r="F35" s="88">
        <v>0</v>
      </c>
      <c r="G35" s="84">
        <f>F35*'Operation Costs'!$B$21*G10</f>
        <v>0</v>
      </c>
      <c r="H35" s="48"/>
      <c r="I35" s="89">
        <f>H35*'Operation Costs'!$D$21*I10</f>
        <v>0</v>
      </c>
      <c r="J35" s="88">
        <v>0</v>
      </c>
      <c r="K35" s="84">
        <f>J35*'Operation Costs'!$B$22*K10</f>
        <v>0</v>
      </c>
      <c r="L35" s="48"/>
      <c r="M35" s="89">
        <f>L35*'Operation Costs'!$D$22*M10</f>
        <v>0</v>
      </c>
      <c r="N35" s="17"/>
      <c r="O35" s="17"/>
    </row>
    <row r="36" spans="1:15" x14ac:dyDescent="0.25">
      <c r="B36" s="27"/>
      <c r="C36" s="17"/>
      <c r="D36" s="17"/>
      <c r="E36" s="28"/>
      <c r="F36" s="27"/>
      <c r="G36" s="17"/>
      <c r="H36" s="17"/>
      <c r="I36" s="28"/>
      <c r="J36" s="27"/>
      <c r="K36" s="17"/>
      <c r="L36" s="17"/>
      <c r="M36" s="28"/>
      <c r="N36" s="17"/>
      <c r="O36" s="17"/>
    </row>
    <row r="37" spans="1:15" x14ac:dyDescent="0.25">
      <c r="A37" s="1" t="s">
        <v>113</v>
      </c>
      <c r="B37" s="27"/>
      <c r="C37" s="17"/>
      <c r="D37" s="17"/>
      <c r="E37" s="28"/>
      <c r="F37" s="27"/>
      <c r="G37" s="17"/>
      <c r="H37" s="17"/>
      <c r="I37" s="28"/>
      <c r="J37" s="27"/>
      <c r="K37" s="17"/>
      <c r="L37" s="17"/>
      <c r="M37" s="28"/>
      <c r="N37" s="17"/>
      <c r="O37" s="17"/>
    </row>
    <row r="38" spans="1:15" x14ac:dyDescent="0.25">
      <c r="A38" t="str">
        <f>'Operation Costs'!A23</f>
        <v>Other Operation (Insert Name)</v>
      </c>
      <c r="B38" s="27"/>
      <c r="C38" s="17"/>
      <c r="D38" s="170"/>
      <c r="E38" s="91">
        <f>D38*'Operation Costs'!D23</f>
        <v>0</v>
      </c>
      <c r="F38" s="27"/>
      <c r="G38" s="17"/>
      <c r="H38" s="170"/>
      <c r="I38" s="91">
        <f>H38*'Operation Costs'!D23</f>
        <v>0</v>
      </c>
      <c r="J38" s="27"/>
      <c r="K38" s="17"/>
      <c r="L38" s="170"/>
      <c r="M38" s="91">
        <f>L38*'Operation Costs'!D23</f>
        <v>0</v>
      </c>
      <c r="N38" s="17"/>
      <c r="O38" s="17"/>
    </row>
    <row r="39" spans="1:15" x14ac:dyDescent="0.25">
      <c r="A39" t="str">
        <f>'Operation Costs'!A24</f>
        <v>Other Operation (Insert Name)</v>
      </c>
      <c r="B39" s="27"/>
      <c r="C39" s="17"/>
      <c r="D39" s="170"/>
      <c r="E39" s="91">
        <f>D39*'Operation Costs'!D24</f>
        <v>0</v>
      </c>
      <c r="F39" s="27"/>
      <c r="G39" s="17"/>
      <c r="H39" s="170"/>
      <c r="I39" s="91">
        <f>H39*'Operation Costs'!D24</f>
        <v>0</v>
      </c>
      <c r="J39" s="27"/>
      <c r="K39" s="17"/>
      <c r="L39" s="170"/>
      <c r="M39" s="91">
        <f>L39*'Operation Costs'!D24</f>
        <v>0</v>
      </c>
      <c r="N39" s="17"/>
      <c r="O39" s="17"/>
    </row>
    <row r="40" spans="1:15" x14ac:dyDescent="0.25">
      <c r="A40" t="str">
        <f>'Operation Costs'!A25</f>
        <v>Other Operation (Insert Name)</v>
      </c>
      <c r="B40" s="27"/>
      <c r="C40" s="17"/>
      <c r="D40" s="170"/>
      <c r="E40" s="91">
        <f>D40*'Operation Costs'!D25</f>
        <v>0</v>
      </c>
      <c r="F40" s="27"/>
      <c r="G40" s="17"/>
      <c r="H40" s="170"/>
      <c r="I40" s="91">
        <f>H40*'Operation Costs'!D25</f>
        <v>0</v>
      </c>
      <c r="J40" s="27"/>
      <c r="K40" s="17"/>
      <c r="L40" s="170"/>
      <c r="M40" s="91">
        <f>L40*'Operation Costs'!D25</f>
        <v>0</v>
      </c>
      <c r="N40" s="17"/>
      <c r="O40" s="17"/>
    </row>
    <row r="41" spans="1:15" x14ac:dyDescent="0.25">
      <c r="A41" t="str">
        <f>'Operation Costs'!A26</f>
        <v>Other Operation (Insert Name)</v>
      </c>
      <c r="B41" s="27"/>
      <c r="C41" s="17"/>
      <c r="D41" s="170"/>
      <c r="E41" s="91">
        <f>D41*'Operation Costs'!D26</f>
        <v>0</v>
      </c>
      <c r="F41" s="27"/>
      <c r="G41" s="17"/>
      <c r="H41" s="170"/>
      <c r="I41" s="91">
        <f>H41*'Operation Costs'!D26</f>
        <v>0</v>
      </c>
      <c r="J41" s="27"/>
      <c r="K41" s="17"/>
      <c r="L41" s="170"/>
      <c r="M41" s="91">
        <f>L41*'Operation Costs'!D26</f>
        <v>0</v>
      </c>
      <c r="N41" s="17"/>
      <c r="O41" s="17"/>
    </row>
    <row r="42" spans="1:15" x14ac:dyDescent="0.25">
      <c r="A42" t="str">
        <f>'Operation Costs'!A27</f>
        <v>Other Operation (Insert Name)</v>
      </c>
      <c r="B42" s="27"/>
      <c r="C42" s="17"/>
      <c r="D42" s="170"/>
      <c r="E42" s="91">
        <f>D42*'Operation Costs'!D27</f>
        <v>0</v>
      </c>
      <c r="F42" s="27"/>
      <c r="G42" s="17"/>
      <c r="H42" s="170"/>
      <c r="I42" s="91">
        <f>H42*'Operation Costs'!D27</f>
        <v>0</v>
      </c>
      <c r="J42" s="27"/>
      <c r="K42" s="17"/>
      <c r="L42" s="170"/>
      <c r="M42" s="91">
        <f>L42*'Operation Costs'!D27</f>
        <v>0</v>
      </c>
      <c r="N42" s="17"/>
      <c r="O42" s="17"/>
    </row>
    <row r="43" spans="1:15" x14ac:dyDescent="0.25">
      <c r="B43" s="27"/>
      <c r="C43" s="17"/>
      <c r="D43" s="17"/>
      <c r="E43" s="28"/>
      <c r="F43" s="27"/>
      <c r="G43" s="17"/>
      <c r="H43" s="17"/>
      <c r="I43" s="28"/>
      <c r="J43" s="27"/>
      <c r="K43" s="17"/>
      <c r="L43" s="17"/>
      <c r="M43" s="28"/>
      <c r="N43" s="17"/>
      <c r="O43" s="17"/>
    </row>
    <row r="44" spans="1:15" x14ac:dyDescent="0.25">
      <c r="A44" t="s">
        <v>50</v>
      </c>
      <c r="B44" s="27"/>
      <c r="C44" s="90">
        <f>C12</f>
        <v>470</v>
      </c>
      <c r="D44" s="17"/>
      <c r="E44" s="91">
        <f>E12</f>
        <v>0</v>
      </c>
      <c r="F44" s="27"/>
      <c r="G44" s="90">
        <f>G12</f>
        <v>332.14499999999998</v>
      </c>
      <c r="H44" s="17"/>
      <c r="I44" s="91">
        <f>I12</f>
        <v>0</v>
      </c>
      <c r="J44" s="27"/>
      <c r="K44" s="90">
        <f>K12</f>
        <v>280.8</v>
      </c>
      <c r="L44" s="17"/>
      <c r="M44" s="91">
        <f>M12</f>
        <v>0</v>
      </c>
      <c r="N44" s="17"/>
      <c r="O44" s="17"/>
    </row>
    <row r="45" spans="1:15" x14ac:dyDescent="0.25">
      <c r="A45" t="s">
        <v>51</v>
      </c>
      <c r="B45" s="27"/>
      <c r="C45" s="90">
        <f>SUM(C15:C18,C21:C30,C33:C35,C38:C42)</f>
        <v>377.97500000000002</v>
      </c>
      <c r="D45" s="17"/>
      <c r="E45" s="91">
        <f>SUM(E15:E18,E21:E30,E33:E35,E38:E42)</f>
        <v>0</v>
      </c>
      <c r="F45" s="27"/>
      <c r="G45" s="90">
        <f>SUM(G15:G18,G21:G30,G33:G35,G38:G42)</f>
        <v>253.97499999999999</v>
      </c>
      <c r="H45" s="17"/>
      <c r="I45" s="91">
        <f>SUM(I15:I18,I21:I30,I33:I35,I38:I42)</f>
        <v>0</v>
      </c>
      <c r="J45" s="27"/>
      <c r="K45" s="90">
        <f>SUM(K15:K18,K21:K30,K33:K35,K38:K42)</f>
        <v>221.44499999999996</v>
      </c>
      <c r="L45" s="17"/>
      <c r="M45" s="91">
        <f>SUM(M15:M18,M21:M30,M33:M35,M38:M42)</f>
        <v>0</v>
      </c>
      <c r="N45" s="17"/>
      <c r="O45" s="17"/>
    </row>
    <row r="46" spans="1:15" s="49" customFormat="1" ht="15.75" x14ac:dyDescent="0.25">
      <c r="A46" s="49" t="s">
        <v>64</v>
      </c>
      <c r="B46" s="92"/>
      <c r="C46" s="93">
        <f>C44-C45</f>
        <v>92.024999999999977</v>
      </c>
      <c r="D46" s="94"/>
      <c r="E46" s="95">
        <f>E44-E45</f>
        <v>0</v>
      </c>
      <c r="F46" s="92"/>
      <c r="G46" s="93">
        <f>G44-G45</f>
        <v>78.169999999999987</v>
      </c>
      <c r="H46" s="94"/>
      <c r="I46" s="95">
        <f>I44-I45</f>
        <v>0</v>
      </c>
      <c r="J46" s="92"/>
      <c r="K46" s="93">
        <f>K44-K45</f>
        <v>59.355000000000047</v>
      </c>
      <c r="L46" s="94"/>
      <c r="M46" s="95">
        <f>M44-M45</f>
        <v>0</v>
      </c>
      <c r="N46" s="94"/>
      <c r="O46" s="94"/>
    </row>
    <row r="47" spans="1:15" s="50" customFormat="1" ht="15.75" x14ac:dyDescent="0.25">
      <c r="B47" s="96"/>
      <c r="C47" s="97"/>
      <c r="D47" s="98"/>
      <c r="E47" s="99"/>
      <c r="F47" s="96"/>
      <c r="G47" s="97"/>
      <c r="H47" s="98"/>
      <c r="I47" s="99"/>
      <c r="J47" s="96"/>
      <c r="K47" s="97"/>
      <c r="L47" s="98"/>
      <c r="M47" s="99"/>
      <c r="N47" s="98"/>
      <c r="O47" s="98"/>
    </row>
    <row r="48" spans="1:15" s="50" customFormat="1" ht="16.5" thickBot="1" x14ac:dyDescent="0.3">
      <c r="A48" s="49" t="s">
        <v>89</v>
      </c>
      <c r="B48" s="100"/>
      <c r="C48" s="101">
        <f>C44/C45</f>
        <v>1.2434684833653018</v>
      </c>
      <c r="D48" s="102"/>
      <c r="E48" s="103" t="e">
        <f>E44/E45</f>
        <v>#DIV/0!</v>
      </c>
      <c r="F48" s="100"/>
      <c r="G48" s="101">
        <f>G44/G45</f>
        <v>1.3077861994290776</v>
      </c>
      <c r="H48" s="102"/>
      <c r="I48" s="103" t="e">
        <f>I44/I45</f>
        <v>#DIV/0!</v>
      </c>
      <c r="J48" s="100"/>
      <c r="K48" s="101">
        <f>K44/K45</f>
        <v>1.2680349522454788</v>
      </c>
      <c r="L48" s="102"/>
      <c r="M48" s="103" t="e">
        <f>M44/M45</f>
        <v>#DIV/0!</v>
      </c>
      <c r="N48" s="98"/>
      <c r="O48" s="98"/>
    </row>
  </sheetData>
  <mergeCells count="4">
    <mergeCell ref="B6:M6"/>
    <mergeCell ref="B7:E7"/>
    <mergeCell ref="F7:I7"/>
    <mergeCell ref="J7:M7"/>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9B16-8CEC-4F4C-B3D1-5C01C0CB30AD}">
  <dimension ref="A1:N48"/>
  <sheetViews>
    <sheetView showGridLines="0" workbookViewId="0">
      <selection activeCell="M46" sqref="M46"/>
    </sheetView>
  </sheetViews>
  <sheetFormatPr defaultRowHeight="15" x14ac:dyDescent="0.25"/>
  <cols>
    <col min="1" max="1" width="33.7109375" bestFit="1" customWidth="1"/>
    <col min="2" max="2" width="21" bestFit="1" customWidth="1"/>
    <col min="3" max="3" width="15.7109375" bestFit="1" customWidth="1"/>
    <col min="4" max="4" width="14" bestFit="1" customWidth="1"/>
    <col min="5" max="5" width="11.42578125" bestFit="1" customWidth="1"/>
    <col min="6" max="6" width="21" bestFit="1" customWidth="1"/>
    <col min="7" max="7" width="15.7109375" bestFit="1" customWidth="1"/>
    <col min="8" max="8" width="14" bestFit="1" customWidth="1"/>
    <col min="9" max="9" width="11.42578125" bestFit="1" customWidth="1"/>
    <col min="10" max="10" width="21" bestFit="1" customWidth="1"/>
    <col min="11" max="11" width="15.7109375" bestFit="1" customWidth="1"/>
    <col min="12" max="12" width="14" bestFit="1" customWidth="1"/>
    <col min="13" max="13" width="11.42578125" bestFit="1" customWidth="1"/>
  </cols>
  <sheetData>
    <row r="1" spans="1:14" ht="15.75" thickBot="1" x14ac:dyDescent="0.3"/>
    <row r="2" spans="1:14" x14ac:dyDescent="0.25">
      <c r="A2" s="12"/>
      <c r="B2" s="51" t="s">
        <v>91</v>
      </c>
      <c r="C2" s="15" t="s">
        <v>12</v>
      </c>
    </row>
    <row r="3" spans="1:14" x14ac:dyDescent="0.25">
      <c r="A3" s="16" t="s">
        <v>63</v>
      </c>
      <c r="B3" s="18">
        <v>0.05</v>
      </c>
      <c r="C3" s="19"/>
    </row>
    <row r="4" spans="1:14" ht="15.75" thickBot="1" x14ac:dyDescent="0.3">
      <c r="A4" s="20"/>
      <c r="B4" s="21"/>
      <c r="C4" s="22"/>
    </row>
    <row r="5" spans="1:14" x14ac:dyDescent="0.25">
      <c r="A5" s="17"/>
      <c r="B5" s="17"/>
      <c r="C5" s="17"/>
    </row>
    <row r="6" spans="1:14" ht="21.75" thickBot="1" x14ac:dyDescent="0.4">
      <c r="A6" s="17"/>
      <c r="B6" s="137" t="s">
        <v>111</v>
      </c>
      <c r="C6" s="137"/>
      <c r="D6" s="137"/>
      <c r="E6" s="137"/>
      <c r="F6" s="137"/>
      <c r="G6" s="137"/>
      <c r="H6" s="137"/>
      <c r="I6" s="137"/>
      <c r="J6" s="137"/>
      <c r="K6" s="137"/>
      <c r="L6" s="137"/>
      <c r="M6" s="137"/>
    </row>
    <row r="7" spans="1:14" x14ac:dyDescent="0.25">
      <c r="B7" s="138" t="s">
        <v>13</v>
      </c>
      <c r="C7" s="139"/>
      <c r="D7" s="139"/>
      <c r="E7" s="140"/>
      <c r="F7" s="138" t="s">
        <v>14</v>
      </c>
      <c r="G7" s="139"/>
      <c r="H7" s="139"/>
      <c r="I7" s="140"/>
      <c r="J7" s="138" t="s">
        <v>15</v>
      </c>
      <c r="K7" s="139"/>
      <c r="L7" s="139"/>
      <c r="M7" s="140"/>
      <c r="N7" s="129"/>
    </row>
    <row r="8" spans="1:14" x14ac:dyDescent="0.25">
      <c r="B8" s="16"/>
      <c r="C8" s="81" t="s">
        <v>91</v>
      </c>
      <c r="D8" s="81"/>
      <c r="E8" s="82" t="s">
        <v>12</v>
      </c>
      <c r="F8" s="16"/>
      <c r="G8" s="81" t="s">
        <v>91</v>
      </c>
      <c r="H8" s="81"/>
      <c r="I8" s="82" t="s">
        <v>12</v>
      </c>
      <c r="J8" s="16"/>
      <c r="K8" s="81" t="s">
        <v>91</v>
      </c>
      <c r="L8" s="81"/>
      <c r="M8" s="82" t="s">
        <v>12</v>
      </c>
      <c r="N8" s="81"/>
    </row>
    <row r="9" spans="1:14" x14ac:dyDescent="0.25">
      <c r="A9" s="1" t="s">
        <v>19</v>
      </c>
      <c r="B9" s="27"/>
      <c r="C9" s="17"/>
      <c r="D9" s="17"/>
      <c r="E9" s="28"/>
      <c r="F9" s="27"/>
      <c r="G9" s="17"/>
      <c r="H9" s="17"/>
      <c r="I9" s="28"/>
      <c r="J9" s="27"/>
      <c r="K9" s="17"/>
      <c r="L9" s="17"/>
      <c r="M9" s="28"/>
      <c r="N9" s="17"/>
    </row>
    <row r="10" spans="1:14" x14ac:dyDescent="0.25">
      <c r="A10" t="s">
        <v>17</v>
      </c>
      <c r="B10" s="27"/>
      <c r="C10" s="17">
        <v>122.4</v>
      </c>
      <c r="D10" s="17"/>
      <c r="E10" s="83"/>
      <c r="F10" s="27"/>
      <c r="G10" s="17">
        <v>39.200000000000003</v>
      </c>
      <c r="H10" s="17"/>
      <c r="I10" s="83"/>
      <c r="J10" s="27"/>
      <c r="K10" s="17">
        <v>52.6</v>
      </c>
      <c r="L10" s="17"/>
      <c r="M10" s="83"/>
      <c r="N10" s="17"/>
    </row>
    <row r="11" spans="1:14" x14ac:dyDescent="0.25">
      <c r="A11" t="s">
        <v>46</v>
      </c>
      <c r="B11" s="27"/>
      <c r="C11" s="84">
        <v>9</v>
      </c>
      <c r="D11" s="17"/>
      <c r="E11" s="85"/>
      <c r="F11" s="27"/>
      <c r="G11" s="84">
        <v>18.600000000000001</v>
      </c>
      <c r="H11" s="17"/>
      <c r="I11" s="85"/>
      <c r="J11" s="27"/>
      <c r="K11" s="84">
        <v>9</v>
      </c>
      <c r="L11" s="17"/>
      <c r="M11" s="85"/>
      <c r="N11" s="17"/>
    </row>
    <row r="12" spans="1:14" x14ac:dyDescent="0.25">
      <c r="A12" t="s">
        <v>18</v>
      </c>
      <c r="B12" s="27"/>
      <c r="C12" s="86">
        <f>C11*C10</f>
        <v>1101.6000000000001</v>
      </c>
      <c r="D12" s="17"/>
      <c r="E12" s="87">
        <f>E11*E10</f>
        <v>0</v>
      </c>
      <c r="F12" s="27"/>
      <c r="G12" s="86">
        <f>G11*G10</f>
        <v>729.12000000000012</v>
      </c>
      <c r="H12" s="86"/>
      <c r="I12" s="87">
        <f>I11*I10</f>
        <v>0</v>
      </c>
      <c r="J12" s="27"/>
      <c r="K12" s="104">
        <f>K11*K10</f>
        <v>473.40000000000003</v>
      </c>
      <c r="L12" s="17"/>
      <c r="M12" s="130">
        <f>M11*M10</f>
        <v>0</v>
      </c>
      <c r="N12" s="17"/>
    </row>
    <row r="13" spans="1:14" x14ac:dyDescent="0.25">
      <c r="B13" s="27"/>
      <c r="C13" s="17"/>
      <c r="D13" s="17"/>
      <c r="E13" s="28"/>
      <c r="F13" s="27"/>
      <c r="G13" s="17"/>
      <c r="H13" s="17"/>
      <c r="I13" s="28"/>
      <c r="J13" s="27"/>
      <c r="K13" s="17"/>
      <c r="L13" s="17"/>
      <c r="M13" s="28"/>
      <c r="N13" s="17"/>
    </row>
    <row r="14" spans="1:14" x14ac:dyDescent="0.25">
      <c r="A14" s="1" t="s">
        <v>20</v>
      </c>
      <c r="B14" s="27"/>
      <c r="C14" s="17"/>
      <c r="D14" s="17"/>
      <c r="E14" s="28"/>
      <c r="F14" s="27"/>
      <c r="G14" s="17"/>
      <c r="H14" s="17"/>
      <c r="I14" s="28"/>
      <c r="J14" s="27"/>
      <c r="K14" s="17"/>
      <c r="L14" s="17"/>
      <c r="M14" s="28"/>
      <c r="N14" s="17"/>
    </row>
    <row r="15" spans="1:14" x14ac:dyDescent="0.25">
      <c r="A15" t="s">
        <v>21</v>
      </c>
      <c r="B15" s="27"/>
      <c r="C15" s="84">
        <v>94.05</v>
      </c>
      <c r="D15" s="17"/>
      <c r="E15" s="85"/>
      <c r="F15" s="27"/>
      <c r="G15" s="84">
        <v>59.15</v>
      </c>
      <c r="H15" s="17"/>
      <c r="I15" s="85"/>
      <c r="J15" s="27"/>
      <c r="K15" s="84">
        <v>44</v>
      </c>
      <c r="L15" s="17"/>
      <c r="M15" s="85"/>
      <c r="N15" s="17"/>
    </row>
    <row r="16" spans="1:14" x14ac:dyDescent="0.25">
      <c r="A16" t="s">
        <v>22</v>
      </c>
      <c r="B16" s="27"/>
      <c r="C16" s="84">
        <v>0</v>
      </c>
      <c r="D16" s="17"/>
      <c r="E16" s="85"/>
      <c r="F16" s="27"/>
      <c r="G16" s="84">
        <v>15.91</v>
      </c>
      <c r="H16" s="17"/>
      <c r="I16" s="85"/>
      <c r="J16" s="27"/>
      <c r="K16" s="84">
        <v>27.5</v>
      </c>
      <c r="L16" s="17"/>
      <c r="M16" s="85"/>
      <c r="N16" s="17"/>
    </row>
    <row r="17" spans="1:14" x14ac:dyDescent="0.25">
      <c r="A17" t="s">
        <v>48</v>
      </c>
      <c r="B17" s="27"/>
      <c r="C17" s="84">
        <v>0</v>
      </c>
      <c r="D17" s="17"/>
      <c r="E17" s="85"/>
      <c r="F17" s="27"/>
      <c r="G17" s="84">
        <v>0</v>
      </c>
      <c r="H17" s="17"/>
      <c r="I17" s="85"/>
      <c r="J17" s="27"/>
      <c r="K17" s="84">
        <v>0</v>
      </c>
      <c r="L17" s="17"/>
      <c r="M17" s="85"/>
      <c r="N17" s="17"/>
    </row>
    <row r="18" spans="1:14" x14ac:dyDescent="0.25">
      <c r="A18" t="s">
        <v>49</v>
      </c>
      <c r="B18" s="27"/>
      <c r="C18" s="84">
        <v>110</v>
      </c>
      <c r="D18" s="17"/>
      <c r="E18" s="85"/>
      <c r="F18" s="27"/>
      <c r="G18" s="84">
        <v>30</v>
      </c>
      <c r="H18" s="17"/>
      <c r="I18" s="85"/>
      <c r="J18" s="27"/>
      <c r="K18" s="84">
        <v>44</v>
      </c>
      <c r="L18" s="17"/>
      <c r="M18" s="85"/>
      <c r="N18" s="17"/>
    </row>
    <row r="19" spans="1:14" x14ac:dyDescent="0.25">
      <c r="B19" s="27"/>
      <c r="C19" s="17"/>
      <c r="D19" s="17"/>
      <c r="E19" s="28"/>
      <c r="F19" s="27"/>
      <c r="G19" s="17"/>
      <c r="H19" s="17"/>
      <c r="I19" s="28"/>
      <c r="J19" s="27"/>
      <c r="K19" s="17"/>
      <c r="L19" s="17"/>
      <c r="M19" s="28"/>
      <c r="N19" s="17"/>
    </row>
    <row r="20" spans="1:14" x14ac:dyDescent="0.25">
      <c r="A20" s="1" t="s">
        <v>23</v>
      </c>
      <c r="B20" s="16" t="s">
        <v>92</v>
      </c>
      <c r="C20" s="81"/>
      <c r="D20" s="81" t="s">
        <v>31</v>
      </c>
      <c r="E20" s="82"/>
      <c r="F20" s="16" t="s">
        <v>92</v>
      </c>
      <c r="G20" s="81"/>
      <c r="H20" s="81" t="s">
        <v>31</v>
      </c>
      <c r="I20" s="82"/>
      <c r="J20" s="16" t="s">
        <v>92</v>
      </c>
      <c r="K20" s="81"/>
      <c r="L20" s="81" t="s">
        <v>31</v>
      </c>
      <c r="M20" s="28"/>
      <c r="N20" s="17"/>
    </row>
    <row r="21" spans="1:14" x14ac:dyDescent="0.25">
      <c r="A21" t="s">
        <v>35</v>
      </c>
      <c r="B21" s="88">
        <v>1</v>
      </c>
      <c r="C21" s="84">
        <f>B21*'Operation Costs'!$B$14</f>
        <v>3.47</v>
      </c>
      <c r="D21" s="48"/>
      <c r="E21" s="89">
        <f>D21*'Operation Costs'!$D$14</f>
        <v>0</v>
      </c>
      <c r="F21" s="88">
        <v>1</v>
      </c>
      <c r="G21" s="84">
        <f>F21*'Operation Costs'!$B$14</f>
        <v>3.47</v>
      </c>
      <c r="H21" s="48"/>
      <c r="I21" s="89">
        <f>H21*'Operation Costs'!$D$14</f>
        <v>0</v>
      </c>
      <c r="J21" s="88">
        <v>1</v>
      </c>
      <c r="K21" s="84">
        <f>J21*'Operation Costs'!$B$14</f>
        <v>3.47</v>
      </c>
      <c r="L21" s="48"/>
      <c r="M21" s="89">
        <f>L21*'Operation Costs'!$D$14</f>
        <v>0</v>
      </c>
      <c r="N21" s="17"/>
    </row>
    <row r="22" spans="1:14" x14ac:dyDescent="0.25">
      <c r="A22" t="s">
        <v>36</v>
      </c>
      <c r="B22" s="88">
        <v>1</v>
      </c>
      <c r="C22" s="84">
        <f>B22*'Operation Costs'!$B$15</f>
        <v>12.1</v>
      </c>
      <c r="D22" s="48"/>
      <c r="E22" s="89">
        <f>D22*'Operation Costs'!$D$15</f>
        <v>0</v>
      </c>
      <c r="F22" s="88">
        <v>1</v>
      </c>
      <c r="G22" s="84">
        <f>F22*'Operation Costs'!$B$15</f>
        <v>12.1</v>
      </c>
      <c r="H22" s="48"/>
      <c r="I22" s="89">
        <f>H22*'Operation Costs'!$D$15</f>
        <v>0</v>
      </c>
      <c r="J22" s="88">
        <v>1</v>
      </c>
      <c r="K22" s="84">
        <f>J22*'Operation Costs'!$B$15</f>
        <v>12.1</v>
      </c>
      <c r="L22" s="48"/>
      <c r="M22" s="89">
        <f>L22*'Operation Costs'!$D$15</f>
        <v>0</v>
      </c>
      <c r="N22" s="17"/>
    </row>
    <row r="23" spans="1:14" x14ac:dyDescent="0.25">
      <c r="A23" t="s">
        <v>32</v>
      </c>
      <c r="B23" s="88">
        <f>0</f>
        <v>0</v>
      </c>
      <c r="C23" s="84">
        <f>B23*'Operation Costs'!$B$7</f>
        <v>0</v>
      </c>
      <c r="D23" s="48"/>
      <c r="E23" s="89">
        <f>D23*'Operation Costs'!$D$7</f>
        <v>0</v>
      </c>
      <c r="F23" s="88">
        <v>1</v>
      </c>
      <c r="G23" s="84">
        <f>F23*'Operation Costs'!$B$7</f>
        <v>15.38</v>
      </c>
      <c r="H23" s="48"/>
      <c r="I23" s="89">
        <f>H23*'Operation Costs'!$D$7</f>
        <v>0</v>
      </c>
      <c r="J23" s="88">
        <v>1</v>
      </c>
      <c r="K23" s="84">
        <f>J23*'Operation Costs'!$B$7</f>
        <v>15.38</v>
      </c>
      <c r="L23" s="48"/>
      <c r="M23" s="89">
        <f>L23*'Operation Costs'!$D$7</f>
        <v>0</v>
      </c>
      <c r="N23" s="17"/>
    </row>
    <row r="24" spans="1:14" x14ac:dyDescent="0.25">
      <c r="A24" t="s">
        <v>25</v>
      </c>
      <c r="B24" s="88">
        <v>1</v>
      </c>
      <c r="C24" s="84">
        <f>B24*'Operation Costs'!$B$10</f>
        <v>15.24</v>
      </c>
      <c r="D24" s="48"/>
      <c r="E24" s="89">
        <f>D24*'Operation Costs'!$D$10</f>
        <v>0</v>
      </c>
      <c r="F24" s="88">
        <v>0</v>
      </c>
      <c r="G24" s="84">
        <f>F24*'Operation Costs'!$B$10</f>
        <v>0</v>
      </c>
      <c r="H24" s="48"/>
      <c r="I24" s="89">
        <f>H24*'Operation Costs'!$D$10</f>
        <v>0</v>
      </c>
      <c r="J24" s="88">
        <v>0</v>
      </c>
      <c r="K24" s="84">
        <f>J24*'Operation Costs'!$B$10</f>
        <v>0</v>
      </c>
      <c r="L24" s="48"/>
      <c r="M24" s="89">
        <f>L24*'Operation Costs'!$D$10</f>
        <v>0</v>
      </c>
      <c r="N24" s="17"/>
    </row>
    <row r="25" spans="1:14" x14ac:dyDescent="0.25">
      <c r="A25" t="s">
        <v>24</v>
      </c>
      <c r="B25" s="88">
        <v>1</v>
      </c>
      <c r="C25" s="84">
        <f>B25*'Operation Costs'!$B$16</f>
        <v>12.51</v>
      </c>
      <c r="D25" s="48"/>
      <c r="E25" s="89">
        <f>D25*'Operation Costs'!$D$16</f>
        <v>0</v>
      </c>
      <c r="F25" s="88">
        <v>1</v>
      </c>
      <c r="G25" s="84">
        <f>F25*'Operation Costs'!$B$16</f>
        <v>12.51</v>
      </c>
      <c r="H25" s="48"/>
      <c r="I25" s="89">
        <f>H25*'Operation Costs'!$D$16</f>
        <v>0</v>
      </c>
      <c r="J25" s="88">
        <v>1</v>
      </c>
      <c r="K25" s="84">
        <f>J25*'Operation Costs'!$B$16</f>
        <v>12.51</v>
      </c>
      <c r="L25" s="48"/>
      <c r="M25" s="89">
        <f>L25*'Operation Costs'!$D$16</f>
        <v>0</v>
      </c>
      <c r="N25" s="17"/>
    </row>
    <row r="26" spans="1:14" x14ac:dyDescent="0.25">
      <c r="A26" t="s">
        <v>37</v>
      </c>
      <c r="B26" s="88">
        <v>1</v>
      </c>
      <c r="C26" s="84">
        <f>B26*'Operation Costs'!$B$9</f>
        <v>12.79</v>
      </c>
      <c r="D26" s="48"/>
      <c r="E26" s="89">
        <f>D26*'Operation Costs'!$D$9</f>
        <v>0</v>
      </c>
      <c r="F26" s="88">
        <v>1</v>
      </c>
      <c r="G26" s="84">
        <f>F26*'Operation Costs'!$B$9</f>
        <v>12.79</v>
      </c>
      <c r="H26" s="48"/>
      <c r="I26" s="89">
        <f>H26*'Operation Costs'!$D$9</f>
        <v>0</v>
      </c>
      <c r="J26" s="88">
        <v>1</v>
      </c>
      <c r="K26" s="84">
        <f>J26*'Operation Costs'!$B$9</f>
        <v>12.79</v>
      </c>
      <c r="L26" s="48"/>
      <c r="M26" s="89">
        <f>L26*'Operation Costs'!$D$9</f>
        <v>0</v>
      </c>
      <c r="N26" s="17"/>
    </row>
    <row r="27" spans="1:14" x14ac:dyDescent="0.25">
      <c r="A27" t="s">
        <v>34</v>
      </c>
      <c r="B27" s="88">
        <v>1</v>
      </c>
      <c r="C27" s="84">
        <f>B27*'Operation Costs'!$B$11</f>
        <v>18.59</v>
      </c>
      <c r="D27" s="48"/>
      <c r="E27" s="89">
        <f>D27*'Operation Costs'!$D$11</f>
        <v>0</v>
      </c>
      <c r="F27" s="88">
        <v>1</v>
      </c>
      <c r="G27" s="84">
        <f>F27*'Operation Costs'!$B$11</f>
        <v>18.59</v>
      </c>
      <c r="H27" s="48"/>
      <c r="I27" s="89">
        <f>H27*'Operation Costs'!$D$11</f>
        <v>0</v>
      </c>
      <c r="J27" s="88">
        <v>0</v>
      </c>
      <c r="K27" s="84">
        <f>J27*'Operation Costs'!$B$11</f>
        <v>0</v>
      </c>
      <c r="L27" s="48"/>
      <c r="M27" s="89">
        <f>L27*'Operation Costs'!$D$11</f>
        <v>0</v>
      </c>
      <c r="N27" s="17"/>
    </row>
    <row r="28" spans="1:14" x14ac:dyDescent="0.25">
      <c r="A28" t="s">
        <v>26</v>
      </c>
      <c r="B28" s="88">
        <v>2</v>
      </c>
      <c r="C28" s="84">
        <f>B28*'Operation Costs'!$B$12</f>
        <v>16.72</v>
      </c>
      <c r="D28" s="48"/>
      <c r="E28" s="89">
        <f>D28*'Operation Costs'!$D$12</f>
        <v>0</v>
      </c>
      <c r="F28" s="88">
        <v>2</v>
      </c>
      <c r="G28" s="84">
        <f>F28*'Operation Costs'!$B$12</f>
        <v>16.72</v>
      </c>
      <c r="H28" s="48"/>
      <c r="I28" s="89">
        <f>H28*'Operation Costs'!$D$12</f>
        <v>0</v>
      </c>
      <c r="J28" s="88">
        <v>0</v>
      </c>
      <c r="K28" s="84">
        <f>J28*'Operation Costs'!$B$12</f>
        <v>0</v>
      </c>
      <c r="L28" s="48"/>
      <c r="M28" s="89">
        <f>L28*'Operation Costs'!$D$12</f>
        <v>0</v>
      </c>
      <c r="N28" s="17"/>
    </row>
    <row r="29" spans="1:14" x14ac:dyDescent="0.25">
      <c r="A29" t="s">
        <v>33</v>
      </c>
      <c r="B29" s="88">
        <v>2</v>
      </c>
      <c r="C29" s="84">
        <f>B29*'Operation Costs'!$B$13</f>
        <v>18.64</v>
      </c>
      <c r="D29" s="48"/>
      <c r="E29" s="89">
        <f>D29*'Operation Costs'!$D$13</f>
        <v>0</v>
      </c>
      <c r="F29" s="88">
        <v>2</v>
      </c>
      <c r="G29" s="84">
        <f>F29*'Operation Costs'!$B$13</f>
        <v>18.64</v>
      </c>
      <c r="H29" s="48"/>
      <c r="I29" s="89">
        <f>H29*'Operation Costs'!$D$13</f>
        <v>0</v>
      </c>
      <c r="J29" s="88">
        <v>0</v>
      </c>
      <c r="K29" s="84">
        <f>J29*'Operation Costs'!$B$13</f>
        <v>0</v>
      </c>
      <c r="L29" s="48"/>
      <c r="M29" s="89">
        <f>L29*'Operation Costs'!$D$13</f>
        <v>0</v>
      </c>
      <c r="N29" s="17"/>
    </row>
    <row r="30" spans="1:14" x14ac:dyDescent="0.25">
      <c r="A30" t="s">
        <v>27</v>
      </c>
      <c r="B30" s="88">
        <v>0</v>
      </c>
      <c r="C30" s="84">
        <f>B30*'Operation Costs'!$B$8</f>
        <v>0</v>
      </c>
      <c r="D30" s="48"/>
      <c r="E30" s="89">
        <f>D30*'Operation Costs'!$D$8</f>
        <v>0</v>
      </c>
      <c r="F30" s="88">
        <v>0</v>
      </c>
      <c r="G30" s="84">
        <f>F30*'Operation Costs'!$B$8</f>
        <v>0</v>
      </c>
      <c r="H30" s="48"/>
      <c r="I30" s="89">
        <f>H30*'Operation Costs'!$D$8</f>
        <v>0</v>
      </c>
      <c r="J30" s="88">
        <v>1</v>
      </c>
      <c r="K30" s="84">
        <f>J30*'Operation Costs'!$B$8</f>
        <v>14.38</v>
      </c>
      <c r="L30" s="48"/>
      <c r="M30" s="89">
        <f>L30*'Operation Costs'!$D$8</f>
        <v>0</v>
      </c>
      <c r="N30" s="17"/>
    </row>
    <row r="31" spans="1:14" x14ac:dyDescent="0.25">
      <c r="B31" s="88"/>
      <c r="C31" s="17"/>
      <c r="D31" s="72"/>
      <c r="E31" s="28"/>
      <c r="F31" s="88"/>
      <c r="G31" s="17"/>
      <c r="H31" s="72"/>
      <c r="I31" s="28"/>
      <c r="J31" s="88"/>
      <c r="K31" s="17"/>
      <c r="L31" s="72"/>
      <c r="M31" s="28"/>
      <c r="N31" s="17"/>
    </row>
    <row r="32" spans="1:14" x14ac:dyDescent="0.25">
      <c r="A32" s="1" t="s">
        <v>28</v>
      </c>
      <c r="B32" s="88"/>
      <c r="C32" s="17"/>
      <c r="D32" s="72"/>
      <c r="E32" s="28"/>
      <c r="F32" s="88"/>
      <c r="G32" s="17"/>
      <c r="H32" s="72"/>
      <c r="I32" s="28"/>
      <c r="J32" s="88"/>
      <c r="K32" s="17"/>
      <c r="L32" s="72"/>
      <c r="M32" s="28"/>
      <c r="N32" s="17"/>
    </row>
    <row r="33" spans="1:14" x14ac:dyDescent="0.25">
      <c r="A33" t="s">
        <v>29</v>
      </c>
      <c r="B33" s="88">
        <v>1</v>
      </c>
      <c r="C33" s="84">
        <f>B33*'Operation Costs'!$B$4</f>
        <v>34.49</v>
      </c>
      <c r="D33" s="48"/>
      <c r="E33" s="89">
        <f>D33*'Operation Costs'!$D$4</f>
        <v>0</v>
      </c>
      <c r="F33" s="88">
        <v>1</v>
      </c>
      <c r="G33" s="84">
        <f>F33*'Operation Costs'!$B$5</f>
        <v>33.270000000000003</v>
      </c>
      <c r="H33" s="48"/>
      <c r="I33" s="89">
        <f>H33*'Operation Costs'!$D$5</f>
        <v>0</v>
      </c>
      <c r="J33" s="88">
        <v>1</v>
      </c>
      <c r="K33" s="84">
        <f>J33*'Operation Costs'!$B$6</f>
        <v>26.54</v>
      </c>
      <c r="L33" s="48"/>
      <c r="M33" s="89">
        <f>L33*'Operation Costs'!$D$6</f>
        <v>0</v>
      </c>
      <c r="N33" s="17"/>
    </row>
    <row r="34" spans="1:14" x14ac:dyDescent="0.25">
      <c r="A34" t="s">
        <v>30</v>
      </c>
      <c r="B34" s="88">
        <v>1</v>
      </c>
      <c r="C34" s="84">
        <f>B34*'Operation Costs'!$B$17*C10</f>
        <v>18.36</v>
      </c>
      <c r="D34" s="48"/>
      <c r="E34" s="89">
        <f>D34*'Operation Costs'!$D$17*E10</f>
        <v>0</v>
      </c>
      <c r="F34" s="88">
        <v>1</v>
      </c>
      <c r="G34" s="84">
        <f>F34*'Operation Costs'!$B$19*G10</f>
        <v>5.88</v>
      </c>
      <c r="H34" s="48"/>
      <c r="I34" s="89">
        <f>H34*'Operation Costs'!$D$19*I10</f>
        <v>0</v>
      </c>
      <c r="J34" s="88">
        <v>1</v>
      </c>
      <c r="K34" s="84">
        <f>J34*'Operation Costs'!$B$20*'Organic Cash Flow'!K10</f>
        <v>7.89</v>
      </c>
      <c r="L34" s="48"/>
      <c r="M34" s="89">
        <f>L34*'Operation Costs'!$D$20*'Organic Cash Flow'!M10</f>
        <v>0</v>
      </c>
      <c r="N34" s="17"/>
    </row>
    <row r="35" spans="1:14" x14ac:dyDescent="0.25">
      <c r="A35" t="s">
        <v>47</v>
      </c>
      <c r="B35" s="88">
        <v>1</v>
      </c>
      <c r="C35" s="84">
        <f>B35*'Operation Costs'!$B$18*C10</f>
        <v>12.240000000000002</v>
      </c>
      <c r="D35" s="48"/>
      <c r="E35" s="89">
        <f>D35*'Operation Costs'!$D$18*E10</f>
        <v>0</v>
      </c>
      <c r="F35" s="88">
        <v>0</v>
      </c>
      <c r="G35" s="84">
        <f>F35*'Operation Costs'!$B$21*G10</f>
        <v>0</v>
      </c>
      <c r="H35" s="48"/>
      <c r="I35" s="89">
        <f>H35*'Operation Costs'!$D$21*I10</f>
        <v>0</v>
      </c>
      <c r="J35" s="88">
        <v>0</v>
      </c>
      <c r="K35" s="84">
        <f>J35*'Operation Costs'!$B$22*K10</f>
        <v>0</v>
      </c>
      <c r="L35" s="48"/>
      <c r="M35" s="89">
        <f>L35*'Operation Costs'!$D$22*M10</f>
        <v>0</v>
      </c>
      <c r="N35" s="17"/>
    </row>
    <row r="36" spans="1:14" x14ac:dyDescent="0.25">
      <c r="B36" s="27"/>
      <c r="C36" s="17"/>
      <c r="D36" s="17"/>
      <c r="E36" s="28"/>
      <c r="F36" s="27"/>
      <c r="G36" s="17"/>
      <c r="H36" s="17"/>
      <c r="I36" s="28"/>
      <c r="J36" s="27"/>
      <c r="K36" s="17"/>
      <c r="L36" s="17"/>
      <c r="M36" s="28"/>
      <c r="N36" s="17"/>
    </row>
    <row r="37" spans="1:14" x14ac:dyDescent="0.25">
      <c r="A37" s="1" t="s">
        <v>113</v>
      </c>
      <c r="B37" s="27"/>
      <c r="C37" s="17"/>
      <c r="D37" s="17"/>
      <c r="E37" s="28"/>
      <c r="F37" s="27"/>
      <c r="G37" s="17"/>
      <c r="H37" s="17"/>
      <c r="I37" s="28"/>
      <c r="J37" s="27"/>
      <c r="K37" s="17"/>
      <c r="L37" s="17"/>
      <c r="M37" s="28"/>
      <c r="N37" s="17"/>
    </row>
    <row r="38" spans="1:14" x14ac:dyDescent="0.25">
      <c r="A38" t="str">
        <f>'Operation Costs'!A23</f>
        <v>Other Operation (Insert Name)</v>
      </c>
      <c r="B38" s="27"/>
      <c r="C38" s="17"/>
      <c r="D38" s="170"/>
      <c r="E38" s="91">
        <f>D38*'Operation Costs'!D23</f>
        <v>0</v>
      </c>
      <c r="F38" s="27"/>
      <c r="G38" s="17"/>
      <c r="H38" s="170"/>
      <c r="I38" s="91">
        <f>H38*'Operation Costs'!D23</f>
        <v>0</v>
      </c>
      <c r="J38" s="27"/>
      <c r="K38" s="17"/>
      <c r="L38" s="170"/>
      <c r="M38" s="91">
        <f>L38*'Operation Costs'!D23</f>
        <v>0</v>
      </c>
      <c r="N38" s="17"/>
    </row>
    <row r="39" spans="1:14" x14ac:dyDescent="0.25">
      <c r="A39" t="str">
        <f>'Operation Costs'!A24</f>
        <v>Other Operation (Insert Name)</v>
      </c>
      <c r="B39" s="27"/>
      <c r="C39" s="17"/>
      <c r="D39" s="170"/>
      <c r="E39" s="91">
        <f>D39*'Operation Costs'!D24</f>
        <v>0</v>
      </c>
      <c r="F39" s="27"/>
      <c r="G39" s="17"/>
      <c r="H39" s="170"/>
      <c r="I39" s="91">
        <f>H39*'Operation Costs'!D24</f>
        <v>0</v>
      </c>
      <c r="J39" s="27"/>
      <c r="K39" s="17"/>
      <c r="L39" s="170"/>
      <c r="M39" s="91">
        <f>L39*'Operation Costs'!D24</f>
        <v>0</v>
      </c>
      <c r="N39" s="17"/>
    </row>
    <row r="40" spans="1:14" x14ac:dyDescent="0.25">
      <c r="A40" t="str">
        <f>'Operation Costs'!A25</f>
        <v>Other Operation (Insert Name)</v>
      </c>
      <c r="B40" s="27"/>
      <c r="C40" s="17"/>
      <c r="D40" s="170"/>
      <c r="E40" s="91">
        <f>D40*'Operation Costs'!D25</f>
        <v>0</v>
      </c>
      <c r="F40" s="27"/>
      <c r="G40" s="17"/>
      <c r="H40" s="170"/>
      <c r="I40" s="91">
        <f>H40*'Operation Costs'!D25</f>
        <v>0</v>
      </c>
      <c r="J40" s="27"/>
      <c r="K40" s="17"/>
      <c r="L40" s="170"/>
      <c r="M40" s="91">
        <f>L40*'Operation Costs'!D25</f>
        <v>0</v>
      </c>
      <c r="N40" s="17"/>
    </row>
    <row r="41" spans="1:14" x14ac:dyDescent="0.25">
      <c r="A41" t="str">
        <f>'Operation Costs'!A26</f>
        <v>Other Operation (Insert Name)</v>
      </c>
      <c r="B41" s="27"/>
      <c r="C41" s="17"/>
      <c r="D41" s="170"/>
      <c r="E41" s="91">
        <f>D41*'Operation Costs'!D26</f>
        <v>0</v>
      </c>
      <c r="F41" s="27"/>
      <c r="G41" s="17"/>
      <c r="H41" s="170"/>
      <c r="I41" s="91">
        <f>H41*'Operation Costs'!D26</f>
        <v>0</v>
      </c>
      <c r="J41" s="27"/>
      <c r="K41" s="17"/>
      <c r="L41" s="170"/>
      <c r="M41" s="91">
        <f>L41*'Operation Costs'!D26</f>
        <v>0</v>
      </c>
      <c r="N41" s="17"/>
    </row>
    <row r="42" spans="1:14" x14ac:dyDescent="0.25">
      <c r="A42" t="str">
        <f>'Operation Costs'!A27</f>
        <v>Other Operation (Insert Name)</v>
      </c>
      <c r="B42" s="27"/>
      <c r="C42" s="17"/>
      <c r="D42" s="170"/>
      <c r="E42" s="91">
        <f>D42*'Operation Costs'!D27</f>
        <v>0</v>
      </c>
      <c r="F42" s="27"/>
      <c r="G42" s="17"/>
      <c r="H42" s="170"/>
      <c r="I42" s="91">
        <f>H42*'Operation Costs'!D27</f>
        <v>0</v>
      </c>
      <c r="J42" s="27"/>
      <c r="K42" s="17"/>
      <c r="L42" s="170"/>
      <c r="M42" s="91">
        <f>L42*'Operation Costs'!D27</f>
        <v>0</v>
      </c>
      <c r="N42" s="17"/>
    </row>
    <row r="43" spans="1:14" x14ac:dyDescent="0.25">
      <c r="B43" s="27"/>
      <c r="C43" s="17"/>
      <c r="D43" s="17"/>
      <c r="E43" s="28"/>
      <c r="F43" s="27"/>
      <c r="G43" s="17"/>
      <c r="H43" s="17"/>
      <c r="I43" s="28"/>
      <c r="J43" s="27"/>
      <c r="K43" s="17"/>
      <c r="L43" s="17"/>
      <c r="M43" s="28"/>
      <c r="N43" s="17"/>
    </row>
    <row r="44" spans="1:14" x14ac:dyDescent="0.25">
      <c r="A44" t="s">
        <v>50</v>
      </c>
      <c r="B44" s="27"/>
      <c r="C44" s="90">
        <f>C12</f>
        <v>1101.6000000000001</v>
      </c>
      <c r="D44" s="17"/>
      <c r="E44" s="91">
        <f>E12</f>
        <v>0</v>
      </c>
      <c r="F44" s="27"/>
      <c r="G44" s="90">
        <f>G12</f>
        <v>729.12000000000012</v>
      </c>
      <c r="H44" s="17"/>
      <c r="I44" s="91">
        <f>I12</f>
        <v>0</v>
      </c>
      <c r="J44" s="27"/>
      <c r="K44" s="90">
        <f>K12</f>
        <v>473.40000000000003</v>
      </c>
      <c r="L44" s="17"/>
      <c r="M44" s="91">
        <f>M12</f>
        <v>0</v>
      </c>
      <c r="N44" s="17"/>
    </row>
    <row r="45" spans="1:14" x14ac:dyDescent="0.25">
      <c r="A45" t="s">
        <v>51</v>
      </c>
      <c r="B45" s="27"/>
      <c r="C45" s="90">
        <f>SUM(C15:C18,C21:C30,C33:C35,C38:C42)</f>
        <v>379.20000000000005</v>
      </c>
      <c r="D45" s="17"/>
      <c r="E45" s="91">
        <f>SUM(E15:E18,E21:E30,E33:E35,E38:E42)</f>
        <v>0</v>
      </c>
      <c r="F45" s="27"/>
      <c r="G45" s="90">
        <f>SUM(G15:G18,G21:G30,G33:G35,G38:G42)</f>
        <v>254.41</v>
      </c>
      <c r="H45" s="17"/>
      <c r="I45" s="91">
        <f>SUM(I15:I18,I21:I30,I33:I35,I38:I42)</f>
        <v>0</v>
      </c>
      <c r="J45" s="27"/>
      <c r="K45" s="90">
        <f>SUM(K15:K18,K21:K30,K33:K35,K38:K42)</f>
        <v>220.55999999999995</v>
      </c>
      <c r="L45" s="17"/>
      <c r="M45" s="91">
        <f>SUM(M15:M18,M21:M30,M33:M35,M38:M42)</f>
        <v>0</v>
      </c>
      <c r="N45" s="17"/>
    </row>
    <row r="46" spans="1:14" s="50" customFormat="1" ht="15.75" x14ac:dyDescent="0.25">
      <c r="A46" s="49" t="s">
        <v>64</v>
      </c>
      <c r="B46" s="92"/>
      <c r="C46" s="93">
        <f>C44-C45</f>
        <v>722.40000000000009</v>
      </c>
      <c r="D46" s="94"/>
      <c r="E46" s="95">
        <f>E44-E45</f>
        <v>0</v>
      </c>
      <c r="F46" s="92"/>
      <c r="G46" s="93">
        <f>G44-G45</f>
        <v>474.71000000000015</v>
      </c>
      <c r="H46" s="94"/>
      <c r="I46" s="95">
        <f>I44-I45</f>
        <v>0</v>
      </c>
      <c r="J46" s="92"/>
      <c r="K46" s="93">
        <f>K44-K45</f>
        <v>252.84000000000009</v>
      </c>
      <c r="L46" s="94"/>
      <c r="M46" s="95">
        <f>M44-M45</f>
        <v>0</v>
      </c>
      <c r="N46" s="94"/>
    </row>
    <row r="47" spans="1:14" s="50" customFormat="1" ht="15.75" x14ac:dyDescent="0.25">
      <c r="B47" s="96"/>
      <c r="C47" s="97"/>
      <c r="D47" s="98"/>
      <c r="E47" s="99"/>
      <c r="F47" s="96"/>
      <c r="G47" s="97"/>
      <c r="H47" s="98"/>
      <c r="I47" s="99"/>
      <c r="J47" s="96"/>
      <c r="K47" s="97"/>
      <c r="L47" s="98"/>
      <c r="M47" s="99"/>
      <c r="N47" s="98"/>
    </row>
    <row r="48" spans="1:14" s="50" customFormat="1" ht="16.5" thickBot="1" x14ac:dyDescent="0.3">
      <c r="A48" s="49" t="s">
        <v>62</v>
      </c>
      <c r="B48" s="100"/>
      <c r="C48" s="101">
        <f>C44/C45</f>
        <v>2.9050632911392404</v>
      </c>
      <c r="D48" s="102"/>
      <c r="E48" s="103" t="e">
        <f>E44/E45</f>
        <v>#DIV/0!</v>
      </c>
      <c r="F48" s="100"/>
      <c r="G48" s="101">
        <f>G44/G45</f>
        <v>2.8659250815612598</v>
      </c>
      <c r="H48" s="102"/>
      <c r="I48" s="103" t="e">
        <f>I44/I45</f>
        <v>#DIV/0!</v>
      </c>
      <c r="J48" s="100"/>
      <c r="K48" s="101">
        <f>K44/K45</f>
        <v>2.1463547334058766</v>
      </c>
      <c r="L48" s="102"/>
      <c r="M48" s="103" t="e">
        <f>M44/M45</f>
        <v>#DIV/0!</v>
      </c>
      <c r="N48" s="98"/>
    </row>
  </sheetData>
  <mergeCells count="4">
    <mergeCell ref="B6:M6"/>
    <mergeCell ref="B7:E7"/>
    <mergeCell ref="F7:I7"/>
    <mergeCell ref="J7:M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3BE6-3869-46E8-9D15-6B6387226128}">
  <dimension ref="A1:AL60"/>
  <sheetViews>
    <sheetView showGridLines="0" workbookViewId="0">
      <selection activeCell="F43" sqref="F43"/>
    </sheetView>
  </sheetViews>
  <sheetFormatPr defaultRowHeight="15" x14ac:dyDescent="0.25"/>
  <cols>
    <col min="1" max="1" width="8.140625" bestFit="1" customWidth="1"/>
    <col min="2" max="2" width="1.5703125" customWidth="1"/>
    <col min="3" max="3" width="6.42578125" bestFit="1" customWidth="1"/>
    <col min="4" max="4" width="6.42578125" customWidth="1"/>
    <col min="5" max="5" width="5.28515625" bestFit="1" customWidth="1"/>
    <col min="6" max="8" width="9.7109375" bestFit="1" customWidth="1"/>
    <col min="9" max="18" width="9" bestFit="1" customWidth="1"/>
    <col min="20" max="20" width="1.5703125" customWidth="1"/>
    <col min="29" max="35" width="9.85546875" bestFit="1" customWidth="1"/>
  </cols>
  <sheetData>
    <row r="1" spans="1:38" ht="14.25" customHeight="1" x14ac:dyDescent="0.4">
      <c r="B1" s="5"/>
      <c r="C1" s="7"/>
      <c r="D1" s="7"/>
      <c r="E1" s="141" t="s">
        <v>93</v>
      </c>
      <c r="F1" s="141"/>
      <c r="G1" s="141"/>
      <c r="H1" s="141"/>
      <c r="I1" s="141"/>
      <c r="J1" s="141"/>
      <c r="K1" s="141"/>
      <c r="L1" s="141"/>
      <c r="M1" s="141"/>
      <c r="N1" s="141"/>
      <c r="O1" s="141"/>
      <c r="P1" s="141"/>
      <c r="Q1" s="141"/>
      <c r="R1" s="141"/>
      <c r="S1" s="7"/>
      <c r="T1" s="53"/>
      <c r="U1" s="52"/>
      <c r="V1" s="37"/>
      <c r="W1" s="37"/>
      <c r="X1" s="47"/>
      <c r="Y1" s="47"/>
      <c r="Z1" s="47"/>
      <c r="AA1" s="47"/>
      <c r="AB1" s="47"/>
      <c r="AC1" s="47"/>
      <c r="AD1" s="47"/>
      <c r="AE1" s="47"/>
      <c r="AF1" s="47"/>
      <c r="AG1" s="47"/>
      <c r="AH1" s="47"/>
      <c r="AI1" s="47"/>
      <c r="AJ1" s="47"/>
      <c r="AK1" s="47"/>
      <c r="AL1" s="37"/>
    </row>
    <row r="2" spans="1:38" ht="14.25" customHeight="1" x14ac:dyDescent="0.4">
      <c r="B2" s="5"/>
      <c r="C2" s="7"/>
      <c r="D2" s="7"/>
      <c r="E2" s="141"/>
      <c r="F2" s="141"/>
      <c r="G2" s="141"/>
      <c r="H2" s="141"/>
      <c r="I2" s="141"/>
      <c r="J2" s="141"/>
      <c r="K2" s="141"/>
      <c r="L2" s="141"/>
      <c r="M2" s="141"/>
      <c r="N2" s="141"/>
      <c r="O2" s="141"/>
      <c r="P2" s="141"/>
      <c r="Q2" s="141"/>
      <c r="R2" s="141"/>
      <c r="S2" s="7"/>
      <c r="T2" s="53"/>
      <c r="U2" s="52"/>
      <c r="V2" s="37"/>
      <c r="W2" s="37"/>
      <c r="X2" s="47"/>
      <c r="Y2" s="47"/>
      <c r="Z2" s="47"/>
      <c r="AA2" s="47"/>
      <c r="AB2" s="47"/>
      <c r="AC2" s="47"/>
      <c r="AD2" s="47"/>
      <c r="AE2" s="47"/>
      <c r="AF2" s="47"/>
      <c r="AG2" s="47"/>
      <c r="AH2" s="47"/>
      <c r="AI2" s="47"/>
      <c r="AJ2" s="47"/>
      <c r="AK2" s="47"/>
      <c r="AL2" s="37"/>
    </row>
    <row r="3" spans="1:38" ht="9.75" customHeight="1" x14ac:dyDescent="0.25">
      <c r="B3" s="5"/>
      <c r="C3" s="53"/>
      <c r="D3" s="53"/>
      <c r="E3" s="53"/>
      <c r="F3" s="53"/>
      <c r="G3" s="53"/>
      <c r="H3" s="53"/>
      <c r="I3" s="53"/>
      <c r="J3" s="53"/>
      <c r="K3" s="53"/>
      <c r="L3" s="53"/>
      <c r="M3" s="53"/>
      <c r="N3" s="53"/>
      <c r="O3" s="53"/>
      <c r="P3" s="53"/>
      <c r="Q3" s="53"/>
      <c r="R3" s="53"/>
      <c r="S3" s="53"/>
      <c r="T3" s="53"/>
      <c r="U3" s="52"/>
      <c r="V3" s="37"/>
      <c r="W3" s="37"/>
      <c r="X3" s="37"/>
      <c r="Y3" s="37"/>
      <c r="Z3" s="37"/>
      <c r="AA3" s="37"/>
      <c r="AB3" s="37"/>
      <c r="AC3" s="37"/>
      <c r="AD3" s="37"/>
      <c r="AE3" s="37"/>
      <c r="AF3" s="37"/>
      <c r="AG3" s="37"/>
      <c r="AH3" s="37"/>
      <c r="AI3" s="37"/>
      <c r="AJ3" s="37"/>
      <c r="AK3" s="37"/>
      <c r="AL3" s="37"/>
    </row>
    <row r="4" spans="1:38" x14ac:dyDescent="0.25">
      <c r="B4" s="5"/>
      <c r="C4" s="52"/>
      <c r="D4" s="52"/>
      <c r="E4" s="52"/>
      <c r="F4" s="52"/>
      <c r="G4" s="52"/>
      <c r="H4" s="52"/>
      <c r="I4" s="52"/>
      <c r="J4" s="52"/>
      <c r="K4" s="52"/>
      <c r="L4" s="52"/>
      <c r="M4" s="52"/>
      <c r="N4" s="52"/>
      <c r="O4" s="52"/>
      <c r="P4" s="52"/>
      <c r="Q4" s="52"/>
      <c r="R4" s="52"/>
      <c r="S4" s="52"/>
      <c r="T4" s="53"/>
      <c r="U4" s="52"/>
    </row>
    <row r="5" spans="1:38" ht="18.75" x14ac:dyDescent="0.3">
      <c r="B5" s="5"/>
      <c r="F5" s="144" t="s">
        <v>60</v>
      </c>
      <c r="G5" s="144"/>
      <c r="H5" s="144"/>
      <c r="I5" s="144"/>
      <c r="J5" s="144"/>
      <c r="K5" s="144"/>
      <c r="L5" s="144"/>
      <c r="M5" s="144"/>
      <c r="N5" s="144"/>
      <c r="O5" s="144"/>
      <c r="P5" s="144"/>
      <c r="Q5" s="144"/>
      <c r="R5" s="144"/>
      <c r="T5" s="5"/>
    </row>
    <row r="6" spans="1:38" x14ac:dyDescent="0.25">
      <c r="B6" s="5"/>
      <c r="E6" s="179" t="s">
        <v>114</v>
      </c>
      <c r="F6" s="180">
        <f>(1+F7)*'Transition Cash Flow'!$E$10</f>
        <v>0</v>
      </c>
      <c r="G6" s="180">
        <f>(1+G7)*'Transition Cash Flow'!$E$10</f>
        <v>0</v>
      </c>
      <c r="H6" s="180">
        <f>(1+H7)*'Transition Cash Flow'!$E$10</f>
        <v>0</v>
      </c>
      <c r="I6" s="180">
        <f>(1+I7)*'Transition Cash Flow'!$E$10</f>
        <v>0</v>
      </c>
      <c r="J6" s="180">
        <f>(1+J7)*'Transition Cash Flow'!$E$10</f>
        <v>0</v>
      </c>
      <c r="K6" s="180">
        <f>(1+K7)*'Transition Cash Flow'!$E$10</f>
        <v>0</v>
      </c>
      <c r="L6" s="180">
        <f>(1+L7)*'Transition Cash Flow'!$E$10</f>
        <v>0</v>
      </c>
      <c r="M6" s="180">
        <f>(1+M7)*'Transition Cash Flow'!$E$10</f>
        <v>0</v>
      </c>
      <c r="N6" s="180">
        <f>(1+N7)*'Transition Cash Flow'!$E$10</f>
        <v>0</v>
      </c>
      <c r="O6" s="180">
        <f>(1+O7)*'Transition Cash Flow'!$E$10</f>
        <v>0</v>
      </c>
      <c r="P6" s="180">
        <f>(1+P7)*'Transition Cash Flow'!$E$10</f>
        <v>0</v>
      </c>
      <c r="Q6" s="180">
        <f>(1+Q7)*'Transition Cash Flow'!$E$10</f>
        <v>0</v>
      </c>
      <c r="R6" s="181">
        <f>(1+R7)*'Transition Cash Flow'!$E$10</f>
        <v>0</v>
      </c>
      <c r="T6" s="5"/>
    </row>
    <row r="7" spans="1:38" x14ac:dyDescent="0.25">
      <c r="A7" s="142" t="s">
        <v>52</v>
      </c>
      <c r="B7" s="5"/>
      <c r="D7" s="178" t="s">
        <v>115</v>
      </c>
      <c r="E7" s="5"/>
      <c r="F7" s="174">
        <v>-0.3</v>
      </c>
      <c r="G7" s="174">
        <v>-0.25</v>
      </c>
      <c r="H7" s="174">
        <v>-0.2</v>
      </c>
      <c r="I7" s="174">
        <v>-0.15</v>
      </c>
      <c r="J7" s="174">
        <v>-0.1</v>
      </c>
      <c r="K7" s="174">
        <v>-0.05</v>
      </c>
      <c r="L7" s="174">
        <v>0</v>
      </c>
      <c r="M7" s="174">
        <v>0.05</v>
      </c>
      <c r="N7" s="174">
        <v>0.1</v>
      </c>
      <c r="O7" s="174">
        <v>0.15</v>
      </c>
      <c r="P7" s="174">
        <v>0.2</v>
      </c>
      <c r="Q7" s="174">
        <v>0.25</v>
      </c>
      <c r="R7" s="174">
        <v>0.3</v>
      </c>
      <c r="T7" s="5"/>
    </row>
    <row r="8" spans="1:38" x14ac:dyDescent="0.25">
      <c r="A8" s="142"/>
      <c r="B8" s="5"/>
      <c r="C8" s="145" t="s">
        <v>61</v>
      </c>
      <c r="D8" s="176">
        <f>(1+E8)*'Transition Cash Flow'!$E$11</f>
        <v>0</v>
      </c>
      <c r="E8" s="175">
        <v>-0.3</v>
      </c>
      <c r="F8" s="114">
        <f>(1+F$7)*'Transition Cash Flow'!$E$10*(1+'Transition Crop Sensnsitivity'!$E8)*'Transition Cash Flow'!$E$11-'Transition Cash Flow'!$E$45</f>
        <v>0</v>
      </c>
      <c r="G8" s="114">
        <f>(1+G$7)*'Transition Cash Flow'!$E$10*(1+'Transition Crop Sensnsitivity'!$E8)*'Transition Cash Flow'!$E$11-'Transition Cash Flow'!$E$45</f>
        <v>0</v>
      </c>
      <c r="H8" s="114">
        <f>(1+H$7)*'Transition Cash Flow'!$E$10*(1+'Transition Crop Sensnsitivity'!$E8)*'Transition Cash Flow'!$E$11-'Transition Cash Flow'!$E$45</f>
        <v>0</v>
      </c>
      <c r="I8" s="114">
        <f>(1+I$7)*'Transition Cash Flow'!$E$10*(1+'Transition Crop Sensnsitivity'!$E8)*'Transition Cash Flow'!$E$11-'Transition Cash Flow'!$E$45</f>
        <v>0</v>
      </c>
      <c r="J8" s="114">
        <f>(1+J$7)*'Transition Cash Flow'!$E$10*(1+'Transition Crop Sensnsitivity'!$E8)*'Transition Cash Flow'!$E$11-'Transition Cash Flow'!$E$45</f>
        <v>0</v>
      </c>
      <c r="K8" s="114">
        <f>(1+K$7)*'Transition Cash Flow'!$E$10*(1+'Transition Crop Sensnsitivity'!$E8)*'Transition Cash Flow'!$E$11-'Transition Cash Flow'!$E$45</f>
        <v>0</v>
      </c>
      <c r="L8" s="114">
        <f>(1+L$7)*'Transition Cash Flow'!$E$10*(1+'Transition Crop Sensnsitivity'!$E8)*'Transition Cash Flow'!$E$11-'Transition Cash Flow'!$E$45</f>
        <v>0</v>
      </c>
      <c r="M8" s="114">
        <f>(1+M$7)*'Transition Cash Flow'!$E$10*(1+'Transition Crop Sensnsitivity'!$E8)*'Transition Cash Flow'!$E$11-'Transition Cash Flow'!$E$45</f>
        <v>0</v>
      </c>
      <c r="N8" s="114">
        <f>(1+N$7)*'Transition Cash Flow'!$E$10*(1+'Transition Crop Sensnsitivity'!$E8)*'Transition Cash Flow'!$E$11-'Transition Cash Flow'!$E$45</f>
        <v>0</v>
      </c>
      <c r="O8" s="114">
        <f>(1+O$7)*'Transition Cash Flow'!$E$10*(1+'Transition Crop Sensnsitivity'!$E8)*'Transition Cash Flow'!$E$11-'Transition Cash Flow'!$E$45</f>
        <v>0</v>
      </c>
      <c r="P8" s="114">
        <f>(1+P$7)*'Transition Cash Flow'!$E$10*(1+'Transition Crop Sensnsitivity'!$E8)*'Transition Cash Flow'!$E$11-'Transition Cash Flow'!$E$45</f>
        <v>0</v>
      </c>
      <c r="Q8" s="114">
        <f>(1+Q$7)*'Transition Cash Flow'!$E$10*(1+'Transition Crop Sensnsitivity'!$E8)*'Transition Cash Flow'!$E$11-'Transition Cash Flow'!$E$45</f>
        <v>0</v>
      </c>
      <c r="R8" s="114">
        <f>(1+R$7)*'Transition Cash Flow'!$E$10*(1+'Transition Crop Sensnsitivity'!$E8)*'Transition Cash Flow'!$E$11-'Transition Cash Flow'!$E$45</f>
        <v>0</v>
      </c>
      <c r="T8" s="5"/>
    </row>
    <row r="9" spans="1:38" x14ac:dyDescent="0.25">
      <c r="A9" s="142"/>
      <c r="B9" s="5"/>
      <c r="C9" s="145"/>
      <c r="D9" s="176">
        <f>(1+E9)*'Transition Cash Flow'!$E$11</f>
        <v>0</v>
      </c>
      <c r="E9" s="175">
        <v>-0.25</v>
      </c>
      <c r="F9" s="114">
        <f>(1+F$7)*'Transition Cash Flow'!$E$10*(1+'Transition Crop Sensnsitivity'!$E9)*'Transition Cash Flow'!$E$11-'Transition Cash Flow'!$E$45</f>
        <v>0</v>
      </c>
      <c r="G9" s="114">
        <f>(1+G$7)*'Transition Cash Flow'!$E$10*(1+'Transition Crop Sensnsitivity'!$E9)*'Transition Cash Flow'!$E$11-'Transition Cash Flow'!$E$45</f>
        <v>0</v>
      </c>
      <c r="H9" s="114">
        <f>(1+H$7)*'Transition Cash Flow'!$E$10*(1+'Transition Crop Sensnsitivity'!$E9)*'Transition Cash Flow'!$E$11-'Transition Cash Flow'!$E$45</f>
        <v>0</v>
      </c>
      <c r="I9" s="114">
        <f>(1+I$7)*'Transition Cash Flow'!$E$10*(1+'Transition Crop Sensnsitivity'!$E9)*'Transition Cash Flow'!$E$11-'Transition Cash Flow'!$E$45</f>
        <v>0</v>
      </c>
      <c r="J9" s="114">
        <f>(1+J$7)*'Transition Cash Flow'!$E$10*(1+'Transition Crop Sensnsitivity'!$E9)*'Transition Cash Flow'!$E$11-'Transition Cash Flow'!$E$45</f>
        <v>0</v>
      </c>
      <c r="K9" s="114">
        <f>(1+K$7)*'Transition Cash Flow'!$E$10*(1+'Transition Crop Sensnsitivity'!$E9)*'Transition Cash Flow'!$E$11-'Transition Cash Flow'!$E$45</f>
        <v>0</v>
      </c>
      <c r="L9" s="114">
        <f>(1+L$7)*'Transition Cash Flow'!$E$10*(1+'Transition Crop Sensnsitivity'!$E9)*'Transition Cash Flow'!$E$11-'Transition Cash Flow'!$E$45</f>
        <v>0</v>
      </c>
      <c r="M9" s="114">
        <f>(1+M$7)*'Transition Cash Flow'!$E$10*(1+'Transition Crop Sensnsitivity'!$E9)*'Transition Cash Flow'!$E$11-'Transition Cash Flow'!$E$45</f>
        <v>0</v>
      </c>
      <c r="N9" s="114">
        <f>(1+N$7)*'Transition Cash Flow'!$E$10*(1+'Transition Crop Sensnsitivity'!$E9)*'Transition Cash Flow'!$E$11-'Transition Cash Flow'!$E$45</f>
        <v>0</v>
      </c>
      <c r="O9" s="114">
        <f>(1+O$7)*'Transition Cash Flow'!$E$10*(1+'Transition Crop Sensnsitivity'!$E9)*'Transition Cash Flow'!$E$11-'Transition Cash Flow'!$E$45</f>
        <v>0</v>
      </c>
      <c r="P9" s="114">
        <f>(1+P$7)*'Transition Cash Flow'!$E$10*(1+'Transition Crop Sensnsitivity'!$E9)*'Transition Cash Flow'!$E$11-'Transition Cash Flow'!$E$45</f>
        <v>0</v>
      </c>
      <c r="Q9" s="114">
        <f>(1+Q$7)*'Transition Cash Flow'!$E$10*(1+'Transition Crop Sensnsitivity'!$E9)*'Transition Cash Flow'!$E$11-'Transition Cash Flow'!$E$45</f>
        <v>0</v>
      </c>
      <c r="R9" s="114">
        <f>(1+R$7)*'Transition Cash Flow'!$E$10*(1+'Transition Crop Sensnsitivity'!$E9)*'Transition Cash Flow'!$E$11-'Transition Cash Flow'!$E$45</f>
        <v>0</v>
      </c>
      <c r="T9" s="5"/>
    </row>
    <row r="10" spans="1:38" x14ac:dyDescent="0.25">
      <c r="A10" s="142"/>
      <c r="B10" s="5"/>
      <c r="C10" s="145"/>
      <c r="D10" s="176">
        <f>(1+E10)*'Transition Cash Flow'!$E$11</f>
        <v>0</v>
      </c>
      <c r="E10" s="175">
        <v>-0.2</v>
      </c>
      <c r="F10" s="114">
        <f>(1+F$7)*'Transition Cash Flow'!$E$10*(1+'Transition Crop Sensnsitivity'!$E10)*'Transition Cash Flow'!$E$11-'Transition Cash Flow'!$E$45</f>
        <v>0</v>
      </c>
      <c r="G10" s="114">
        <f>(1+G$7)*'Transition Cash Flow'!$E$10*(1+'Transition Crop Sensnsitivity'!$E10)*'Transition Cash Flow'!$E$11-'Transition Cash Flow'!$E$45</f>
        <v>0</v>
      </c>
      <c r="H10" s="114">
        <f>(1+H$7)*'Transition Cash Flow'!$E$10*(1+'Transition Crop Sensnsitivity'!$E10)*'Transition Cash Flow'!$E$11-'Transition Cash Flow'!$E$45</f>
        <v>0</v>
      </c>
      <c r="I10" s="114">
        <f>(1+I$7)*'Transition Cash Flow'!$E$10*(1+'Transition Crop Sensnsitivity'!$E10)*'Transition Cash Flow'!$E$11-'Transition Cash Flow'!$E$45</f>
        <v>0</v>
      </c>
      <c r="J10" s="114">
        <f>(1+J$7)*'Transition Cash Flow'!$E$10*(1+'Transition Crop Sensnsitivity'!$E10)*'Transition Cash Flow'!$E$11-'Transition Cash Flow'!$E$45</f>
        <v>0</v>
      </c>
      <c r="K10" s="114">
        <f>(1+K$7)*'Transition Cash Flow'!$E$10*(1+'Transition Crop Sensnsitivity'!$E10)*'Transition Cash Flow'!$E$11-'Transition Cash Flow'!$E$45</f>
        <v>0</v>
      </c>
      <c r="L10" s="114">
        <f>(1+L$7)*'Transition Cash Flow'!$E$10*(1+'Transition Crop Sensnsitivity'!$E10)*'Transition Cash Flow'!$E$11-'Transition Cash Flow'!$E$45</f>
        <v>0</v>
      </c>
      <c r="M10" s="114">
        <f>(1+M$7)*'Transition Cash Flow'!$E$10*(1+'Transition Crop Sensnsitivity'!$E10)*'Transition Cash Flow'!$E$11-'Transition Cash Flow'!$E$45</f>
        <v>0</v>
      </c>
      <c r="N10" s="114">
        <f>(1+N$7)*'Transition Cash Flow'!$E$10*(1+'Transition Crop Sensnsitivity'!$E10)*'Transition Cash Flow'!$E$11-'Transition Cash Flow'!$E$45</f>
        <v>0</v>
      </c>
      <c r="O10" s="114">
        <f>(1+O$7)*'Transition Cash Flow'!$E$10*(1+'Transition Crop Sensnsitivity'!$E10)*'Transition Cash Flow'!$E$11-'Transition Cash Flow'!$E$45</f>
        <v>0</v>
      </c>
      <c r="P10" s="114">
        <f>(1+P$7)*'Transition Cash Flow'!$E$10*(1+'Transition Crop Sensnsitivity'!$E10)*'Transition Cash Flow'!$E$11-'Transition Cash Flow'!$E$45</f>
        <v>0</v>
      </c>
      <c r="Q10" s="114">
        <f>(1+Q$7)*'Transition Cash Flow'!$E$10*(1+'Transition Crop Sensnsitivity'!$E10)*'Transition Cash Flow'!$E$11-'Transition Cash Flow'!$E$45</f>
        <v>0</v>
      </c>
      <c r="R10" s="114">
        <f>(1+R$7)*'Transition Cash Flow'!$E$10*(1+'Transition Crop Sensnsitivity'!$E10)*'Transition Cash Flow'!$E$11-'Transition Cash Flow'!$E$45</f>
        <v>0</v>
      </c>
      <c r="T10" s="5"/>
    </row>
    <row r="11" spans="1:38" x14ac:dyDescent="0.25">
      <c r="A11" s="142"/>
      <c r="B11" s="5"/>
      <c r="C11" s="145"/>
      <c r="D11" s="176">
        <f>(1+E11)*'Transition Cash Flow'!$E$11</f>
        <v>0</v>
      </c>
      <c r="E11" s="175">
        <v>-0.15</v>
      </c>
      <c r="F11" s="114">
        <f>(1+F$7)*'Transition Cash Flow'!$E$10*(1+'Transition Crop Sensnsitivity'!$E11)*'Transition Cash Flow'!$E$11-'Transition Cash Flow'!$E$45</f>
        <v>0</v>
      </c>
      <c r="G11" s="114">
        <f>(1+G$7)*'Transition Cash Flow'!$E$10*(1+'Transition Crop Sensnsitivity'!$E11)*'Transition Cash Flow'!$E$11-'Transition Cash Flow'!$E$45</f>
        <v>0</v>
      </c>
      <c r="H11" s="114">
        <f>(1+H$7)*'Transition Cash Flow'!$E$10*(1+'Transition Crop Sensnsitivity'!$E11)*'Transition Cash Flow'!$E$11-'Transition Cash Flow'!$E$45</f>
        <v>0</v>
      </c>
      <c r="I11" s="114">
        <f>(1+I$7)*'Transition Cash Flow'!$E$10*(1+'Transition Crop Sensnsitivity'!$E11)*'Transition Cash Flow'!$E$11-'Transition Cash Flow'!$E$45</f>
        <v>0</v>
      </c>
      <c r="J11" s="114">
        <f>(1+J$7)*'Transition Cash Flow'!$E$10*(1+'Transition Crop Sensnsitivity'!$E11)*'Transition Cash Flow'!$E$11-'Transition Cash Flow'!$E$45</f>
        <v>0</v>
      </c>
      <c r="K11" s="114">
        <f>(1+K$7)*'Transition Cash Flow'!$E$10*(1+'Transition Crop Sensnsitivity'!$E11)*'Transition Cash Flow'!$E$11-'Transition Cash Flow'!$E$45</f>
        <v>0</v>
      </c>
      <c r="L11" s="114">
        <f>(1+L$7)*'Transition Cash Flow'!$E$10*(1+'Transition Crop Sensnsitivity'!$E11)*'Transition Cash Flow'!$E$11-'Transition Cash Flow'!$E$45</f>
        <v>0</v>
      </c>
      <c r="M11" s="114">
        <f>(1+M$7)*'Transition Cash Flow'!$E$10*(1+'Transition Crop Sensnsitivity'!$E11)*'Transition Cash Flow'!$E$11-'Transition Cash Flow'!$E$45</f>
        <v>0</v>
      </c>
      <c r="N11" s="114">
        <f>(1+N$7)*'Transition Cash Flow'!$E$10*(1+'Transition Crop Sensnsitivity'!$E11)*'Transition Cash Flow'!$E$11-'Transition Cash Flow'!$E$45</f>
        <v>0</v>
      </c>
      <c r="O11" s="114">
        <f>(1+O$7)*'Transition Cash Flow'!$E$10*(1+'Transition Crop Sensnsitivity'!$E11)*'Transition Cash Flow'!$E$11-'Transition Cash Flow'!$E$45</f>
        <v>0</v>
      </c>
      <c r="P11" s="114">
        <f>(1+P$7)*'Transition Cash Flow'!$E$10*(1+'Transition Crop Sensnsitivity'!$E11)*'Transition Cash Flow'!$E$11-'Transition Cash Flow'!$E$45</f>
        <v>0</v>
      </c>
      <c r="Q11" s="114">
        <f>(1+Q$7)*'Transition Cash Flow'!$E$10*(1+'Transition Crop Sensnsitivity'!$E11)*'Transition Cash Flow'!$E$11-'Transition Cash Flow'!$E$45</f>
        <v>0</v>
      </c>
      <c r="R11" s="114">
        <f>(1+R$7)*'Transition Cash Flow'!$E$10*(1+'Transition Crop Sensnsitivity'!$E11)*'Transition Cash Flow'!$E$11-'Transition Cash Flow'!$E$45</f>
        <v>0</v>
      </c>
      <c r="T11" s="5"/>
    </row>
    <row r="12" spans="1:38" x14ac:dyDescent="0.25">
      <c r="A12" s="142"/>
      <c r="B12" s="5"/>
      <c r="C12" s="145"/>
      <c r="D12" s="176">
        <f>(1+E12)*'Transition Cash Flow'!$E$11</f>
        <v>0</v>
      </c>
      <c r="E12" s="175">
        <v>-0.1</v>
      </c>
      <c r="F12" s="114">
        <f>(1+F$7)*'Transition Cash Flow'!$E$10*(1+'Transition Crop Sensnsitivity'!$E12)*'Transition Cash Flow'!$E$11-'Transition Cash Flow'!$E$45</f>
        <v>0</v>
      </c>
      <c r="G12" s="114">
        <f>(1+G$7)*'Transition Cash Flow'!$E$10*(1+'Transition Crop Sensnsitivity'!$E12)*'Transition Cash Flow'!$E$11-'Transition Cash Flow'!$E$45</f>
        <v>0</v>
      </c>
      <c r="H12" s="114">
        <f>(1+H$7)*'Transition Cash Flow'!$E$10*(1+'Transition Crop Sensnsitivity'!$E12)*'Transition Cash Flow'!$E$11-'Transition Cash Flow'!$E$45</f>
        <v>0</v>
      </c>
      <c r="I12" s="114">
        <f>(1+I$7)*'Transition Cash Flow'!$E$10*(1+'Transition Crop Sensnsitivity'!$E12)*'Transition Cash Flow'!$E$11-'Transition Cash Flow'!$E$45</f>
        <v>0</v>
      </c>
      <c r="J12" s="114">
        <f>(1+J$7)*'Transition Cash Flow'!$E$10*(1+'Transition Crop Sensnsitivity'!$E12)*'Transition Cash Flow'!$E$11-'Transition Cash Flow'!$E$45</f>
        <v>0</v>
      </c>
      <c r="K12" s="114">
        <f>(1+K$7)*'Transition Cash Flow'!$E$10*(1+'Transition Crop Sensnsitivity'!$E12)*'Transition Cash Flow'!$E$11-'Transition Cash Flow'!$E$45</f>
        <v>0</v>
      </c>
      <c r="L12" s="114">
        <f>(1+L$7)*'Transition Cash Flow'!$E$10*(1+'Transition Crop Sensnsitivity'!$E12)*'Transition Cash Flow'!$E$11-'Transition Cash Flow'!$E$45</f>
        <v>0</v>
      </c>
      <c r="M12" s="114">
        <f>(1+M$7)*'Transition Cash Flow'!$E$10*(1+'Transition Crop Sensnsitivity'!$E12)*'Transition Cash Flow'!$E$11-'Transition Cash Flow'!$E$45</f>
        <v>0</v>
      </c>
      <c r="N12" s="114">
        <f>(1+N$7)*'Transition Cash Flow'!$E$10*(1+'Transition Crop Sensnsitivity'!$E12)*'Transition Cash Flow'!$E$11-'Transition Cash Flow'!$E$45</f>
        <v>0</v>
      </c>
      <c r="O12" s="114">
        <f>(1+O$7)*'Transition Cash Flow'!$E$10*(1+'Transition Crop Sensnsitivity'!$E12)*'Transition Cash Flow'!$E$11-'Transition Cash Flow'!$E$45</f>
        <v>0</v>
      </c>
      <c r="P12" s="114">
        <f>(1+P$7)*'Transition Cash Flow'!$E$10*(1+'Transition Crop Sensnsitivity'!$E12)*'Transition Cash Flow'!$E$11-'Transition Cash Flow'!$E$45</f>
        <v>0</v>
      </c>
      <c r="Q12" s="114">
        <f>(1+Q$7)*'Transition Cash Flow'!$E$10*(1+'Transition Crop Sensnsitivity'!$E12)*'Transition Cash Flow'!$E$11-'Transition Cash Flow'!$E$45</f>
        <v>0</v>
      </c>
      <c r="R12" s="114">
        <f>(1+R$7)*'Transition Cash Flow'!$E$10*(1+'Transition Crop Sensnsitivity'!$E12)*'Transition Cash Flow'!$E$11-'Transition Cash Flow'!$E$45</f>
        <v>0</v>
      </c>
      <c r="T12" s="5"/>
    </row>
    <row r="13" spans="1:38" x14ac:dyDescent="0.25">
      <c r="A13" s="142"/>
      <c r="B13" s="5"/>
      <c r="C13" s="145"/>
      <c r="D13" s="176">
        <f>(1+E13)*'Transition Cash Flow'!$E$11</f>
        <v>0</v>
      </c>
      <c r="E13" s="175">
        <v>-0.05</v>
      </c>
      <c r="F13" s="114">
        <f>(1+F$7)*'Transition Cash Flow'!$E$10*(1+'Transition Crop Sensnsitivity'!$E13)*'Transition Cash Flow'!$E$11-'Transition Cash Flow'!$E$45</f>
        <v>0</v>
      </c>
      <c r="G13" s="114">
        <f>(1+G$7)*'Transition Cash Flow'!$E$10*(1+'Transition Crop Sensnsitivity'!$E13)*'Transition Cash Flow'!$E$11-'Transition Cash Flow'!$E$45</f>
        <v>0</v>
      </c>
      <c r="H13" s="114">
        <f>(1+H$7)*'Transition Cash Flow'!$E$10*(1+'Transition Crop Sensnsitivity'!$E13)*'Transition Cash Flow'!$E$11-'Transition Cash Flow'!$E$45</f>
        <v>0</v>
      </c>
      <c r="I13" s="114">
        <f>(1+I$7)*'Transition Cash Flow'!$E$10*(1+'Transition Crop Sensnsitivity'!$E13)*'Transition Cash Flow'!$E$11-'Transition Cash Flow'!$E$45</f>
        <v>0</v>
      </c>
      <c r="J13" s="114">
        <f>(1+J$7)*'Transition Cash Flow'!$E$10*(1+'Transition Crop Sensnsitivity'!$E13)*'Transition Cash Flow'!$E$11-'Transition Cash Flow'!$E$45</f>
        <v>0</v>
      </c>
      <c r="K13" s="114">
        <f>(1+K$7)*'Transition Cash Flow'!$E$10*(1+'Transition Crop Sensnsitivity'!$E13)*'Transition Cash Flow'!$E$11-'Transition Cash Flow'!$E$45</f>
        <v>0</v>
      </c>
      <c r="L13" s="114">
        <f>(1+L$7)*'Transition Cash Flow'!$E$10*(1+'Transition Crop Sensnsitivity'!$E13)*'Transition Cash Flow'!$E$11-'Transition Cash Flow'!$E$45</f>
        <v>0</v>
      </c>
      <c r="M13" s="114">
        <f>(1+M$7)*'Transition Cash Flow'!$E$10*(1+'Transition Crop Sensnsitivity'!$E13)*'Transition Cash Flow'!$E$11-'Transition Cash Flow'!$E$45</f>
        <v>0</v>
      </c>
      <c r="N13" s="114">
        <f>(1+N$7)*'Transition Cash Flow'!$E$10*(1+'Transition Crop Sensnsitivity'!$E13)*'Transition Cash Flow'!$E$11-'Transition Cash Flow'!$E$45</f>
        <v>0</v>
      </c>
      <c r="O13" s="114">
        <f>(1+O$7)*'Transition Cash Flow'!$E$10*(1+'Transition Crop Sensnsitivity'!$E13)*'Transition Cash Flow'!$E$11-'Transition Cash Flow'!$E$45</f>
        <v>0</v>
      </c>
      <c r="P13" s="114">
        <f>(1+P$7)*'Transition Cash Flow'!$E$10*(1+'Transition Crop Sensnsitivity'!$E13)*'Transition Cash Flow'!$E$11-'Transition Cash Flow'!$E$45</f>
        <v>0</v>
      </c>
      <c r="Q13" s="114">
        <f>(1+Q$7)*'Transition Cash Flow'!$E$10*(1+'Transition Crop Sensnsitivity'!$E13)*'Transition Cash Flow'!$E$11-'Transition Cash Flow'!$E$45</f>
        <v>0</v>
      </c>
      <c r="R13" s="114">
        <f>(1+R$7)*'Transition Cash Flow'!$E$10*(1+'Transition Crop Sensnsitivity'!$E13)*'Transition Cash Flow'!$E$11-'Transition Cash Flow'!$E$45</f>
        <v>0</v>
      </c>
      <c r="T13" s="5"/>
    </row>
    <row r="14" spans="1:38" ht="15.75" x14ac:dyDescent="0.25">
      <c r="A14" s="142"/>
      <c r="B14" s="5"/>
      <c r="C14" s="145"/>
      <c r="D14" s="176">
        <f>(1+E14)*'Transition Cash Flow'!$E$11</f>
        <v>0</v>
      </c>
      <c r="E14" s="175">
        <v>0</v>
      </c>
      <c r="F14" s="114">
        <f>(1+F$7)*'Transition Cash Flow'!$E$10*(1+'Transition Crop Sensnsitivity'!$E14)*'Transition Cash Flow'!$E$11-'Transition Cash Flow'!$E$45</f>
        <v>0</v>
      </c>
      <c r="G14" s="114">
        <f>(1+G$7)*'Transition Cash Flow'!$E$10*(1+'Transition Crop Sensnsitivity'!$E14)*'Transition Cash Flow'!$E$11-'Transition Cash Flow'!$E$45</f>
        <v>0</v>
      </c>
      <c r="H14" s="114">
        <f>(1+H$7)*'Transition Cash Flow'!$E$10*(1+'Transition Crop Sensnsitivity'!$E14)*'Transition Cash Flow'!$E$11-'Transition Cash Flow'!$E$45</f>
        <v>0</v>
      </c>
      <c r="I14" s="114">
        <f>(1+I$7)*'Transition Cash Flow'!$E$10*(1+'Transition Crop Sensnsitivity'!$E14)*'Transition Cash Flow'!$E$11-'Transition Cash Flow'!$E$45</f>
        <v>0</v>
      </c>
      <c r="J14" s="114">
        <f>(1+J$7)*'Transition Cash Flow'!$E$10*(1+'Transition Crop Sensnsitivity'!$E14)*'Transition Cash Flow'!$E$11-'Transition Cash Flow'!$E$45</f>
        <v>0</v>
      </c>
      <c r="K14" s="114">
        <f>(1+K$7)*'Transition Cash Flow'!$E$10*(1+'Transition Crop Sensnsitivity'!$E14)*'Transition Cash Flow'!$E$11-'Transition Cash Flow'!$E$45</f>
        <v>0</v>
      </c>
      <c r="L14" s="115">
        <f>'Transition Cash Flow'!E46</f>
        <v>0</v>
      </c>
      <c r="M14" s="114">
        <f>(1+M$7)*'Transition Cash Flow'!$E$10*(1+'Transition Crop Sensnsitivity'!$E14)*'Transition Cash Flow'!$E$11-'Transition Cash Flow'!$E$45</f>
        <v>0</v>
      </c>
      <c r="N14" s="114">
        <f>(1+N$7)*'Transition Cash Flow'!$E$10*(1+'Transition Crop Sensnsitivity'!$E14)*'Transition Cash Flow'!$E$11-'Transition Cash Flow'!$E$45</f>
        <v>0</v>
      </c>
      <c r="O14" s="114">
        <f>(1+O$7)*'Transition Cash Flow'!$E$10*(1+'Transition Crop Sensnsitivity'!$E14)*'Transition Cash Flow'!$E$11-'Transition Cash Flow'!$E$45</f>
        <v>0</v>
      </c>
      <c r="P14" s="114">
        <f>(1+P$7)*'Transition Cash Flow'!$E$10*(1+'Transition Crop Sensnsitivity'!$E14)*'Transition Cash Flow'!$E$11-'Transition Cash Flow'!$E$45</f>
        <v>0</v>
      </c>
      <c r="Q14" s="114">
        <f>(1+Q$7)*'Transition Cash Flow'!$E$10*(1+'Transition Crop Sensnsitivity'!$E14)*'Transition Cash Flow'!$E$11-'Transition Cash Flow'!$E$45</f>
        <v>0</v>
      </c>
      <c r="R14" s="114">
        <f>(1+R$7)*'Transition Cash Flow'!$E$10*(1+'Transition Crop Sensnsitivity'!$E14)*'Transition Cash Flow'!$E$11-'Transition Cash Flow'!$E$45</f>
        <v>0</v>
      </c>
      <c r="T14" s="5"/>
    </row>
    <row r="15" spans="1:38" x14ac:dyDescent="0.25">
      <c r="A15" s="142"/>
      <c r="B15" s="5"/>
      <c r="C15" s="145"/>
      <c r="D15" s="176">
        <f>(1+E15)*'Transition Cash Flow'!$E$11</f>
        <v>0</v>
      </c>
      <c r="E15" s="175">
        <v>0.05</v>
      </c>
      <c r="F15" s="114">
        <f>(1+F$7)*'Transition Cash Flow'!$E$10*(1+'Transition Crop Sensnsitivity'!$E15)*'Transition Cash Flow'!$E$11-'Transition Cash Flow'!$E$45</f>
        <v>0</v>
      </c>
      <c r="G15" s="114">
        <f>(1+G$7)*'Transition Cash Flow'!$E$10*(1+'Transition Crop Sensnsitivity'!$E15)*'Transition Cash Flow'!$E$11-'Transition Cash Flow'!$E$45</f>
        <v>0</v>
      </c>
      <c r="H15" s="114">
        <f>(1+H$7)*'Transition Cash Flow'!$E$10*(1+'Transition Crop Sensnsitivity'!$E15)*'Transition Cash Flow'!$E$11-'Transition Cash Flow'!$E$45</f>
        <v>0</v>
      </c>
      <c r="I15" s="114">
        <f>(1+I$7)*'Transition Cash Flow'!$E$10*(1+'Transition Crop Sensnsitivity'!$E15)*'Transition Cash Flow'!$E$11-'Transition Cash Flow'!$E$45</f>
        <v>0</v>
      </c>
      <c r="J15" s="114">
        <f>(1+J$7)*'Transition Cash Flow'!$E$10*(1+'Transition Crop Sensnsitivity'!$E15)*'Transition Cash Flow'!$E$11-'Transition Cash Flow'!$E$45</f>
        <v>0</v>
      </c>
      <c r="K15" s="114">
        <f>(1+K$7)*'Transition Cash Flow'!$E$10*(1+'Transition Crop Sensnsitivity'!$E15)*'Transition Cash Flow'!$E$11-'Transition Cash Flow'!$E$45</f>
        <v>0</v>
      </c>
      <c r="L15" s="114">
        <f>(1+L$7)*'Transition Cash Flow'!$E$10*(1+'Transition Crop Sensnsitivity'!$E15)*'Transition Cash Flow'!$E$11-'Transition Cash Flow'!$E$45</f>
        <v>0</v>
      </c>
      <c r="M15" s="114">
        <f>(1+M$7)*'Transition Cash Flow'!$E$10*(1+'Transition Crop Sensnsitivity'!$E15)*'Transition Cash Flow'!$E$11-'Transition Cash Flow'!$E$45</f>
        <v>0</v>
      </c>
      <c r="N15" s="114">
        <f>(1+N$7)*'Transition Cash Flow'!$E$10*(1+'Transition Crop Sensnsitivity'!$E15)*'Transition Cash Flow'!$E$11-'Transition Cash Flow'!$E$45</f>
        <v>0</v>
      </c>
      <c r="O15" s="114">
        <f>(1+O$7)*'Transition Cash Flow'!$E$10*(1+'Transition Crop Sensnsitivity'!$E15)*'Transition Cash Flow'!$E$11-'Transition Cash Flow'!$E$45</f>
        <v>0</v>
      </c>
      <c r="P15" s="114">
        <f>(1+P$7)*'Transition Cash Flow'!$E$10*(1+'Transition Crop Sensnsitivity'!$E15)*'Transition Cash Flow'!$E$11-'Transition Cash Flow'!$E$45</f>
        <v>0</v>
      </c>
      <c r="Q15" s="114">
        <f>(1+Q$7)*'Transition Cash Flow'!$E$10*(1+'Transition Crop Sensnsitivity'!$E15)*'Transition Cash Flow'!$E$11-'Transition Cash Flow'!$E$45</f>
        <v>0</v>
      </c>
      <c r="R15" s="114">
        <f>(1+R$7)*'Transition Cash Flow'!$E$10*(1+'Transition Crop Sensnsitivity'!$E15)*'Transition Cash Flow'!$E$11-'Transition Cash Flow'!$E$45</f>
        <v>0</v>
      </c>
      <c r="T15" s="5"/>
    </row>
    <row r="16" spans="1:38" x14ac:dyDescent="0.25">
      <c r="A16" s="142"/>
      <c r="B16" s="5"/>
      <c r="C16" s="145"/>
      <c r="D16" s="176">
        <f>(1+E16)*'Transition Cash Flow'!$E$11</f>
        <v>0</v>
      </c>
      <c r="E16" s="175">
        <v>0.1</v>
      </c>
      <c r="F16" s="114">
        <f>(1+F$7)*'Transition Cash Flow'!$E$10*(1+'Transition Crop Sensnsitivity'!$E16)*'Transition Cash Flow'!$E$11-'Transition Cash Flow'!$E$45</f>
        <v>0</v>
      </c>
      <c r="G16" s="114">
        <f>(1+G$7)*'Transition Cash Flow'!$E$10*(1+'Transition Crop Sensnsitivity'!$E16)*'Transition Cash Flow'!$E$11-'Transition Cash Flow'!$E$45</f>
        <v>0</v>
      </c>
      <c r="H16" s="114">
        <f>(1+H$7)*'Transition Cash Flow'!$E$10*(1+'Transition Crop Sensnsitivity'!$E16)*'Transition Cash Flow'!$E$11-'Transition Cash Flow'!$E$45</f>
        <v>0</v>
      </c>
      <c r="I16" s="114">
        <f>(1+I$7)*'Transition Cash Flow'!$E$10*(1+'Transition Crop Sensnsitivity'!$E16)*'Transition Cash Flow'!$E$11-'Transition Cash Flow'!$E$45</f>
        <v>0</v>
      </c>
      <c r="J16" s="114">
        <f>(1+J$7)*'Transition Cash Flow'!$E$10*(1+'Transition Crop Sensnsitivity'!$E16)*'Transition Cash Flow'!$E$11-'Transition Cash Flow'!$E$45</f>
        <v>0</v>
      </c>
      <c r="K16" s="114">
        <f>(1+K$7)*'Transition Cash Flow'!$E$10*(1+'Transition Crop Sensnsitivity'!$E16)*'Transition Cash Flow'!$E$11-'Transition Cash Flow'!$E$45</f>
        <v>0</v>
      </c>
      <c r="L16" s="114">
        <f>(1+L$7)*'Transition Cash Flow'!$E$10*(1+'Transition Crop Sensnsitivity'!$E16)*'Transition Cash Flow'!$E$11-'Transition Cash Flow'!$E$45</f>
        <v>0</v>
      </c>
      <c r="M16" s="114">
        <f>(1+M$7)*'Transition Cash Flow'!$E$10*(1+'Transition Crop Sensnsitivity'!$E16)*'Transition Cash Flow'!$E$11-'Transition Cash Flow'!$E$45</f>
        <v>0</v>
      </c>
      <c r="N16" s="114">
        <f>(1+N$7)*'Transition Cash Flow'!$E$10*(1+'Transition Crop Sensnsitivity'!$E16)*'Transition Cash Flow'!$E$11-'Transition Cash Flow'!$E$45</f>
        <v>0</v>
      </c>
      <c r="O16" s="114">
        <f>(1+O$7)*'Transition Cash Flow'!$E$10*(1+'Transition Crop Sensnsitivity'!$E16)*'Transition Cash Flow'!$E$11-'Transition Cash Flow'!$E$45</f>
        <v>0</v>
      </c>
      <c r="P16" s="114">
        <f>(1+P$7)*'Transition Cash Flow'!$E$10*(1+'Transition Crop Sensnsitivity'!$E16)*'Transition Cash Flow'!$E$11-'Transition Cash Flow'!$E$45</f>
        <v>0</v>
      </c>
      <c r="Q16" s="114">
        <f>(1+Q$7)*'Transition Cash Flow'!$E$10*(1+'Transition Crop Sensnsitivity'!$E16)*'Transition Cash Flow'!$E$11-'Transition Cash Flow'!$E$45</f>
        <v>0</v>
      </c>
      <c r="R16" s="114">
        <f>(1+R$7)*'Transition Cash Flow'!$E$10*(1+'Transition Crop Sensnsitivity'!$E16)*'Transition Cash Flow'!$E$11-'Transition Cash Flow'!$E$45</f>
        <v>0</v>
      </c>
      <c r="T16" s="5"/>
    </row>
    <row r="17" spans="1:20" x14ac:dyDescent="0.25">
      <c r="A17" s="142"/>
      <c r="B17" s="5"/>
      <c r="C17" s="145"/>
      <c r="D17" s="176">
        <f>(1+E17)*'Transition Cash Flow'!$E$11</f>
        <v>0</v>
      </c>
      <c r="E17" s="175">
        <v>0.15</v>
      </c>
      <c r="F17" s="114">
        <f>(1+F$7)*'Transition Cash Flow'!$E$10*(1+'Transition Crop Sensnsitivity'!$E17)*'Transition Cash Flow'!$E$11-'Transition Cash Flow'!$E$45</f>
        <v>0</v>
      </c>
      <c r="G17" s="114">
        <f>(1+G$7)*'Transition Cash Flow'!$E$10*(1+'Transition Crop Sensnsitivity'!$E17)*'Transition Cash Flow'!$E$11-'Transition Cash Flow'!$E$45</f>
        <v>0</v>
      </c>
      <c r="H17" s="114">
        <f>(1+H$7)*'Transition Cash Flow'!$E$10*(1+'Transition Crop Sensnsitivity'!$E17)*'Transition Cash Flow'!$E$11-'Transition Cash Flow'!$E$45</f>
        <v>0</v>
      </c>
      <c r="I17" s="114">
        <f>(1+I$7)*'Transition Cash Flow'!$E$10*(1+'Transition Crop Sensnsitivity'!$E17)*'Transition Cash Flow'!$E$11-'Transition Cash Flow'!$E$45</f>
        <v>0</v>
      </c>
      <c r="J17" s="114">
        <f>(1+J$7)*'Transition Cash Flow'!$E$10*(1+'Transition Crop Sensnsitivity'!$E17)*'Transition Cash Flow'!$E$11-'Transition Cash Flow'!$E$45</f>
        <v>0</v>
      </c>
      <c r="K17" s="114">
        <f>(1+K$7)*'Transition Cash Flow'!$E$10*(1+'Transition Crop Sensnsitivity'!$E17)*'Transition Cash Flow'!$E$11-'Transition Cash Flow'!$E$45</f>
        <v>0</v>
      </c>
      <c r="L17" s="114">
        <f>(1+L$7)*'Transition Cash Flow'!$E$10*(1+'Transition Crop Sensnsitivity'!$E17)*'Transition Cash Flow'!$E$11-'Transition Cash Flow'!$E$45</f>
        <v>0</v>
      </c>
      <c r="M17" s="114">
        <f>(1+M$7)*'Transition Cash Flow'!$E$10*(1+'Transition Crop Sensnsitivity'!$E17)*'Transition Cash Flow'!$E$11-'Transition Cash Flow'!$E$45</f>
        <v>0</v>
      </c>
      <c r="N17" s="114">
        <f>(1+N$7)*'Transition Cash Flow'!$E$10*(1+'Transition Crop Sensnsitivity'!$E17)*'Transition Cash Flow'!$E$11-'Transition Cash Flow'!$E$45</f>
        <v>0</v>
      </c>
      <c r="O17" s="114">
        <f>(1+O$7)*'Transition Cash Flow'!$E$10*(1+'Transition Crop Sensnsitivity'!$E17)*'Transition Cash Flow'!$E$11-'Transition Cash Flow'!$E$45</f>
        <v>0</v>
      </c>
      <c r="P17" s="114">
        <f>(1+P$7)*'Transition Cash Flow'!$E$10*(1+'Transition Crop Sensnsitivity'!$E17)*'Transition Cash Flow'!$E$11-'Transition Cash Flow'!$E$45</f>
        <v>0</v>
      </c>
      <c r="Q17" s="114">
        <f>(1+Q$7)*'Transition Cash Flow'!$E$10*(1+'Transition Crop Sensnsitivity'!$E17)*'Transition Cash Flow'!$E$11-'Transition Cash Flow'!$E$45</f>
        <v>0</v>
      </c>
      <c r="R17" s="114">
        <f>(1+R$7)*'Transition Cash Flow'!$E$10*(1+'Transition Crop Sensnsitivity'!$E17)*'Transition Cash Flow'!$E$11-'Transition Cash Flow'!$E$45</f>
        <v>0</v>
      </c>
      <c r="T17" s="5"/>
    </row>
    <row r="18" spans="1:20" x14ac:dyDescent="0.25">
      <c r="A18" s="142"/>
      <c r="B18" s="5"/>
      <c r="C18" s="145"/>
      <c r="D18" s="176">
        <f>(1+E18)*'Transition Cash Flow'!$E$11</f>
        <v>0</v>
      </c>
      <c r="E18" s="175">
        <v>0.2</v>
      </c>
      <c r="F18" s="114">
        <f>(1+F$7)*'Transition Cash Flow'!$E$10*(1+'Transition Crop Sensnsitivity'!$E18)*'Transition Cash Flow'!$E$11-'Transition Cash Flow'!$E$45</f>
        <v>0</v>
      </c>
      <c r="G18" s="114">
        <f>(1+G$7)*'Transition Cash Flow'!$E$10*(1+'Transition Crop Sensnsitivity'!$E18)*'Transition Cash Flow'!$E$11-'Transition Cash Flow'!$E$45</f>
        <v>0</v>
      </c>
      <c r="H18" s="114">
        <f>(1+H$7)*'Transition Cash Flow'!$E$10*(1+'Transition Crop Sensnsitivity'!$E18)*'Transition Cash Flow'!$E$11-'Transition Cash Flow'!$E$45</f>
        <v>0</v>
      </c>
      <c r="I18" s="114">
        <f>(1+I$7)*'Transition Cash Flow'!$E$10*(1+'Transition Crop Sensnsitivity'!$E18)*'Transition Cash Flow'!$E$11-'Transition Cash Flow'!$E$45</f>
        <v>0</v>
      </c>
      <c r="J18" s="114">
        <f>(1+J$7)*'Transition Cash Flow'!$E$10*(1+'Transition Crop Sensnsitivity'!$E18)*'Transition Cash Flow'!$E$11-'Transition Cash Flow'!$E$45</f>
        <v>0</v>
      </c>
      <c r="K18" s="114">
        <f>(1+K$7)*'Transition Cash Flow'!$E$10*(1+'Transition Crop Sensnsitivity'!$E18)*'Transition Cash Flow'!$E$11-'Transition Cash Flow'!$E$45</f>
        <v>0</v>
      </c>
      <c r="L18" s="114">
        <f>(1+L$7)*'Transition Cash Flow'!$E$10*(1+'Transition Crop Sensnsitivity'!$E18)*'Transition Cash Flow'!$E$11-'Transition Cash Flow'!$E$45</f>
        <v>0</v>
      </c>
      <c r="M18" s="114">
        <f>(1+M$7)*'Transition Cash Flow'!$E$10*(1+'Transition Crop Sensnsitivity'!$E18)*'Transition Cash Flow'!$E$11-'Transition Cash Flow'!$E$45</f>
        <v>0</v>
      </c>
      <c r="N18" s="114">
        <f>(1+N$7)*'Transition Cash Flow'!$E$10*(1+'Transition Crop Sensnsitivity'!$E18)*'Transition Cash Flow'!$E$11-'Transition Cash Flow'!$E$45</f>
        <v>0</v>
      </c>
      <c r="O18" s="114">
        <f>(1+O$7)*'Transition Cash Flow'!$E$10*(1+'Transition Crop Sensnsitivity'!$E18)*'Transition Cash Flow'!$E$11-'Transition Cash Flow'!$E$45</f>
        <v>0</v>
      </c>
      <c r="P18" s="114">
        <f>(1+P$7)*'Transition Cash Flow'!$E$10*(1+'Transition Crop Sensnsitivity'!$E18)*'Transition Cash Flow'!$E$11-'Transition Cash Flow'!$E$45</f>
        <v>0</v>
      </c>
      <c r="Q18" s="114">
        <f>(1+Q$7)*'Transition Cash Flow'!$E$10*(1+'Transition Crop Sensnsitivity'!$E18)*'Transition Cash Flow'!$E$11-'Transition Cash Flow'!$E$45</f>
        <v>0</v>
      </c>
      <c r="R18" s="114">
        <f>(1+R$7)*'Transition Cash Flow'!$E$10*(1+'Transition Crop Sensnsitivity'!$E18)*'Transition Cash Flow'!$E$11-'Transition Cash Flow'!$E$45</f>
        <v>0</v>
      </c>
      <c r="T18" s="5"/>
    </row>
    <row r="19" spans="1:20" x14ac:dyDescent="0.25">
      <c r="A19" s="142"/>
      <c r="B19" s="5"/>
      <c r="C19" s="145"/>
      <c r="D19" s="176">
        <f>(1+E19)*'Transition Cash Flow'!$E$11</f>
        <v>0</v>
      </c>
      <c r="E19" s="175">
        <v>0.25</v>
      </c>
      <c r="F19" s="114">
        <f>(1+F$7)*'Transition Cash Flow'!$E$10*(1+'Transition Crop Sensnsitivity'!$E19)*'Transition Cash Flow'!$E$11-'Transition Cash Flow'!$E$45</f>
        <v>0</v>
      </c>
      <c r="G19" s="114">
        <f>(1+G$7)*'Transition Cash Flow'!$E$10*(1+'Transition Crop Sensnsitivity'!$E19)*'Transition Cash Flow'!$E$11-'Transition Cash Flow'!$E$45</f>
        <v>0</v>
      </c>
      <c r="H19" s="114">
        <f>(1+H$7)*'Transition Cash Flow'!$E$10*(1+'Transition Crop Sensnsitivity'!$E19)*'Transition Cash Flow'!$E$11-'Transition Cash Flow'!$E$45</f>
        <v>0</v>
      </c>
      <c r="I19" s="114">
        <f>(1+I$7)*'Transition Cash Flow'!$E$10*(1+'Transition Crop Sensnsitivity'!$E19)*'Transition Cash Flow'!$E$11-'Transition Cash Flow'!$E$45</f>
        <v>0</v>
      </c>
      <c r="J19" s="114">
        <f>(1+J$7)*'Transition Cash Flow'!$E$10*(1+'Transition Crop Sensnsitivity'!$E19)*'Transition Cash Flow'!$E$11-'Transition Cash Flow'!$E$45</f>
        <v>0</v>
      </c>
      <c r="K19" s="114">
        <f>(1+K$7)*'Transition Cash Flow'!$E$10*(1+'Transition Crop Sensnsitivity'!$E19)*'Transition Cash Flow'!$E$11-'Transition Cash Flow'!$E$45</f>
        <v>0</v>
      </c>
      <c r="L19" s="114">
        <f>(1+L$7)*'Transition Cash Flow'!$E$10*(1+'Transition Crop Sensnsitivity'!$E19)*'Transition Cash Flow'!$E$11-'Transition Cash Flow'!$E$45</f>
        <v>0</v>
      </c>
      <c r="M19" s="114">
        <f>(1+M$7)*'Transition Cash Flow'!$E$10*(1+'Transition Crop Sensnsitivity'!$E19)*'Transition Cash Flow'!$E$11-'Transition Cash Flow'!$E$45</f>
        <v>0</v>
      </c>
      <c r="N19" s="114">
        <f>(1+N$7)*'Transition Cash Flow'!$E$10*(1+'Transition Crop Sensnsitivity'!$E19)*'Transition Cash Flow'!$E$11-'Transition Cash Flow'!$E$45</f>
        <v>0</v>
      </c>
      <c r="O19" s="114">
        <f>(1+O$7)*'Transition Cash Flow'!$E$10*(1+'Transition Crop Sensnsitivity'!$E19)*'Transition Cash Flow'!$E$11-'Transition Cash Flow'!$E$45</f>
        <v>0</v>
      </c>
      <c r="P19" s="114">
        <f>(1+P$7)*'Transition Cash Flow'!$E$10*(1+'Transition Crop Sensnsitivity'!$E19)*'Transition Cash Flow'!$E$11-'Transition Cash Flow'!$E$45</f>
        <v>0</v>
      </c>
      <c r="Q19" s="114">
        <f>(1+Q$7)*'Transition Cash Flow'!$E$10*(1+'Transition Crop Sensnsitivity'!$E19)*'Transition Cash Flow'!$E$11-'Transition Cash Flow'!$E$45</f>
        <v>0</v>
      </c>
      <c r="R19" s="114">
        <f>(1+R$7)*'Transition Cash Flow'!$E$10*(1+'Transition Crop Sensnsitivity'!$E19)*'Transition Cash Flow'!$E$11-'Transition Cash Flow'!$E$45</f>
        <v>0</v>
      </c>
      <c r="T19" s="5"/>
    </row>
    <row r="20" spans="1:20" x14ac:dyDescent="0.25">
      <c r="A20" s="142"/>
      <c r="B20" s="5"/>
      <c r="C20" s="145"/>
      <c r="D20" s="177">
        <f>(1+E20)*'Transition Cash Flow'!$E$11</f>
        <v>0</v>
      </c>
      <c r="E20" s="175">
        <v>0.3</v>
      </c>
      <c r="F20" s="114">
        <f>(1+F$7)*'Transition Cash Flow'!$E$10*(1+'Transition Crop Sensnsitivity'!$E20)*'Transition Cash Flow'!$E$11-'Transition Cash Flow'!$E$45</f>
        <v>0</v>
      </c>
      <c r="G20" s="114">
        <f>(1+G$7)*'Transition Cash Flow'!$E$10*(1+'Transition Crop Sensnsitivity'!$E20)*'Transition Cash Flow'!$E$11-'Transition Cash Flow'!$E$45</f>
        <v>0</v>
      </c>
      <c r="H20" s="114">
        <f>(1+H$7)*'Transition Cash Flow'!$E$10*(1+'Transition Crop Sensnsitivity'!$E20)*'Transition Cash Flow'!$E$11-'Transition Cash Flow'!$E$45</f>
        <v>0</v>
      </c>
      <c r="I20" s="114">
        <f>(1+I$7)*'Transition Cash Flow'!$E$10*(1+'Transition Crop Sensnsitivity'!$E20)*'Transition Cash Flow'!$E$11-'Transition Cash Flow'!$E$45</f>
        <v>0</v>
      </c>
      <c r="J20" s="114">
        <f>(1+J$7)*'Transition Cash Flow'!$E$10*(1+'Transition Crop Sensnsitivity'!$E20)*'Transition Cash Flow'!$E$11-'Transition Cash Flow'!$E$45</f>
        <v>0</v>
      </c>
      <c r="K20" s="114">
        <f>(1+K$7)*'Transition Cash Flow'!$E$10*(1+'Transition Crop Sensnsitivity'!$E20)*'Transition Cash Flow'!$E$11-'Transition Cash Flow'!$E$45</f>
        <v>0</v>
      </c>
      <c r="L20" s="114">
        <f>(1+L$7)*'Transition Cash Flow'!$E$10*(1+'Transition Crop Sensnsitivity'!$E20)*'Transition Cash Flow'!$E$11-'Transition Cash Flow'!$E$45</f>
        <v>0</v>
      </c>
      <c r="M20" s="114">
        <f>(1+M$7)*'Transition Cash Flow'!$E$10*(1+'Transition Crop Sensnsitivity'!$E20)*'Transition Cash Flow'!$E$11-'Transition Cash Flow'!$E$45</f>
        <v>0</v>
      </c>
      <c r="N20" s="114">
        <f>(1+N$7)*'Transition Cash Flow'!$E$10*(1+'Transition Crop Sensnsitivity'!$E20)*'Transition Cash Flow'!$E$11-'Transition Cash Flow'!$E$45</f>
        <v>0</v>
      </c>
      <c r="O20" s="114">
        <f>(1+O$7)*'Transition Cash Flow'!$E$10*(1+'Transition Crop Sensnsitivity'!$E20)*'Transition Cash Flow'!$E$11-'Transition Cash Flow'!$E$45</f>
        <v>0</v>
      </c>
      <c r="P20" s="114">
        <f>(1+P$7)*'Transition Cash Flow'!$E$10*(1+'Transition Crop Sensnsitivity'!$E20)*'Transition Cash Flow'!$E$11-'Transition Cash Flow'!$E$45</f>
        <v>0</v>
      </c>
      <c r="Q20" s="114">
        <f>(1+Q$7)*'Transition Cash Flow'!$E$10*(1+'Transition Crop Sensnsitivity'!$E20)*'Transition Cash Flow'!$E$11-'Transition Cash Flow'!$E$45</f>
        <v>0</v>
      </c>
      <c r="R20" s="114">
        <f>(1+R$7)*'Transition Cash Flow'!$E$10*(1+'Transition Crop Sensnsitivity'!$E20)*'Transition Cash Flow'!$E$11-'Transition Cash Flow'!$E$45</f>
        <v>0</v>
      </c>
      <c r="T20" s="5"/>
    </row>
    <row r="21" spans="1:20" x14ac:dyDescent="0.25">
      <c r="B21" s="5"/>
      <c r="E21" s="3"/>
      <c r="T21" s="5"/>
    </row>
    <row r="22" spans="1:20" x14ac:dyDescent="0.25">
      <c r="B22" s="5"/>
      <c r="T22" s="5"/>
    </row>
    <row r="23" spans="1:20" ht="18.75" x14ac:dyDescent="0.3">
      <c r="B23" s="5"/>
      <c r="F23" s="144" t="s">
        <v>60</v>
      </c>
      <c r="G23" s="144"/>
      <c r="H23" s="144"/>
      <c r="I23" s="144"/>
      <c r="J23" s="144"/>
      <c r="K23" s="144"/>
      <c r="L23" s="144"/>
      <c r="M23" s="144"/>
      <c r="N23" s="144"/>
      <c r="O23" s="144"/>
      <c r="P23" s="144"/>
      <c r="Q23" s="144"/>
      <c r="R23" s="144"/>
      <c r="T23" s="5"/>
    </row>
    <row r="24" spans="1:20" x14ac:dyDescent="0.25">
      <c r="B24" s="5"/>
      <c r="T24" s="5"/>
    </row>
    <row r="25" spans="1:20" x14ac:dyDescent="0.25">
      <c r="B25" s="5"/>
      <c r="E25" s="179" t="s">
        <v>114</v>
      </c>
      <c r="F25" s="180">
        <f>(1+F26)*'Transition Cash Flow'!$I$10</f>
        <v>0</v>
      </c>
      <c r="G25" s="180">
        <f>(1+G26)*'Transition Cash Flow'!$I$10</f>
        <v>0</v>
      </c>
      <c r="H25" s="180">
        <f>(1+H26)*'Transition Cash Flow'!$I$10</f>
        <v>0</v>
      </c>
      <c r="I25" s="180">
        <f>(1+I26)*'Transition Cash Flow'!$I$10</f>
        <v>0</v>
      </c>
      <c r="J25" s="180">
        <f>(1+J26)*'Transition Cash Flow'!$I$10</f>
        <v>0</v>
      </c>
      <c r="K25" s="180">
        <f>(1+K26)*'Transition Cash Flow'!$I$10</f>
        <v>0</v>
      </c>
      <c r="L25" s="180">
        <f>(1+L26)*'Transition Cash Flow'!$I$10</f>
        <v>0</v>
      </c>
      <c r="M25" s="180">
        <f>(1+M26)*'Transition Cash Flow'!$I$10</f>
        <v>0</v>
      </c>
      <c r="N25" s="180">
        <f>(1+N26)*'Transition Cash Flow'!$I$10</f>
        <v>0</v>
      </c>
      <c r="O25" s="180">
        <f>(1+O26)*'Transition Cash Flow'!$I$10</f>
        <v>0</v>
      </c>
      <c r="P25" s="180">
        <f>(1+P26)*'Transition Cash Flow'!$I$10</f>
        <v>0</v>
      </c>
      <c r="Q25" s="180">
        <f>(1+Q26)*'Transition Cash Flow'!$I$10</f>
        <v>0</v>
      </c>
      <c r="R25" s="181">
        <f>(1+R26)*'Transition Cash Flow'!$I$10</f>
        <v>0</v>
      </c>
      <c r="T25" s="5"/>
    </row>
    <row r="26" spans="1:20" x14ac:dyDescent="0.25">
      <c r="B26" s="5"/>
      <c r="D26" s="178" t="s">
        <v>115</v>
      </c>
      <c r="E26" s="5"/>
      <c r="F26" s="173">
        <v>-0.3</v>
      </c>
      <c r="G26" s="173">
        <v>-0.25</v>
      </c>
      <c r="H26" s="173">
        <v>-0.2</v>
      </c>
      <c r="I26" s="173">
        <v>-0.15</v>
      </c>
      <c r="J26" s="173">
        <v>-0.1</v>
      </c>
      <c r="K26" s="173">
        <v>-0.05</v>
      </c>
      <c r="L26" s="173">
        <v>0</v>
      </c>
      <c r="M26" s="173">
        <v>0.05</v>
      </c>
      <c r="N26" s="173">
        <v>0.1</v>
      </c>
      <c r="O26" s="173">
        <v>0.15</v>
      </c>
      <c r="P26" s="173">
        <v>0.2</v>
      </c>
      <c r="Q26" s="173">
        <v>0.25</v>
      </c>
      <c r="R26" s="173">
        <v>0.3</v>
      </c>
      <c r="T26" s="5"/>
    </row>
    <row r="27" spans="1:20" x14ac:dyDescent="0.25">
      <c r="A27" s="143" t="s">
        <v>54</v>
      </c>
      <c r="B27" s="5"/>
      <c r="C27" s="145" t="s">
        <v>61</v>
      </c>
      <c r="D27" s="176">
        <f>(1+E27)*'Transition Cash Flow'!$I$11</f>
        <v>0</v>
      </c>
      <c r="E27" s="173">
        <v>-0.3</v>
      </c>
      <c r="F27" s="114">
        <f>(1+F$26)*'Transition Cash Flow'!$I$10*(1+'Transition Crop Sensnsitivity'!$E27)*'Transition Cash Flow'!$I$11-'Transition Cash Flow'!$I$45</f>
        <v>0</v>
      </c>
      <c r="G27" s="114">
        <f>(1+G$26)*'Transition Cash Flow'!$I$10*(1+'Transition Crop Sensnsitivity'!$E27)*'Transition Cash Flow'!$I$11-'Transition Cash Flow'!$I$45</f>
        <v>0</v>
      </c>
      <c r="H27" s="114">
        <f>(1+H$26)*'Transition Cash Flow'!$I$10*(1+'Transition Crop Sensnsitivity'!$E27)*'Transition Cash Flow'!$I$11-'Transition Cash Flow'!$I$45</f>
        <v>0</v>
      </c>
      <c r="I27" s="114">
        <f>(1+I$26)*'Transition Cash Flow'!$I$10*(1+'Transition Crop Sensnsitivity'!$E27)*'Transition Cash Flow'!$I$11-'Transition Cash Flow'!$I$45</f>
        <v>0</v>
      </c>
      <c r="J27" s="114">
        <f>(1+J$26)*'Transition Cash Flow'!$I$10*(1+'Transition Crop Sensnsitivity'!$E27)*'Transition Cash Flow'!$I$11-'Transition Cash Flow'!$I$45</f>
        <v>0</v>
      </c>
      <c r="K27" s="114">
        <f>(1+K$26)*'Transition Cash Flow'!$I$10*(1+'Transition Crop Sensnsitivity'!$E27)*'Transition Cash Flow'!$I$11-'Transition Cash Flow'!$I$45</f>
        <v>0</v>
      </c>
      <c r="L27" s="114">
        <f>(1+L$26)*'Transition Cash Flow'!$I$10*(1+'Transition Crop Sensnsitivity'!$E27)*'Transition Cash Flow'!$I$11-'Transition Cash Flow'!$I$45</f>
        <v>0</v>
      </c>
      <c r="M27" s="114">
        <f>(1+M$26)*'Transition Cash Flow'!$I$10*(1+'Transition Crop Sensnsitivity'!$E27)*'Transition Cash Flow'!$I$11-'Transition Cash Flow'!$I$45</f>
        <v>0</v>
      </c>
      <c r="N27" s="114">
        <f>(1+N$26)*'Transition Cash Flow'!$I$10*(1+'Transition Crop Sensnsitivity'!$E27)*'Transition Cash Flow'!$I$11-'Transition Cash Flow'!$I$45</f>
        <v>0</v>
      </c>
      <c r="O27" s="114">
        <f>(1+O$26)*'Transition Cash Flow'!$I$10*(1+'Transition Crop Sensnsitivity'!$E27)*'Transition Cash Flow'!$I$11-'Transition Cash Flow'!$I$45</f>
        <v>0</v>
      </c>
      <c r="P27" s="114">
        <f>(1+P$26)*'Transition Cash Flow'!$I$10*(1+'Transition Crop Sensnsitivity'!$E27)*'Transition Cash Flow'!$I$11-'Transition Cash Flow'!$I$45</f>
        <v>0</v>
      </c>
      <c r="Q27" s="114">
        <f>(1+Q$26)*'Transition Cash Flow'!$I$10*(1+'Transition Crop Sensnsitivity'!$E27)*'Transition Cash Flow'!$I$11-'Transition Cash Flow'!$I$45</f>
        <v>0</v>
      </c>
      <c r="R27" s="114">
        <f>(1+R$26)*'Transition Cash Flow'!$I$10*(1+'Transition Crop Sensnsitivity'!$E27)*'Transition Cash Flow'!$I$11-'Transition Cash Flow'!$I$45</f>
        <v>0</v>
      </c>
      <c r="T27" s="5"/>
    </row>
    <row r="28" spans="1:20" x14ac:dyDescent="0.25">
      <c r="A28" s="143"/>
      <c r="B28" s="5"/>
      <c r="C28" s="145"/>
      <c r="D28" s="176">
        <f>(1+E28)*'Transition Cash Flow'!$I$11</f>
        <v>0</v>
      </c>
      <c r="E28" s="173">
        <v>-0.25</v>
      </c>
      <c r="F28" s="114">
        <f>(1+F$26)*'Transition Cash Flow'!$I$10*(1+'Transition Crop Sensnsitivity'!$E28)*'Transition Cash Flow'!$I$11-'Transition Cash Flow'!$I$45</f>
        <v>0</v>
      </c>
      <c r="G28" s="114">
        <f>(1+G$26)*'Transition Cash Flow'!$I$10*(1+'Transition Crop Sensnsitivity'!$E28)*'Transition Cash Flow'!$I$11-'Transition Cash Flow'!$I$45</f>
        <v>0</v>
      </c>
      <c r="H28" s="114">
        <f>(1+H$26)*'Transition Cash Flow'!$I$10*(1+'Transition Crop Sensnsitivity'!$E28)*'Transition Cash Flow'!$I$11-'Transition Cash Flow'!$I$45</f>
        <v>0</v>
      </c>
      <c r="I28" s="114">
        <f>(1+I$26)*'Transition Cash Flow'!$I$10*(1+'Transition Crop Sensnsitivity'!$E28)*'Transition Cash Flow'!$I$11-'Transition Cash Flow'!$I$45</f>
        <v>0</v>
      </c>
      <c r="J28" s="114">
        <f>(1+J$26)*'Transition Cash Flow'!$I$10*(1+'Transition Crop Sensnsitivity'!$E28)*'Transition Cash Flow'!$I$11-'Transition Cash Flow'!$I$45</f>
        <v>0</v>
      </c>
      <c r="K28" s="114">
        <f>(1+K$26)*'Transition Cash Flow'!$I$10*(1+'Transition Crop Sensnsitivity'!$E28)*'Transition Cash Flow'!$I$11-'Transition Cash Flow'!$I$45</f>
        <v>0</v>
      </c>
      <c r="L28" s="114">
        <f>(1+L$26)*'Transition Cash Flow'!$I$10*(1+'Transition Crop Sensnsitivity'!$E28)*'Transition Cash Flow'!$I$11-'Transition Cash Flow'!$I$45</f>
        <v>0</v>
      </c>
      <c r="M28" s="114">
        <f>(1+M$26)*'Transition Cash Flow'!$I$10*(1+'Transition Crop Sensnsitivity'!$E28)*'Transition Cash Flow'!$I$11-'Transition Cash Flow'!$I$45</f>
        <v>0</v>
      </c>
      <c r="N28" s="114">
        <f>(1+N$26)*'Transition Cash Flow'!$I$10*(1+'Transition Crop Sensnsitivity'!$E28)*'Transition Cash Flow'!$I$11-'Transition Cash Flow'!$I$45</f>
        <v>0</v>
      </c>
      <c r="O28" s="114">
        <f>(1+O$26)*'Transition Cash Flow'!$I$10*(1+'Transition Crop Sensnsitivity'!$E28)*'Transition Cash Flow'!$I$11-'Transition Cash Flow'!$I$45</f>
        <v>0</v>
      </c>
      <c r="P28" s="114">
        <f>(1+P$26)*'Transition Cash Flow'!$I$10*(1+'Transition Crop Sensnsitivity'!$E28)*'Transition Cash Flow'!$I$11-'Transition Cash Flow'!$I$45</f>
        <v>0</v>
      </c>
      <c r="Q28" s="114">
        <f>(1+Q$26)*'Transition Cash Flow'!$I$10*(1+'Transition Crop Sensnsitivity'!$E28)*'Transition Cash Flow'!$I$11-'Transition Cash Flow'!$I$45</f>
        <v>0</v>
      </c>
      <c r="R28" s="114">
        <f>(1+R$26)*'Transition Cash Flow'!$I$10*(1+'Transition Crop Sensnsitivity'!$E28)*'Transition Cash Flow'!$I$11-'Transition Cash Flow'!$I$45</f>
        <v>0</v>
      </c>
      <c r="T28" s="5"/>
    </row>
    <row r="29" spans="1:20" x14ac:dyDescent="0.25">
      <c r="A29" s="143"/>
      <c r="B29" s="5"/>
      <c r="C29" s="145"/>
      <c r="D29" s="176">
        <f>(1+E29)*'Transition Cash Flow'!$I$11</f>
        <v>0</v>
      </c>
      <c r="E29" s="173">
        <v>-0.2</v>
      </c>
      <c r="F29" s="114">
        <f>(1+F$26)*'Transition Cash Flow'!$I$10*(1+'Transition Crop Sensnsitivity'!$E29)*'Transition Cash Flow'!$I$11-'Transition Cash Flow'!$I$45</f>
        <v>0</v>
      </c>
      <c r="G29" s="114">
        <f>(1+G$26)*'Transition Cash Flow'!$I$10*(1+'Transition Crop Sensnsitivity'!$E29)*'Transition Cash Flow'!$I$11-'Transition Cash Flow'!$I$45</f>
        <v>0</v>
      </c>
      <c r="H29" s="114">
        <f>(1+H$26)*'Transition Cash Flow'!$I$10*(1+'Transition Crop Sensnsitivity'!$E29)*'Transition Cash Flow'!$I$11-'Transition Cash Flow'!$I$45</f>
        <v>0</v>
      </c>
      <c r="I29" s="114">
        <f>(1+I$26)*'Transition Cash Flow'!$I$10*(1+'Transition Crop Sensnsitivity'!$E29)*'Transition Cash Flow'!$I$11-'Transition Cash Flow'!$I$45</f>
        <v>0</v>
      </c>
      <c r="J29" s="114">
        <f>(1+J$26)*'Transition Cash Flow'!$I$10*(1+'Transition Crop Sensnsitivity'!$E29)*'Transition Cash Flow'!$I$11-'Transition Cash Flow'!$I$45</f>
        <v>0</v>
      </c>
      <c r="K29" s="114">
        <f>(1+K$26)*'Transition Cash Flow'!$I$10*(1+'Transition Crop Sensnsitivity'!$E29)*'Transition Cash Flow'!$I$11-'Transition Cash Flow'!$I$45</f>
        <v>0</v>
      </c>
      <c r="L29" s="114">
        <f>(1+L$26)*'Transition Cash Flow'!$I$10*(1+'Transition Crop Sensnsitivity'!$E29)*'Transition Cash Flow'!$I$11-'Transition Cash Flow'!$I$45</f>
        <v>0</v>
      </c>
      <c r="M29" s="114">
        <f>(1+M$26)*'Transition Cash Flow'!$I$10*(1+'Transition Crop Sensnsitivity'!$E29)*'Transition Cash Flow'!$I$11-'Transition Cash Flow'!$I$45</f>
        <v>0</v>
      </c>
      <c r="N29" s="114">
        <f>(1+N$26)*'Transition Cash Flow'!$I$10*(1+'Transition Crop Sensnsitivity'!$E29)*'Transition Cash Flow'!$I$11-'Transition Cash Flow'!$I$45</f>
        <v>0</v>
      </c>
      <c r="O29" s="114">
        <f>(1+O$26)*'Transition Cash Flow'!$I$10*(1+'Transition Crop Sensnsitivity'!$E29)*'Transition Cash Flow'!$I$11-'Transition Cash Flow'!$I$45</f>
        <v>0</v>
      </c>
      <c r="P29" s="114">
        <f>(1+P$26)*'Transition Cash Flow'!$I$10*(1+'Transition Crop Sensnsitivity'!$E29)*'Transition Cash Flow'!$I$11-'Transition Cash Flow'!$I$45</f>
        <v>0</v>
      </c>
      <c r="Q29" s="114">
        <f>(1+Q$26)*'Transition Cash Flow'!$I$10*(1+'Transition Crop Sensnsitivity'!$E29)*'Transition Cash Flow'!$I$11-'Transition Cash Flow'!$I$45</f>
        <v>0</v>
      </c>
      <c r="R29" s="114">
        <f>(1+R$26)*'Transition Cash Flow'!$I$10*(1+'Transition Crop Sensnsitivity'!$E29)*'Transition Cash Flow'!$I$11-'Transition Cash Flow'!$I$45</f>
        <v>0</v>
      </c>
      <c r="T29" s="5"/>
    </row>
    <row r="30" spans="1:20" x14ac:dyDescent="0.25">
      <c r="A30" s="143"/>
      <c r="B30" s="5"/>
      <c r="C30" s="145"/>
      <c r="D30" s="176">
        <f>(1+E30)*'Transition Cash Flow'!$I$11</f>
        <v>0</v>
      </c>
      <c r="E30" s="173">
        <v>-0.15</v>
      </c>
      <c r="F30" s="114">
        <f>(1+F$26)*'Transition Cash Flow'!$I$10*(1+'Transition Crop Sensnsitivity'!$E30)*'Transition Cash Flow'!$I$11-'Transition Cash Flow'!$I$45</f>
        <v>0</v>
      </c>
      <c r="G30" s="114">
        <f>(1+G$26)*'Transition Cash Flow'!$I$10*(1+'Transition Crop Sensnsitivity'!$E30)*'Transition Cash Flow'!$I$11-'Transition Cash Flow'!$I$45</f>
        <v>0</v>
      </c>
      <c r="H30" s="114">
        <f>(1+H$26)*'Transition Cash Flow'!$I$10*(1+'Transition Crop Sensnsitivity'!$E30)*'Transition Cash Flow'!$I$11-'Transition Cash Flow'!$I$45</f>
        <v>0</v>
      </c>
      <c r="I30" s="114">
        <f>(1+I$26)*'Transition Cash Flow'!$I$10*(1+'Transition Crop Sensnsitivity'!$E30)*'Transition Cash Flow'!$I$11-'Transition Cash Flow'!$I$45</f>
        <v>0</v>
      </c>
      <c r="J30" s="114">
        <f>(1+J$26)*'Transition Cash Flow'!$I$10*(1+'Transition Crop Sensnsitivity'!$E30)*'Transition Cash Flow'!$I$11-'Transition Cash Flow'!$I$45</f>
        <v>0</v>
      </c>
      <c r="K30" s="114">
        <f>(1+K$26)*'Transition Cash Flow'!$I$10*(1+'Transition Crop Sensnsitivity'!$E30)*'Transition Cash Flow'!$I$11-'Transition Cash Flow'!$I$45</f>
        <v>0</v>
      </c>
      <c r="L30" s="114">
        <f>(1+L$26)*'Transition Cash Flow'!$I$10*(1+'Transition Crop Sensnsitivity'!$E30)*'Transition Cash Flow'!$I$11-'Transition Cash Flow'!$I$45</f>
        <v>0</v>
      </c>
      <c r="M30" s="114">
        <f>(1+M$26)*'Transition Cash Flow'!$I$10*(1+'Transition Crop Sensnsitivity'!$E30)*'Transition Cash Flow'!$I$11-'Transition Cash Flow'!$I$45</f>
        <v>0</v>
      </c>
      <c r="N30" s="114">
        <f>(1+N$26)*'Transition Cash Flow'!$I$10*(1+'Transition Crop Sensnsitivity'!$E30)*'Transition Cash Flow'!$I$11-'Transition Cash Flow'!$I$45</f>
        <v>0</v>
      </c>
      <c r="O30" s="114">
        <f>(1+O$26)*'Transition Cash Flow'!$I$10*(1+'Transition Crop Sensnsitivity'!$E30)*'Transition Cash Flow'!$I$11-'Transition Cash Flow'!$I$45</f>
        <v>0</v>
      </c>
      <c r="P30" s="114">
        <f>(1+P$26)*'Transition Cash Flow'!$I$10*(1+'Transition Crop Sensnsitivity'!$E30)*'Transition Cash Flow'!$I$11-'Transition Cash Flow'!$I$45</f>
        <v>0</v>
      </c>
      <c r="Q30" s="114">
        <f>(1+Q$26)*'Transition Cash Flow'!$I$10*(1+'Transition Crop Sensnsitivity'!$E30)*'Transition Cash Flow'!$I$11-'Transition Cash Flow'!$I$45</f>
        <v>0</v>
      </c>
      <c r="R30" s="114">
        <f>(1+R$26)*'Transition Cash Flow'!$I$10*(1+'Transition Crop Sensnsitivity'!$E30)*'Transition Cash Flow'!$I$11-'Transition Cash Flow'!$I$45</f>
        <v>0</v>
      </c>
      <c r="T30" s="5"/>
    </row>
    <row r="31" spans="1:20" x14ac:dyDescent="0.25">
      <c r="A31" s="143"/>
      <c r="B31" s="5"/>
      <c r="C31" s="145"/>
      <c r="D31" s="176">
        <f>(1+E31)*'Transition Cash Flow'!$I$11</f>
        <v>0</v>
      </c>
      <c r="E31" s="173">
        <v>-0.1</v>
      </c>
      <c r="F31" s="114">
        <f>(1+F$26)*'Transition Cash Flow'!$I$10*(1+'Transition Crop Sensnsitivity'!$E31)*'Transition Cash Flow'!$I$11-'Transition Cash Flow'!$I$45</f>
        <v>0</v>
      </c>
      <c r="G31" s="114">
        <f>(1+G$26)*'Transition Cash Flow'!$I$10*(1+'Transition Crop Sensnsitivity'!$E31)*'Transition Cash Flow'!$I$11-'Transition Cash Flow'!$I$45</f>
        <v>0</v>
      </c>
      <c r="H31" s="114">
        <f>(1+H$26)*'Transition Cash Flow'!$I$10*(1+'Transition Crop Sensnsitivity'!$E31)*'Transition Cash Flow'!$I$11-'Transition Cash Flow'!$I$45</f>
        <v>0</v>
      </c>
      <c r="I31" s="114">
        <f>(1+I$26)*'Transition Cash Flow'!$I$10*(1+'Transition Crop Sensnsitivity'!$E31)*'Transition Cash Flow'!$I$11-'Transition Cash Flow'!$I$45</f>
        <v>0</v>
      </c>
      <c r="J31" s="114">
        <f>(1+J$26)*'Transition Cash Flow'!$I$10*(1+'Transition Crop Sensnsitivity'!$E31)*'Transition Cash Flow'!$I$11-'Transition Cash Flow'!$I$45</f>
        <v>0</v>
      </c>
      <c r="K31" s="114">
        <f>(1+K$26)*'Transition Cash Flow'!$I$10*(1+'Transition Crop Sensnsitivity'!$E31)*'Transition Cash Flow'!$I$11-'Transition Cash Flow'!$I$45</f>
        <v>0</v>
      </c>
      <c r="L31" s="114">
        <f>(1+L$26)*'Transition Cash Flow'!$I$10*(1+'Transition Crop Sensnsitivity'!$E31)*'Transition Cash Flow'!$I$11-'Transition Cash Flow'!$I$45</f>
        <v>0</v>
      </c>
      <c r="M31" s="114">
        <f>(1+M$26)*'Transition Cash Flow'!$I$10*(1+'Transition Crop Sensnsitivity'!$E31)*'Transition Cash Flow'!$I$11-'Transition Cash Flow'!$I$45</f>
        <v>0</v>
      </c>
      <c r="N31" s="114">
        <f>(1+N$26)*'Transition Cash Flow'!$I$10*(1+'Transition Crop Sensnsitivity'!$E31)*'Transition Cash Flow'!$I$11-'Transition Cash Flow'!$I$45</f>
        <v>0</v>
      </c>
      <c r="O31" s="114">
        <f>(1+O$26)*'Transition Cash Flow'!$I$10*(1+'Transition Crop Sensnsitivity'!$E31)*'Transition Cash Flow'!$I$11-'Transition Cash Flow'!$I$45</f>
        <v>0</v>
      </c>
      <c r="P31" s="114">
        <f>(1+P$26)*'Transition Cash Flow'!$I$10*(1+'Transition Crop Sensnsitivity'!$E31)*'Transition Cash Flow'!$I$11-'Transition Cash Flow'!$I$45</f>
        <v>0</v>
      </c>
      <c r="Q31" s="114">
        <f>(1+Q$26)*'Transition Cash Flow'!$I$10*(1+'Transition Crop Sensnsitivity'!$E31)*'Transition Cash Flow'!$I$11-'Transition Cash Flow'!$I$45</f>
        <v>0</v>
      </c>
      <c r="R31" s="114">
        <f>(1+R$26)*'Transition Cash Flow'!$I$10*(1+'Transition Crop Sensnsitivity'!$E31)*'Transition Cash Flow'!$I$11-'Transition Cash Flow'!$I$45</f>
        <v>0</v>
      </c>
      <c r="T31" s="5"/>
    </row>
    <row r="32" spans="1:20" x14ac:dyDescent="0.25">
      <c r="A32" s="143"/>
      <c r="B32" s="5"/>
      <c r="C32" s="145"/>
      <c r="D32" s="176">
        <f>(1+E32)*'Transition Cash Flow'!$I$11</f>
        <v>0</v>
      </c>
      <c r="E32" s="173">
        <v>-0.05</v>
      </c>
      <c r="F32" s="114">
        <f>(1+F$26)*'Transition Cash Flow'!$I$10*(1+'Transition Crop Sensnsitivity'!$E32)*'Transition Cash Flow'!$I$11-'Transition Cash Flow'!$I$45</f>
        <v>0</v>
      </c>
      <c r="G32" s="114">
        <f>(1+G$26)*'Transition Cash Flow'!$I$10*(1+'Transition Crop Sensnsitivity'!$E32)*'Transition Cash Flow'!$I$11-'Transition Cash Flow'!$I$45</f>
        <v>0</v>
      </c>
      <c r="H32" s="114">
        <f>(1+H$26)*'Transition Cash Flow'!$I$10*(1+'Transition Crop Sensnsitivity'!$E32)*'Transition Cash Flow'!$I$11-'Transition Cash Flow'!$I$45</f>
        <v>0</v>
      </c>
      <c r="I32" s="114">
        <f>(1+I$26)*'Transition Cash Flow'!$I$10*(1+'Transition Crop Sensnsitivity'!$E32)*'Transition Cash Flow'!$I$11-'Transition Cash Flow'!$I$45</f>
        <v>0</v>
      </c>
      <c r="J32" s="114">
        <f>(1+J$26)*'Transition Cash Flow'!$I$10*(1+'Transition Crop Sensnsitivity'!$E32)*'Transition Cash Flow'!$I$11-'Transition Cash Flow'!$I$45</f>
        <v>0</v>
      </c>
      <c r="K32" s="114">
        <f>(1+K$26)*'Transition Cash Flow'!$I$10*(1+'Transition Crop Sensnsitivity'!$E32)*'Transition Cash Flow'!$I$11-'Transition Cash Flow'!$I$45</f>
        <v>0</v>
      </c>
      <c r="L32" s="114">
        <f>(1+L$26)*'Transition Cash Flow'!$I$10*(1+'Transition Crop Sensnsitivity'!$E32)*'Transition Cash Flow'!$I$11-'Transition Cash Flow'!$I$45</f>
        <v>0</v>
      </c>
      <c r="M32" s="114">
        <f>(1+M$26)*'Transition Cash Flow'!$I$10*(1+'Transition Crop Sensnsitivity'!$E32)*'Transition Cash Flow'!$I$11-'Transition Cash Flow'!$I$45</f>
        <v>0</v>
      </c>
      <c r="N32" s="114">
        <f>(1+N$26)*'Transition Cash Flow'!$I$10*(1+'Transition Crop Sensnsitivity'!$E32)*'Transition Cash Flow'!$I$11-'Transition Cash Flow'!$I$45</f>
        <v>0</v>
      </c>
      <c r="O32" s="114">
        <f>(1+O$26)*'Transition Cash Flow'!$I$10*(1+'Transition Crop Sensnsitivity'!$E32)*'Transition Cash Flow'!$I$11-'Transition Cash Flow'!$I$45</f>
        <v>0</v>
      </c>
      <c r="P32" s="114">
        <f>(1+P$26)*'Transition Cash Flow'!$I$10*(1+'Transition Crop Sensnsitivity'!$E32)*'Transition Cash Flow'!$I$11-'Transition Cash Flow'!$I$45</f>
        <v>0</v>
      </c>
      <c r="Q32" s="114">
        <f>(1+Q$26)*'Transition Cash Flow'!$I$10*(1+'Transition Crop Sensnsitivity'!$E32)*'Transition Cash Flow'!$I$11-'Transition Cash Flow'!$I$45</f>
        <v>0</v>
      </c>
      <c r="R32" s="114">
        <f>(1+R$26)*'Transition Cash Flow'!$I$10*(1+'Transition Crop Sensnsitivity'!$E32)*'Transition Cash Flow'!$I$11-'Transition Cash Flow'!$I$45</f>
        <v>0</v>
      </c>
      <c r="T32" s="5"/>
    </row>
    <row r="33" spans="1:20" ht="15.75" x14ac:dyDescent="0.25">
      <c r="A33" s="143"/>
      <c r="B33" s="5"/>
      <c r="C33" s="145"/>
      <c r="D33" s="176">
        <f>(1+E33)*'Transition Cash Flow'!$I$11</f>
        <v>0</v>
      </c>
      <c r="E33" s="173">
        <v>0</v>
      </c>
      <c r="F33" s="114">
        <f>(1+F$26)*'Transition Cash Flow'!$I$10*(1+'Transition Crop Sensnsitivity'!$E33)*'Transition Cash Flow'!$I$11-'Transition Cash Flow'!$I$45</f>
        <v>0</v>
      </c>
      <c r="G33" s="114">
        <f>(1+G$26)*'Transition Cash Flow'!$I$10*(1+'Transition Crop Sensnsitivity'!$E33)*'Transition Cash Flow'!$I$11-'Transition Cash Flow'!$I$45</f>
        <v>0</v>
      </c>
      <c r="H33" s="114">
        <f>(1+H$26)*'Transition Cash Flow'!$I$10*(1+'Transition Crop Sensnsitivity'!$E33)*'Transition Cash Flow'!$I$11-'Transition Cash Flow'!$I$45</f>
        <v>0</v>
      </c>
      <c r="I33" s="114">
        <f>(1+I$26)*'Transition Cash Flow'!$I$10*(1+'Transition Crop Sensnsitivity'!$E33)*'Transition Cash Flow'!$I$11-'Transition Cash Flow'!$I$45</f>
        <v>0</v>
      </c>
      <c r="J33" s="114">
        <f>(1+J$26)*'Transition Cash Flow'!$I$10*(1+'Transition Crop Sensnsitivity'!$E33)*'Transition Cash Flow'!$I$11-'Transition Cash Flow'!$I$45</f>
        <v>0</v>
      </c>
      <c r="K33" s="114">
        <f>(1+K$26)*'Transition Cash Flow'!$I$10*(1+'Transition Crop Sensnsitivity'!$E33)*'Transition Cash Flow'!$I$11-'Transition Cash Flow'!$I$45</f>
        <v>0</v>
      </c>
      <c r="L33" s="115">
        <f>'Transition Cash Flow'!I46</f>
        <v>0</v>
      </c>
      <c r="M33" s="114">
        <f>(1+M$26)*'Transition Cash Flow'!$I$10*(1+'Transition Crop Sensnsitivity'!$E33)*'Transition Cash Flow'!$I$11-'Transition Cash Flow'!$I$45</f>
        <v>0</v>
      </c>
      <c r="N33" s="114">
        <f>(1+N$26)*'Transition Cash Flow'!$I$10*(1+'Transition Crop Sensnsitivity'!$E33)*'Transition Cash Flow'!$I$11-'Transition Cash Flow'!$I$45</f>
        <v>0</v>
      </c>
      <c r="O33" s="114">
        <f>(1+O$26)*'Transition Cash Flow'!$I$10*(1+'Transition Crop Sensnsitivity'!$E33)*'Transition Cash Flow'!$I$11-'Transition Cash Flow'!$I$45</f>
        <v>0</v>
      </c>
      <c r="P33" s="114">
        <f>(1+P$26)*'Transition Cash Flow'!$I$10*(1+'Transition Crop Sensnsitivity'!$E33)*'Transition Cash Flow'!$I$11-'Transition Cash Flow'!$I$45</f>
        <v>0</v>
      </c>
      <c r="Q33" s="114">
        <f>(1+Q$26)*'Transition Cash Flow'!$I$10*(1+'Transition Crop Sensnsitivity'!$E33)*'Transition Cash Flow'!$I$11-'Transition Cash Flow'!$I$45</f>
        <v>0</v>
      </c>
      <c r="R33" s="114">
        <f>(1+R$26)*'Transition Cash Flow'!$I$10*(1+'Transition Crop Sensnsitivity'!$E33)*'Transition Cash Flow'!$I$11-'Transition Cash Flow'!$I$45</f>
        <v>0</v>
      </c>
      <c r="T33" s="5"/>
    </row>
    <row r="34" spans="1:20" x14ac:dyDescent="0.25">
      <c r="A34" s="143"/>
      <c r="B34" s="5"/>
      <c r="C34" s="145"/>
      <c r="D34" s="176">
        <f>(1+E34)*'Transition Cash Flow'!$I$11</f>
        <v>0</v>
      </c>
      <c r="E34" s="173">
        <v>0.05</v>
      </c>
      <c r="F34" s="114">
        <f>(1+F$26)*'Transition Cash Flow'!$I$10*(1+'Transition Crop Sensnsitivity'!$E34)*'Transition Cash Flow'!$I$11-'Transition Cash Flow'!$I$45</f>
        <v>0</v>
      </c>
      <c r="G34" s="114">
        <f>(1+G$26)*'Transition Cash Flow'!$I$10*(1+'Transition Crop Sensnsitivity'!$E34)*'Transition Cash Flow'!$I$11-'Transition Cash Flow'!$I$45</f>
        <v>0</v>
      </c>
      <c r="H34" s="114">
        <f>(1+H$26)*'Transition Cash Flow'!$I$10*(1+'Transition Crop Sensnsitivity'!$E34)*'Transition Cash Flow'!$I$11-'Transition Cash Flow'!$I$45</f>
        <v>0</v>
      </c>
      <c r="I34" s="114">
        <f>(1+I$26)*'Transition Cash Flow'!$I$10*(1+'Transition Crop Sensnsitivity'!$E34)*'Transition Cash Flow'!$I$11-'Transition Cash Flow'!$I$45</f>
        <v>0</v>
      </c>
      <c r="J34" s="114">
        <f>(1+J$26)*'Transition Cash Flow'!$I$10*(1+'Transition Crop Sensnsitivity'!$E34)*'Transition Cash Flow'!$I$11-'Transition Cash Flow'!$I$45</f>
        <v>0</v>
      </c>
      <c r="K34" s="114">
        <f>(1+K$26)*'Transition Cash Flow'!$I$10*(1+'Transition Crop Sensnsitivity'!$E34)*'Transition Cash Flow'!$I$11-'Transition Cash Flow'!$I$45</f>
        <v>0</v>
      </c>
      <c r="L34" s="114">
        <f>(1+L$26)*'Transition Cash Flow'!$I$10*(1+'Transition Crop Sensnsitivity'!$E34)*'Transition Cash Flow'!$I$11-'Transition Cash Flow'!$I$45</f>
        <v>0</v>
      </c>
      <c r="M34" s="114">
        <f>(1+M$26)*'Transition Cash Flow'!$I$10*(1+'Transition Crop Sensnsitivity'!$E34)*'Transition Cash Flow'!$I$11-'Transition Cash Flow'!$I$45</f>
        <v>0</v>
      </c>
      <c r="N34" s="114">
        <f>(1+N$26)*'Transition Cash Flow'!$I$10*(1+'Transition Crop Sensnsitivity'!$E34)*'Transition Cash Flow'!$I$11-'Transition Cash Flow'!$I$45</f>
        <v>0</v>
      </c>
      <c r="O34" s="114">
        <f>(1+O$26)*'Transition Cash Flow'!$I$10*(1+'Transition Crop Sensnsitivity'!$E34)*'Transition Cash Flow'!$I$11-'Transition Cash Flow'!$I$45</f>
        <v>0</v>
      </c>
      <c r="P34" s="114">
        <f>(1+P$26)*'Transition Cash Flow'!$I$10*(1+'Transition Crop Sensnsitivity'!$E34)*'Transition Cash Flow'!$I$11-'Transition Cash Flow'!$I$45</f>
        <v>0</v>
      </c>
      <c r="Q34" s="114">
        <f>(1+Q$26)*'Transition Cash Flow'!$I$10*(1+'Transition Crop Sensnsitivity'!$E34)*'Transition Cash Flow'!$I$11-'Transition Cash Flow'!$I$45</f>
        <v>0</v>
      </c>
      <c r="R34" s="114">
        <f>(1+R$26)*'Transition Cash Flow'!$I$10*(1+'Transition Crop Sensnsitivity'!$E34)*'Transition Cash Flow'!$I$11-'Transition Cash Flow'!$I$45</f>
        <v>0</v>
      </c>
      <c r="T34" s="5"/>
    </row>
    <row r="35" spans="1:20" x14ac:dyDescent="0.25">
      <c r="A35" s="143"/>
      <c r="B35" s="5"/>
      <c r="C35" s="145"/>
      <c r="D35" s="176">
        <f>(1+E35)*'Transition Cash Flow'!$I$11</f>
        <v>0</v>
      </c>
      <c r="E35" s="173">
        <v>0.1</v>
      </c>
      <c r="F35" s="114">
        <f>(1+F$26)*'Transition Cash Flow'!$I$10*(1+'Transition Crop Sensnsitivity'!$E35)*'Transition Cash Flow'!$I$11-'Transition Cash Flow'!$I$45</f>
        <v>0</v>
      </c>
      <c r="G35" s="114">
        <f>(1+G$26)*'Transition Cash Flow'!$I$10*(1+'Transition Crop Sensnsitivity'!$E35)*'Transition Cash Flow'!$I$11-'Transition Cash Flow'!$I$45</f>
        <v>0</v>
      </c>
      <c r="H35" s="114">
        <f>(1+H$26)*'Transition Cash Flow'!$I$10*(1+'Transition Crop Sensnsitivity'!$E35)*'Transition Cash Flow'!$I$11-'Transition Cash Flow'!$I$45</f>
        <v>0</v>
      </c>
      <c r="I35" s="114">
        <f>(1+I$26)*'Transition Cash Flow'!$I$10*(1+'Transition Crop Sensnsitivity'!$E35)*'Transition Cash Flow'!$I$11-'Transition Cash Flow'!$I$45</f>
        <v>0</v>
      </c>
      <c r="J35" s="114">
        <f>(1+J$26)*'Transition Cash Flow'!$I$10*(1+'Transition Crop Sensnsitivity'!$E35)*'Transition Cash Flow'!$I$11-'Transition Cash Flow'!$I$45</f>
        <v>0</v>
      </c>
      <c r="K35" s="114">
        <f>(1+K$26)*'Transition Cash Flow'!$I$10*(1+'Transition Crop Sensnsitivity'!$E35)*'Transition Cash Flow'!$I$11-'Transition Cash Flow'!$I$45</f>
        <v>0</v>
      </c>
      <c r="L35" s="114">
        <f>(1+L$26)*'Transition Cash Flow'!$I$10*(1+'Transition Crop Sensnsitivity'!$E35)*'Transition Cash Flow'!$I$11-'Transition Cash Flow'!$I$45</f>
        <v>0</v>
      </c>
      <c r="M35" s="114">
        <f>(1+M$26)*'Transition Cash Flow'!$I$10*(1+'Transition Crop Sensnsitivity'!$E35)*'Transition Cash Flow'!$I$11-'Transition Cash Flow'!$I$45</f>
        <v>0</v>
      </c>
      <c r="N35" s="114">
        <f>(1+N$26)*'Transition Cash Flow'!$I$10*(1+'Transition Crop Sensnsitivity'!$E35)*'Transition Cash Flow'!$I$11-'Transition Cash Flow'!$I$45</f>
        <v>0</v>
      </c>
      <c r="O35" s="114">
        <f>(1+O$26)*'Transition Cash Flow'!$I$10*(1+'Transition Crop Sensnsitivity'!$E35)*'Transition Cash Flow'!$I$11-'Transition Cash Flow'!$I$45</f>
        <v>0</v>
      </c>
      <c r="P35" s="114">
        <f>(1+P$26)*'Transition Cash Flow'!$I$10*(1+'Transition Crop Sensnsitivity'!$E35)*'Transition Cash Flow'!$I$11-'Transition Cash Flow'!$I$45</f>
        <v>0</v>
      </c>
      <c r="Q35" s="114">
        <f>(1+Q$26)*'Transition Cash Flow'!$I$10*(1+'Transition Crop Sensnsitivity'!$E35)*'Transition Cash Flow'!$I$11-'Transition Cash Flow'!$I$45</f>
        <v>0</v>
      </c>
      <c r="R35" s="114">
        <f>(1+R$26)*'Transition Cash Flow'!$I$10*(1+'Transition Crop Sensnsitivity'!$E35)*'Transition Cash Flow'!$I$11-'Transition Cash Flow'!$I$45</f>
        <v>0</v>
      </c>
      <c r="T35" s="5"/>
    </row>
    <row r="36" spans="1:20" x14ac:dyDescent="0.25">
      <c r="A36" s="143"/>
      <c r="B36" s="5"/>
      <c r="C36" s="145"/>
      <c r="D36" s="176">
        <f>(1+E36)*'Transition Cash Flow'!$I$11</f>
        <v>0</v>
      </c>
      <c r="E36" s="173">
        <v>0.15</v>
      </c>
      <c r="F36" s="114">
        <f>(1+F$26)*'Transition Cash Flow'!$I$10*(1+'Transition Crop Sensnsitivity'!$E36)*'Transition Cash Flow'!$I$11-'Transition Cash Flow'!$I$45</f>
        <v>0</v>
      </c>
      <c r="G36" s="114">
        <f>(1+G$26)*'Transition Cash Flow'!$I$10*(1+'Transition Crop Sensnsitivity'!$E36)*'Transition Cash Flow'!$I$11-'Transition Cash Flow'!$I$45</f>
        <v>0</v>
      </c>
      <c r="H36" s="114">
        <f>(1+H$26)*'Transition Cash Flow'!$I$10*(1+'Transition Crop Sensnsitivity'!$E36)*'Transition Cash Flow'!$I$11-'Transition Cash Flow'!$I$45</f>
        <v>0</v>
      </c>
      <c r="I36" s="114">
        <f>(1+I$26)*'Transition Cash Flow'!$I$10*(1+'Transition Crop Sensnsitivity'!$E36)*'Transition Cash Flow'!$I$11-'Transition Cash Flow'!$I$45</f>
        <v>0</v>
      </c>
      <c r="J36" s="114">
        <f>(1+J$26)*'Transition Cash Flow'!$I$10*(1+'Transition Crop Sensnsitivity'!$E36)*'Transition Cash Flow'!$I$11-'Transition Cash Flow'!$I$45</f>
        <v>0</v>
      </c>
      <c r="K36" s="114">
        <f>(1+K$26)*'Transition Cash Flow'!$I$10*(1+'Transition Crop Sensnsitivity'!$E36)*'Transition Cash Flow'!$I$11-'Transition Cash Flow'!$I$45</f>
        <v>0</v>
      </c>
      <c r="L36" s="114">
        <f>(1+L$26)*'Transition Cash Flow'!$I$10*(1+'Transition Crop Sensnsitivity'!$E36)*'Transition Cash Flow'!$I$11-'Transition Cash Flow'!$I$45</f>
        <v>0</v>
      </c>
      <c r="M36" s="114">
        <f>(1+M$26)*'Transition Cash Flow'!$I$10*(1+'Transition Crop Sensnsitivity'!$E36)*'Transition Cash Flow'!$I$11-'Transition Cash Flow'!$I$45</f>
        <v>0</v>
      </c>
      <c r="N36" s="114">
        <f>(1+N$26)*'Transition Cash Flow'!$I$10*(1+'Transition Crop Sensnsitivity'!$E36)*'Transition Cash Flow'!$I$11-'Transition Cash Flow'!$I$45</f>
        <v>0</v>
      </c>
      <c r="O36" s="114">
        <f>(1+O$26)*'Transition Cash Flow'!$I$10*(1+'Transition Crop Sensnsitivity'!$E36)*'Transition Cash Flow'!$I$11-'Transition Cash Flow'!$I$45</f>
        <v>0</v>
      </c>
      <c r="P36" s="114">
        <f>(1+P$26)*'Transition Cash Flow'!$I$10*(1+'Transition Crop Sensnsitivity'!$E36)*'Transition Cash Flow'!$I$11-'Transition Cash Flow'!$I$45</f>
        <v>0</v>
      </c>
      <c r="Q36" s="114">
        <f>(1+Q$26)*'Transition Cash Flow'!$I$10*(1+'Transition Crop Sensnsitivity'!$E36)*'Transition Cash Flow'!$I$11-'Transition Cash Flow'!$I$45</f>
        <v>0</v>
      </c>
      <c r="R36" s="114">
        <f>(1+R$26)*'Transition Cash Flow'!$I$10*(1+'Transition Crop Sensnsitivity'!$E36)*'Transition Cash Flow'!$I$11-'Transition Cash Flow'!$I$45</f>
        <v>0</v>
      </c>
      <c r="T36" s="5"/>
    </row>
    <row r="37" spans="1:20" x14ac:dyDescent="0.25">
      <c r="A37" s="143"/>
      <c r="B37" s="5"/>
      <c r="C37" s="145"/>
      <c r="D37" s="176">
        <f>(1+E37)*'Transition Cash Flow'!$I$11</f>
        <v>0</v>
      </c>
      <c r="E37" s="173">
        <v>0.2</v>
      </c>
      <c r="F37" s="114">
        <f>(1+F$26)*'Transition Cash Flow'!$I$10*(1+'Transition Crop Sensnsitivity'!$E37)*'Transition Cash Flow'!$I$11-'Transition Cash Flow'!$I$45</f>
        <v>0</v>
      </c>
      <c r="G37" s="114">
        <f>(1+G$26)*'Transition Cash Flow'!$I$10*(1+'Transition Crop Sensnsitivity'!$E37)*'Transition Cash Flow'!$I$11-'Transition Cash Flow'!$I$45</f>
        <v>0</v>
      </c>
      <c r="H37" s="114">
        <f>(1+H$26)*'Transition Cash Flow'!$I$10*(1+'Transition Crop Sensnsitivity'!$E37)*'Transition Cash Flow'!$I$11-'Transition Cash Flow'!$I$45</f>
        <v>0</v>
      </c>
      <c r="I37" s="114">
        <f>(1+I$26)*'Transition Cash Flow'!$I$10*(1+'Transition Crop Sensnsitivity'!$E37)*'Transition Cash Flow'!$I$11-'Transition Cash Flow'!$I$45</f>
        <v>0</v>
      </c>
      <c r="J37" s="114">
        <f>(1+J$26)*'Transition Cash Flow'!$I$10*(1+'Transition Crop Sensnsitivity'!$E37)*'Transition Cash Flow'!$I$11-'Transition Cash Flow'!$I$45</f>
        <v>0</v>
      </c>
      <c r="K37" s="114">
        <f>(1+K$26)*'Transition Cash Flow'!$I$10*(1+'Transition Crop Sensnsitivity'!$E37)*'Transition Cash Flow'!$I$11-'Transition Cash Flow'!$I$45</f>
        <v>0</v>
      </c>
      <c r="L37" s="114">
        <f>(1+L$26)*'Transition Cash Flow'!$I$10*(1+'Transition Crop Sensnsitivity'!$E37)*'Transition Cash Flow'!$I$11-'Transition Cash Flow'!$I$45</f>
        <v>0</v>
      </c>
      <c r="M37" s="114">
        <f>(1+M$26)*'Transition Cash Flow'!$I$10*(1+'Transition Crop Sensnsitivity'!$E37)*'Transition Cash Flow'!$I$11-'Transition Cash Flow'!$I$45</f>
        <v>0</v>
      </c>
      <c r="N37" s="114">
        <f>(1+N$26)*'Transition Cash Flow'!$I$10*(1+'Transition Crop Sensnsitivity'!$E37)*'Transition Cash Flow'!$I$11-'Transition Cash Flow'!$I$45</f>
        <v>0</v>
      </c>
      <c r="O37" s="114">
        <f>(1+O$26)*'Transition Cash Flow'!$I$10*(1+'Transition Crop Sensnsitivity'!$E37)*'Transition Cash Flow'!$I$11-'Transition Cash Flow'!$I$45</f>
        <v>0</v>
      </c>
      <c r="P37" s="114">
        <f>(1+P$26)*'Transition Cash Flow'!$I$10*(1+'Transition Crop Sensnsitivity'!$E37)*'Transition Cash Flow'!$I$11-'Transition Cash Flow'!$I$45</f>
        <v>0</v>
      </c>
      <c r="Q37" s="114">
        <f>(1+Q$26)*'Transition Cash Flow'!$I$10*(1+'Transition Crop Sensnsitivity'!$E37)*'Transition Cash Flow'!$I$11-'Transition Cash Flow'!$I$45</f>
        <v>0</v>
      </c>
      <c r="R37" s="114">
        <f>(1+R$26)*'Transition Cash Flow'!$I$10*(1+'Transition Crop Sensnsitivity'!$E37)*'Transition Cash Flow'!$I$11-'Transition Cash Flow'!$I$45</f>
        <v>0</v>
      </c>
      <c r="T37" s="5"/>
    </row>
    <row r="38" spans="1:20" x14ac:dyDescent="0.25">
      <c r="A38" s="143"/>
      <c r="B38" s="5"/>
      <c r="C38" s="145"/>
      <c r="D38" s="176">
        <f>(1+E38)*'Transition Cash Flow'!$I$11</f>
        <v>0</v>
      </c>
      <c r="E38" s="173">
        <v>0.25</v>
      </c>
      <c r="F38" s="114">
        <f>(1+F$26)*'Transition Cash Flow'!$I$10*(1+'Transition Crop Sensnsitivity'!$E38)*'Transition Cash Flow'!$I$11-'Transition Cash Flow'!$I$45</f>
        <v>0</v>
      </c>
      <c r="G38" s="114">
        <f>(1+G$26)*'Transition Cash Flow'!$I$10*(1+'Transition Crop Sensnsitivity'!$E38)*'Transition Cash Flow'!$I$11-'Transition Cash Flow'!$I$45</f>
        <v>0</v>
      </c>
      <c r="H38" s="114">
        <f>(1+H$26)*'Transition Cash Flow'!$I$10*(1+'Transition Crop Sensnsitivity'!$E38)*'Transition Cash Flow'!$I$11-'Transition Cash Flow'!$I$45</f>
        <v>0</v>
      </c>
      <c r="I38" s="114">
        <f>(1+I$26)*'Transition Cash Flow'!$I$10*(1+'Transition Crop Sensnsitivity'!$E38)*'Transition Cash Flow'!$I$11-'Transition Cash Flow'!$I$45</f>
        <v>0</v>
      </c>
      <c r="J38" s="114">
        <f>(1+J$26)*'Transition Cash Flow'!$I$10*(1+'Transition Crop Sensnsitivity'!$E38)*'Transition Cash Flow'!$I$11-'Transition Cash Flow'!$I$45</f>
        <v>0</v>
      </c>
      <c r="K38" s="114">
        <f>(1+K$26)*'Transition Cash Flow'!$I$10*(1+'Transition Crop Sensnsitivity'!$E38)*'Transition Cash Flow'!$I$11-'Transition Cash Flow'!$I$45</f>
        <v>0</v>
      </c>
      <c r="L38" s="114">
        <f>(1+L$26)*'Transition Cash Flow'!$I$10*(1+'Transition Crop Sensnsitivity'!$E38)*'Transition Cash Flow'!$I$11-'Transition Cash Flow'!$I$45</f>
        <v>0</v>
      </c>
      <c r="M38" s="114">
        <f>(1+M$26)*'Transition Cash Flow'!$I$10*(1+'Transition Crop Sensnsitivity'!$E38)*'Transition Cash Flow'!$I$11-'Transition Cash Flow'!$I$45</f>
        <v>0</v>
      </c>
      <c r="N38" s="114">
        <f>(1+N$26)*'Transition Cash Flow'!$I$10*(1+'Transition Crop Sensnsitivity'!$E38)*'Transition Cash Flow'!$I$11-'Transition Cash Flow'!$I$45</f>
        <v>0</v>
      </c>
      <c r="O38" s="114">
        <f>(1+O$26)*'Transition Cash Flow'!$I$10*(1+'Transition Crop Sensnsitivity'!$E38)*'Transition Cash Flow'!$I$11-'Transition Cash Flow'!$I$45</f>
        <v>0</v>
      </c>
      <c r="P38" s="114">
        <f>(1+P$26)*'Transition Cash Flow'!$I$10*(1+'Transition Crop Sensnsitivity'!$E38)*'Transition Cash Flow'!$I$11-'Transition Cash Flow'!$I$45</f>
        <v>0</v>
      </c>
      <c r="Q38" s="114">
        <f>(1+Q$26)*'Transition Cash Flow'!$I$10*(1+'Transition Crop Sensnsitivity'!$E38)*'Transition Cash Flow'!$I$11-'Transition Cash Flow'!$I$45</f>
        <v>0</v>
      </c>
      <c r="R38" s="114">
        <f>(1+R$26)*'Transition Cash Flow'!$I$10*(1+'Transition Crop Sensnsitivity'!$E38)*'Transition Cash Flow'!$I$11-'Transition Cash Flow'!$I$45</f>
        <v>0</v>
      </c>
      <c r="T38" s="5"/>
    </row>
    <row r="39" spans="1:20" x14ac:dyDescent="0.25">
      <c r="A39" s="143"/>
      <c r="B39" s="5"/>
      <c r="C39" s="145"/>
      <c r="D39" s="177">
        <f>(1+E39)*'Transition Cash Flow'!$I$11</f>
        <v>0</v>
      </c>
      <c r="E39" s="173">
        <v>0.3</v>
      </c>
      <c r="F39" s="114">
        <f>(1+F$26)*'Transition Cash Flow'!$I$10*(1+'Transition Crop Sensnsitivity'!$E39)*'Transition Cash Flow'!$I$11-'Transition Cash Flow'!$I$45</f>
        <v>0</v>
      </c>
      <c r="G39" s="114">
        <f>(1+G$26)*'Transition Cash Flow'!$I$10*(1+'Transition Crop Sensnsitivity'!$E39)*'Transition Cash Flow'!$I$11-'Transition Cash Flow'!$I$45</f>
        <v>0</v>
      </c>
      <c r="H39" s="114">
        <f>(1+H$26)*'Transition Cash Flow'!$I$10*(1+'Transition Crop Sensnsitivity'!$E39)*'Transition Cash Flow'!$I$11-'Transition Cash Flow'!$I$45</f>
        <v>0</v>
      </c>
      <c r="I39" s="114">
        <f>(1+I$26)*'Transition Cash Flow'!$I$10*(1+'Transition Crop Sensnsitivity'!$E39)*'Transition Cash Flow'!$I$11-'Transition Cash Flow'!$I$45</f>
        <v>0</v>
      </c>
      <c r="J39" s="114">
        <f>(1+J$26)*'Transition Cash Flow'!$I$10*(1+'Transition Crop Sensnsitivity'!$E39)*'Transition Cash Flow'!$I$11-'Transition Cash Flow'!$I$45</f>
        <v>0</v>
      </c>
      <c r="K39" s="114">
        <f>(1+K$26)*'Transition Cash Flow'!$I$10*(1+'Transition Crop Sensnsitivity'!$E39)*'Transition Cash Flow'!$I$11-'Transition Cash Flow'!$I$45</f>
        <v>0</v>
      </c>
      <c r="L39" s="114">
        <f>(1+L$26)*'Transition Cash Flow'!$I$10*(1+'Transition Crop Sensnsitivity'!$E39)*'Transition Cash Flow'!$I$11-'Transition Cash Flow'!$I$45</f>
        <v>0</v>
      </c>
      <c r="M39" s="114">
        <f>(1+M$26)*'Transition Cash Flow'!$I$10*(1+'Transition Crop Sensnsitivity'!$E39)*'Transition Cash Flow'!$I$11-'Transition Cash Flow'!$I$45</f>
        <v>0</v>
      </c>
      <c r="N39" s="114">
        <f>(1+N$26)*'Transition Cash Flow'!$I$10*(1+'Transition Crop Sensnsitivity'!$E39)*'Transition Cash Flow'!$I$11-'Transition Cash Flow'!$I$45</f>
        <v>0</v>
      </c>
      <c r="O39" s="114">
        <f>(1+O$26)*'Transition Cash Flow'!$I$10*(1+'Transition Crop Sensnsitivity'!$E39)*'Transition Cash Flow'!$I$11-'Transition Cash Flow'!$I$45</f>
        <v>0</v>
      </c>
      <c r="P39" s="114">
        <f>(1+P$26)*'Transition Cash Flow'!$I$10*(1+'Transition Crop Sensnsitivity'!$E39)*'Transition Cash Flow'!$I$11-'Transition Cash Flow'!$I$45</f>
        <v>0</v>
      </c>
      <c r="Q39" s="114">
        <f>(1+Q$26)*'Transition Cash Flow'!$I$10*(1+'Transition Crop Sensnsitivity'!$E39)*'Transition Cash Flow'!$I$11-'Transition Cash Flow'!$I$45</f>
        <v>0</v>
      </c>
      <c r="R39" s="114">
        <f>(1+R$26)*'Transition Cash Flow'!$I$10*(1+'Transition Crop Sensnsitivity'!$E39)*'Transition Cash Flow'!$I$11-'Transition Cash Flow'!$I$45</f>
        <v>0</v>
      </c>
      <c r="T39" s="5"/>
    </row>
    <row r="40" spans="1:20" x14ac:dyDescent="0.25">
      <c r="A40" s="143"/>
      <c r="B40" s="5"/>
      <c r="T40" s="5"/>
    </row>
    <row r="41" spans="1:20" x14ac:dyDescent="0.25">
      <c r="B41" s="5"/>
      <c r="T41" s="5"/>
    </row>
    <row r="42" spans="1:20" ht="18.75" x14ac:dyDescent="0.3">
      <c r="B42" s="5"/>
      <c r="F42" s="144" t="s">
        <v>60</v>
      </c>
      <c r="G42" s="144"/>
      <c r="H42" s="144"/>
      <c r="I42" s="144"/>
      <c r="J42" s="144"/>
      <c r="K42" s="144"/>
      <c r="L42" s="144"/>
      <c r="M42" s="144"/>
      <c r="N42" s="144"/>
      <c r="O42" s="144"/>
      <c r="P42" s="144"/>
      <c r="Q42" s="144"/>
      <c r="R42" s="144"/>
      <c r="T42" s="5"/>
    </row>
    <row r="43" spans="1:20" x14ac:dyDescent="0.25">
      <c r="B43" s="5"/>
      <c r="T43" s="5"/>
    </row>
    <row r="44" spans="1:20" x14ac:dyDescent="0.25">
      <c r="B44" s="5"/>
      <c r="E44" s="179" t="s">
        <v>114</v>
      </c>
      <c r="F44" s="180">
        <f>(1+F45)*'Transition Cash Flow'!$M$10</f>
        <v>0</v>
      </c>
      <c r="G44" s="180">
        <f>(1+G45)*'Transition Cash Flow'!$M$10</f>
        <v>0</v>
      </c>
      <c r="H44" s="180">
        <f>(1+H45)*'Transition Cash Flow'!$M$10</f>
        <v>0</v>
      </c>
      <c r="I44" s="180">
        <f>(1+I45)*'Transition Cash Flow'!$M$10</f>
        <v>0</v>
      </c>
      <c r="J44" s="180">
        <f>(1+J45)*'Transition Cash Flow'!$M$10</f>
        <v>0</v>
      </c>
      <c r="K44" s="180">
        <f>(1+K45)*'Transition Cash Flow'!$M$10</f>
        <v>0</v>
      </c>
      <c r="L44" s="180">
        <f>(1+L45)*'Transition Cash Flow'!$M$10</f>
        <v>0</v>
      </c>
      <c r="M44" s="180">
        <f>(1+M45)*'Transition Cash Flow'!$M$10</f>
        <v>0</v>
      </c>
      <c r="N44" s="180">
        <f>(1+N45)*'Transition Cash Flow'!$M$10</f>
        <v>0</v>
      </c>
      <c r="O44" s="180">
        <f>(1+O45)*'Transition Cash Flow'!$M$10</f>
        <v>0</v>
      </c>
      <c r="P44" s="180">
        <f>(1+P45)*'Transition Cash Flow'!$M$10</f>
        <v>0</v>
      </c>
      <c r="Q44" s="180">
        <f>(1+Q45)*'Transition Cash Flow'!$M$10</f>
        <v>0</v>
      </c>
      <c r="R44" s="181">
        <f>(1+R45)*'Transition Cash Flow'!$M$10</f>
        <v>0</v>
      </c>
      <c r="T44" s="5"/>
    </row>
    <row r="45" spans="1:20" x14ac:dyDescent="0.25">
      <c r="A45" s="142" t="s">
        <v>55</v>
      </c>
      <c r="B45" s="5"/>
      <c r="D45" s="178" t="s">
        <v>115</v>
      </c>
      <c r="E45" s="5"/>
      <c r="F45" s="174">
        <v>-0.3</v>
      </c>
      <c r="G45" s="174">
        <v>-0.25</v>
      </c>
      <c r="H45" s="174">
        <v>-0.2</v>
      </c>
      <c r="I45" s="174">
        <v>-0.15</v>
      </c>
      <c r="J45" s="174">
        <v>-0.1</v>
      </c>
      <c r="K45" s="174">
        <v>-0.05</v>
      </c>
      <c r="L45" s="174">
        <v>0</v>
      </c>
      <c r="M45" s="174">
        <v>0.05</v>
      </c>
      <c r="N45" s="174">
        <v>0.1</v>
      </c>
      <c r="O45" s="174">
        <v>0.15</v>
      </c>
      <c r="P45" s="174">
        <v>0.2</v>
      </c>
      <c r="Q45" s="174">
        <v>0.25</v>
      </c>
      <c r="R45" s="174">
        <v>0.3</v>
      </c>
      <c r="S45" s="3"/>
      <c r="T45" s="54"/>
    </row>
    <row r="46" spans="1:20" x14ac:dyDescent="0.25">
      <c r="A46" s="142"/>
      <c r="B46" s="5"/>
      <c r="C46" s="145" t="s">
        <v>61</v>
      </c>
      <c r="D46" s="176">
        <f>(1+E46)*'Transition Cash Flow'!$M$11</f>
        <v>0</v>
      </c>
      <c r="E46" s="175">
        <v>-0.3</v>
      </c>
      <c r="F46" s="114">
        <f>(1+F$45)*'Transition Cash Flow'!$M$10*(1+'Transition Crop Sensnsitivity'!$E46)*'Transition Cash Flow'!$M$11-'Transition Cash Flow'!$M$45</f>
        <v>0</v>
      </c>
      <c r="G46" s="114">
        <f>(1+G$45)*'Transition Cash Flow'!$M$10*(1+'Transition Crop Sensnsitivity'!$E46)*'Transition Cash Flow'!$M$11-'Transition Cash Flow'!$M$45</f>
        <v>0</v>
      </c>
      <c r="H46" s="114">
        <f>(1+H$45)*'Transition Cash Flow'!$M$10*(1+'Transition Crop Sensnsitivity'!$E46)*'Transition Cash Flow'!$M$11-'Transition Cash Flow'!$M$45</f>
        <v>0</v>
      </c>
      <c r="I46" s="114">
        <f>(1+I$45)*'Transition Cash Flow'!$M$10*(1+'Transition Crop Sensnsitivity'!$E46)*'Transition Cash Flow'!$M$11-'Transition Cash Flow'!$M$45</f>
        <v>0</v>
      </c>
      <c r="J46" s="114">
        <f>(1+J$45)*'Transition Cash Flow'!$M$10*(1+'Transition Crop Sensnsitivity'!$E46)*'Transition Cash Flow'!$M$11-'Transition Cash Flow'!$M$45</f>
        <v>0</v>
      </c>
      <c r="K46" s="114">
        <f>(1+K$45)*'Transition Cash Flow'!$M$10*(1+'Transition Crop Sensnsitivity'!$E46)*'Transition Cash Flow'!$M$11-'Transition Cash Flow'!$M$45</f>
        <v>0</v>
      </c>
      <c r="L46" s="114">
        <f>(1+L$45)*'Transition Cash Flow'!$M$10*(1+'Transition Crop Sensnsitivity'!$E46)*'Transition Cash Flow'!$M$11-'Transition Cash Flow'!$M$45</f>
        <v>0</v>
      </c>
      <c r="M46" s="114">
        <f>(1+M$45)*'Transition Cash Flow'!$M$10*(1+'Transition Crop Sensnsitivity'!$E46)*'Transition Cash Flow'!$M$11-'Transition Cash Flow'!$M$45</f>
        <v>0</v>
      </c>
      <c r="N46" s="114">
        <f>(1+N$45)*'Transition Cash Flow'!$M$10*(1+'Transition Crop Sensnsitivity'!$E46)*'Transition Cash Flow'!$M$11-'Transition Cash Flow'!$M$45</f>
        <v>0</v>
      </c>
      <c r="O46" s="114">
        <f>(1+O$45)*'Transition Cash Flow'!$M$10*(1+'Transition Crop Sensnsitivity'!$E46)*'Transition Cash Flow'!$M$11-'Transition Cash Flow'!$M$45</f>
        <v>0</v>
      </c>
      <c r="P46" s="114">
        <f>(1+P$45)*'Transition Cash Flow'!$M$10*(1+'Transition Crop Sensnsitivity'!$E46)*'Transition Cash Flow'!$M$11-'Transition Cash Flow'!$M$45</f>
        <v>0</v>
      </c>
      <c r="Q46" s="114">
        <f>(1+Q$45)*'Transition Cash Flow'!$M$10*(1+'Transition Crop Sensnsitivity'!$E46)*'Transition Cash Flow'!$M$11-'Transition Cash Flow'!$M$45</f>
        <v>0</v>
      </c>
      <c r="R46" s="114">
        <f>(1+R$45)*'Transition Cash Flow'!$M$10*(1+'Transition Crop Sensnsitivity'!$E46)*'Transition Cash Flow'!$M$11-'Transition Cash Flow'!$M$45</f>
        <v>0</v>
      </c>
      <c r="T46" s="5"/>
    </row>
    <row r="47" spans="1:20" x14ac:dyDescent="0.25">
      <c r="A47" s="142"/>
      <c r="B47" s="5"/>
      <c r="C47" s="145"/>
      <c r="D47" s="176">
        <f>(1+E47)*'Transition Cash Flow'!$M$11</f>
        <v>0</v>
      </c>
      <c r="E47" s="175">
        <v>-0.25</v>
      </c>
      <c r="F47" s="114">
        <f>(1+F$45)*'Transition Cash Flow'!$M$10*(1+'Transition Crop Sensnsitivity'!$E47)*'Transition Cash Flow'!$M$11-'Transition Cash Flow'!$M$45</f>
        <v>0</v>
      </c>
      <c r="G47" s="114">
        <f>(1+G$45)*'Transition Cash Flow'!$M$10*(1+'Transition Crop Sensnsitivity'!$E47)*'Transition Cash Flow'!$M$11-'Transition Cash Flow'!$M$45</f>
        <v>0</v>
      </c>
      <c r="H47" s="114">
        <f>(1+H$45)*'Transition Cash Flow'!$M$10*(1+'Transition Crop Sensnsitivity'!$E47)*'Transition Cash Flow'!$M$11-'Transition Cash Flow'!$M$45</f>
        <v>0</v>
      </c>
      <c r="I47" s="114">
        <f>(1+I$45)*'Transition Cash Flow'!$M$10*(1+'Transition Crop Sensnsitivity'!$E47)*'Transition Cash Flow'!$M$11-'Transition Cash Flow'!$M$45</f>
        <v>0</v>
      </c>
      <c r="J47" s="114">
        <f>(1+J$45)*'Transition Cash Flow'!$M$10*(1+'Transition Crop Sensnsitivity'!$E47)*'Transition Cash Flow'!$M$11-'Transition Cash Flow'!$M$45</f>
        <v>0</v>
      </c>
      <c r="K47" s="114">
        <f>(1+K$45)*'Transition Cash Flow'!$M$10*(1+'Transition Crop Sensnsitivity'!$E47)*'Transition Cash Flow'!$M$11-'Transition Cash Flow'!$M$45</f>
        <v>0</v>
      </c>
      <c r="L47" s="114">
        <f>(1+L$45)*'Transition Cash Flow'!$M$10*(1+'Transition Crop Sensnsitivity'!$E47)*'Transition Cash Flow'!$M$11-'Transition Cash Flow'!$M$45</f>
        <v>0</v>
      </c>
      <c r="M47" s="114">
        <f>(1+M$45)*'Transition Cash Flow'!$M$10*(1+'Transition Crop Sensnsitivity'!$E47)*'Transition Cash Flow'!$M$11-'Transition Cash Flow'!$M$45</f>
        <v>0</v>
      </c>
      <c r="N47" s="114">
        <f>(1+N$45)*'Transition Cash Flow'!$M$10*(1+'Transition Crop Sensnsitivity'!$E47)*'Transition Cash Flow'!$M$11-'Transition Cash Flow'!$M$45</f>
        <v>0</v>
      </c>
      <c r="O47" s="114">
        <f>(1+O$45)*'Transition Cash Flow'!$M$10*(1+'Transition Crop Sensnsitivity'!$E47)*'Transition Cash Flow'!$M$11-'Transition Cash Flow'!$M$45</f>
        <v>0</v>
      </c>
      <c r="P47" s="114">
        <f>(1+P$45)*'Transition Cash Flow'!$M$10*(1+'Transition Crop Sensnsitivity'!$E47)*'Transition Cash Flow'!$M$11-'Transition Cash Flow'!$M$45</f>
        <v>0</v>
      </c>
      <c r="Q47" s="114">
        <f>(1+Q$45)*'Transition Cash Flow'!$M$10*(1+'Transition Crop Sensnsitivity'!$E47)*'Transition Cash Flow'!$M$11-'Transition Cash Flow'!$M$45</f>
        <v>0</v>
      </c>
      <c r="R47" s="114">
        <f>(1+R$45)*'Transition Cash Flow'!$M$10*(1+'Transition Crop Sensnsitivity'!$E47)*'Transition Cash Flow'!$M$11-'Transition Cash Flow'!$M$45</f>
        <v>0</v>
      </c>
      <c r="T47" s="5"/>
    </row>
    <row r="48" spans="1:20" x14ac:dyDescent="0.25">
      <c r="A48" s="142"/>
      <c r="B48" s="5"/>
      <c r="C48" s="145"/>
      <c r="D48" s="176">
        <f>(1+E48)*'Transition Cash Flow'!$M$11</f>
        <v>0</v>
      </c>
      <c r="E48" s="175">
        <v>-0.2</v>
      </c>
      <c r="F48" s="114">
        <f>(1+F$45)*'Transition Cash Flow'!$M$10*(1+'Transition Crop Sensnsitivity'!$E48)*'Transition Cash Flow'!$M$11-'Transition Cash Flow'!$M$45</f>
        <v>0</v>
      </c>
      <c r="G48" s="114">
        <f>(1+G$45)*'Transition Cash Flow'!$M$10*(1+'Transition Crop Sensnsitivity'!$E48)*'Transition Cash Flow'!$M$11-'Transition Cash Flow'!$M$45</f>
        <v>0</v>
      </c>
      <c r="H48" s="114">
        <f>(1+H$45)*'Transition Cash Flow'!$M$10*(1+'Transition Crop Sensnsitivity'!$E48)*'Transition Cash Flow'!$M$11-'Transition Cash Flow'!$M$45</f>
        <v>0</v>
      </c>
      <c r="I48" s="114">
        <f>(1+I$45)*'Transition Cash Flow'!$M$10*(1+'Transition Crop Sensnsitivity'!$E48)*'Transition Cash Flow'!$M$11-'Transition Cash Flow'!$M$45</f>
        <v>0</v>
      </c>
      <c r="J48" s="114">
        <f>(1+J$45)*'Transition Cash Flow'!$M$10*(1+'Transition Crop Sensnsitivity'!$E48)*'Transition Cash Flow'!$M$11-'Transition Cash Flow'!$M$45</f>
        <v>0</v>
      </c>
      <c r="K48" s="114">
        <f>(1+K$45)*'Transition Cash Flow'!$M$10*(1+'Transition Crop Sensnsitivity'!$E48)*'Transition Cash Flow'!$M$11-'Transition Cash Flow'!$M$45</f>
        <v>0</v>
      </c>
      <c r="L48" s="114">
        <f>(1+L$45)*'Transition Cash Flow'!$M$10*(1+'Transition Crop Sensnsitivity'!$E48)*'Transition Cash Flow'!$M$11-'Transition Cash Flow'!$M$45</f>
        <v>0</v>
      </c>
      <c r="M48" s="114">
        <f>(1+M$45)*'Transition Cash Flow'!$M$10*(1+'Transition Crop Sensnsitivity'!$E48)*'Transition Cash Flow'!$M$11-'Transition Cash Flow'!$M$45</f>
        <v>0</v>
      </c>
      <c r="N48" s="114">
        <f>(1+N$45)*'Transition Cash Flow'!$M$10*(1+'Transition Crop Sensnsitivity'!$E48)*'Transition Cash Flow'!$M$11-'Transition Cash Flow'!$M$45</f>
        <v>0</v>
      </c>
      <c r="O48" s="114">
        <f>(1+O$45)*'Transition Cash Flow'!$M$10*(1+'Transition Crop Sensnsitivity'!$E48)*'Transition Cash Flow'!$M$11-'Transition Cash Flow'!$M$45</f>
        <v>0</v>
      </c>
      <c r="P48" s="114">
        <f>(1+P$45)*'Transition Cash Flow'!$M$10*(1+'Transition Crop Sensnsitivity'!$E48)*'Transition Cash Flow'!$M$11-'Transition Cash Flow'!$M$45</f>
        <v>0</v>
      </c>
      <c r="Q48" s="114">
        <f>(1+Q$45)*'Transition Cash Flow'!$M$10*(1+'Transition Crop Sensnsitivity'!$E48)*'Transition Cash Flow'!$M$11-'Transition Cash Flow'!$M$45</f>
        <v>0</v>
      </c>
      <c r="R48" s="114">
        <f>(1+R$45)*'Transition Cash Flow'!$M$10*(1+'Transition Crop Sensnsitivity'!$E48)*'Transition Cash Flow'!$M$11-'Transition Cash Flow'!$M$45</f>
        <v>0</v>
      </c>
      <c r="T48" s="5"/>
    </row>
    <row r="49" spans="1:20" x14ac:dyDescent="0.25">
      <c r="A49" s="142"/>
      <c r="B49" s="5"/>
      <c r="C49" s="145"/>
      <c r="D49" s="176">
        <f>(1+E49)*'Transition Cash Flow'!$M$11</f>
        <v>0</v>
      </c>
      <c r="E49" s="175">
        <v>-0.15</v>
      </c>
      <c r="F49" s="114">
        <f>(1+F$45)*'Transition Cash Flow'!$M$10*(1+'Transition Crop Sensnsitivity'!$E49)*'Transition Cash Flow'!$M$11-'Transition Cash Flow'!$M$45</f>
        <v>0</v>
      </c>
      <c r="G49" s="114">
        <f>(1+G$45)*'Transition Cash Flow'!$M$10*(1+'Transition Crop Sensnsitivity'!$E49)*'Transition Cash Flow'!$M$11-'Transition Cash Flow'!$M$45</f>
        <v>0</v>
      </c>
      <c r="H49" s="114">
        <f>(1+H$45)*'Transition Cash Flow'!$M$10*(1+'Transition Crop Sensnsitivity'!$E49)*'Transition Cash Flow'!$M$11-'Transition Cash Flow'!$M$45</f>
        <v>0</v>
      </c>
      <c r="I49" s="114">
        <f>(1+I$45)*'Transition Cash Flow'!$M$10*(1+'Transition Crop Sensnsitivity'!$E49)*'Transition Cash Flow'!$M$11-'Transition Cash Flow'!$M$45</f>
        <v>0</v>
      </c>
      <c r="J49" s="114">
        <f>(1+J$45)*'Transition Cash Flow'!$M$10*(1+'Transition Crop Sensnsitivity'!$E49)*'Transition Cash Flow'!$M$11-'Transition Cash Flow'!$M$45</f>
        <v>0</v>
      </c>
      <c r="K49" s="114">
        <f>(1+K$45)*'Transition Cash Flow'!$M$10*(1+'Transition Crop Sensnsitivity'!$E49)*'Transition Cash Flow'!$M$11-'Transition Cash Flow'!$M$45</f>
        <v>0</v>
      </c>
      <c r="L49" s="114">
        <f>(1+L$45)*'Transition Cash Flow'!$M$10*(1+'Transition Crop Sensnsitivity'!$E49)*'Transition Cash Flow'!$M$11-'Transition Cash Flow'!$M$45</f>
        <v>0</v>
      </c>
      <c r="M49" s="114">
        <f>(1+M$45)*'Transition Cash Flow'!$M$10*(1+'Transition Crop Sensnsitivity'!$E49)*'Transition Cash Flow'!$M$11-'Transition Cash Flow'!$M$45</f>
        <v>0</v>
      </c>
      <c r="N49" s="114">
        <f>(1+N$45)*'Transition Cash Flow'!$M$10*(1+'Transition Crop Sensnsitivity'!$E49)*'Transition Cash Flow'!$M$11-'Transition Cash Flow'!$M$45</f>
        <v>0</v>
      </c>
      <c r="O49" s="114">
        <f>(1+O$45)*'Transition Cash Flow'!$M$10*(1+'Transition Crop Sensnsitivity'!$E49)*'Transition Cash Flow'!$M$11-'Transition Cash Flow'!$M$45</f>
        <v>0</v>
      </c>
      <c r="P49" s="114">
        <f>(1+P$45)*'Transition Cash Flow'!$M$10*(1+'Transition Crop Sensnsitivity'!$E49)*'Transition Cash Flow'!$M$11-'Transition Cash Flow'!$M$45</f>
        <v>0</v>
      </c>
      <c r="Q49" s="114">
        <f>(1+Q$45)*'Transition Cash Flow'!$M$10*(1+'Transition Crop Sensnsitivity'!$E49)*'Transition Cash Flow'!$M$11-'Transition Cash Flow'!$M$45</f>
        <v>0</v>
      </c>
      <c r="R49" s="114">
        <f>(1+R$45)*'Transition Cash Flow'!$M$10*(1+'Transition Crop Sensnsitivity'!$E49)*'Transition Cash Flow'!$M$11-'Transition Cash Flow'!$M$45</f>
        <v>0</v>
      </c>
      <c r="T49" s="5"/>
    </row>
    <row r="50" spans="1:20" x14ac:dyDescent="0.25">
      <c r="A50" s="142"/>
      <c r="B50" s="5"/>
      <c r="C50" s="145"/>
      <c r="D50" s="176">
        <f>(1+E50)*'Transition Cash Flow'!$M$11</f>
        <v>0</v>
      </c>
      <c r="E50" s="175">
        <v>-0.1</v>
      </c>
      <c r="F50" s="114">
        <f>(1+F$45)*'Transition Cash Flow'!$M$10*(1+'Transition Crop Sensnsitivity'!$E50)*'Transition Cash Flow'!$M$11-'Transition Cash Flow'!$M$45</f>
        <v>0</v>
      </c>
      <c r="G50" s="114">
        <f>(1+G$45)*'Transition Cash Flow'!$M$10*(1+'Transition Crop Sensnsitivity'!$E50)*'Transition Cash Flow'!$M$11-'Transition Cash Flow'!$M$45</f>
        <v>0</v>
      </c>
      <c r="H50" s="114">
        <f>(1+H$45)*'Transition Cash Flow'!$M$10*(1+'Transition Crop Sensnsitivity'!$E50)*'Transition Cash Flow'!$M$11-'Transition Cash Flow'!$M$45</f>
        <v>0</v>
      </c>
      <c r="I50" s="114">
        <f>(1+I$45)*'Transition Cash Flow'!$M$10*(1+'Transition Crop Sensnsitivity'!$E50)*'Transition Cash Flow'!$M$11-'Transition Cash Flow'!$M$45</f>
        <v>0</v>
      </c>
      <c r="J50" s="114">
        <f>(1+J$45)*'Transition Cash Flow'!$M$10*(1+'Transition Crop Sensnsitivity'!$E50)*'Transition Cash Flow'!$M$11-'Transition Cash Flow'!$M$45</f>
        <v>0</v>
      </c>
      <c r="K50" s="114">
        <f>(1+K$45)*'Transition Cash Flow'!$M$10*(1+'Transition Crop Sensnsitivity'!$E50)*'Transition Cash Flow'!$M$11-'Transition Cash Flow'!$M$45</f>
        <v>0</v>
      </c>
      <c r="L50" s="114">
        <f>(1+L$45)*'Transition Cash Flow'!$M$10*(1+'Transition Crop Sensnsitivity'!$E50)*'Transition Cash Flow'!$M$11-'Transition Cash Flow'!$M$45</f>
        <v>0</v>
      </c>
      <c r="M50" s="114">
        <f>(1+M$45)*'Transition Cash Flow'!$M$10*(1+'Transition Crop Sensnsitivity'!$E50)*'Transition Cash Flow'!$M$11-'Transition Cash Flow'!$M$45</f>
        <v>0</v>
      </c>
      <c r="N50" s="114">
        <f>(1+N$45)*'Transition Cash Flow'!$M$10*(1+'Transition Crop Sensnsitivity'!$E50)*'Transition Cash Flow'!$M$11-'Transition Cash Flow'!$M$45</f>
        <v>0</v>
      </c>
      <c r="O50" s="114">
        <f>(1+O$45)*'Transition Cash Flow'!$M$10*(1+'Transition Crop Sensnsitivity'!$E50)*'Transition Cash Flow'!$M$11-'Transition Cash Flow'!$M$45</f>
        <v>0</v>
      </c>
      <c r="P50" s="114">
        <f>(1+P$45)*'Transition Cash Flow'!$M$10*(1+'Transition Crop Sensnsitivity'!$E50)*'Transition Cash Flow'!$M$11-'Transition Cash Flow'!$M$45</f>
        <v>0</v>
      </c>
      <c r="Q50" s="114">
        <f>(1+Q$45)*'Transition Cash Flow'!$M$10*(1+'Transition Crop Sensnsitivity'!$E50)*'Transition Cash Flow'!$M$11-'Transition Cash Flow'!$M$45</f>
        <v>0</v>
      </c>
      <c r="R50" s="114">
        <f>(1+R$45)*'Transition Cash Flow'!$M$10*(1+'Transition Crop Sensnsitivity'!$E50)*'Transition Cash Flow'!$M$11-'Transition Cash Flow'!$M$45</f>
        <v>0</v>
      </c>
      <c r="T50" s="5"/>
    </row>
    <row r="51" spans="1:20" x14ac:dyDescent="0.25">
      <c r="A51" s="142"/>
      <c r="B51" s="5"/>
      <c r="C51" s="145"/>
      <c r="D51" s="176">
        <f>(1+E51)*'Transition Cash Flow'!$M$11</f>
        <v>0</v>
      </c>
      <c r="E51" s="175">
        <v>-0.05</v>
      </c>
      <c r="F51" s="114">
        <f>(1+F$45)*'Transition Cash Flow'!$M$10*(1+'Transition Crop Sensnsitivity'!$E51)*'Transition Cash Flow'!$M$11-'Transition Cash Flow'!$M$45</f>
        <v>0</v>
      </c>
      <c r="G51" s="114">
        <f>(1+G$45)*'Transition Cash Flow'!$M$10*(1+'Transition Crop Sensnsitivity'!$E51)*'Transition Cash Flow'!$M$11-'Transition Cash Flow'!$M$45</f>
        <v>0</v>
      </c>
      <c r="H51" s="114">
        <f>(1+H$45)*'Transition Cash Flow'!$M$10*(1+'Transition Crop Sensnsitivity'!$E51)*'Transition Cash Flow'!$M$11-'Transition Cash Flow'!$M$45</f>
        <v>0</v>
      </c>
      <c r="I51" s="114">
        <f>(1+I$45)*'Transition Cash Flow'!$M$10*(1+'Transition Crop Sensnsitivity'!$E51)*'Transition Cash Flow'!$M$11-'Transition Cash Flow'!$M$45</f>
        <v>0</v>
      </c>
      <c r="J51" s="114">
        <f>(1+J$45)*'Transition Cash Flow'!$M$10*(1+'Transition Crop Sensnsitivity'!$E51)*'Transition Cash Flow'!$M$11-'Transition Cash Flow'!$M$45</f>
        <v>0</v>
      </c>
      <c r="K51" s="114">
        <f>(1+K$45)*'Transition Cash Flow'!$M$10*(1+'Transition Crop Sensnsitivity'!$E51)*'Transition Cash Flow'!$M$11-'Transition Cash Flow'!$M$45</f>
        <v>0</v>
      </c>
      <c r="L51" s="114">
        <f>(1+L$45)*'Transition Cash Flow'!$M$10*(1+'Transition Crop Sensnsitivity'!$E51)*'Transition Cash Flow'!$M$11-'Transition Cash Flow'!$M$45</f>
        <v>0</v>
      </c>
      <c r="M51" s="114">
        <f>(1+M$45)*'Transition Cash Flow'!$M$10*(1+'Transition Crop Sensnsitivity'!$E51)*'Transition Cash Flow'!$M$11-'Transition Cash Flow'!$M$45</f>
        <v>0</v>
      </c>
      <c r="N51" s="114">
        <f>(1+N$45)*'Transition Cash Flow'!$M$10*(1+'Transition Crop Sensnsitivity'!$E51)*'Transition Cash Flow'!$M$11-'Transition Cash Flow'!$M$45</f>
        <v>0</v>
      </c>
      <c r="O51" s="114">
        <f>(1+O$45)*'Transition Cash Flow'!$M$10*(1+'Transition Crop Sensnsitivity'!$E51)*'Transition Cash Flow'!$M$11-'Transition Cash Flow'!$M$45</f>
        <v>0</v>
      </c>
      <c r="P51" s="114">
        <f>(1+P$45)*'Transition Cash Flow'!$M$10*(1+'Transition Crop Sensnsitivity'!$E51)*'Transition Cash Flow'!$M$11-'Transition Cash Flow'!$M$45</f>
        <v>0</v>
      </c>
      <c r="Q51" s="114">
        <f>(1+Q$45)*'Transition Cash Flow'!$M$10*(1+'Transition Crop Sensnsitivity'!$E51)*'Transition Cash Flow'!$M$11-'Transition Cash Flow'!$M$45</f>
        <v>0</v>
      </c>
      <c r="R51" s="114">
        <f>(1+R$45)*'Transition Cash Flow'!$M$10*(1+'Transition Crop Sensnsitivity'!$E51)*'Transition Cash Flow'!$M$11-'Transition Cash Flow'!$M$45</f>
        <v>0</v>
      </c>
      <c r="T51" s="5"/>
    </row>
    <row r="52" spans="1:20" ht="15.75" x14ac:dyDescent="0.25">
      <c r="A52" s="142"/>
      <c r="B52" s="5"/>
      <c r="C52" s="145"/>
      <c r="D52" s="176">
        <f>(1+E52)*'Transition Cash Flow'!$M$11</f>
        <v>0</v>
      </c>
      <c r="E52" s="175">
        <v>0</v>
      </c>
      <c r="F52" s="114">
        <f>(1+F$45)*'Transition Cash Flow'!$M$10*(1+'Transition Crop Sensnsitivity'!$E52)*'Transition Cash Flow'!$M$11-'Transition Cash Flow'!$M$45</f>
        <v>0</v>
      </c>
      <c r="G52" s="114">
        <f>(1+G$45)*'Transition Cash Flow'!$M$10*(1+'Transition Crop Sensnsitivity'!$E52)*'Transition Cash Flow'!$M$11-'Transition Cash Flow'!$M$45</f>
        <v>0</v>
      </c>
      <c r="H52" s="114">
        <f>(1+H$45)*'Transition Cash Flow'!$M$10*(1+'Transition Crop Sensnsitivity'!$E52)*'Transition Cash Flow'!$M$11-'Transition Cash Flow'!$M$45</f>
        <v>0</v>
      </c>
      <c r="I52" s="114">
        <f>(1+I$45)*'Transition Cash Flow'!$M$10*(1+'Transition Crop Sensnsitivity'!$E52)*'Transition Cash Flow'!$M$11-'Transition Cash Flow'!$M$45</f>
        <v>0</v>
      </c>
      <c r="J52" s="114">
        <f>(1+J$45)*'Transition Cash Flow'!$M$10*(1+'Transition Crop Sensnsitivity'!$E52)*'Transition Cash Flow'!$M$11-'Transition Cash Flow'!$M$45</f>
        <v>0</v>
      </c>
      <c r="K52" s="114">
        <f>(1+K$45)*'Transition Cash Flow'!$M$10*(1+'Transition Crop Sensnsitivity'!$E52)*'Transition Cash Flow'!$M$11-'Transition Cash Flow'!$M$45</f>
        <v>0</v>
      </c>
      <c r="L52" s="115">
        <f>'Transition Cash Flow'!M46</f>
        <v>0</v>
      </c>
      <c r="M52" s="114">
        <f>(1+M$45)*'Transition Cash Flow'!$M$10*(1+'Transition Crop Sensnsitivity'!$E52)*'Transition Cash Flow'!$M$11-'Transition Cash Flow'!$M$45</f>
        <v>0</v>
      </c>
      <c r="N52" s="114">
        <f>(1+N$45)*'Transition Cash Flow'!$M$10*(1+'Transition Crop Sensnsitivity'!$E52)*'Transition Cash Flow'!$M$11-'Transition Cash Flow'!$M$45</f>
        <v>0</v>
      </c>
      <c r="O52" s="114">
        <f>(1+O$45)*'Transition Cash Flow'!$M$10*(1+'Transition Crop Sensnsitivity'!$E52)*'Transition Cash Flow'!$M$11-'Transition Cash Flow'!$M$45</f>
        <v>0</v>
      </c>
      <c r="P52" s="114">
        <f>(1+P$45)*'Transition Cash Flow'!$M$10*(1+'Transition Crop Sensnsitivity'!$E52)*'Transition Cash Flow'!$M$11-'Transition Cash Flow'!$M$45</f>
        <v>0</v>
      </c>
      <c r="Q52" s="114">
        <f>(1+Q$45)*'Transition Cash Flow'!$M$10*(1+'Transition Crop Sensnsitivity'!$E52)*'Transition Cash Flow'!$M$11-'Transition Cash Flow'!$M$45</f>
        <v>0</v>
      </c>
      <c r="R52" s="114">
        <f>(1+R$45)*'Transition Cash Flow'!$M$10*(1+'Transition Crop Sensnsitivity'!$E52)*'Transition Cash Flow'!$M$11-'Transition Cash Flow'!$M$45</f>
        <v>0</v>
      </c>
      <c r="T52" s="5"/>
    </row>
    <row r="53" spans="1:20" x14ac:dyDescent="0.25">
      <c r="A53" s="142"/>
      <c r="B53" s="5"/>
      <c r="C53" s="145"/>
      <c r="D53" s="176">
        <f>(1+E53)*'Transition Cash Flow'!$M$11</f>
        <v>0</v>
      </c>
      <c r="E53" s="175">
        <v>0.05</v>
      </c>
      <c r="F53" s="114">
        <f>(1+F$45)*'Transition Cash Flow'!$M$10*(1+'Transition Crop Sensnsitivity'!$E53)*'Transition Cash Flow'!$M$11-'Transition Cash Flow'!$M$45</f>
        <v>0</v>
      </c>
      <c r="G53" s="114">
        <f>(1+G$45)*'Transition Cash Flow'!$M$10*(1+'Transition Crop Sensnsitivity'!$E53)*'Transition Cash Flow'!$M$11-'Transition Cash Flow'!$M$45</f>
        <v>0</v>
      </c>
      <c r="H53" s="114">
        <f>(1+H$45)*'Transition Cash Flow'!$M$10*(1+'Transition Crop Sensnsitivity'!$E53)*'Transition Cash Flow'!$M$11-'Transition Cash Flow'!$M$45</f>
        <v>0</v>
      </c>
      <c r="I53" s="114">
        <f>(1+I$45)*'Transition Cash Flow'!$M$10*(1+'Transition Crop Sensnsitivity'!$E53)*'Transition Cash Flow'!$M$11-'Transition Cash Flow'!$M$45</f>
        <v>0</v>
      </c>
      <c r="J53" s="114">
        <f>(1+J$45)*'Transition Cash Flow'!$M$10*(1+'Transition Crop Sensnsitivity'!$E53)*'Transition Cash Flow'!$M$11-'Transition Cash Flow'!$M$45</f>
        <v>0</v>
      </c>
      <c r="K53" s="114">
        <f>(1+K$45)*'Transition Cash Flow'!$M$10*(1+'Transition Crop Sensnsitivity'!$E53)*'Transition Cash Flow'!$M$11-'Transition Cash Flow'!$M$45</f>
        <v>0</v>
      </c>
      <c r="L53" s="114">
        <f>(1+L$45)*'Transition Cash Flow'!$M$10*(1+'Transition Crop Sensnsitivity'!$E53)*'Transition Cash Flow'!$M$11-'Transition Cash Flow'!$M$45</f>
        <v>0</v>
      </c>
      <c r="M53" s="114">
        <f>(1+M$45)*'Transition Cash Flow'!$M$10*(1+'Transition Crop Sensnsitivity'!$E53)*'Transition Cash Flow'!$M$11-'Transition Cash Flow'!$M$45</f>
        <v>0</v>
      </c>
      <c r="N53" s="114">
        <f>(1+N$45)*'Transition Cash Flow'!$M$10*(1+'Transition Crop Sensnsitivity'!$E53)*'Transition Cash Flow'!$M$11-'Transition Cash Flow'!$M$45</f>
        <v>0</v>
      </c>
      <c r="O53" s="114">
        <f>(1+O$45)*'Transition Cash Flow'!$M$10*(1+'Transition Crop Sensnsitivity'!$E53)*'Transition Cash Flow'!$M$11-'Transition Cash Flow'!$M$45</f>
        <v>0</v>
      </c>
      <c r="P53" s="114">
        <f>(1+P$45)*'Transition Cash Flow'!$M$10*(1+'Transition Crop Sensnsitivity'!$E53)*'Transition Cash Flow'!$M$11-'Transition Cash Flow'!$M$45</f>
        <v>0</v>
      </c>
      <c r="Q53" s="114">
        <f>(1+Q$45)*'Transition Cash Flow'!$M$10*(1+'Transition Crop Sensnsitivity'!$E53)*'Transition Cash Flow'!$M$11-'Transition Cash Flow'!$M$45</f>
        <v>0</v>
      </c>
      <c r="R53" s="114">
        <f>(1+R$45)*'Transition Cash Flow'!$M$10*(1+'Transition Crop Sensnsitivity'!$E53)*'Transition Cash Flow'!$M$11-'Transition Cash Flow'!$M$45</f>
        <v>0</v>
      </c>
      <c r="T53" s="5"/>
    </row>
    <row r="54" spans="1:20" x14ac:dyDescent="0.25">
      <c r="A54" s="142"/>
      <c r="B54" s="5"/>
      <c r="C54" s="145"/>
      <c r="D54" s="176">
        <f>(1+E54)*'Transition Cash Flow'!$M$11</f>
        <v>0</v>
      </c>
      <c r="E54" s="175">
        <v>0.1</v>
      </c>
      <c r="F54" s="114">
        <f>(1+F$45)*'Transition Cash Flow'!$M$10*(1+'Transition Crop Sensnsitivity'!$E54)*'Transition Cash Flow'!$M$11-'Transition Cash Flow'!$M$45</f>
        <v>0</v>
      </c>
      <c r="G54" s="114">
        <f>(1+G$45)*'Transition Cash Flow'!$M$10*(1+'Transition Crop Sensnsitivity'!$E54)*'Transition Cash Flow'!$M$11-'Transition Cash Flow'!$M$45</f>
        <v>0</v>
      </c>
      <c r="H54" s="114">
        <f>(1+H$45)*'Transition Cash Flow'!$M$10*(1+'Transition Crop Sensnsitivity'!$E54)*'Transition Cash Flow'!$M$11-'Transition Cash Flow'!$M$45</f>
        <v>0</v>
      </c>
      <c r="I54" s="114">
        <f>(1+I$45)*'Transition Cash Flow'!$M$10*(1+'Transition Crop Sensnsitivity'!$E54)*'Transition Cash Flow'!$M$11-'Transition Cash Flow'!$M$45</f>
        <v>0</v>
      </c>
      <c r="J54" s="114">
        <f>(1+J$45)*'Transition Cash Flow'!$M$10*(1+'Transition Crop Sensnsitivity'!$E54)*'Transition Cash Flow'!$M$11-'Transition Cash Flow'!$M$45</f>
        <v>0</v>
      </c>
      <c r="K54" s="114">
        <f>(1+K$45)*'Transition Cash Flow'!$M$10*(1+'Transition Crop Sensnsitivity'!$E54)*'Transition Cash Flow'!$M$11-'Transition Cash Flow'!$M$45</f>
        <v>0</v>
      </c>
      <c r="L54" s="114">
        <f>(1+L$45)*'Transition Cash Flow'!$M$10*(1+'Transition Crop Sensnsitivity'!$E54)*'Transition Cash Flow'!$M$11-'Transition Cash Flow'!$M$45</f>
        <v>0</v>
      </c>
      <c r="M54" s="114">
        <f>(1+M$45)*'Transition Cash Flow'!$M$10*(1+'Transition Crop Sensnsitivity'!$E54)*'Transition Cash Flow'!$M$11-'Transition Cash Flow'!$M$45</f>
        <v>0</v>
      </c>
      <c r="N54" s="114">
        <f>(1+N$45)*'Transition Cash Flow'!$M$10*(1+'Transition Crop Sensnsitivity'!$E54)*'Transition Cash Flow'!$M$11-'Transition Cash Flow'!$M$45</f>
        <v>0</v>
      </c>
      <c r="O54" s="114">
        <f>(1+O$45)*'Transition Cash Flow'!$M$10*(1+'Transition Crop Sensnsitivity'!$E54)*'Transition Cash Flow'!$M$11-'Transition Cash Flow'!$M$45</f>
        <v>0</v>
      </c>
      <c r="P54" s="114">
        <f>(1+P$45)*'Transition Cash Flow'!$M$10*(1+'Transition Crop Sensnsitivity'!$E54)*'Transition Cash Flow'!$M$11-'Transition Cash Flow'!$M$45</f>
        <v>0</v>
      </c>
      <c r="Q54" s="114">
        <f>(1+Q$45)*'Transition Cash Flow'!$M$10*(1+'Transition Crop Sensnsitivity'!$E54)*'Transition Cash Flow'!$M$11-'Transition Cash Flow'!$M$45</f>
        <v>0</v>
      </c>
      <c r="R54" s="114">
        <f>(1+R$45)*'Transition Cash Flow'!$M$10*(1+'Transition Crop Sensnsitivity'!$E54)*'Transition Cash Flow'!$M$11-'Transition Cash Flow'!$M$45</f>
        <v>0</v>
      </c>
      <c r="T54" s="5"/>
    </row>
    <row r="55" spans="1:20" x14ac:dyDescent="0.25">
      <c r="A55" s="142"/>
      <c r="B55" s="5"/>
      <c r="C55" s="145"/>
      <c r="D55" s="176">
        <f>(1+E55)*'Transition Cash Flow'!$M$11</f>
        <v>0</v>
      </c>
      <c r="E55" s="175">
        <v>0.15</v>
      </c>
      <c r="F55" s="114">
        <f>(1+F$45)*'Transition Cash Flow'!$M$10*(1+'Transition Crop Sensnsitivity'!$E55)*'Transition Cash Flow'!$M$11-'Transition Cash Flow'!$M$45</f>
        <v>0</v>
      </c>
      <c r="G55" s="114">
        <f>(1+G$45)*'Transition Cash Flow'!$M$10*(1+'Transition Crop Sensnsitivity'!$E55)*'Transition Cash Flow'!$M$11-'Transition Cash Flow'!$M$45</f>
        <v>0</v>
      </c>
      <c r="H55" s="114">
        <f>(1+H$45)*'Transition Cash Flow'!$M$10*(1+'Transition Crop Sensnsitivity'!$E55)*'Transition Cash Flow'!$M$11-'Transition Cash Flow'!$M$45</f>
        <v>0</v>
      </c>
      <c r="I55" s="114">
        <f>(1+I$45)*'Transition Cash Flow'!$M$10*(1+'Transition Crop Sensnsitivity'!$E55)*'Transition Cash Flow'!$M$11-'Transition Cash Flow'!$M$45</f>
        <v>0</v>
      </c>
      <c r="J55" s="114">
        <f>(1+J$45)*'Transition Cash Flow'!$M$10*(1+'Transition Crop Sensnsitivity'!$E55)*'Transition Cash Flow'!$M$11-'Transition Cash Flow'!$M$45</f>
        <v>0</v>
      </c>
      <c r="K55" s="114">
        <f>(1+K$45)*'Transition Cash Flow'!$M$10*(1+'Transition Crop Sensnsitivity'!$E55)*'Transition Cash Flow'!$M$11-'Transition Cash Flow'!$M$45</f>
        <v>0</v>
      </c>
      <c r="L55" s="114">
        <f>(1+L$45)*'Transition Cash Flow'!$M$10*(1+'Transition Crop Sensnsitivity'!$E55)*'Transition Cash Flow'!$M$11-'Transition Cash Flow'!$M$45</f>
        <v>0</v>
      </c>
      <c r="M55" s="114">
        <f>(1+M$45)*'Transition Cash Flow'!$M$10*(1+'Transition Crop Sensnsitivity'!$E55)*'Transition Cash Flow'!$M$11-'Transition Cash Flow'!$M$45</f>
        <v>0</v>
      </c>
      <c r="N55" s="114">
        <f>(1+N$45)*'Transition Cash Flow'!$M$10*(1+'Transition Crop Sensnsitivity'!$E55)*'Transition Cash Flow'!$M$11-'Transition Cash Flow'!$M$45</f>
        <v>0</v>
      </c>
      <c r="O55" s="114">
        <f>(1+O$45)*'Transition Cash Flow'!$M$10*(1+'Transition Crop Sensnsitivity'!$E55)*'Transition Cash Flow'!$M$11-'Transition Cash Flow'!$M$45</f>
        <v>0</v>
      </c>
      <c r="P55" s="114">
        <f>(1+P$45)*'Transition Cash Flow'!$M$10*(1+'Transition Crop Sensnsitivity'!$E55)*'Transition Cash Flow'!$M$11-'Transition Cash Flow'!$M$45</f>
        <v>0</v>
      </c>
      <c r="Q55" s="114">
        <f>(1+Q$45)*'Transition Cash Flow'!$M$10*(1+'Transition Crop Sensnsitivity'!$E55)*'Transition Cash Flow'!$M$11-'Transition Cash Flow'!$M$45</f>
        <v>0</v>
      </c>
      <c r="R55" s="114">
        <f>(1+R$45)*'Transition Cash Flow'!$M$10*(1+'Transition Crop Sensnsitivity'!$E55)*'Transition Cash Flow'!$M$11-'Transition Cash Flow'!$M$45</f>
        <v>0</v>
      </c>
      <c r="T55" s="5"/>
    </row>
    <row r="56" spans="1:20" x14ac:dyDescent="0.25">
      <c r="A56" s="142"/>
      <c r="B56" s="5"/>
      <c r="C56" s="145"/>
      <c r="D56" s="176">
        <f>(1+E56)*'Transition Cash Flow'!$M$11</f>
        <v>0</v>
      </c>
      <c r="E56" s="175">
        <v>0.2</v>
      </c>
      <c r="F56" s="114">
        <f>(1+F$45)*'Transition Cash Flow'!$M$10*(1+'Transition Crop Sensnsitivity'!$E56)*'Transition Cash Flow'!$M$11-'Transition Cash Flow'!$M$45</f>
        <v>0</v>
      </c>
      <c r="G56" s="114">
        <f>(1+G$45)*'Transition Cash Flow'!$M$10*(1+'Transition Crop Sensnsitivity'!$E56)*'Transition Cash Flow'!$M$11-'Transition Cash Flow'!$M$45</f>
        <v>0</v>
      </c>
      <c r="H56" s="114">
        <f>(1+H$45)*'Transition Cash Flow'!$M$10*(1+'Transition Crop Sensnsitivity'!$E56)*'Transition Cash Flow'!$M$11-'Transition Cash Flow'!$M$45</f>
        <v>0</v>
      </c>
      <c r="I56" s="114">
        <f>(1+I$45)*'Transition Cash Flow'!$M$10*(1+'Transition Crop Sensnsitivity'!$E56)*'Transition Cash Flow'!$M$11-'Transition Cash Flow'!$M$45</f>
        <v>0</v>
      </c>
      <c r="J56" s="114">
        <f>(1+J$45)*'Transition Cash Flow'!$M$10*(1+'Transition Crop Sensnsitivity'!$E56)*'Transition Cash Flow'!$M$11-'Transition Cash Flow'!$M$45</f>
        <v>0</v>
      </c>
      <c r="K56" s="114">
        <f>(1+K$45)*'Transition Cash Flow'!$M$10*(1+'Transition Crop Sensnsitivity'!$E56)*'Transition Cash Flow'!$M$11-'Transition Cash Flow'!$M$45</f>
        <v>0</v>
      </c>
      <c r="L56" s="114">
        <f>(1+L$45)*'Transition Cash Flow'!$M$10*(1+'Transition Crop Sensnsitivity'!$E56)*'Transition Cash Flow'!$M$11-'Transition Cash Flow'!$M$45</f>
        <v>0</v>
      </c>
      <c r="M56" s="114">
        <f>(1+M$45)*'Transition Cash Flow'!$M$10*(1+'Transition Crop Sensnsitivity'!$E56)*'Transition Cash Flow'!$M$11-'Transition Cash Flow'!$M$45</f>
        <v>0</v>
      </c>
      <c r="N56" s="114">
        <f>(1+N$45)*'Transition Cash Flow'!$M$10*(1+'Transition Crop Sensnsitivity'!$E56)*'Transition Cash Flow'!$M$11-'Transition Cash Flow'!$M$45</f>
        <v>0</v>
      </c>
      <c r="O56" s="114">
        <f>(1+O$45)*'Transition Cash Flow'!$M$10*(1+'Transition Crop Sensnsitivity'!$E56)*'Transition Cash Flow'!$M$11-'Transition Cash Flow'!$M$45</f>
        <v>0</v>
      </c>
      <c r="P56" s="114">
        <f>(1+P$45)*'Transition Cash Flow'!$M$10*(1+'Transition Crop Sensnsitivity'!$E56)*'Transition Cash Flow'!$M$11-'Transition Cash Flow'!$M$45</f>
        <v>0</v>
      </c>
      <c r="Q56" s="114">
        <f>(1+Q$45)*'Transition Cash Flow'!$M$10*(1+'Transition Crop Sensnsitivity'!$E56)*'Transition Cash Flow'!$M$11-'Transition Cash Flow'!$M$45</f>
        <v>0</v>
      </c>
      <c r="R56" s="114">
        <f>(1+R$45)*'Transition Cash Flow'!$M$10*(1+'Transition Crop Sensnsitivity'!$E56)*'Transition Cash Flow'!$M$11-'Transition Cash Flow'!$M$45</f>
        <v>0</v>
      </c>
      <c r="T56" s="5"/>
    </row>
    <row r="57" spans="1:20" x14ac:dyDescent="0.25">
      <c r="A57" s="142"/>
      <c r="B57" s="5"/>
      <c r="C57" s="145"/>
      <c r="D57" s="176">
        <f>(1+E57)*'Transition Cash Flow'!$M$11</f>
        <v>0</v>
      </c>
      <c r="E57" s="175">
        <v>0.25</v>
      </c>
      <c r="F57" s="114">
        <f>(1+F$45)*'Transition Cash Flow'!$M$10*(1+'Transition Crop Sensnsitivity'!$E57)*'Transition Cash Flow'!$M$11-'Transition Cash Flow'!$M$45</f>
        <v>0</v>
      </c>
      <c r="G57" s="114">
        <f>(1+G$45)*'Transition Cash Flow'!$M$10*(1+'Transition Crop Sensnsitivity'!$E57)*'Transition Cash Flow'!$M$11-'Transition Cash Flow'!$M$45</f>
        <v>0</v>
      </c>
      <c r="H57" s="114">
        <f>(1+H$45)*'Transition Cash Flow'!$M$10*(1+'Transition Crop Sensnsitivity'!$E57)*'Transition Cash Flow'!$M$11-'Transition Cash Flow'!$M$45</f>
        <v>0</v>
      </c>
      <c r="I57" s="114">
        <f>(1+I$45)*'Transition Cash Flow'!$M$10*(1+'Transition Crop Sensnsitivity'!$E57)*'Transition Cash Flow'!$M$11-'Transition Cash Flow'!$M$45</f>
        <v>0</v>
      </c>
      <c r="J57" s="114">
        <f>(1+J$45)*'Transition Cash Flow'!$M$10*(1+'Transition Crop Sensnsitivity'!$E57)*'Transition Cash Flow'!$M$11-'Transition Cash Flow'!$M$45</f>
        <v>0</v>
      </c>
      <c r="K57" s="114">
        <f>(1+K$45)*'Transition Cash Flow'!$M$10*(1+'Transition Crop Sensnsitivity'!$E57)*'Transition Cash Flow'!$M$11-'Transition Cash Flow'!$M$45</f>
        <v>0</v>
      </c>
      <c r="L57" s="114">
        <f>(1+L$45)*'Transition Cash Flow'!$M$10*(1+'Transition Crop Sensnsitivity'!$E57)*'Transition Cash Flow'!$M$11-'Transition Cash Flow'!$M$45</f>
        <v>0</v>
      </c>
      <c r="M57" s="114">
        <f>(1+M$45)*'Transition Cash Flow'!$M$10*(1+'Transition Crop Sensnsitivity'!$E57)*'Transition Cash Flow'!$M$11-'Transition Cash Flow'!$M$45</f>
        <v>0</v>
      </c>
      <c r="N57" s="114">
        <f>(1+N$45)*'Transition Cash Flow'!$M$10*(1+'Transition Crop Sensnsitivity'!$E57)*'Transition Cash Flow'!$M$11-'Transition Cash Flow'!$M$45</f>
        <v>0</v>
      </c>
      <c r="O57" s="114">
        <f>(1+O$45)*'Transition Cash Flow'!$M$10*(1+'Transition Crop Sensnsitivity'!$E57)*'Transition Cash Flow'!$M$11-'Transition Cash Flow'!$M$45</f>
        <v>0</v>
      </c>
      <c r="P57" s="114">
        <f>(1+P$45)*'Transition Cash Flow'!$M$10*(1+'Transition Crop Sensnsitivity'!$E57)*'Transition Cash Flow'!$M$11-'Transition Cash Flow'!$M$45</f>
        <v>0</v>
      </c>
      <c r="Q57" s="114">
        <f>(1+Q$45)*'Transition Cash Flow'!$M$10*(1+'Transition Crop Sensnsitivity'!$E57)*'Transition Cash Flow'!$M$11-'Transition Cash Flow'!$M$45</f>
        <v>0</v>
      </c>
      <c r="R57" s="114">
        <f>(1+R$45)*'Transition Cash Flow'!$M$10*(1+'Transition Crop Sensnsitivity'!$E57)*'Transition Cash Flow'!$M$11-'Transition Cash Flow'!$M$45</f>
        <v>0</v>
      </c>
      <c r="T57" s="5"/>
    </row>
    <row r="58" spans="1:20" x14ac:dyDescent="0.25">
      <c r="A58" s="142"/>
      <c r="B58" s="5"/>
      <c r="C58" s="145"/>
      <c r="D58" s="177">
        <f>(1+E58)*'Transition Cash Flow'!$M$11</f>
        <v>0</v>
      </c>
      <c r="E58" s="175">
        <v>0.3</v>
      </c>
      <c r="F58" s="114">
        <f>(1+F$45)*'Transition Cash Flow'!$M$10*(1+'Transition Crop Sensnsitivity'!$E58)*'Transition Cash Flow'!$M$11-'Transition Cash Flow'!$M$45</f>
        <v>0</v>
      </c>
      <c r="G58" s="114">
        <f>(1+G$45)*'Transition Cash Flow'!$M$10*(1+'Transition Crop Sensnsitivity'!$E58)*'Transition Cash Flow'!$M$11-'Transition Cash Flow'!$M$45</f>
        <v>0</v>
      </c>
      <c r="H58" s="114">
        <f>(1+H$45)*'Transition Cash Flow'!$M$10*(1+'Transition Crop Sensnsitivity'!$E58)*'Transition Cash Flow'!$M$11-'Transition Cash Flow'!$M$45</f>
        <v>0</v>
      </c>
      <c r="I58" s="114">
        <f>(1+I$45)*'Transition Cash Flow'!$M$10*(1+'Transition Crop Sensnsitivity'!$E58)*'Transition Cash Flow'!$M$11-'Transition Cash Flow'!$M$45</f>
        <v>0</v>
      </c>
      <c r="J58" s="114">
        <f>(1+J$45)*'Transition Cash Flow'!$M$10*(1+'Transition Crop Sensnsitivity'!$E58)*'Transition Cash Flow'!$M$11-'Transition Cash Flow'!$M$45</f>
        <v>0</v>
      </c>
      <c r="K58" s="114">
        <f>(1+K$45)*'Transition Cash Flow'!$M$10*(1+'Transition Crop Sensnsitivity'!$E58)*'Transition Cash Flow'!$M$11-'Transition Cash Flow'!$M$45</f>
        <v>0</v>
      </c>
      <c r="L58" s="114">
        <f>(1+L$45)*'Transition Cash Flow'!$M$10*(1+'Transition Crop Sensnsitivity'!$E58)*'Transition Cash Flow'!$M$11-'Transition Cash Flow'!$M$45</f>
        <v>0</v>
      </c>
      <c r="M58" s="114">
        <f>(1+M$45)*'Transition Cash Flow'!$M$10*(1+'Transition Crop Sensnsitivity'!$E58)*'Transition Cash Flow'!$M$11-'Transition Cash Flow'!$M$45</f>
        <v>0</v>
      </c>
      <c r="N58" s="114">
        <f>(1+N$45)*'Transition Cash Flow'!$M$10*(1+'Transition Crop Sensnsitivity'!$E58)*'Transition Cash Flow'!$M$11-'Transition Cash Flow'!$M$45</f>
        <v>0</v>
      </c>
      <c r="O58" s="114">
        <f>(1+O$45)*'Transition Cash Flow'!$M$10*(1+'Transition Crop Sensnsitivity'!$E58)*'Transition Cash Flow'!$M$11-'Transition Cash Flow'!$M$45</f>
        <v>0</v>
      </c>
      <c r="P58" s="114">
        <f>(1+P$45)*'Transition Cash Flow'!$M$10*(1+'Transition Crop Sensnsitivity'!$E58)*'Transition Cash Flow'!$M$11-'Transition Cash Flow'!$M$45</f>
        <v>0</v>
      </c>
      <c r="Q58" s="114">
        <f>(1+Q$45)*'Transition Cash Flow'!$M$10*(1+'Transition Crop Sensnsitivity'!$E58)*'Transition Cash Flow'!$M$11-'Transition Cash Flow'!$M$45</f>
        <v>0</v>
      </c>
      <c r="R58" s="114">
        <f>(1+R$45)*'Transition Cash Flow'!$M$10*(1+'Transition Crop Sensnsitivity'!$E58)*'Transition Cash Flow'!$M$11-'Transition Cash Flow'!$M$45</f>
        <v>0</v>
      </c>
      <c r="T58" s="5"/>
    </row>
    <row r="59" spans="1:20" x14ac:dyDescent="0.25">
      <c r="B59" s="5"/>
      <c r="T59" s="5"/>
    </row>
    <row r="60" spans="1:20" x14ac:dyDescent="0.25">
      <c r="B60" s="5"/>
      <c r="C60" s="5"/>
      <c r="D60" s="5"/>
      <c r="E60" s="5"/>
      <c r="F60" s="5"/>
      <c r="G60" s="5"/>
      <c r="H60" s="5"/>
      <c r="I60" s="5"/>
      <c r="J60" s="5"/>
      <c r="K60" s="5"/>
      <c r="L60" s="5"/>
      <c r="M60" s="5"/>
      <c r="N60" s="5"/>
      <c r="O60" s="5"/>
      <c r="P60" s="5"/>
      <c r="Q60" s="5"/>
      <c r="R60" s="5"/>
      <c r="S60" s="5"/>
      <c r="T60" s="5"/>
    </row>
  </sheetData>
  <mergeCells count="10">
    <mergeCell ref="E1:R2"/>
    <mergeCell ref="A7:A20"/>
    <mergeCell ref="A27:A40"/>
    <mergeCell ref="A45:A58"/>
    <mergeCell ref="F5:R5"/>
    <mergeCell ref="F23:R23"/>
    <mergeCell ref="F42:R42"/>
    <mergeCell ref="C8:C20"/>
    <mergeCell ref="C27:C39"/>
    <mergeCell ref="C46:C58"/>
  </mergeCells>
  <conditionalFormatting sqref="F8:R20">
    <cfRule type="colorScale" priority="6">
      <colorScale>
        <cfvo type="min"/>
        <cfvo type="percentile" val="50"/>
        <cfvo type="max"/>
        <color rgb="FFF8696B"/>
        <color rgb="FFFFEB84"/>
        <color rgb="FF63BE7B"/>
      </colorScale>
    </cfRule>
  </conditionalFormatting>
  <conditionalFormatting sqref="F27:R39">
    <cfRule type="colorScale" priority="5">
      <colorScale>
        <cfvo type="min"/>
        <cfvo type="percentile" val="50"/>
        <cfvo type="max"/>
        <color rgb="FFF8696B"/>
        <color rgb="FFFFEB84"/>
        <color rgb="FF63BE7B"/>
      </colorScale>
    </cfRule>
  </conditionalFormatting>
  <conditionalFormatting sqref="F46:R58">
    <cfRule type="colorScale" priority="4">
      <colorScale>
        <cfvo type="min"/>
        <cfvo type="percentile" val="50"/>
        <cfvo type="max"/>
        <color rgb="FFF8696B"/>
        <color rgb="FFFFEB84"/>
        <color rgb="FF63BE7B"/>
      </colorScale>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C41DA-FE09-4755-AE73-7C18E25A3197}">
  <dimension ref="A1:AM124"/>
  <sheetViews>
    <sheetView showGridLines="0" workbookViewId="0">
      <pane xSplit="2" ySplit="3" topLeftCell="C4" activePane="bottomRight" state="frozen"/>
      <selection pane="topRight" activeCell="C1" sqref="C1"/>
      <selection pane="bottomLeft" activeCell="A3" sqref="A3"/>
      <selection pane="bottomRight" activeCell="X8" sqref="X8"/>
    </sheetView>
  </sheetViews>
  <sheetFormatPr defaultRowHeight="15" x14ac:dyDescent="0.25"/>
  <cols>
    <col min="1" max="2" width="9.140625" style="17"/>
    <col min="3" max="4" width="10" style="17" bestFit="1" customWidth="1"/>
    <col min="5" max="5" width="11.85546875" style="17" bestFit="1" customWidth="1"/>
    <col min="6" max="6" width="12" style="17" bestFit="1" customWidth="1"/>
    <col min="7" max="19" width="9.140625" style="17"/>
    <col min="20" max="22" width="1.5703125" style="17" customWidth="1"/>
    <col min="23" max="37" width="9.140625" style="17"/>
    <col min="38" max="39" width="1.5703125" style="17" customWidth="1"/>
    <col min="40" max="16384" width="9.140625" style="17"/>
  </cols>
  <sheetData>
    <row r="1" spans="1:39" ht="9" customHeight="1" x14ac:dyDescent="0.2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row>
    <row r="2" spans="1:39" ht="14.25" customHeight="1" x14ac:dyDescent="0.45">
      <c r="A2" s="80" t="s">
        <v>79</v>
      </c>
      <c r="B2" s="146" t="s">
        <v>53</v>
      </c>
      <c r="C2" s="147"/>
      <c r="D2" s="147"/>
      <c r="E2" s="147"/>
      <c r="F2" s="147"/>
      <c r="G2" s="147"/>
      <c r="H2" s="147"/>
      <c r="I2" s="147"/>
      <c r="J2" s="147"/>
      <c r="K2" s="147"/>
      <c r="L2" s="147"/>
      <c r="M2" s="147"/>
      <c r="N2" s="147"/>
      <c r="O2" s="147"/>
      <c r="P2" s="147"/>
      <c r="Q2" s="147"/>
      <c r="R2" s="147"/>
      <c r="S2" s="147"/>
      <c r="T2" s="147"/>
      <c r="U2" s="56"/>
      <c r="V2" s="147" t="s">
        <v>83</v>
      </c>
      <c r="W2" s="147"/>
      <c r="X2" s="147"/>
      <c r="Y2" s="147"/>
      <c r="Z2" s="147"/>
      <c r="AA2" s="147"/>
      <c r="AB2" s="147"/>
      <c r="AC2" s="147"/>
      <c r="AD2" s="147"/>
      <c r="AE2" s="147"/>
      <c r="AF2" s="147"/>
      <c r="AG2" s="147"/>
      <c r="AH2" s="147"/>
      <c r="AI2" s="147"/>
      <c r="AJ2" s="147"/>
      <c r="AK2" s="147"/>
      <c r="AL2" s="147"/>
      <c r="AM2" s="69"/>
    </row>
    <row r="3" spans="1:39" ht="28.5" x14ac:dyDescent="0.45">
      <c r="A3" s="80"/>
      <c r="B3" s="146"/>
      <c r="C3" s="147"/>
      <c r="D3" s="147"/>
      <c r="E3" s="147"/>
      <c r="F3" s="147"/>
      <c r="G3" s="147"/>
      <c r="H3" s="147"/>
      <c r="I3" s="147"/>
      <c r="J3" s="147"/>
      <c r="K3" s="147"/>
      <c r="L3" s="147"/>
      <c r="M3" s="147"/>
      <c r="N3" s="147"/>
      <c r="O3" s="147"/>
      <c r="P3" s="147"/>
      <c r="Q3" s="147"/>
      <c r="R3" s="147"/>
      <c r="S3" s="147"/>
      <c r="T3" s="147"/>
      <c r="U3" s="56"/>
      <c r="V3" s="147"/>
      <c r="W3" s="147"/>
      <c r="X3" s="147"/>
      <c r="Y3" s="147"/>
      <c r="Z3" s="147"/>
      <c r="AA3" s="147"/>
      <c r="AB3" s="147"/>
      <c r="AC3" s="147"/>
      <c r="AD3" s="147"/>
      <c r="AE3" s="147"/>
      <c r="AF3" s="147"/>
      <c r="AG3" s="147"/>
      <c r="AH3" s="147"/>
      <c r="AI3" s="147"/>
      <c r="AJ3" s="147"/>
      <c r="AK3" s="147"/>
      <c r="AL3" s="147"/>
      <c r="AM3" s="69"/>
    </row>
    <row r="4" spans="1:39" ht="15.75" thickBot="1" x14ac:dyDescent="0.3">
      <c r="A4" s="80"/>
      <c r="U4" s="69"/>
      <c r="AM4" s="69"/>
    </row>
    <row r="5" spans="1:39" ht="18.75" x14ac:dyDescent="0.3">
      <c r="A5" s="155" t="s">
        <v>80</v>
      </c>
      <c r="B5" s="29"/>
      <c r="C5" s="29"/>
      <c r="D5" s="29"/>
      <c r="E5" s="29"/>
      <c r="F5" s="29"/>
      <c r="G5" s="150" t="s">
        <v>66</v>
      </c>
      <c r="H5" s="150"/>
      <c r="I5" s="150"/>
      <c r="J5" s="150"/>
      <c r="K5" s="150"/>
      <c r="L5" s="150"/>
      <c r="M5" s="150"/>
      <c r="N5" s="150"/>
      <c r="O5" s="150"/>
      <c r="P5" s="150"/>
      <c r="Q5" s="150"/>
      <c r="R5" s="150"/>
      <c r="S5" s="150"/>
      <c r="T5" s="30"/>
      <c r="U5" s="77"/>
      <c r="W5" s="29"/>
      <c r="X5" s="29"/>
      <c r="AM5" s="69"/>
    </row>
    <row r="6" spans="1:39" ht="18.75" x14ac:dyDescent="0.3">
      <c r="A6" s="156"/>
      <c r="B6" s="29"/>
      <c r="C6" s="29"/>
      <c r="D6" s="29"/>
      <c r="E6" s="29"/>
      <c r="F6" s="198" t="s">
        <v>114</v>
      </c>
      <c r="G6" s="187">
        <f>'Transition Cash Flow'!$E$10*(1+G7)</f>
        <v>0</v>
      </c>
      <c r="H6" s="187">
        <f>'Transition Cash Flow'!$E$10*(1+H7)</f>
        <v>0</v>
      </c>
      <c r="I6" s="187">
        <f>'Transition Cash Flow'!$E$10*(1+I7)</f>
        <v>0</v>
      </c>
      <c r="J6" s="187">
        <f>'Transition Cash Flow'!$E$10*(1+J7)</f>
        <v>0</v>
      </c>
      <c r="K6" s="187">
        <f>'Transition Cash Flow'!$E$10*(1+K7)</f>
        <v>0</v>
      </c>
      <c r="L6" s="187">
        <f>'Transition Cash Flow'!$E$10*(1+L7)</f>
        <v>0</v>
      </c>
      <c r="M6" s="187">
        <f>'Transition Cash Flow'!$E$10*(1+M7)</f>
        <v>0</v>
      </c>
      <c r="N6" s="187">
        <f>'Transition Cash Flow'!$E$10*(1+N7)</f>
        <v>0</v>
      </c>
      <c r="O6" s="187">
        <f>'Transition Cash Flow'!$E$10*(1+O7)</f>
        <v>0</v>
      </c>
      <c r="P6" s="187">
        <f>'Transition Cash Flow'!$E$10*(1+P7)</f>
        <v>0</v>
      </c>
      <c r="Q6" s="187">
        <f>'Transition Cash Flow'!$E$10*(1+Q7)</f>
        <v>0</v>
      </c>
      <c r="R6" s="187">
        <f>'Transition Cash Flow'!$E$10*(1+R7)</f>
        <v>0</v>
      </c>
      <c r="S6" s="188">
        <f>'Transition Cash Flow'!$E$10*(1+S7)</f>
        <v>0</v>
      </c>
      <c r="T6" s="117"/>
      <c r="U6" s="77"/>
      <c r="W6" s="29"/>
      <c r="X6" s="29"/>
      <c r="Y6" s="150" t="s">
        <v>66</v>
      </c>
      <c r="Z6" s="150"/>
      <c r="AA6" s="150"/>
      <c r="AB6" s="150"/>
      <c r="AC6" s="150"/>
      <c r="AD6" s="150"/>
      <c r="AE6" s="150"/>
      <c r="AF6" s="150"/>
      <c r="AG6" s="150"/>
      <c r="AH6" s="150"/>
      <c r="AI6" s="150"/>
      <c r="AJ6" s="150"/>
      <c r="AK6" s="150"/>
      <c r="AM6" s="69"/>
    </row>
    <row r="7" spans="1:39" x14ac:dyDescent="0.25">
      <c r="A7" s="156"/>
      <c r="B7" s="62"/>
      <c r="C7" s="62"/>
      <c r="D7" s="62"/>
      <c r="E7" s="182" t="s">
        <v>115</v>
      </c>
      <c r="F7" s="69"/>
      <c r="G7" s="189">
        <v>-0.3</v>
      </c>
      <c r="H7" s="189">
        <v>-0.25</v>
      </c>
      <c r="I7" s="189">
        <v>-0.2</v>
      </c>
      <c r="J7" s="189">
        <v>-0.15</v>
      </c>
      <c r="K7" s="189">
        <v>-0.1</v>
      </c>
      <c r="L7" s="189">
        <v>-0.05</v>
      </c>
      <c r="M7" s="189">
        <v>0</v>
      </c>
      <c r="N7" s="189">
        <v>0.05</v>
      </c>
      <c r="O7" s="189">
        <v>0.1</v>
      </c>
      <c r="P7" s="189">
        <v>0.15</v>
      </c>
      <c r="Q7" s="189">
        <v>0.2</v>
      </c>
      <c r="R7" s="189">
        <v>0.25</v>
      </c>
      <c r="S7" s="189">
        <v>0.3</v>
      </c>
      <c r="T7" s="31"/>
      <c r="U7" s="78"/>
      <c r="W7" s="62"/>
      <c r="X7" s="29"/>
      <c r="Y7" s="31">
        <f>G7</f>
        <v>-0.3</v>
      </c>
      <c r="Z7" s="31">
        <f t="shared" ref="Z7:AK7" si="0">H7</f>
        <v>-0.25</v>
      </c>
      <c r="AA7" s="31">
        <f t="shared" si="0"/>
        <v>-0.2</v>
      </c>
      <c r="AB7" s="31">
        <f t="shared" si="0"/>
        <v>-0.15</v>
      </c>
      <c r="AC7" s="31">
        <f t="shared" si="0"/>
        <v>-0.1</v>
      </c>
      <c r="AD7" s="31">
        <f t="shared" si="0"/>
        <v>-0.05</v>
      </c>
      <c r="AE7" s="31">
        <f t="shared" si="0"/>
        <v>0</v>
      </c>
      <c r="AF7" s="31">
        <f t="shared" si="0"/>
        <v>0.05</v>
      </c>
      <c r="AG7" s="31">
        <f t="shared" si="0"/>
        <v>0.1</v>
      </c>
      <c r="AH7" s="31">
        <f t="shared" si="0"/>
        <v>0.15</v>
      </c>
      <c r="AI7" s="31">
        <f t="shared" si="0"/>
        <v>0.2</v>
      </c>
      <c r="AJ7" s="31">
        <f t="shared" si="0"/>
        <v>0.25</v>
      </c>
      <c r="AK7" s="31">
        <f t="shared" si="0"/>
        <v>0.3</v>
      </c>
      <c r="AM7" s="69"/>
    </row>
    <row r="8" spans="1:39" x14ac:dyDescent="0.25">
      <c r="A8" s="156"/>
      <c r="B8" s="169" t="s">
        <v>65</v>
      </c>
      <c r="C8" s="123"/>
      <c r="D8" s="123"/>
      <c r="E8" s="183">
        <f>'Transition Cash Flow'!$E$11*(1+F8)</f>
        <v>0</v>
      </c>
      <c r="F8" s="175">
        <v>-0.3</v>
      </c>
      <c r="G8" s="33">
        <f>NPV('Transition Cash Flow'!$C$3,(1+'Transition Rotation Sensitivity'!G$7)*'Transition Cash Flow'!$E$10*(1+'Transition Rotation Sensitivity'!$F8)*'Transition Cash Flow'!$E$11-'Transition Cash Flow'!$E$45,'Transition Cash Flow'!$I$46)</f>
        <v>0</v>
      </c>
      <c r="H8" s="33">
        <f>NPV('Transition Cash Flow'!$C$3,(1+'Transition Rotation Sensitivity'!H$7)*'Transition Cash Flow'!$E$10*(1+'Transition Rotation Sensitivity'!$F8)*'Transition Cash Flow'!$E$11-'Transition Cash Flow'!$E$45,'Transition Cash Flow'!$I$46)</f>
        <v>0</v>
      </c>
      <c r="I8" s="33">
        <f>NPV('Transition Cash Flow'!$C$3,(1+'Transition Rotation Sensitivity'!I$7)*'Transition Cash Flow'!$E$10*(1+'Transition Rotation Sensitivity'!$F8)*'Transition Cash Flow'!$E$11-'Transition Cash Flow'!$E$45,'Transition Cash Flow'!$I$46)</f>
        <v>0</v>
      </c>
      <c r="J8" s="33">
        <f>NPV('Transition Cash Flow'!$C$3,(1+'Transition Rotation Sensitivity'!J$7)*'Transition Cash Flow'!$E$10*(1+'Transition Rotation Sensitivity'!$F8)*'Transition Cash Flow'!$E$11-'Transition Cash Flow'!$E$45,'Transition Cash Flow'!$I$46)</f>
        <v>0</v>
      </c>
      <c r="K8" s="33">
        <f>NPV('Transition Cash Flow'!$C$3,(1+'Transition Rotation Sensitivity'!K$7)*'Transition Cash Flow'!$E$10*(1+'Transition Rotation Sensitivity'!$F8)*'Transition Cash Flow'!$E$11-'Transition Cash Flow'!$E$45,'Transition Cash Flow'!$I$46)</f>
        <v>0</v>
      </c>
      <c r="L8" s="33">
        <f>NPV('Transition Cash Flow'!$C$3,(1+'Transition Rotation Sensitivity'!L$7)*'Transition Cash Flow'!$E$10*(1+'Transition Rotation Sensitivity'!$F8)*'Transition Cash Flow'!$E$11-'Transition Cash Flow'!$E$45,'Transition Cash Flow'!$I$46)</f>
        <v>0</v>
      </c>
      <c r="M8" s="33">
        <f>NPV('Transition Cash Flow'!$C$3,(1+'Transition Rotation Sensitivity'!M$7)*'Transition Cash Flow'!$E$10*(1+'Transition Rotation Sensitivity'!$F8)*'Transition Cash Flow'!$E$11-'Transition Cash Flow'!$E$45,'Transition Cash Flow'!$I$46)</f>
        <v>0</v>
      </c>
      <c r="N8" s="33">
        <f>NPV('Transition Cash Flow'!$C$3,(1+'Transition Rotation Sensitivity'!N$7)*'Transition Cash Flow'!$E$10*(1+'Transition Rotation Sensitivity'!$F8)*'Transition Cash Flow'!$E$11-'Transition Cash Flow'!$E$45,'Transition Cash Flow'!$I$46)</f>
        <v>0</v>
      </c>
      <c r="O8" s="33">
        <f>NPV('Transition Cash Flow'!$C$3,(1+'Transition Rotation Sensitivity'!O$7)*'Transition Cash Flow'!$E$10*(1+'Transition Rotation Sensitivity'!$F8)*'Transition Cash Flow'!$E$11-'Transition Cash Flow'!$E$45,'Transition Cash Flow'!$I$46)</f>
        <v>0</v>
      </c>
      <c r="P8" s="33">
        <f>NPV('Transition Cash Flow'!$C$3,(1+'Transition Rotation Sensitivity'!P$7)*'Transition Cash Flow'!$E$10*(1+'Transition Rotation Sensitivity'!$F8)*'Transition Cash Flow'!$E$11-'Transition Cash Flow'!$E$45,'Transition Cash Flow'!$I$46)</f>
        <v>0</v>
      </c>
      <c r="Q8" s="33">
        <f>NPV('Transition Cash Flow'!$C$3,(1+'Transition Rotation Sensitivity'!Q$7)*'Transition Cash Flow'!$E$10*(1+'Transition Rotation Sensitivity'!$F8)*'Transition Cash Flow'!$E$11-'Transition Cash Flow'!$E$45,'Transition Cash Flow'!$I$46)</f>
        <v>0</v>
      </c>
      <c r="R8" s="33">
        <f>NPV('Transition Cash Flow'!$C$3,(1+'Transition Rotation Sensitivity'!R$7)*'Transition Cash Flow'!$E$10*(1+'Transition Rotation Sensitivity'!$F8)*'Transition Cash Flow'!$E$11-'Transition Cash Flow'!$E$45,'Transition Cash Flow'!$I$46)</f>
        <v>0</v>
      </c>
      <c r="S8" s="33">
        <f>NPV('Transition Cash Flow'!$C$3,(1+'Transition Rotation Sensitivity'!S$7)*'Transition Cash Flow'!$E$10*(1+'Transition Rotation Sensitivity'!$F8)*'Transition Cash Flow'!$E$11-'Transition Cash Flow'!$E$45,'Transition Cash Flow'!$I$46)</f>
        <v>0</v>
      </c>
      <c r="T8" s="33"/>
      <c r="U8" s="79"/>
      <c r="W8" s="151" t="s">
        <v>65</v>
      </c>
      <c r="X8" s="32">
        <f>F8</f>
        <v>-0.3</v>
      </c>
      <c r="Y8" s="127" t="e">
        <f>G8/NPV('Transition Cash Flow'!$C$3,'Transition Cash Flow'!$E$45,'Transition Cash Flow'!$I$45)</f>
        <v>#DIV/0!</v>
      </c>
      <c r="Z8" s="127" t="e">
        <f>H8/NPV('Transition Cash Flow'!$C$3,'Transition Cash Flow'!$E$45,'Transition Cash Flow'!$I$45)</f>
        <v>#DIV/0!</v>
      </c>
      <c r="AA8" s="127" t="e">
        <f>I8/NPV('Transition Cash Flow'!$C$3,'Transition Cash Flow'!$E$45,'Transition Cash Flow'!$I$45)</f>
        <v>#DIV/0!</v>
      </c>
      <c r="AB8" s="127" t="e">
        <f>J8/NPV('Transition Cash Flow'!$C$3,'Transition Cash Flow'!$E$45,'Transition Cash Flow'!$I$45)</f>
        <v>#DIV/0!</v>
      </c>
      <c r="AC8" s="127" t="e">
        <f>K8/NPV('Transition Cash Flow'!$C$3,'Transition Cash Flow'!$E$45,'Transition Cash Flow'!$I$45)</f>
        <v>#DIV/0!</v>
      </c>
      <c r="AD8" s="127" t="e">
        <f>L8/NPV('Transition Cash Flow'!$C$3,'Transition Cash Flow'!$E$45,'Transition Cash Flow'!$I$45)</f>
        <v>#DIV/0!</v>
      </c>
      <c r="AE8" s="127" t="e">
        <f>M8/NPV('Transition Cash Flow'!$C$3,'Transition Cash Flow'!$E$45,'Transition Cash Flow'!$I$45)</f>
        <v>#DIV/0!</v>
      </c>
      <c r="AF8" s="127" t="e">
        <f>N8/NPV('Transition Cash Flow'!$C$3,'Transition Cash Flow'!$E$45,'Transition Cash Flow'!$I$45)</f>
        <v>#DIV/0!</v>
      </c>
      <c r="AG8" s="127" t="e">
        <f>O8/NPV('Transition Cash Flow'!$C$3,'Transition Cash Flow'!$E$45,'Transition Cash Flow'!$I$45)</f>
        <v>#DIV/0!</v>
      </c>
      <c r="AH8" s="127" t="e">
        <f>P8/NPV('Transition Cash Flow'!$C$3,'Transition Cash Flow'!$E$45,'Transition Cash Flow'!$I$45)</f>
        <v>#DIV/0!</v>
      </c>
      <c r="AI8" s="127" t="e">
        <f>Q8/NPV('Transition Cash Flow'!$C$3,'Transition Cash Flow'!$E$45,'Transition Cash Flow'!$I$45)</f>
        <v>#DIV/0!</v>
      </c>
      <c r="AJ8" s="127" t="e">
        <f>R8/NPV('Transition Cash Flow'!$C$3,'Transition Cash Flow'!$E$45,'Transition Cash Flow'!$I$45)</f>
        <v>#DIV/0!</v>
      </c>
      <c r="AK8" s="127" t="e">
        <f>S8/NPV('Transition Cash Flow'!$C$3,'Transition Cash Flow'!$E$45,'Transition Cash Flow'!$I$45)</f>
        <v>#DIV/0!</v>
      </c>
      <c r="AM8" s="69"/>
    </row>
    <row r="9" spans="1:39" x14ac:dyDescent="0.25">
      <c r="A9" s="156"/>
      <c r="B9" s="169"/>
      <c r="C9" s="123"/>
      <c r="D9" s="123"/>
      <c r="E9" s="183">
        <f>'Transition Cash Flow'!$E$11*(1+F9)</f>
        <v>0</v>
      </c>
      <c r="F9" s="175">
        <v>-0.25</v>
      </c>
      <c r="G9" s="33">
        <f>NPV('Transition Cash Flow'!$C$3,(1+'Transition Rotation Sensitivity'!G$7)*'Transition Cash Flow'!$E$10*(1+'Transition Rotation Sensitivity'!$F9)*'Transition Cash Flow'!$E$11-'Transition Cash Flow'!$E$45,'Transition Cash Flow'!$I$46)</f>
        <v>0</v>
      </c>
      <c r="H9" s="33">
        <f>NPV('Transition Cash Flow'!$C$3,(1+'Transition Rotation Sensitivity'!H$7)*'Transition Cash Flow'!$E$10*(1+'Transition Rotation Sensitivity'!$F9)*'Transition Cash Flow'!$E$11-'Transition Cash Flow'!$E$45,'Transition Cash Flow'!$I$46)</f>
        <v>0</v>
      </c>
      <c r="I9" s="33">
        <f>NPV('Transition Cash Flow'!$C$3,(1+'Transition Rotation Sensitivity'!I$7)*'Transition Cash Flow'!$E$10*(1+'Transition Rotation Sensitivity'!$F9)*'Transition Cash Flow'!$E$11-'Transition Cash Flow'!$E$45,'Transition Cash Flow'!$I$46)</f>
        <v>0</v>
      </c>
      <c r="J9" s="33">
        <f>NPV('Transition Cash Flow'!$C$3,(1+'Transition Rotation Sensitivity'!J$7)*'Transition Cash Flow'!$E$10*(1+'Transition Rotation Sensitivity'!$F9)*'Transition Cash Flow'!$E$11-'Transition Cash Flow'!$E$45,'Transition Cash Flow'!$I$46)</f>
        <v>0</v>
      </c>
      <c r="K9" s="33">
        <f>NPV('Transition Cash Flow'!$C$3,(1+'Transition Rotation Sensitivity'!K$7)*'Transition Cash Flow'!$E$10*(1+'Transition Rotation Sensitivity'!$F9)*'Transition Cash Flow'!$E$11-'Transition Cash Flow'!$E$45,'Transition Cash Flow'!$I$46)</f>
        <v>0</v>
      </c>
      <c r="L9" s="33">
        <f>NPV('Transition Cash Flow'!$C$3,(1+'Transition Rotation Sensitivity'!L$7)*'Transition Cash Flow'!$E$10*(1+'Transition Rotation Sensitivity'!$F9)*'Transition Cash Flow'!$E$11-'Transition Cash Flow'!$E$45,'Transition Cash Flow'!$I$46)</f>
        <v>0</v>
      </c>
      <c r="M9" s="33">
        <f>NPV('Transition Cash Flow'!$C$3,(1+'Transition Rotation Sensitivity'!M$7)*'Transition Cash Flow'!$E$10*(1+'Transition Rotation Sensitivity'!$F9)*'Transition Cash Flow'!$E$11-'Transition Cash Flow'!$E$45,'Transition Cash Flow'!$I$46)</f>
        <v>0</v>
      </c>
      <c r="N9" s="33">
        <f>NPV('Transition Cash Flow'!$C$3,(1+'Transition Rotation Sensitivity'!N$7)*'Transition Cash Flow'!$E$10*(1+'Transition Rotation Sensitivity'!$F9)*'Transition Cash Flow'!$E$11-'Transition Cash Flow'!$E$45,'Transition Cash Flow'!$I$46)</f>
        <v>0</v>
      </c>
      <c r="O9" s="33">
        <f>NPV('Transition Cash Flow'!$C$3,(1+'Transition Rotation Sensitivity'!O$7)*'Transition Cash Flow'!$E$10*(1+'Transition Rotation Sensitivity'!$F9)*'Transition Cash Flow'!$E$11-'Transition Cash Flow'!$E$45,'Transition Cash Flow'!$I$46)</f>
        <v>0</v>
      </c>
      <c r="P9" s="33">
        <f>NPV('Transition Cash Flow'!$C$3,(1+'Transition Rotation Sensitivity'!P$7)*'Transition Cash Flow'!$E$10*(1+'Transition Rotation Sensitivity'!$F9)*'Transition Cash Flow'!$E$11-'Transition Cash Flow'!$E$45,'Transition Cash Flow'!$I$46)</f>
        <v>0</v>
      </c>
      <c r="Q9" s="33">
        <f>NPV('Transition Cash Flow'!$C$3,(1+'Transition Rotation Sensitivity'!Q$7)*'Transition Cash Flow'!$E$10*(1+'Transition Rotation Sensitivity'!$F9)*'Transition Cash Flow'!$E$11-'Transition Cash Flow'!$E$45,'Transition Cash Flow'!$I$46)</f>
        <v>0</v>
      </c>
      <c r="R9" s="33">
        <f>NPV('Transition Cash Flow'!$C$3,(1+'Transition Rotation Sensitivity'!R$7)*'Transition Cash Flow'!$E$10*(1+'Transition Rotation Sensitivity'!$F9)*'Transition Cash Flow'!$E$11-'Transition Cash Flow'!$E$45,'Transition Cash Flow'!$I$46)</f>
        <v>0</v>
      </c>
      <c r="S9" s="33">
        <f>NPV('Transition Cash Flow'!$C$3,(1+'Transition Rotation Sensitivity'!S$7)*'Transition Cash Flow'!$E$10*(1+'Transition Rotation Sensitivity'!$F9)*'Transition Cash Flow'!$E$11-'Transition Cash Flow'!$E$45,'Transition Cash Flow'!$I$46)</f>
        <v>0</v>
      </c>
      <c r="T9" s="33"/>
      <c r="U9" s="79"/>
      <c r="W9" s="151"/>
      <c r="X9" s="32">
        <f t="shared" ref="X9:X20" si="1">F9</f>
        <v>-0.25</v>
      </c>
      <c r="Y9" s="127" t="e">
        <f>G9/NPV('Transition Cash Flow'!$C$3,'Transition Cash Flow'!$E$45,'Transition Cash Flow'!$I$45)</f>
        <v>#DIV/0!</v>
      </c>
      <c r="Z9" s="127" t="e">
        <f>H9/NPV('Transition Cash Flow'!$C$3,'Transition Cash Flow'!$E$45,'Transition Cash Flow'!$I$45)</f>
        <v>#DIV/0!</v>
      </c>
      <c r="AA9" s="127" t="e">
        <f>I9/NPV('Transition Cash Flow'!$C$3,'Transition Cash Flow'!$E$45,'Transition Cash Flow'!$I$45)</f>
        <v>#DIV/0!</v>
      </c>
      <c r="AB9" s="127" t="e">
        <f>J9/NPV('Transition Cash Flow'!$C$3,'Transition Cash Flow'!$E$45,'Transition Cash Flow'!$I$45)</f>
        <v>#DIV/0!</v>
      </c>
      <c r="AC9" s="127" t="e">
        <f>K9/NPV('Transition Cash Flow'!$C$3,'Transition Cash Flow'!$E$45,'Transition Cash Flow'!$I$45)</f>
        <v>#DIV/0!</v>
      </c>
      <c r="AD9" s="127" t="e">
        <f>L9/NPV('Transition Cash Flow'!$C$3,'Transition Cash Flow'!$E$45,'Transition Cash Flow'!$I$45)</f>
        <v>#DIV/0!</v>
      </c>
      <c r="AE9" s="127" t="e">
        <f>M9/NPV('Transition Cash Flow'!$C$3,'Transition Cash Flow'!$E$45,'Transition Cash Flow'!$I$45)</f>
        <v>#DIV/0!</v>
      </c>
      <c r="AF9" s="127" t="e">
        <f>N9/NPV('Transition Cash Flow'!$C$3,'Transition Cash Flow'!$E$45,'Transition Cash Flow'!$I$45)</f>
        <v>#DIV/0!</v>
      </c>
      <c r="AG9" s="127" t="e">
        <f>O9/NPV('Transition Cash Flow'!$C$3,'Transition Cash Flow'!$E$45,'Transition Cash Flow'!$I$45)</f>
        <v>#DIV/0!</v>
      </c>
      <c r="AH9" s="127" t="e">
        <f>P9/NPV('Transition Cash Flow'!$C$3,'Transition Cash Flow'!$E$45,'Transition Cash Flow'!$I$45)</f>
        <v>#DIV/0!</v>
      </c>
      <c r="AI9" s="127" t="e">
        <f>Q9/NPV('Transition Cash Flow'!$C$3,'Transition Cash Flow'!$E$45,'Transition Cash Flow'!$I$45)</f>
        <v>#DIV/0!</v>
      </c>
      <c r="AJ9" s="127" t="e">
        <f>R9/NPV('Transition Cash Flow'!$C$3,'Transition Cash Flow'!$E$45,'Transition Cash Flow'!$I$45)</f>
        <v>#DIV/0!</v>
      </c>
      <c r="AK9" s="127" t="e">
        <f>S9/NPV('Transition Cash Flow'!$C$3,'Transition Cash Flow'!$E$45,'Transition Cash Flow'!$I$45)</f>
        <v>#DIV/0!</v>
      </c>
      <c r="AM9" s="69"/>
    </row>
    <row r="10" spans="1:39" x14ac:dyDescent="0.25">
      <c r="A10" s="156"/>
      <c r="B10" s="169"/>
      <c r="C10" s="123"/>
      <c r="D10" s="123"/>
      <c r="E10" s="183">
        <f>'Transition Cash Flow'!$E$11*(1+F10)</f>
        <v>0</v>
      </c>
      <c r="F10" s="175">
        <v>-0.2</v>
      </c>
      <c r="G10" s="33">
        <f>NPV('Transition Cash Flow'!$C$3,(1+'Transition Rotation Sensitivity'!G$7)*'Transition Cash Flow'!$E$10*(1+'Transition Rotation Sensitivity'!$F10)*'Transition Cash Flow'!$E$11-'Transition Cash Flow'!$E$45,'Transition Cash Flow'!$I$46)</f>
        <v>0</v>
      </c>
      <c r="H10" s="33">
        <f>NPV('Transition Cash Flow'!$C$3,(1+'Transition Rotation Sensitivity'!H$7)*'Transition Cash Flow'!$E$10*(1+'Transition Rotation Sensitivity'!$F10)*'Transition Cash Flow'!$E$11-'Transition Cash Flow'!$E$45,'Transition Cash Flow'!$I$46)</f>
        <v>0</v>
      </c>
      <c r="I10" s="33">
        <f>NPV('Transition Cash Flow'!$C$3,(1+'Transition Rotation Sensitivity'!I$7)*'Transition Cash Flow'!$E$10*(1+'Transition Rotation Sensitivity'!$F10)*'Transition Cash Flow'!$E$11-'Transition Cash Flow'!$E$45,'Transition Cash Flow'!$I$46)</f>
        <v>0</v>
      </c>
      <c r="J10" s="33">
        <f>NPV('Transition Cash Flow'!$C$3,(1+'Transition Rotation Sensitivity'!J$7)*'Transition Cash Flow'!$E$10*(1+'Transition Rotation Sensitivity'!$F10)*'Transition Cash Flow'!$E$11-'Transition Cash Flow'!$E$45,'Transition Cash Flow'!$I$46)</f>
        <v>0</v>
      </c>
      <c r="K10" s="33">
        <f>NPV('Transition Cash Flow'!$C$3,(1+'Transition Rotation Sensitivity'!K$7)*'Transition Cash Flow'!$E$10*(1+'Transition Rotation Sensitivity'!$F10)*'Transition Cash Flow'!$E$11-'Transition Cash Flow'!$E$45,'Transition Cash Flow'!$I$46)</f>
        <v>0</v>
      </c>
      <c r="L10" s="33">
        <f>NPV('Transition Cash Flow'!$C$3,(1+'Transition Rotation Sensitivity'!L$7)*'Transition Cash Flow'!$E$10*(1+'Transition Rotation Sensitivity'!$F10)*'Transition Cash Flow'!$E$11-'Transition Cash Flow'!$E$45,'Transition Cash Flow'!$I$46)</f>
        <v>0</v>
      </c>
      <c r="M10" s="33">
        <f>NPV('Transition Cash Flow'!$C$3,(1+'Transition Rotation Sensitivity'!M$7)*'Transition Cash Flow'!$E$10*(1+'Transition Rotation Sensitivity'!$F10)*'Transition Cash Flow'!$E$11-'Transition Cash Flow'!$E$45,'Transition Cash Flow'!$I$46)</f>
        <v>0</v>
      </c>
      <c r="N10" s="33">
        <f>NPV('Transition Cash Flow'!$C$3,(1+'Transition Rotation Sensitivity'!N$7)*'Transition Cash Flow'!$E$10*(1+'Transition Rotation Sensitivity'!$F10)*'Transition Cash Flow'!$E$11-'Transition Cash Flow'!$E$45,'Transition Cash Flow'!$I$46)</f>
        <v>0</v>
      </c>
      <c r="O10" s="33">
        <f>NPV('Transition Cash Flow'!$C$3,(1+'Transition Rotation Sensitivity'!O$7)*'Transition Cash Flow'!$E$10*(1+'Transition Rotation Sensitivity'!$F10)*'Transition Cash Flow'!$E$11-'Transition Cash Flow'!$E$45,'Transition Cash Flow'!$I$46)</f>
        <v>0</v>
      </c>
      <c r="P10" s="33">
        <f>NPV('Transition Cash Flow'!$C$3,(1+'Transition Rotation Sensitivity'!P$7)*'Transition Cash Flow'!$E$10*(1+'Transition Rotation Sensitivity'!$F10)*'Transition Cash Flow'!$E$11-'Transition Cash Flow'!$E$45,'Transition Cash Flow'!$I$46)</f>
        <v>0</v>
      </c>
      <c r="Q10" s="33">
        <f>NPV('Transition Cash Flow'!$C$3,(1+'Transition Rotation Sensitivity'!Q$7)*'Transition Cash Flow'!$E$10*(1+'Transition Rotation Sensitivity'!$F10)*'Transition Cash Flow'!$E$11-'Transition Cash Flow'!$E$45,'Transition Cash Flow'!$I$46)</f>
        <v>0</v>
      </c>
      <c r="R10" s="33">
        <f>NPV('Transition Cash Flow'!$C$3,(1+'Transition Rotation Sensitivity'!R$7)*'Transition Cash Flow'!$E$10*(1+'Transition Rotation Sensitivity'!$F10)*'Transition Cash Flow'!$E$11-'Transition Cash Flow'!$E$45,'Transition Cash Flow'!$I$46)</f>
        <v>0</v>
      </c>
      <c r="S10" s="33">
        <f>NPV('Transition Cash Flow'!$C$3,(1+'Transition Rotation Sensitivity'!S$7)*'Transition Cash Flow'!$E$10*(1+'Transition Rotation Sensitivity'!$F10)*'Transition Cash Flow'!$E$11-'Transition Cash Flow'!$E$45,'Transition Cash Flow'!$I$46)</f>
        <v>0</v>
      </c>
      <c r="T10" s="33"/>
      <c r="U10" s="79"/>
      <c r="W10" s="151"/>
      <c r="X10" s="32">
        <f t="shared" si="1"/>
        <v>-0.2</v>
      </c>
      <c r="Y10" s="127" t="e">
        <f>G10/NPV('Transition Cash Flow'!$C$3,'Transition Cash Flow'!$E$45,'Transition Cash Flow'!$I$45)</f>
        <v>#DIV/0!</v>
      </c>
      <c r="Z10" s="127" t="e">
        <f>H10/NPV('Transition Cash Flow'!$C$3,'Transition Cash Flow'!$E$45,'Transition Cash Flow'!$I$45)</f>
        <v>#DIV/0!</v>
      </c>
      <c r="AA10" s="127" t="e">
        <f>I10/NPV('Transition Cash Flow'!$C$3,'Transition Cash Flow'!$E$45,'Transition Cash Flow'!$I$45)</f>
        <v>#DIV/0!</v>
      </c>
      <c r="AB10" s="127" t="e">
        <f>J10/NPV('Transition Cash Flow'!$C$3,'Transition Cash Flow'!$E$45,'Transition Cash Flow'!$I$45)</f>
        <v>#DIV/0!</v>
      </c>
      <c r="AC10" s="127" t="e">
        <f>K10/NPV('Transition Cash Flow'!$C$3,'Transition Cash Flow'!$E$45,'Transition Cash Flow'!$I$45)</f>
        <v>#DIV/0!</v>
      </c>
      <c r="AD10" s="127" t="e">
        <f>L10/NPV('Transition Cash Flow'!$C$3,'Transition Cash Flow'!$E$45,'Transition Cash Flow'!$I$45)</f>
        <v>#DIV/0!</v>
      </c>
      <c r="AE10" s="127" t="e">
        <f>M10/NPV('Transition Cash Flow'!$C$3,'Transition Cash Flow'!$E$45,'Transition Cash Flow'!$I$45)</f>
        <v>#DIV/0!</v>
      </c>
      <c r="AF10" s="127" t="e">
        <f>N10/NPV('Transition Cash Flow'!$C$3,'Transition Cash Flow'!$E$45,'Transition Cash Flow'!$I$45)</f>
        <v>#DIV/0!</v>
      </c>
      <c r="AG10" s="127" t="e">
        <f>O10/NPV('Transition Cash Flow'!$C$3,'Transition Cash Flow'!$E$45,'Transition Cash Flow'!$I$45)</f>
        <v>#DIV/0!</v>
      </c>
      <c r="AH10" s="127" t="e">
        <f>P10/NPV('Transition Cash Flow'!$C$3,'Transition Cash Flow'!$E$45,'Transition Cash Flow'!$I$45)</f>
        <v>#DIV/0!</v>
      </c>
      <c r="AI10" s="127" t="e">
        <f>Q10/NPV('Transition Cash Flow'!$C$3,'Transition Cash Flow'!$E$45,'Transition Cash Flow'!$I$45)</f>
        <v>#DIV/0!</v>
      </c>
      <c r="AJ10" s="127" t="e">
        <f>R10/NPV('Transition Cash Flow'!$C$3,'Transition Cash Flow'!$E$45,'Transition Cash Flow'!$I$45)</f>
        <v>#DIV/0!</v>
      </c>
      <c r="AK10" s="127" t="e">
        <f>S10/NPV('Transition Cash Flow'!$C$3,'Transition Cash Flow'!$E$45,'Transition Cash Flow'!$I$45)</f>
        <v>#DIV/0!</v>
      </c>
      <c r="AM10" s="69"/>
    </row>
    <row r="11" spans="1:39" x14ac:dyDescent="0.25">
      <c r="A11" s="156"/>
      <c r="B11" s="169"/>
      <c r="C11" s="123"/>
      <c r="D11" s="123"/>
      <c r="E11" s="183">
        <f>'Transition Cash Flow'!$E$11*(1+F11)</f>
        <v>0</v>
      </c>
      <c r="F11" s="175">
        <v>-0.15</v>
      </c>
      <c r="G11" s="33">
        <f>NPV('Transition Cash Flow'!$C$3,(1+'Transition Rotation Sensitivity'!G$7)*'Transition Cash Flow'!$E$10*(1+'Transition Rotation Sensitivity'!$F11)*'Transition Cash Flow'!$E$11-'Transition Cash Flow'!$E$45,'Transition Cash Flow'!$I$46)</f>
        <v>0</v>
      </c>
      <c r="H11" s="33">
        <f>NPV('Transition Cash Flow'!$C$3,(1+'Transition Rotation Sensitivity'!H$7)*'Transition Cash Flow'!$E$10*(1+'Transition Rotation Sensitivity'!$F11)*'Transition Cash Flow'!$E$11-'Transition Cash Flow'!$E$45,'Transition Cash Flow'!$I$46)</f>
        <v>0</v>
      </c>
      <c r="I11" s="33">
        <f>NPV('Transition Cash Flow'!$C$3,(1+'Transition Rotation Sensitivity'!I$7)*'Transition Cash Flow'!$E$10*(1+'Transition Rotation Sensitivity'!$F11)*'Transition Cash Flow'!$E$11-'Transition Cash Flow'!$E$45,'Transition Cash Flow'!$I$46)</f>
        <v>0</v>
      </c>
      <c r="J11" s="33">
        <f>NPV('Transition Cash Flow'!$C$3,(1+'Transition Rotation Sensitivity'!J$7)*'Transition Cash Flow'!$E$10*(1+'Transition Rotation Sensitivity'!$F11)*'Transition Cash Flow'!$E$11-'Transition Cash Flow'!$E$45,'Transition Cash Flow'!$I$46)</f>
        <v>0</v>
      </c>
      <c r="K11" s="33">
        <f>NPV('Transition Cash Flow'!$C$3,(1+'Transition Rotation Sensitivity'!K$7)*'Transition Cash Flow'!$E$10*(1+'Transition Rotation Sensitivity'!$F11)*'Transition Cash Flow'!$E$11-'Transition Cash Flow'!$E$45,'Transition Cash Flow'!$I$46)</f>
        <v>0</v>
      </c>
      <c r="L11" s="33">
        <f>NPV('Transition Cash Flow'!$C$3,(1+'Transition Rotation Sensitivity'!L$7)*'Transition Cash Flow'!$E$10*(1+'Transition Rotation Sensitivity'!$F11)*'Transition Cash Flow'!$E$11-'Transition Cash Flow'!$E$45,'Transition Cash Flow'!$I$46)</f>
        <v>0</v>
      </c>
      <c r="M11" s="33">
        <f>NPV('Transition Cash Flow'!$C$3,(1+'Transition Rotation Sensitivity'!M$7)*'Transition Cash Flow'!$E$10*(1+'Transition Rotation Sensitivity'!$F11)*'Transition Cash Flow'!$E$11-'Transition Cash Flow'!$E$45,'Transition Cash Flow'!$I$46)</f>
        <v>0</v>
      </c>
      <c r="N11" s="33">
        <f>NPV('Transition Cash Flow'!$C$3,(1+'Transition Rotation Sensitivity'!N$7)*'Transition Cash Flow'!$E$10*(1+'Transition Rotation Sensitivity'!$F11)*'Transition Cash Flow'!$E$11-'Transition Cash Flow'!$E$45,'Transition Cash Flow'!$I$46)</f>
        <v>0</v>
      </c>
      <c r="O11" s="33">
        <f>NPV('Transition Cash Flow'!$C$3,(1+'Transition Rotation Sensitivity'!O$7)*'Transition Cash Flow'!$E$10*(1+'Transition Rotation Sensitivity'!$F11)*'Transition Cash Flow'!$E$11-'Transition Cash Flow'!$E$45,'Transition Cash Flow'!$I$46)</f>
        <v>0</v>
      </c>
      <c r="P11" s="33">
        <f>NPV('Transition Cash Flow'!$C$3,(1+'Transition Rotation Sensitivity'!P$7)*'Transition Cash Flow'!$E$10*(1+'Transition Rotation Sensitivity'!$F11)*'Transition Cash Flow'!$E$11-'Transition Cash Flow'!$E$45,'Transition Cash Flow'!$I$46)</f>
        <v>0</v>
      </c>
      <c r="Q11" s="33">
        <f>NPV('Transition Cash Flow'!$C$3,(1+'Transition Rotation Sensitivity'!Q$7)*'Transition Cash Flow'!$E$10*(1+'Transition Rotation Sensitivity'!$F11)*'Transition Cash Flow'!$E$11-'Transition Cash Flow'!$E$45,'Transition Cash Flow'!$I$46)</f>
        <v>0</v>
      </c>
      <c r="R11" s="33">
        <f>NPV('Transition Cash Flow'!$C$3,(1+'Transition Rotation Sensitivity'!R$7)*'Transition Cash Flow'!$E$10*(1+'Transition Rotation Sensitivity'!$F11)*'Transition Cash Flow'!$E$11-'Transition Cash Flow'!$E$45,'Transition Cash Flow'!$I$46)</f>
        <v>0</v>
      </c>
      <c r="S11" s="33">
        <f>NPV('Transition Cash Flow'!$C$3,(1+'Transition Rotation Sensitivity'!S$7)*'Transition Cash Flow'!$E$10*(1+'Transition Rotation Sensitivity'!$F11)*'Transition Cash Flow'!$E$11-'Transition Cash Flow'!$E$45,'Transition Cash Flow'!$I$46)</f>
        <v>0</v>
      </c>
      <c r="T11" s="33"/>
      <c r="U11" s="79"/>
      <c r="W11" s="151"/>
      <c r="X11" s="32">
        <f t="shared" si="1"/>
        <v>-0.15</v>
      </c>
      <c r="Y11" s="127" t="e">
        <f>G11/NPV('Transition Cash Flow'!$C$3,'Transition Cash Flow'!$E$45,'Transition Cash Flow'!$I$45)</f>
        <v>#DIV/0!</v>
      </c>
      <c r="Z11" s="127" t="e">
        <f>H11/NPV('Transition Cash Flow'!$C$3,'Transition Cash Flow'!$E$45,'Transition Cash Flow'!$I$45)</f>
        <v>#DIV/0!</v>
      </c>
      <c r="AA11" s="127" t="e">
        <f>I11/NPV('Transition Cash Flow'!$C$3,'Transition Cash Flow'!$E$45,'Transition Cash Flow'!$I$45)</f>
        <v>#DIV/0!</v>
      </c>
      <c r="AB11" s="127" t="e">
        <f>J11/NPV('Transition Cash Flow'!$C$3,'Transition Cash Flow'!$E$45,'Transition Cash Flow'!$I$45)</f>
        <v>#DIV/0!</v>
      </c>
      <c r="AC11" s="127" t="e">
        <f>K11/NPV('Transition Cash Flow'!$C$3,'Transition Cash Flow'!$E$45,'Transition Cash Flow'!$I$45)</f>
        <v>#DIV/0!</v>
      </c>
      <c r="AD11" s="127" t="e">
        <f>L11/NPV('Transition Cash Flow'!$C$3,'Transition Cash Flow'!$E$45,'Transition Cash Flow'!$I$45)</f>
        <v>#DIV/0!</v>
      </c>
      <c r="AE11" s="127" t="e">
        <f>M11/NPV('Transition Cash Flow'!$C$3,'Transition Cash Flow'!$E$45,'Transition Cash Flow'!$I$45)</f>
        <v>#DIV/0!</v>
      </c>
      <c r="AF11" s="127" t="e">
        <f>N11/NPV('Transition Cash Flow'!$C$3,'Transition Cash Flow'!$E$45,'Transition Cash Flow'!$I$45)</f>
        <v>#DIV/0!</v>
      </c>
      <c r="AG11" s="127" t="e">
        <f>O11/NPV('Transition Cash Flow'!$C$3,'Transition Cash Flow'!$E$45,'Transition Cash Flow'!$I$45)</f>
        <v>#DIV/0!</v>
      </c>
      <c r="AH11" s="127" t="e">
        <f>P11/NPV('Transition Cash Flow'!$C$3,'Transition Cash Flow'!$E$45,'Transition Cash Flow'!$I$45)</f>
        <v>#DIV/0!</v>
      </c>
      <c r="AI11" s="127" t="e">
        <f>Q11/NPV('Transition Cash Flow'!$C$3,'Transition Cash Flow'!$E$45,'Transition Cash Flow'!$I$45)</f>
        <v>#DIV/0!</v>
      </c>
      <c r="AJ11" s="127" t="e">
        <f>R11/NPV('Transition Cash Flow'!$C$3,'Transition Cash Flow'!$E$45,'Transition Cash Flow'!$I$45)</f>
        <v>#DIV/0!</v>
      </c>
      <c r="AK11" s="127" t="e">
        <f>S11/NPV('Transition Cash Flow'!$C$3,'Transition Cash Flow'!$E$45,'Transition Cash Flow'!$I$45)</f>
        <v>#DIV/0!</v>
      </c>
      <c r="AM11" s="69"/>
    </row>
    <row r="12" spans="1:39" x14ac:dyDescent="0.25">
      <c r="A12" s="156"/>
      <c r="B12" s="169"/>
      <c r="C12" s="123"/>
      <c r="D12" s="123"/>
      <c r="E12" s="183">
        <f>'Transition Cash Flow'!$E$11*(1+F12)</f>
        <v>0</v>
      </c>
      <c r="F12" s="175">
        <v>-0.1</v>
      </c>
      <c r="G12" s="33">
        <f>NPV('Transition Cash Flow'!$C$3,(1+'Transition Rotation Sensitivity'!G$7)*'Transition Cash Flow'!$E$10*(1+'Transition Rotation Sensitivity'!$F12)*'Transition Cash Flow'!$E$11-'Transition Cash Flow'!$E$45,'Transition Cash Flow'!$I$46)</f>
        <v>0</v>
      </c>
      <c r="H12" s="33">
        <f>NPV('Transition Cash Flow'!$C$3,(1+'Transition Rotation Sensitivity'!H$7)*'Transition Cash Flow'!$E$10*(1+'Transition Rotation Sensitivity'!$F12)*'Transition Cash Flow'!$E$11-'Transition Cash Flow'!$E$45,'Transition Cash Flow'!$I$46)</f>
        <v>0</v>
      </c>
      <c r="I12" s="33">
        <f>NPV('Transition Cash Flow'!$C$3,(1+'Transition Rotation Sensitivity'!I$7)*'Transition Cash Flow'!$E$10*(1+'Transition Rotation Sensitivity'!$F12)*'Transition Cash Flow'!$E$11-'Transition Cash Flow'!$E$45,'Transition Cash Flow'!$I$46)</f>
        <v>0</v>
      </c>
      <c r="J12" s="33">
        <f>NPV('Transition Cash Flow'!$C$3,(1+'Transition Rotation Sensitivity'!J$7)*'Transition Cash Flow'!$E$10*(1+'Transition Rotation Sensitivity'!$F12)*'Transition Cash Flow'!$E$11-'Transition Cash Flow'!$E$45,'Transition Cash Flow'!$I$46)</f>
        <v>0</v>
      </c>
      <c r="K12" s="33">
        <f>NPV('Transition Cash Flow'!$C$3,(1+'Transition Rotation Sensitivity'!K$7)*'Transition Cash Flow'!$E$10*(1+'Transition Rotation Sensitivity'!$F12)*'Transition Cash Flow'!$E$11-'Transition Cash Flow'!$E$45,'Transition Cash Flow'!$I$46)</f>
        <v>0</v>
      </c>
      <c r="L12" s="33">
        <f>NPV('Transition Cash Flow'!$C$3,(1+'Transition Rotation Sensitivity'!L$7)*'Transition Cash Flow'!$E$10*(1+'Transition Rotation Sensitivity'!$F12)*'Transition Cash Flow'!$E$11-'Transition Cash Flow'!$E$45,'Transition Cash Flow'!$I$46)</f>
        <v>0</v>
      </c>
      <c r="M12" s="33">
        <f>NPV('Transition Cash Flow'!$C$3,(1+'Transition Rotation Sensitivity'!M$7)*'Transition Cash Flow'!$E$10*(1+'Transition Rotation Sensitivity'!$F12)*'Transition Cash Flow'!$E$11-'Transition Cash Flow'!$E$45,'Transition Cash Flow'!$I$46)</f>
        <v>0</v>
      </c>
      <c r="N12" s="33">
        <f>NPV('Transition Cash Flow'!$C$3,(1+'Transition Rotation Sensitivity'!N$7)*'Transition Cash Flow'!$E$10*(1+'Transition Rotation Sensitivity'!$F12)*'Transition Cash Flow'!$E$11-'Transition Cash Flow'!$E$45,'Transition Cash Flow'!$I$46)</f>
        <v>0</v>
      </c>
      <c r="O12" s="33">
        <f>NPV('Transition Cash Flow'!$C$3,(1+'Transition Rotation Sensitivity'!O$7)*'Transition Cash Flow'!$E$10*(1+'Transition Rotation Sensitivity'!$F12)*'Transition Cash Flow'!$E$11-'Transition Cash Flow'!$E$45,'Transition Cash Flow'!$I$46)</f>
        <v>0</v>
      </c>
      <c r="P12" s="33">
        <f>NPV('Transition Cash Flow'!$C$3,(1+'Transition Rotation Sensitivity'!P$7)*'Transition Cash Flow'!$E$10*(1+'Transition Rotation Sensitivity'!$F12)*'Transition Cash Flow'!$E$11-'Transition Cash Flow'!$E$45,'Transition Cash Flow'!$I$46)</f>
        <v>0</v>
      </c>
      <c r="Q12" s="33">
        <f>NPV('Transition Cash Flow'!$C$3,(1+'Transition Rotation Sensitivity'!Q$7)*'Transition Cash Flow'!$E$10*(1+'Transition Rotation Sensitivity'!$F12)*'Transition Cash Flow'!$E$11-'Transition Cash Flow'!$E$45,'Transition Cash Flow'!$I$46)</f>
        <v>0</v>
      </c>
      <c r="R12" s="33">
        <f>NPV('Transition Cash Flow'!$C$3,(1+'Transition Rotation Sensitivity'!R$7)*'Transition Cash Flow'!$E$10*(1+'Transition Rotation Sensitivity'!$F12)*'Transition Cash Flow'!$E$11-'Transition Cash Flow'!$E$45,'Transition Cash Flow'!$I$46)</f>
        <v>0</v>
      </c>
      <c r="S12" s="33">
        <f>NPV('Transition Cash Flow'!$C$3,(1+'Transition Rotation Sensitivity'!S$7)*'Transition Cash Flow'!$E$10*(1+'Transition Rotation Sensitivity'!$F12)*'Transition Cash Flow'!$E$11-'Transition Cash Flow'!$E$45,'Transition Cash Flow'!$I$46)</f>
        <v>0</v>
      </c>
      <c r="T12" s="33"/>
      <c r="U12" s="79"/>
      <c r="W12" s="151"/>
      <c r="X12" s="32">
        <f t="shared" si="1"/>
        <v>-0.1</v>
      </c>
      <c r="Y12" s="127" t="e">
        <f>G12/NPV('Transition Cash Flow'!$C$3,'Transition Cash Flow'!$E$45,'Transition Cash Flow'!$I$45)</f>
        <v>#DIV/0!</v>
      </c>
      <c r="Z12" s="127" t="e">
        <f>H12/NPV('Transition Cash Flow'!$C$3,'Transition Cash Flow'!$E$45,'Transition Cash Flow'!$I$45)</f>
        <v>#DIV/0!</v>
      </c>
      <c r="AA12" s="127" t="e">
        <f>I12/NPV('Transition Cash Flow'!$C$3,'Transition Cash Flow'!$E$45,'Transition Cash Flow'!$I$45)</f>
        <v>#DIV/0!</v>
      </c>
      <c r="AB12" s="127" t="e">
        <f>J12/NPV('Transition Cash Flow'!$C$3,'Transition Cash Flow'!$E$45,'Transition Cash Flow'!$I$45)</f>
        <v>#DIV/0!</v>
      </c>
      <c r="AC12" s="127" t="e">
        <f>K12/NPV('Transition Cash Flow'!$C$3,'Transition Cash Flow'!$E$45,'Transition Cash Flow'!$I$45)</f>
        <v>#DIV/0!</v>
      </c>
      <c r="AD12" s="127" t="e">
        <f>L12/NPV('Transition Cash Flow'!$C$3,'Transition Cash Flow'!$E$45,'Transition Cash Flow'!$I$45)</f>
        <v>#DIV/0!</v>
      </c>
      <c r="AE12" s="127" t="e">
        <f>M12/NPV('Transition Cash Flow'!$C$3,'Transition Cash Flow'!$E$45,'Transition Cash Flow'!$I$45)</f>
        <v>#DIV/0!</v>
      </c>
      <c r="AF12" s="127" t="e">
        <f>N12/NPV('Transition Cash Flow'!$C$3,'Transition Cash Flow'!$E$45,'Transition Cash Flow'!$I$45)</f>
        <v>#DIV/0!</v>
      </c>
      <c r="AG12" s="127" t="e">
        <f>O12/NPV('Transition Cash Flow'!$C$3,'Transition Cash Flow'!$E$45,'Transition Cash Flow'!$I$45)</f>
        <v>#DIV/0!</v>
      </c>
      <c r="AH12" s="127" t="e">
        <f>P12/NPV('Transition Cash Flow'!$C$3,'Transition Cash Flow'!$E$45,'Transition Cash Flow'!$I$45)</f>
        <v>#DIV/0!</v>
      </c>
      <c r="AI12" s="127" t="e">
        <f>Q12/NPV('Transition Cash Flow'!$C$3,'Transition Cash Flow'!$E$45,'Transition Cash Flow'!$I$45)</f>
        <v>#DIV/0!</v>
      </c>
      <c r="AJ12" s="127" t="e">
        <f>R12/NPV('Transition Cash Flow'!$C$3,'Transition Cash Flow'!$E$45,'Transition Cash Flow'!$I$45)</f>
        <v>#DIV/0!</v>
      </c>
      <c r="AK12" s="127" t="e">
        <f>S12/NPV('Transition Cash Flow'!$C$3,'Transition Cash Flow'!$E$45,'Transition Cash Flow'!$I$45)</f>
        <v>#DIV/0!</v>
      </c>
      <c r="AM12" s="69"/>
    </row>
    <row r="13" spans="1:39" x14ac:dyDescent="0.25">
      <c r="A13" s="156"/>
      <c r="B13" s="169"/>
      <c r="C13" s="123"/>
      <c r="D13" s="123"/>
      <c r="E13" s="183">
        <f>'Transition Cash Flow'!$E$11*(1+F13)</f>
        <v>0</v>
      </c>
      <c r="F13" s="175">
        <v>-0.05</v>
      </c>
      <c r="G13" s="33">
        <f>NPV('Transition Cash Flow'!$C$3,(1+'Transition Rotation Sensitivity'!G$7)*'Transition Cash Flow'!$E$10*(1+'Transition Rotation Sensitivity'!$F13)*'Transition Cash Flow'!$E$11-'Transition Cash Flow'!$E$45,'Transition Cash Flow'!$I$46)</f>
        <v>0</v>
      </c>
      <c r="H13" s="33">
        <f>NPV('Transition Cash Flow'!$C$3,(1+'Transition Rotation Sensitivity'!H$7)*'Transition Cash Flow'!$E$10*(1+'Transition Rotation Sensitivity'!$F13)*'Transition Cash Flow'!$E$11-'Transition Cash Flow'!$E$45,'Transition Cash Flow'!$I$46)</f>
        <v>0</v>
      </c>
      <c r="I13" s="33">
        <f>NPV('Transition Cash Flow'!$C$3,(1+'Transition Rotation Sensitivity'!I$7)*'Transition Cash Flow'!$E$10*(1+'Transition Rotation Sensitivity'!$F13)*'Transition Cash Flow'!$E$11-'Transition Cash Flow'!$E$45,'Transition Cash Flow'!$I$46)</f>
        <v>0</v>
      </c>
      <c r="J13" s="33">
        <f>NPV('Transition Cash Flow'!$C$3,(1+'Transition Rotation Sensitivity'!J$7)*'Transition Cash Flow'!$E$10*(1+'Transition Rotation Sensitivity'!$F13)*'Transition Cash Flow'!$E$11-'Transition Cash Flow'!$E$45,'Transition Cash Flow'!$I$46)</f>
        <v>0</v>
      </c>
      <c r="K13" s="33">
        <f>NPV('Transition Cash Flow'!$C$3,(1+'Transition Rotation Sensitivity'!K$7)*'Transition Cash Flow'!$E$10*(1+'Transition Rotation Sensitivity'!$F13)*'Transition Cash Flow'!$E$11-'Transition Cash Flow'!$E$45,'Transition Cash Flow'!$I$46)</f>
        <v>0</v>
      </c>
      <c r="L13" s="33">
        <f>NPV('Transition Cash Flow'!$C$3,(1+'Transition Rotation Sensitivity'!L$7)*'Transition Cash Flow'!$E$10*(1+'Transition Rotation Sensitivity'!$F13)*'Transition Cash Flow'!$E$11-'Transition Cash Flow'!$E$45,'Transition Cash Flow'!$I$46)</f>
        <v>0</v>
      </c>
      <c r="M13" s="33">
        <f>NPV('Transition Cash Flow'!$C$3,(1+'Transition Rotation Sensitivity'!M$7)*'Transition Cash Flow'!$E$10*(1+'Transition Rotation Sensitivity'!$F13)*'Transition Cash Flow'!$E$11-'Transition Cash Flow'!$E$45,'Transition Cash Flow'!$I$46)</f>
        <v>0</v>
      </c>
      <c r="N13" s="33">
        <f>NPV('Transition Cash Flow'!$C$3,(1+'Transition Rotation Sensitivity'!N$7)*'Transition Cash Flow'!$E$10*(1+'Transition Rotation Sensitivity'!$F13)*'Transition Cash Flow'!$E$11-'Transition Cash Flow'!$E$45,'Transition Cash Flow'!$I$46)</f>
        <v>0</v>
      </c>
      <c r="O13" s="33">
        <f>NPV('Transition Cash Flow'!$C$3,(1+'Transition Rotation Sensitivity'!O$7)*'Transition Cash Flow'!$E$10*(1+'Transition Rotation Sensitivity'!$F13)*'Transition Cash Flow'!$E$11-'Transition Cash Flow'!$E$45,'Transition Cash Flow'!$I$46)</f>
        <v>0</v>
      </c>
      <c r="P13" s="33">
        <f>NPV('Transition Cash Flow'!$C$3,(1+'Transition Rotation Sensitivity'!P$7)*'Transition Cash Flow'!$E$10*(1+'Transition Rotation Sensitivity'!$F13)*'Transition Cash Flow'!$E$11-'Transition Cash Flow'!$E$45,'Transition Cash Flow'!$I$46)</f>
        <v>0</v>
      </c>
      <c r="Q13" s="33">
        <f>NPV('Transition Cash Flow'!$C$3,(1+'Transition Rotation Sensitivity'!Q$7)*'Transition Cash Flow'!$E$10*(1+'Transition Rotation Sensitivity'!$F13)*'Transition Cash Flow'!$E$11-'Transition Cash Flow'!$E$45,'Transition Cash Flow'!$I$46)</f>
        <v>0</v>
      </c>
      <c r="R13" s="33">
        <f>NPV('Transition Cash Flow'!$C$3,(1+'Transition Rotation Sensitivity'!R$7)*'Transition Cash Flow'!$E$10*(1+'Transition Rotation Sensitivity'!$F13)*'Transition Cash Flow'!$E$11-'Transition Cash Flow'!$E$45,'Transition Cash Flow'!$I$46)</f>
        <v>0</v>
      </c>
      <c r="S13" s="33">
        <f>NPV('Transition Cash Flow'!$C$3,(1+'Transition Rotation Sensitivity'!S$7)*'Transition Cash Flow'!$E$10*(1+'Transition Rotation Sensitivity'!$F13)*'Transition Cash Flow'!$E$11-'Transition Cash Flow'!$E$45,'Transition Cash Flow'!$I$46)</f>
        <v>0</v>
      </c>
      <c r="T13" s="33"/>
      <c r="U13" s="79"/>
      <c r="W13" s="151"/>
      <c r="X13" s="32">
        <f t="shared" si="1"/>
        <v>-0.05</v>
      </c>
      <c r="Y13" s="127" t="e">
        <f>G13/NPV('Transition Cash Flow'!$C$3,'Transition Cash Flow'!$E$45,'Transition Cash Flow'!$I$45)</f>
        <v>#DIV/0!</v>
      </c>
      <c r="Z13" s="127" t="e">
        <f>H13/NPV('Transition Cash Flow'!$C$3,'Transition Cash Flow'!$E$45,'Transition Cash Flow'!$I$45)</f>
        <v>#DIV/0!</v>
      </c>
      <c r="AA13" s="127" t="e">
        <f>I13/NPV('Transition Cash Flow'!$C$3,'Transition Cash Flow'!$E$45,'Transition Cash Flow'!$I$45)</f>
        <v>#DIV/0!</v>
      </c>
      <c r="AB13" s="127" t="e">
        <f>J13/NPV('Transition Cash Flow'!$C$3,'Transition Cash Flow'!$E$45,'Transition Cash Flow'!$I$45)</f>
        <v>#DIV/0!</v>
      </c>
      <c r="AC13" s="127" t="e">
        <f>K13/NPV('Transition Cash Flow'!$C$3,'Transition Cash Flow'!$E$45,'Transition Cash Flow'!$I$45)</f>
        <v>#DIV/0!</v>
      </c>
      <c r="AD13" s="127" t="e">
        <f>L13/NPV('Transition Cash Flow'!$C$3,'Transition Cash Flow'!$E$45,'Transition Cash Flow'!$I$45)</f>
        <v>#DIV/0!</v>
      </c>
      <c r="AE13" s="127" t="e">
        <f>M13/NPV('Transition Cash Flow'!$C$3,'Transition Cash Flow'!$E$45,'Transition Cash Flow'!$I$45)</f>
        <v>#DIV/0!</v>
      </c>
      <c r="AF13" s="127" t="e">
        <f>N13/NPV('Transition Cash Flow'!$C$3,'Transition Cash Flow'!$E$45,'Transition Cash Flow'!$I$45)</f>
        <v>#DIV/0!</v>
      </c>
      <c r="AG13" s="127" t="e">
        <f>O13/NPV('Transition Cash Flow'!$C$3,'Transition Cash Flow'!$E$45,'Transition Cash Flow'!$I$45)</f>
        <v>#DIV/0!</v>
      </c>
      <c r="AH13" s="127" t="e">
        <f>P13/NPV('Transition Cash Flow'!$C$3,'Transition Cash Flow'!$E$45,'Transition Cash Flow'!$I$45)</f>
        <v>#DIV/0!</v>
      </c>
      <c r="AI13" s="127" t="e">
        <f>Q13/NPV('Transition Cash Flow'!$C$3,'Transition Cash Flow'!$E$45,'Transition Cash Flow'!$I$45)</f>
        <v>#DIV/0!</v>
      </c>
      <c r="AJ13" s="127" t="e">
        <f>R13/NPV('Transition Cash Flow'!$C$3,'Transition Cash Flow'!$E$45,'Transition Cash Flow'!$I$45)</f>
        <v>#DIV/0!</v>
      </c>
      <c r="AK13" s="127" t="e">
        <f>S13/NPV('Transition Cash Flow'!$C$3,'Transition Cash Flow'!$E$45,'Transition Cash Flow'!$I$45)</f>
        <v>#DIV/0!</v>
      </c>
      <c r="AM13" s="69"/>
    </row>
    <row r="14" spans="1:39" ht="15.75" x14ac:dyDescent="0.25">
      <c r="A14" s="156"/>
      <c r="B14" s="169"/>
      <c r="C14" s="123"/>
      <c r="D14" s="123"/>
      <c r="E14" s="183">
        <f>'Transition Cash Flow'!$E$11*(1+F14)</f>
        <v>0</v>
      </c>
      <c r="F14" s="175">
        <v>0</v>
      </c>
      <c r="G14" s="33">
        <f>NPV('Transition Cash Flow'!$C$3,(1+'Transition Rotation Sensitivity'!G$7)*'Transition Cash Flow'!$E$10*(1+'Transition Rotation Sensitivity'!$F14)*'Transition Cash Flow'!$E$11-'Transition Cash Flow'!$E$45,'Transition Cash Flow'!$I$46)</f>
        <v>0</v>
      </c>
      <c r="H14" s="33">
        <f>NPV('Transition Cash Flow'!$C$3,(1+'Transition Rotation Sensitivity'!H$7)*'Transition Cash Flow'!$E$10*(1+'Transition Rotation Sensitivity'!$F14)*'Transition Cash Flow'!$E$11-'Transition Cash Flow'!$E$45,'Transition Cash Flow'!$I$46)</f>
        <v>0</v>
      </c>
      <c r="I14" s="33">
        <f>NPV('Transition Cash Flow'!$C$3,(1+'Transition Rotation Sensitivity'!I$7)*'Transition Cash Flow'!$E$10*(1+'Transition Rotation Sensitivity'!$F14)*'Transition Cash Flow'!$E$11-'Transition Cash Flow'!$E$45,'Transition Cash Flow'!$I$46)</f>
        <v>0</v>
      </c>
      <c r="J14" s="33">
        <f>NPV('Transition Cash Flow'!$C$3,(1+'Transition Rotation Sensitivity'!J$7)*'Transition Cash Flow'!$E$10*(1+'Transition Rotation Sensitivity'!$F14)*'Transition Cash Flow'!$E$11-'Transition Cash Flow'!$E$45,'Transition Cash Flow'!$I$46)</f>
        <v>0</v>
      </c>
      <c r="K14" s="33">
        <f>NPV('Transition Cash Flow'!$C$3,(1+'Transition Rotation Sensitivity'!K$7)*'Transition Cash Flow'!$E$10*(1+'Transition Rotation Sensitivity'!$F14)*'Transition Cash Flow'!$E$11-'Transition Cash Flow'!$E$45,'Transition Cash Flow'!$I$46)</f>
        <v>0</v>
      </c>
      <c r="L14" s="33">
        <f>NPV('Transition Cash Flow'!$C$3,(1+'Transition Rotation Sensitivity'!L$7)*'Transition Cash Flow'!$E$10*(1+'Transition Rotation Sensitivity'!$F14)*'Transition Cash Flow'!$E$11-'Transition Cash Flow'!$E$45,'Transition Cash Flow'!$I$46)</f>
        <v>0</v>
      </c>
      <c r="M14" s="34">
        <f>NPV('Transition Cash Flow'!$C$3,(1+'Transition Rotation Sensitivity'!M$7)*'Transition Cash Flow'!$E$10*(1+'Transition Rotation Sensitivity'!$F14)*'Transition Cash Flow'!$E$11-'Transition Cash Flow'!$E$45,'Transition Cash Flow'!$I$46)</f>
        <v>0</v>
      </c>
      <c r="N14" s="33">
        <f>NPV('Transition Cash Flow'!$C$3,(1+'Transition Rotation Sensitivity'!N$7)*'Transition Cash Flow'!$E$10*(1+'Transition Rotation Sensitivity'!$F14)*'Transition Cash Flow'!$E$11-'Transition Cash Flow'!$E$45,'Transition Cash Flow'!$I$46)</f>
        <v>0</v>
      </c>
      <c r="O14" s="33">
        <f>NPV('Transition Cash Flow'!$C$3,(1+'Transition Rotation Sensitivity'!O$7)*'Transition Cash Flow'!$E$10*(1+'Transition Rotation Sensitivity'!$F14)*'Transition Cash Flow'!$E$11-'Transition Cash Flow'!$E$45,'Transition Cash Flow'!$I$46)</f>
        <v>0</v>
      </c>
      <c r="P14" s="33">
        <f>NPV('Transition Cash Flow'!$C$3,(1+'Transition Rotation Sensitivity'!P$7)*'Transition Cash Flow'!$E$10*(1+'Transition Rotation Sensitivity'!$F14)*'Transition Cash Flow'!$E$11-'Transition Cash Flow'!$E$45,'Transition Cash Flow'!$I$46)</f>
        <v>0</v>
      </c>
      <c r="Q14" s="33">
        <f>NPV('Transition Cash Flow'!$C$3,(1+'Transition Rotation Sensitivity'!Q$7)*'Transition Cash Flow'!$E$10*(1+'Transition Rotation Sensitivity'!$F14)*'Transition Cash Flow'!$E$11-'Transition Cash Flow'!$E$45,'Transition Cash Flow'!$I$46)</f>
        <v>0</v>
      </c>
      <c r="R14" s="33">
        <f>NPV('Transition Cash Flow'!$C$3,(1+'Transition Rotation Sensitivity'!R$7)*'Transition Cash Flow'!$E$10*(1+'Transition Rotation Sensitivity'!$F14)*'Transition Cash Flow'!$E$11-'Transition Cash Flow'!$E$45,'Transition Cash Flow'!$I$46)</f>
        <v>0</v>
      </c>
      <c r="S14" s="33">
        <f>NPV('Transition Cash Flow'!$C$3,(1+'Transition Rotation Sensitivity'!S$7)*'Transition Cash Flow'!$E$10*(1+'Transition Rotation Sensitivity'!$F14)*'Transition Cash Flow'!$E$11-'Transition Cash Flow'!$E$45,'Transition Cash Flow'!$I$46)</f>
        <v>0</v>
      </c>
      <c r="T14" s="33"/>
      <c r="U14" s="79"/>
      <c r="W14" s="151"/>
      <c r="X14" s="32">
        <f t="shared" si="1"/>
        <v>0</v>
      </c>
      <c r="Y14" s="127" t="e">
        <f>G14/NPV('Transition Cash Flow'!$C$3,'Transition Cash Flow'!$E$45,'Transition Cash Flow'!$I$45)</f>
        <v>#DIV/0!</v>
      </c>
      <c r="Z14" s="127" t="e">
        <f>H14/NPV('Transition Cash Flow'!$C$3,'Transition Cash Flow'!$E$45,'Transition Cash Flow'!$I$45)</f>
        <v>#DIV/0!</v>
      </c>
      <c r="AA14" s="127" t="e">
        <f>I14/NPV('Transition Cash Flow'!$C$3,'Transition Cash Flow'!$E$45,'Transition Cash Flow'!$I$45)</f>
        <v>#DIV/0!</v>
      </c>
      <c r="AB14" s="127" t="e">
        <f>J14/NPV('Transition Cash Flow'!$C$3,'Transition Cash Flow'!$E$45,'Transition Cash Flow'!$I$45)</f>
        <v>#DIV/0!</v>
      </c>
      <c r="AC14" s="127" t="e">
        <f>K14/NPV('Transition Cash Flow'!$C$3,'Transition Cash Flow'!$E$45,'Transition Cash Flow'!$I$45)</f>
        <v>#DIV/0!</v>
      </c>
      <c r="AD14" s="127" t="e">
        <f>L14/NPV('Transition Cash Flow'!$C$3,'Transition Cash Flow'!$E$45,'Transition Cash Flow'!$I$45)</f>
        <v>#DIV/0!</v>
      </c>
      <c r="AE14" s="126" t="e">
        <f>M14/NPV('Transition Cash Flow'!$C$3,'Transition Cash Flow'!$E$45,'Transition Cash Flow'!$I$45)</f>
        <v>#DIV/0!</v>
      </c>
      <c r="AF14" s="127" t="e">
        <f>N14/NPV('Transition Cash Flow'!$C$3,'Transition Cash Flow'!$E$45,'Transition Cash Flow'!$I$45)</f>
        <v>#DIV/0!</v>
      </c>
      <c r="AG14" s="127" t="e">
        <f>O14/NPV('Transition Cash Flow'!$C$3,'Transition Cash Flow'!$E$45,'Transition Cash Flow'!$I$45)</f>
        <v>#DIV/0!</v>
      </c>
      <c r="AH14" s="127" t="e">
        <f>P14/NPV('Transition Cash Flow'!$C$3,'Transition Cash Flow'!$E$45,'Transition Cash Flow'!$I$45)</f>
        <v>#DIV/0!</v>
      </c>
      <c r="AI14" s="127" t="e">
        <f>Q14/NPV('Transition Cash Flow'!$C$3,'Transition Cash Flow'!$E$45,'Transition Cash Flow'!$I$45)</f>
        <v>#DIV/0!</v>
      </c>
      <c r="AJ14" s="127" t="e">
        <f>R14/NPV('Transition Cash Flow'!$C$3,'Transition Cash Flow'!$E$45,'Transition Cash Flow'!$I$45)</f>
        <v>#DIV/0!</v>
      </c>
      <c r="AK14" s="127" t="e">
        <f>S14/NPV('Transition Cash Flow'!$C$3,'Transition Cash Flow'!$E$45,'Transition Cash Flow'!$I$45)</f>
        <v>#DIV/0!</v>
      </c>
      <c r="AM14" s="69"/>
    </row>
    <row r="15" spans="1:39" x14ac:dyDescent="0.25">
      <c r="A15" s="156"/>
      <c r="B15" s="169"/>
      <c r="C15" s="123"/>
      <c r="D15" s="123"/>
      <c r="E15" s="183">
        <f>'Transition Cash Flow'!$E$11*(1+F15)</f>
        <v>0</v>
      </c>
      <c r="F15" s="175">
        <v>0.05</v>
      </c>
      <c r="G15" s="33">
        <f>NPV('Transition Cash Flow'!$C$3,(1+'Transition Rotation Sensitivity'!G$7)*'Transition Cash Flow'!$E$10*(1+'Transition Rotation Sensitivity'!$F15)*'Transition Cash Flow'!$E$11-'Transition Cash Flow'!$E$45,'Transition Cash Flow'!$I$46)</f>
        <v>0</v>
      </c>
      <c r="H15" s="33">
        <f>NPV('Transition Cash Flow'!$C$3,(1+'Transition Rotation Sensitivity'!H$7)*'Transition Cash Flow'!$E$10*(1+'Transition Rotation Sensitivity'!$F15)*'Transition Cash Flow'!$E$11-'Transition Cash Flow'!$E$45,'Transition Cash Flow'!$I$46)</f>
        <v>0</v>
      </c>
      <c r="I15" s="33">
        <f>NPV('Transition Cash Flow'!$C$3,(1+'Transition Rotation Sensitivity'!I$7)*'Transition Cash Flow'!$E$10*(1+'Transition Rotation Sensitivity'!$F15)*'Transition Cash Flow'!$E$11-'Transition Cash Flow'!$E$45,'Transition Cash Flow'!$I$46)</f>
        <v>0</v>
      </c>
      <c r="J15" s="33">
        <f>NPV('Transition Cash Flow'!$C$3,(1+'Transition Rotation Sensitivity'!J$7)*'Transition Cash Flow'!$E$10*(1+'Transition Rotation Sensitivity'!$F15)*'Transition Cash Flow'!$E$11-'Transition Cash Flow'!$E$45,'Transition Cash Flow'!$I$46)</f>
        <v>0</v>
      </c>
      <c r="K15" s="33">
        <f>NPV('Transition Cash Flow'!$C$3,(1+'Transition Rotation Sensitivity'!K$7)*'Transition Cash Flow'!$E$10*(1+'Transition Rotation Sensitivity'!$F15)*'Transition Cash Flow'!$E$11-'Transition Cash Flow'!$E$45,'Transition Cash Flow'!$I$46)</f>
        <v>0</v>
      </c>
      <c r="L15" s="33">
        <f>NPV('Transition Cash Flow'!$C$3,(1+'Transition Rotation Sensitivity'!L$7)*'Transition Cash Flow'!$E$10*(1+'Transition Rotation Sensitivity'!$F15)*'Transition Cash Flow'!$E$11-'Transition Cash Flow'!$E$45,'Transition Cash Flow'!$I$46)</f>
        <v>0</v>
      </c>
      <c r="M15" s="33">
        <f>NPV('Transition Cash Flow'!$C$3,(1+'Transition Rotation Sensitivity'!M$7)*'Transition Cash Flow'!$E$10*(1+'Transition Rotation Sensitivity'!$F15)*'Transition Cash Flow'!$E$11-'Transition Cash Flow'!$E$45,'Transition Cash Flow'!$I$46)</f>
        <v>0</v>
      </c>
      <c r="N15" s="33">
        <f>NPV('Transition Cash Flow'!$C$3,(1+'Transition Rotation Sensitivity'!N$7)*'Transition Cash Flow'!$E$10*(1+'Transition Rotation Sensitivity'!$F15)*'Transition Cash Flow'!$E$11-'Transition Cash Flow'!$E$45,'Transition Cash Flow'!$I$46)</f>
        <v>0</v>
      </c>
      <c r="O15" s="33">
        <f>NPV('Transition Cash Flow'!$C$3,(1+'Transition Rotation Sensitivity'!O$7)*'Transition Cash Flow'!$E$10*(1+'Transition Rotation Sensitivity'!$F15)*'Transition Cash Flow'!$E$11-'Transition Cash Flow'!$E$45,'Transition Cash Flow'!$I$46)</f>
        <v>0</v>
      </c>
      <c r="P15" s="33">
        <f>NPV('Transition Cash Flow'!$C$3,(1+'Transition Rotation Sensitivity'!P$7)*'Transition Cash Flow'!$E$10*(1+'Transition Rotation Sensitivity'!$F15)*'Transition Cash Flow'!$E$11-'Transition Cash Flow'!$E$45,'Transition Cash Flow'!$I$46)</f>
        <v>0</v>
      </c>
      <c r="Q15" s="33">
        <f>NPV('Transition Cash Flow'!$C$3,(1+'Transition Rotation Sensitivity'!Q$7)*'Transition Cash Flow'!$E$10*(1+'Transition Rotation Sensitivity'!$F15)*'Transition Cash Flow'!$E$11-'Transition Cash Flow'!$E$45,'Transition Cash Flow'!$I$46)</f>
        <v>0</v>
      </c>
      <c r="R15" s="33">
        <f>NPV('Transition Cash Flow'!$C$3,(1+'Transition Rotation Sensitivity'!R$7)*'Transition Cash Flow'!$E$10*(1+'Transition Rotation Sensitivity'!$F15)*'Transition Cash Flow'!$E$11-'Transition Cash Flow'!$E$45,'Transition Cash Flow'!$I$46)</f>
        <v>0</v>
      </c>
      <c r="S15" s="33">
        <f>NPV('Transition Cash Flow'!$C$3,(1+'Transition Rotation Sensitivity'!S$7)*'Transition Cash Flow'!$E$10*(1+'Transition Rotation Sensitivity'!$F15)*'Transition Cash Flow'!$E$11-'Transition Cash Flow'!$E$45,'Transition Cash Flow'!$I$46)</f>
        <v>0</v>
      </c>
      <c r="T15" s="33"/>
      <c r="U15" s="79"/>
      <c r="W15" s="151"/>
      <c r="X15" s="32">
        <f t="shared" si="1"/>
        <v>0.05</v>
      </c>
      <c r="Y15" s="127" t="e">
        <f>G15/NPV('Transition Cash Flow'!$C$3,'Transition Cash Flow'!$E$45,'Transition Cash Flow'!$I$45)</f>
        <v>#DIV/0!</v>
      </c>
      <c r="Z15" s="127" t="e">
        <f>H15/NPV('Transition Cash Flow'!$C$3,'Transition Cash Flow'!$E$45,'Transition Cash Flow'!$I$45)</f>
        <v>#DIV/0!</v>
      </c>
      <c r="AA15" s="127" t="e">
        <f>I15/NPV('Transition Cash Flow'!$C$3,'Transition Cash Flow'!$E$45,'Transition Cash Flow'!$I$45)</f>
        <v>#DIV/0!</v>
      </c>
      <c r="AB15" s="127" t="e">
        <f>J15/NPV('Transition Cash Flow'!$C$3,'Transition Cash Flow'!$E$45,'Transition Cash Flow'!$I$45)</f>
        <v>#DIV/0!</v>
      </c>
      <c r="AC15" s="127" t="e">
        <f>K15/NPV('Transition Cash Flow'!$C$3,'Transition Cash Flow'!$E$45,'Transition Cash Flow'!$I$45)</f>
        <v>#DIV/0!</v>
      </c>
      <c r="AD15" s="127" t="e">
        <f>L15/NPV('Transition Cash Flow'!$C$3,'Transition Cash Flow'!$E$45,'Transition Cash Flow'!$I$45)</f>
        <v>#DIV/0!</v>
      </c>
      <c r="AE15" s="127" t="e">
        <f>M15/NPV('Transition Cash Flow'!$C$3,'Transition Cash Flow'!$E$45,'Transition Cash Flow'!$I$45)</f>
        <v>#DIV/0!</v>
      </c>
      <c r="AF15" s="127" t="e">
        <f>N15/NPV('Transition Cash Flow'!$C$3,'Transition Cash Flow'!$E$45,'Transition Cash Flow'!$I$45)</f>
        <v>#DIV/0!</v>
      </c>
      <c r="AG15" s="127" t="e">
        <f>O15/NPV('Transition Cash Flow'!$C$3,'Transition Cash Flow'!$E$45,'Transition Cash Flow'!$I$45)</f>
        <v>#DIV/0!</v>
      </c>
      <c r="AH15" s="127" t="e">
        <f>P15/NPV('Transition Cash Flow'!$C$3,'Transition Cash Flow'!$E$45,'Transition Cash Flow'!$I$45)</f>
        <v>#DIV/0!</v>
      </c>
      <c r="AI15" s="127" t="e">
        <f>Q15/NPV('Transition Cash Flow'!$C$3,'Transition Cash Flow'!$E$45,'Transition Cash Flow'!$I$45)</f>
        <v>#DIV/0!</v>
      </c>
      <c r="AJ15" s="127" t="e">
        <f>R15/NPV('Transition Cash Flow'!$C$3,'Transition Cash Flow'!$E$45,'Transition Cash Flow'!$I$45)</f>
        <v>#DIV/0!</v>
      </c>
      <c r="AK15" s="127" t="e">
        <f>S15/NPV('Transition Cash Flow'!$C$3,'Transition Cash Flow'!$E$45,'Transition Cash Flow'!$I$45)</f>
        <v>#DIV/0!</v>
      </c>
      <c r="AM15" s="69"/>
    </row>
    <row r="16" spans="1:39" x14ac:dyDescent="0.25">
      <c r="A16" s="156"/>
      <c r="B16" s="169"/>
      <c r="C16" s="123"/>
      <c r="D16" s="123"/>
      <c r="E16" s="183">
        <f>'Transition Cash Flow'!$E$11*(1+F16)</f>
        <v>0</v>
      </c>
      <c r="F16" s="175">
        <v>0.1</v>
      </c>
      <c r="G16" s="33">
        <f>NPV('Transition Cash Flow'!$C$3,(1+'Transition Rotation Sensitivity'!G$7)*'Transition Cash Flow'!$E$10*(1+'Transition Rotation Sensitivity'!$F16)*'Transition Cash Flow'!$E$11-'Transition Cash Flow'!$E$45,'Transition Cash Flow'!$I$46)</f>
        <v>0</v>
      </c>
      <c r="H16" s="33">
        <f>NPV('Transition Cash Flow'!$C$3,(1+'Transition Rotation Sensitivity'!H$7)*'Transition Cash Flow'!$E$10*(1+'Transition Rotation Sensitivity'!$F16)*'Transition Cash Flow'!$E$11-'Transition Cash Flow'!$E$45,'Transition Cash Flow'!$I$46)</f>
        <v>0</v>
      </c>
      <c r="I16" s="33">
        <f>NPV('Transition Cash Flow'!$C$3,(1+'Transition Rotation Sensitivity'!I$7)*'Transition Cash Flow'!$E$10*(1+'Transition Rotation Sensitivity'!$F16)*'Transition Cash Flow'!$E$11-'Transition Cash Flow'!$E$45,'Transition Cash Flow'!$I$46)</f>
        <v>0</v>
      </c>
      <c r="J16" s="33">
        <f>NPV('Transition Cash Flow'!$C$3,(1+'Transition Rotation Sensitivity'!J$7)*'Transition Cash Flow'!$E$10*(1+'Transition Rotation Sensitivity'!$F16)*'Transition Cash Flow'!$E$11-'Transition Cash Flow'!$E$45,'Transition Cash Flow'!$I$46)</f>
        <v>0</v>
      </c>
      <c r="K16" s="33">
        <f>NPV('Transition Cash Flow'!$C$3,(1+'Transition Rotation Sensitivity'!K$7)*'Transition Cash Flow'!$E$10*(1+'Transition Rotation Sensitivity'!$F16)*'Transition Cash Flow'!$E$11-'Transition Cash Flow'!$E$45,'Transition Cash Flow'!$I$46)</f>
        <v>0</v>
      </c>
      <c r="L16" s="33">
        <f>NPV('Transition Cash Flow'!$C$3,(1+'Transition Rotation Sensitivity'!L$7)*'Transition Cash Flow'!$E$10*(1+'Transition Rotation Sensitivity'!$F16)*'Transition Cash Flow'!$E$11-'Transition Cash Flow'!$E$45,'Transition Cash Flow'!$I$46)</f>
        <v>0</v>
      </c>
      <c r="M16" s="33">
        <f>NPV('Transition Cash Flow'!$C$3,(1+'Transition Rotation Sensitivity'!M$7)*'Transition Cash Flow'!$E$10*(1+'Transition Rotation Sensitivity'!$F16)*'Transition Cash Flow'!$E$11-'Transition Cash Flow'!$E$45,'Transition Cash Flow'!$I$46)</f>
        <v>0</v>
      </c>
      <c r="N16" s="33">
        <f>NPV('Transition Cash Flow'!$C$3,(1+'Transition Rotation Sensitivity'!N$7)*'Transition Cash Flow'!$E$10*(1+'Transition Rotation Sensitivity'!$F16)*'Transition Cash Flow'!$E$11-'Transition Cash Flow'!$E$45,'Transition Cash Flow'!$I$46)</f>
        <v>0</v>
      </c>
      <c r="O16" s="33">
        <f>NPV('Transition Cash Flow'!$C$3,(1+'Transition Rotation Sensitivity'!O$7)*'Transition Cash Flow'!$E$10*(1+'Transition Rotation Sensitivity'!$F16)*'Transition Cash Flow'!$E$11-'Transition Cash Flow'!$E$45,'Transition Cash Flow'!$I$46)</f>
        <v>0</v>
      </c>
      <c r="P16" s="33">
        <f>NPV('Transition Cash Flow'!$C$3,(1+'Transition Rotation Sensitivity'!P$7)*'Transition Cash Flow'!$E$10*(1+'Transition Rotation Sensitivity'!$F16)*'Transition Cash Flow'!$E$11-'Transition Cash Flow'!$E$45,'Transition Cash Flow'!$I$46)</f>
        <v>0</v>
      </c>
      <c r="Q16" s="33">
        <f>NPV('Transition Cash Flow'!$C$3,(1+'Transition Rotation Sensitivity'!Q$7)*'Transition Cash Flow'!$E$10*(1+'Transition Rotation Sensitivity'!$F16)*'Transition Cash Flow'!$E$11-'Transition Cash Flow'!$E$45,'Transition Cash Flow'!$I$46)</f>
        <v>0</v>
      </c>
      <c r="R16" s="33">
        <f>NPV('Transition Cash Flow'!$C$3,(1+'Transition Rotation Sensitivity'!R$7)*'Transition Cash Flow'!$E$10*(1+'Transition Rotation Sensitivity'!$F16)*'Transition Cash Flow'!$E$11-'Transition Cash Flow'!$E$45,'Transition Cash Flow'!$I$46)</f>
        <v>0</v>
      </c>
      <c r="S16" s="33">
        <f>NPV('Transition Cash Flow'!$C$3,(1+'Transition Rotation Sensitivity'!S$7)*'Transition Cash Flow'!$E$10*(1+'Transition Rotation Sensitivity'!$F16)*'Transition Cash Flow'!$E$11-'Transition Cash Flow'!$E$45,'Transition Cash Flow'!$I$46)</f>
        <v>0</v>
      </c>
      <c r="T16" s="33"/>
      <c r="U16" s="79"/>
      <c r="W16" s="151"/>
      <c r="X16" s="32">
        <f t="shared" si="1"/>
        <v>0.1</v>
      </c>
      <c r="Y16" s="127" t="e">
        <f>G16/NPV('Transition Cash Flow'!$C$3,'Transition Cash Flow'!$E$45,'Transition Cash Flow'!$I$45)</f>
        <v>#DIV/0!</v>
      </c>
      <c r="Z16" s="127" t="e">
        <f>H16/NPV('Transition Cash Flow'!$C$3,'Transition Cash Flow'!$E$45,'Transition Cash Flow'!$I$45)</f>
        <v>#DIV/0!</v>
      </c>
      <c r="AA16" s="127" t="e">
        <f>I16/NPV('Transition Cash Flow'!$C$3,'Transition Cash Flow'!$E$45,'Transition Cash Flow'!$I$45)</f>
        <v>#DIV/0!</v>
      </c>
      <c r="AB16" s="127" t="e">
        <f>J16/NPV('Transition Cash Flow'!$C$3,'Transition Cash Flow'!$E$45,'Transition Cash Flow'!$I$45)</f>
        <v>#DIV/0!</v>
      </c>
      <c r="AC16" s="127" t="e">
        <f>K16/NPV('Transition Cash Flow'!$C$3,'Transition Cash Flow'!$E$45,'Transition Cash Flow'!$I$45)</f>
        <v>#DIV/0!</v>
      </c>
      <c r="AD16" s="127" t="e">
        <f>L16/NPV('Transition Cash Flow'!$C$3,'Transition Cash Flow'!$E$45,'Transition Cash Flow'!$I$45)</f>
        <v>#DIV/0!</v>
      </c>
      <c r="AE16" s="127" t="e">
        <f>M16/NPV('Transition Cash Flow'!$C$3,'Transition Cash Flow'!$E$45,'Transition Cash Flow'!$I$45)</f>
        <v>#DIV/0!</v>
      </c>
      <c r="AF16" s="127" t="e">
        <f>N16/NPV('Transition Cash Flow'!$C$3,'Transition Cash Flow'!$E$45,'Transition Cash Flow'!$I$45)</f>
        <v>#DIV/0!</v>
      </c>
      <c r="AG16" s="127" t="e">
        <f>O16/NPV('Transition Cash Flow'!$C$3,'Transition Cash Flow'!$E$45,'Transition Cash Flow'!$I$45)</f>
        <v>#DIV/0!</v>
      </c>
      <c r="AH16" s="127" t="e">
        <f>P16/NPV('Transition Cash Flow'!$C$3,'Transition Cash Flow'!$E$45,'Transition Cash Flow'!$I$45)</f>
        <v>#DIV/0!</v>
      </c>
      <c r="AI16" s="127" t="e">
        <f>Q16/NPV('Transition Cash Flow'!$C$3,'Transition Cash Flow'!$E$45,'Transition Cash Flow'!$I$45)</f>
        <v>#DIV/0!</v>
      </c>
      <c r="AJ16" s="127" t="e">
        <f>R16/NPV('Transition Cash Flow'!$C$3,'Transition Cash Flow'!$E$45,'Transition Cash Flow'!$I$45)</f>
        <v>#DIV/0!</v>
      </c>
      <c r="AK16" s="127" t="e">
        <f>S16/NPV('Transition Cash Flow'!$C$3,'Transition Cash Flow'!$E$45,'Transition Cash Flow'!$I$45)</f>
        <v>#DIV/0!</v>
      </c>
      <c r="AM16" s="69"/>
    </row>
    <row r="17" spans="1:39" x14ac:dyDescent="0.25">
      <c r="A17" s="156"/>
      <c r="B17" s="169"/>
      <c r="C17" s="123"/>
      <c r="D17" s="123"/>
      <c r="E17" s="183">
        <f>'Transition Cash Flow'!$E$11*(1+F17)</f>
        <v>0</v>
      </c>
      <c r="F17" s="175">
        <v>0.15</v>
      </c>
      <c r="G17" s="33">
        <f>NPV('Transition Cash Flow'!$C$3,(1+'Transition Rotation Sensitivity'!G$7)*'Transition Cash Flow'!$E$10*(1+'Transition Rotation Sensitivity'!$F17)*'Transition Cash Flow'!$E$11-'Transition Cash Flow'!$E$45,'Transition Cash Flow'!$I$46)</f>
        <v>0</v>
      </c>
      <c r="H17" s="33">
        <f>NPV('Transition Cash Flow'!$C$3,(1+'Transition Rotation Sensitivity'!H$7)*'Transition Cash Flow'!$E$10*(1+'Transition Rotation Sensitivity'!$F17)*'Transition Cash Flow'!$E$11-'Transition Cash Flow'!$E$45,'Transition Cash Flow'!$I$46)</f>
        <v>0</v>
      </c>
      <c r="I17" s="33">
        <f>NPV('Transition Cash Flow'!$C$3,(1+'Transition Rotation Sensitivity'!I$7)*'Transition Cash Flow'!$E$10*(1+'Transition Rotation Sensitivity'!$F17)*'Transition Cash Flow'!$E$11-'Transition Cash Flow'!$E$45,'Transition Cash Flow'!$I$46)</f>
        <v>0</v>
      </c>
      <c r="J17" s="33">
        <f>NPV('Transition Cash Flow'!$C$3,(1+'Transition Rotation Sensitivity'!J$7)*'Transition Cash Flow'!$E$10*(1+'Transition Rotation Sensitivity'!$F17)*'Transition Cash Flow'!$E$11-'Transition Cash Flow'!$E$45,'Transition Cash Flow'!$I$46)</f>
        <v>0</v>
      </c>
      <c r="K17" s="33">
        <f>NPV('Transition Cash Flow'!$C$3,(1+'Transition Rotation Sensitivity'!K$7)*'Transition Cash Flow'!$E$10*(1+'Transition Rotation Sensitivity'!$F17)*'Transition Cash Flow'!$E$11-'Transition Cash Flow'!$E$45,'Transition Cash Flow'!$I$46)</f>
        <v>0</v>
      </c>
      <c r="L17" s="33">
        <f>NPV('Transition Cash Flow'!$C$3,(1+'Transition Rotation Sensitivity'!L$7)*'Transition Cash Flow'!$E$10*(1+'Transition Rotation Sensitivity'!$F17)*'Transition Cash Flow'!$E$11-'Transition Cash Flow'!$E$45,'Transition Cash Flow'!$I$46)</f>
        <v>0</v>
      </c>
      <c r="M17" s="33">
        <f>NPV('Transition Cash Flow'!$C$3,(1+'Transition Rotation Sensitivity'!M$7)*'Transition Cash Flow'!$E$10*(1+'Transition Rotation Sensitivity'!$F17)*'Transition Cash Flow'!$E$11-'Transition Cash Flow'!$E$45,'Transition Cash Flow'!$I$46)</f>
        <v>0</v>
      </c>
      <c r="N17" s="33">
        <f>NPV('Transition Cash Flow'!$C$3,(1+'Transition Rotation Sensitivity'!N$7)*'Transition Cash Flow'!$E$10*(1+'Transition Rotation Sensitivity'!$F17)*'Transition Cash Flow'!$E$11-'Transition Cash Flow'!$E$45,'Transition Cash Flow'!$I$46)</f>
        <v>0</v>
      </c>
      <c r="O17" s="33">
        <f>NPV('Transition Cash Flow'!$C$3,(1+'Transition Rotation Sensitivity'!O$7)*'Transition Cash Flow'!$E$10*(1+'Transition Rotation Sensitivity'!$F17)*'Transition Cash Flow'!$E$11-'Transition Cash Flow'!$E$45,'Transition Cash Flow'!$I$46)</f>
        <v>0</v>
      </c>
      <c r="P17" s="33">
        <f>NPV('Transition Cash Flow'!$C$3,(1+'Transition Rotation Sensitivity'!P$7)*'Transition Cash Flow'!$E$10*(1+'Transition Rotation Sensitivity'!$F17)*'Transition Cash Flow'!$E$11-'Transition Cash Flow'!$E$45,'Transition Cash Flow'!$I$46)</f>
        <v>0</v>
      </c>
      <c r="Q17" s="33">
        <f>NPV('Transition Cash Flow'!$C$3,(1+'Transition Rotation Sensitivity'!Q$7)*'Transition Cash Flow'!$E$10*(1+'Transition Rotation Sensitivity'!$F17)*'Transition Cash Flow'!$E$11-'Transition Cash Flow'!$E$45,'Transition Cash Flow'!$I$46)</f>
        <v>0</v>
      </c>
      <c r="R17" s="33">
        <f>NPV('Transition Cash Flow'!$C$3,(1+'Transition Rotation Sensitivity'!R$7)*'Transition Cash Flow'!$E$10*(1+'Transition Rotation Sensitivity'!$F17)*'Transition Cash Flow'!$E$11-'Transition Cash Flow'!$E$45,'Transition Cash Flow'!$I$46)</f>
        <v>0</v>
      </c>
      <c r="S17" s="33">
        <f>NPV('Transition Cash Flow'!$C$3,(1+'Transition Rotation Sensitivity'!S$7)*'Transition Cash Flow'!$E$10*(1+'Transition Rotation Sensitivity'!$F17)*'Transition Cash Flow'!$E$11-'Transition Cash Flow'!$E$45,'Transition Cash Flow'!$I$46)</f>
        <v>0</v>
      </c>
      <c r="T17" s="33"/>
      <c r="U17" s="79"/>
      <c r="W17" s="151"/>
      <c r="X17" s="32">
        <f t="shared" si="1"/>
        <v>0.15</v>
      </c>
      <c r="Y17" s="127" t="e">
        <f>G17/NPV('Transition Cash Flow'!$C$3,'Transition Cash Flow'!$E$45,'Transition Cash Flow'!$I$45)</f>
        <v>#DIV/0!</v>
      </c>
      <c r="Z17" s="127" t="e">
        <f>H17/NPV('Transition Cash Flow'!$C$3,'Transition Cash Flow'!$E$45,'Transition Cash Flow'!$I$45)</f>
        <v>#DIV/0!</v>
      </c>
      <c r="AA17" s="127" t="e">
        <f>I17/NPV('Transition Cash Flow'!$C$3,'Transition Cash Flow'!$E$45,'Transition Cash Flow'!$I$45)</f>
        <v>#DIV/0!</v>
      </c>
      <c r="AB17" s="127" t="e">
        <f>J17/NPV('Transition Cash Flow'!$C$3,'Transition Cash Flow'!$E$45,'Transition Cash Flow'!$I$45)</f>
        <v>#DIV/0!</v>
      </c>
      <c r="AC17" s="127" t="e">
        <f>K17/NPV('Transition Cash Flow'!$C$3,'Transition Cash Flow'!$E$45,'Transition Cash Flow'!$I$45)</f>
        <v>#DIV/0!</v>
      </c>
      <c r="AD17" s="127" t="e">
        <f>L17/NPV('Transition Cash Flow'!$C$3,'Transition Cash Flow'!$E$45,'Transition Cash Flow'!$I$45)</f>
        <v>#DIV/0!</v>
      </c>
      <c r="AE17" s="127" t="e">
        <f>M17/NPV('Transition Cash Flow'!$C$3,'Transition Cash Flow'!$E$45,'Transition Cash Flow'!$I$45)</f>
        <v>#DIV/0!</v>
      </c>
      <c r="AF17" s="127" t="e">
        <f>N17/NPV('Transition Cash Flow'!$C$3,'Transition Cash Flow'!$E$45,'Transition Cash Flow'!$I$45)</f>
        <v>#DIV/0!</v>
      </c>
      <c r="AG17" s="127" t="e">
        <f>O17/NPV('Transition Cash Flow'!$C$3,'Transition Cash Flow'!$E$45,'Transition Cash Flow'!$I$45)</f>
        <v>#DIV/0!</v>
      </c>
      <c r="AH17" s="127" t="e">
        <f>P17/NPV('Transition Cash Flow'!$C$3,'Transition Cash Flow'!$E$45,'Transition Cash Flow'!$I$45)</f>
        <v>#DIV/0!</v>
      </c>
      <c r="AI17" s="127" t="e">
        <f>Q17/NPV('Transition Cash Flow'!$C$3,'Transition Cash Flow'!$E$45,'Transition Cash Flow'!$I$45)</f>
        <v>#DIV/0!</v>
      </c>
      <c r="AJ17" s="127" t="e">
        <f>R17/NPV('Transition Cash Flow'!$C$3,'Transition Cash Flow'!$E$45,'Transition Cash Flow'!$I$45)</f>
        <v>#DIV/0!</v>
      </c>
      <c r="AK17" s="127" t="e">
        <f>S17/NPV('Transition Cash Flow'!$C$3,'Transition Cash Flow'!$E$45,'Transition Cash Flow'!$I$45)</f>
        <v>#DIV/0!</v>
      </c>
      <c r="AM17" s="69"/>
    </row>
    <row r="18" spans="1:39" x14ac:dyDescent="0.25">
      <c r="A18" s="156"/>
      <c r="B18" s="169"/>
      <c r="C18" s="123"/>
      <c r="D18" s="123"/>
      <c r="E18" s="183">
        <f>'Transition Cash Flow'!$E$11*(1+F18)</f>
        <v>0</v>
      </c>
      <c r="F18" s="175">
        <v>0.2</v>
      </c>
      <c r="G18" s="33">
        <f>NPV('Transition Cash Flow'!$C$3,(1+'Transition Rotation Sensitivity'!G$7)*'Transition Cash Flow'!$E$10*(1+'Transition Rotation Sensitivity'!$F18)*'Transition Cash Flow'!$E$11-'Transition Cash Flow'!$E$45,'Transition Cash Flow'!$I$46)</f>
        <v>0</v>
      </c>
      <c r="H18" s="33">
        <f>NPV('Transition Cash Flow'!$C$3,(1+'Transition Rotation Sensitivity'!H$7)*'Transition Cash Flow'!$E$10*(1+'Transition Rotation Sensitivity'!$F18)*'Transition Cash Flow'!$E$11-'Transition Cash Flow'!$E$45,'Transition Cash Flow'!$I$46)</f>
        <v>0</v>
      </c>
      <c r="I18" s="33">
        <f>NPV('Transition Cash Flow'!$C$3,(1+'Transition Rotation Sensitivity'!I$7)*'Transition Cash Flow'!$E$10*(1+'Transition Rotation Sensitivity'!$F18)*'Transition Cash Flow'!$E$11-'Transition Cash Flow'!$E$45,'Transition Cash Flow'!$I$46)</f>
        <v>0</v>
      </c>
      <c r="J18" s="33">
        <f>NPV('Transition Cash Flow'!$C$3,(1+'Transition Rotation Sensitivity'!J$7)*'Transition Cash Flow'!$E$10*(1+'Transition Rotation Sensitivity'!$F18)*'Transition Cash Flow'!$E$11-'Transition Cash Flow'!$E$45,'Transition Cash Flow'!$I$46)</f>
        <v>0</v>
      </c>
      <c r="K18" s="33">
        <f>NPV('Transition Cash Flow'!$C$3,(1+'Transition Rotation Sensitivity'!K$7)*'Transition Cash Flow'!$E$10*(1+'Transition Rotation Sensitivity'!$F18)*'Transition Cash Flow'!$E$11-'Transition Cash Flow'!$E$45,'Transition Cash Flow'!$I$46)</f>
        <v>0</v>
      </c>
      <c r="L18" s="33">
        <f>NPV('Transition Cash Flow'!$C$3,(1+'Transition Rotation Sensitivity'!L$7)*'Transition Cash Flow'!$E$10*(1+'Transition Rotation Sensitivity'!$F18)*'Transition Cash Flow'!$E$11-'Transition Cash Flow'!$E$45,'Transition Cash Flow'!$I$46)</f>
        <v>0</v>
      </c>
      <c r="M18" s="33">
        <f>NPV('Transition Cash Flow'!$C$3,(1+'Transition Rotation Sensitivity'!M$7)*'Transition Cash Flow'!$E$10*(1+'Transition Rotation Sensitivity'!$F18)*'Transition Cash Flow'!$E$11-'Transition Cash Flow'!$E$45,'Transition Cash Flow'!$I$46)</f>
        <v>0</v>
      </c>
      <c r="N18" s="33">
        <f>NPV('Transition Cash Flow'!$C$3,(1+'Transition Rotation Sensitivity'!N$7)*'Transition Cash Flow'!$E$10*(1+'Transition Rotation Sensitivity'!$F18)*'Transition Cash Flow'!$E$11-'Transition Cash Flow'!$E$45,'Transition Cash Flow'!$I$46)</f>
        <v>0</v>
      </c>
      <c r="O18" s="33">
        <f>NPV('Transition Cash Flow'!$C$3,(1+'Transition Rotation Sensitivity'!O$7)*'Transition Cash Flow'!$E$10*(1+'Transition Rotation Sensitivity'!$F18)*'Transition Cash Flow'!$E$11-'Transition Cash Flow'!$E$45,'Transition Cash Flow'!$I$46)</f>
        <v>0</v>
      </c>
      <c r="P18" s="33">
        <f>NPV('Transition Cash Flow'!$C$3,(1+'Transition Rotation Sensitivity'!P$7)*'Transition Cash Flow'!$E$10*(1+'Transition Rotation Sensitivity'!$F18)*'Transition Cash Flow'!$E$11-'Transition Cash Flow'!$E$45,'Transition Cash Flow'!$I$46)</f>
        <v>0</v>
      </c>
      <c r="Q18" s="33">
        <f>NPV('Transition Cash Flow'!$C$3,(1+'Transition Rotation Sensitivity'!Q$7)*'Transition Cash Flow'!$E$10*(1+'Transition Rotation Sensitivity'!$F18)*'Transition Cash Flow'!$E$11-'Transition Cash Flow'!$E$45,'Transition Cash Flow'!$I$46)</f>
        <v>0</v>
      </c>
      <c r="R18" s="33">
        <f>NPV('Transition Cash Flow'!$C$3,(1+'Transition Rotation Sensitivity'!R$7)*'Transition Cash Flow'!$E$10*(1+'Transition Rotation Sensitivity'!$F18)*'Transition Cash Flow'!$E$11-'Transition Cash Flow'!$E$45,'Transition Cash Flow'!$I$46)</f>
        <v>0</v>
      </c>
      <c r="S18" s="33">
        <f>NPV('Transition Cash Flow'!$C$3,(1+'Transition Rotation Sensitivity'!S$7)*'Transition Cash Flow'!$E$10*(1+'Transition Rotation Sensitivity'!$F18)*'Transition Cash Flow'!$E$11-'Transition Cash Flow'!$E$45,'Transition Cash Flow'!$I$46)</f>
        <v>0</v>
      </c>
      <c r="T18" s="33"/>
      <c r="U18" s="79"/>
      <c r="W18" s="151"/>
      <c r="X18" s="32">
        <f t="shared" si="1"/>
        <v>0.2</v>
      </c>
      <c r="Y18" s="127" t="e">
        <f>G18/NPV('Transition Cash Flow'!$C$3,'Transition Cash Flow'!$E$45,'Transition Cash Flow'!$I$45)</f>
        <v>#DIV/0!</v>
      </c>
      <c r="Z18" s="127" t="e">
        <f>H18/NPV('Transition Cash Flow'!$C$3,'Transition Cash Flow'!$E$45,'Transition Cash Flow'!$I$45)</f>
        <v>#DIV/0!</v>
      </c>
      <c r="AA18" s="127" t="e">
        <f>I18/NPV('Transition Cash Flow'!$C$3,'Transition Cash Flow'!$E$45,'Transition Cash Flow'!$I$45)</f>
        <v>#DIV/0!</v>
      </c>
      <c r="AB18" s="127" t="e">
        <f>J18/NPV('Transition Cash Flow'!$C$3,'Transition Cash Flow'!$E$45,'Transition Cash Flow'!$I$45)</f>
        <v>#DIV/0!</v>
      </c>
      <c r="AC18" s="127" t="e">
        <f>K18/NPV('Transition Cash Flow'!$C$3,'Transition Cash Flow'!$E$45,'Transition Cash Flow'!$I$45)</f>
        <v>#DIV/0!</v>
      </c>
      <c r="AD18" s="127" t="e">
        <f>L18/NPV('Transition Cash Flow'!$C$3,'Transition Cash Flow'!$E$45,'Transition Cash Flow'!$I$45)</f>
        <v>#DIV/0!</v>
      </c>
      <c r="AE18" s="127" t="e">
        <f>M18/NPV('Transition Cash Flow'!$C$3,'Transition Cash Flow'!$E$45,'Transition Cash Flow'!$I$45)</f>
        <v>#DIV/0!</v>
      </c>
      <c r="AF18" s="127" t="e">
        <f>N18/NPV('Transition Cash Flow'!$C$3,'Transition Cash Flow'!$E$45,'Transition Cash Flow'!$I$45)</f>
        <v>#DIV/0!</v>
      </c>
      <c r="AG18" s="127" t="e">
        <f>O18/NPV('Transition Cash Flow'!$C$3,'Transition Cash Flow'!$E$45,'Transition Cash Flow'!$I$45)</f>
        <v>#DIV/0!</v>
      </c>
      <c r="AH18" s="127" t="e">
        <f>P18/NPV('Transition Cash Flow'!$C$3,'Transition Cash Flow'!$E$45,'Transition Cash Flow'!$I$45)</f>
        <v>#DIV/0!</v>
      </c>
      <c r="AI18" s="127" t="e">
        <f>Q18/NPV('Transition Cash Flow'!$C$3,'Transition Cash Flow'!$E$45,'Transition Cash Flow'!$I$45)</f>
        <v>#DIV/0!</v>
      </c>
      <c r="AJ18" s="127" t="e">
        <f>R18/NPV('Transition Cash Flow'!$C$3,'Transition Cash Flow'!$E$45,'Transition Cash Flow'!$I$45)</f>
        <v>#DIV/0!</v>
      </c>
      <c r="AK18" s="127" t="e">
        <f>S18/NPV('Transition Cash Flow'!$C$3,'Transition Cash Flow'!$E$45,'Transition Cash Flow'!$I$45)</f>
        <v>#DIV/0!</v>
      </c>
      <c r="AM18" s="69"/>
    </row>
    <row r="19" spans="1:39" x14ac:dyDescent="0.25">
      <c r="A19" s="156"/>
      <c r="B19" s="169"/>
      <c r="C19" s="123"/>
      <c r="D19" s="123"/>
      <c r="E19" s="183">
        <f>'Transition Cash Flow'!$E$11*(1+F19)</f>
        <v>0</v>
      </c>
      <c r="F19" s="175">
        <v>0.25</v>
      </c>
      <c r="G19" s="33">
        <f>NPV('Transition Cash Flow'!$C$3,(1+'Transition Rotation Sensitivity'!G$7)*'Transition Cash Flow'!$E$10*(1+'Transition Rotation Sensitivity'!$F19)*'Transition Cash Flow'!$E$11-'Transition Cash Flow'!$E$45,'Transition Cash Flow'!$I$46)</f>
        <v>0</v>
      </c>
      <c r="H19" s="33">
        <f>NPV('Transition Cash Flow'!$C$3,(1+'Transition Rotation Sensitivity'!H$7)*'Transition Cash Flow'!$E$10*(1+'Transition Rotation Sensitivity'!$F19)*'Transition Cash Flow'!$E$11-'Transition Cash Flow'!$E$45,'Transition Cash Flow'!$I$46)</f>
        <v>0</v>
      </c>
      <c r="I19" s="33">
        <f>NPV('Transition Cash Flow'!$C$3,(1+'Transition Rotation Sensitivity'!I$7)*'Transition Cash Flow'!$E$10*(1+'Transition Rotation Sensitivity'!$F19)*'Transition Cash Flow'!$E$11-'Transition Cash Flow'!$E$45,'Transition Cash Flow'!$I$46)</f>
        <v>0</v>
      </c>
      <c r="J19" s="33">
        <f>NPV('Transition Cash Flow'!$C$3,(1+'Transition Rotation Sensitivity'!J$7)*'Transition Cash Flow'!$E$10*(1+'Transition Rotation Sensitivity'!$F19)*'Transition Cash Flow'!$E$11-'Transition Cash Flow'!$E$45,'Transition Cash Flow'!$I$46)</f>
        <v>0</v>
      </c>
      <c r="K19" s="33">
        <f>NPV('Transition Cash Flow'!$C$3,(1+'Transition Rotation Sensitivity'!K$7)*'Transition Cash Flow'!$E$10*(1+'Transition Rotation Sensitivity'!$F19)*'Transition Cash Flow'!$E$11-'Transition Cash Flow'!$E$45,'Transition Cash Flow'!$I$46)</f>
        <v>0</v>
      </c>
      <c r="L19" s="33">
        <f>NPV('Transition Cash Flow'!$C$3,(1+'Transition Rotation Sensitivity'!L$7)*'Transition Cash Flow'!$E$10*(1+'Transition Rotation Sensitivity'!$F19)*'Transition Cash Flow'!$E$11-'Transition Cash Flow'!$E$45,'Transition Cash Flow'!$I$46)</f>
        <v>0</v>
      </c>
      <c r="M19" s="33">
        <f>NPV('Transition Cash Flow'!$C$3,(1+'Transition Rotation Sensitivity'!M$7)*'Transition Cash Flow'!$E$10*(1+'Transition Rotation Sensitivity'!$F19)*'Transition Cash Flow'!$E$11-'Transition Cash Flow'!$E$45,'Transition Cash Flow'!$I$46)</f>
        <v>0</v>
      </c>
      <c r="N19" s="33">
        <f>NPV('Transition Cash Flow'!$C$3,(1+'Transition Rotation Sensitivity'!N$7)*'Transition Cash Flow'!$E$10*(1+'Transition Rotation Sensitivity'!$F19)*'Transition Cash Flow'!$E$11-'Transition Cash Flow'!$E$45,'Transition Cash Flow'!$I$46)</f>
        <v>0</v>
      </c>
      <c r="O19" s="33">
        <f>NPV('Transition Cash Flow'!$C$3,(1+'Transition Rotation Sensitivity'!O$7)*'Transition Cash Flow'!$E$10*(1+'Transition Rotation Sensitivity'!$F19)*'Transition Cash Flow'!$E$11-'Transition Cash Flow'!$E$45,'Transition Cash Flow'!$I$46)</f>
        <v>0</v>
      </c>
      <c r="P19" s="33">
        <f>NPV('Transition Cash Flow'!$C$3,(1+'Transition Rotation Sensitivity'!P$7)*'Transition Cash Flow'!$E$10*(1+'Transition Rotation Sensitivity'!$F19)*'Transition Cash Flow'!$E$11-'Transition Cash Flow'!$E$45,'Transition Cash Flow'!$I$46)</f>
        <v>0</v>
      </c>
      <c r="Q19" s="33">
        <f>NPV('Transition Cash Flow'!$C$3,(1+'Transition Rotation Sensitivity'!Q$7)*'Transition Cash Flow'!$E$10*(1+'Transition Rotation Sensitivity'!$F19)*'Transition Cash Flow'!$E$11-'Transition Cash Flow'!$E$45,'Transition Cash Flow'!$I$46)</f>
        <v>0</v>
      </c>
      <c r="R19" s="33">
        <f>NPV('Transition Cash Flow'!$C$3,(1+'Transition Rotation Sensitivity'!R$7)*'Transition Cash Flow'!$E$10*(1+'Transition Rotation Sensitivity'!$F19)*'Transition Cash Flow'!$E$11-'Transition Cash Flow'!$E$45,'Transition Cash Flow'!$I$46)</f>
        <v>0</v>
      </c>
      <c r="S19" s="33">
        <f>NPV('Transition Cash Flow'!$C$3,(1+'Transition Rotation Sensitivity'!S$7)*'Transition Cash Flow'!$E$10*(1+'Transition Rotation Sensitivity'!$F19)*'Transition Cash Flow'!$E$11-'Transition Cash Flow'!$E$45,'Transition Cash Flow'!$I$46)</f>
        <v>0</v>
      </c>
      <c r="T19" s="33"/>
      <c r="U19" s="79"/>
      <c r="W19" s="151"/>
      <c r="X19" s="32">
        <f t="shared" si="1"/>
        <v>0.25</v>
      </c>
      <c r="Y19" s="127" t="e">
        <f>G19/NPV('Transition Cash Flow'!$C$3,'Transition Cash Flow'!$E$45,'Transition Cash Flow'!$I$45)</f>
        <v>#DIV/0!</v>
      </c>
      <c r="Z19" s="127" t="e">
        <f>H19/NPV('Transition Cash Flow'!$C$3,'Transition Cash Flow'!$E$45,'Transition Cash Flow'!$I$45)</f>
        <v>#DIV/0!</v>
      </c>
      <c r="AA19" s="127" t="e">
        <f>I19/NPV('Transition Cash Flow'!$C$3,'Transition Cash Flow'!$E$45,'Transition Cash Flow'!$I$45)</f>
        <v>#DIV/0!</v>
      </c>
      <c r="AB19" s="127" t="e">
        <f>J19/NPV('Transition Cash Flow'!$C$3,'Transition Cash Flow'!$E$45,'Transition Cash Flow'!$I$45)</f>
        <v>#DIV/0!</v>
      </c>
      <c r="AC19" s="127" t="e">
        <f>K19/NPV('Transition Cash Flow'!$C$3,'Transition Cash Flow'!$E$45,'Transition Cash Flow'!$I$45)</f>
        <v>#DIV/0!</v>
      </c>
      <c r="AD19" s="127" t="e">
        <f>L19/NPV('Transition Cash Flow'!$C$3,'Transition Cash Flow'!$E$45,'Transition Cash Flow'!$I$45)</f>
        <v>#DIV/0!</v>
      </c>
      <c r="AE19" s="127" t="e">
        <f>M19/NPV('Transition Cash Flow'!$C$3,'Transition Cash Flow'!$E$45,'Transition Cash Flow'!$I$45)</f>
        <v>#DIV/0!</v>
      </c>
      <c r="AF19" s="127" t="e">
        <f>N19/NPV('Transition Cash Flow'!$C$3,'Transition Cash Flow'!$E$45,'Transition Cash Flow'!$I$45)</f>
        <v>#DIV/0!</v>
      </c>
      <c r="AG19" s="127" t="e">
        <f>O19/NPV('Transition Cash Flow'!$C$3,'Transition Cash Flow'!$E$45,'Transition Cash Flow'!$I$45)</f>
        <v>#DIV/0!</v>
      </c>
      <c r="AH19" s="127" t="e">
        <f>P19/NPV('Transition Cash Flow'!$C$3,'Transition Cash Flow'!$E$45,'Transition Cash Flow'!$I$45)</f>
        <v>#DIV/0!</v>
      </c>
      <c r="AI19" s="127" t="e">
        <f>Q19/NPV('Transition Cash Flow'!$C$3,'Transition Cash Flow'!$E$45,'Transition Cash Flow'!$I$45)</f>
        <v>#DIV/0!</v>
      </c>
      <c r="AJ19" s="127" t="e">
        <f>R19/NPV('Transition Cash Flow'!$C$3,'Transition Cash Flow'!$E$45,'Transition Cash Flow'!$I$45)</f>
        <v>#DIV/0!</v>
      </c>
      <c r="AK19" s="127" t="e">
        <f>S19/NPV('Transition Cash Flow'!$C$3,'Transition Cash Flow'!$E$45,'Transition Cash Flow'!$I$45)</f>
        <v>#DIV/0!</v>
      </c>
      <c r="AM19" s="69"/>
    </row>
    <row r="20" spans="1:39" x14ac:dyDescent="0.25">
      <c r="A20" s="156"/>
      <c r="B20" s="169"/>
      <c r="C20" s="123"/>
      <c r="D20" s="123"/>
      <c r="E20" s="184">
        <f>'Transition Cash Flow'!$E$11*(1+F20)</f>
        <v>0</v>
      </c>
      <c r="F20" s="175">
        <v>0.3</v>
      </c>
      <c r="G20" s="33">
        <f>NPV('Transition Cash Flow'!$C$3,(1+'Transition Rotation Sensitivity'!G$7)*'Transition Cash Flow'!$E$10*(1+'Transition Rotation Sensitivity'!$F20)*'Transition Cash Flow'!$E$11-'Transition Cash Flow'!$E$45,'Transition Cash Flow'!$I$46)</f>
        <v>0</v>
      </c>
      <c r="H20" s="33">
        <f>NPV('Transition Cash Flow'!$C$3,(1+'Transition Rotation Sensitivity'!H$7)*'Transition Cash Flow'!$E$10*(1+'Transition Rotation Sensitivity'!$F20)*'Transition Cash Flow'!$E$11-'Transition Cash Flow'!$E$45,'Transition Cash Flow'!$I$46)</f>
        <v>0</v>
      </c>
      <c r="I20" s="33">
        <f>NPV('Transition Cash Flow'!$C$3,(1+'Transition Rotation Sensitivity'!I$7)*'Transition Cash Flow'!$E$10*(1+'Transition Rotation Sensitivity'!$F20)*'Transition Cash Flow'!$E$11-'Transition Cash Flow'!$E$45,'Transition Cash Flow'!$I$46)</f>
        <v>0</v>
      </c>
      <c r="J20" s="33">
        <f>NPV('Transition Cash Flow'!$C$3,(1+'Transition Rotation Sensitivity'!J$7)*'Transition Cash Flow'!$E$10*(1+'Transition Rotation Sensitivity'!$F20)*'Transition Cash Flow'!$E$11-'Transition Cash Flow'!$E$45,'Transition Cash Flow'!$I$46)</f>
        <v>0</v>
      </c>
      <c r="K20" s="33">
        <f>NPV('Transition Cash Flow'!$C$3,(1+'Transition Rotation Sensitivity'!K$7)*'Transition Cash Flow'!$E$10*(1+'Transition Rotation Sensitivity'!$F20)*'Transition Cash Flow'!$E$11-'Transition Cash Flow'!$E$45,'Transition Cash Flow'!$I$46)</f>
        <v>0</v>
      </c>
      <c r="L20" s="33">
        <f>NPV('Transition Cash Flow'!$C$3,(1+'Transition Rotation Sensitivity'!L$7)*'Transition Cash Flow'!$E$10*(1+'Transition Rotation Sensitivity'!$F20)*'Transition Cash Flow'!$E$11-'Transition Cash Flow'!$E$45,'Transition Cash Flow'!$I$46)</f>
        <v>0</v>
      </c>
      <c r="M20" s="33">
        <f>NPV('Transition Cash Flow'!$C$3,(1+'Transition Rotation Sensitivity'!M$7)*'Transition Cash Flow'!$E$10*(1+'Transition Rotation Sensitivity'!$F20)*'Transition Cash Flow'!$E$11-'Transition Cash Flow'!$E$45,'Transition Cash Flow'!$I$46)</f>
        <v>0</v>
      </c>
      <c r="N20" s="33">
        <f>NPV('Transition Cash Flow'!$C$3,(1+'Transition Rotation Sensitivity'!N$7)*'Transition Cash Flow'!$E$10*(1+'Transition Rotation Sensitivity'!$F20)*'Transition Cash Flow'!$E$11-'Transition Cash Flow'!$E$45,'Transition Cash Flow'!$I$46)</f>
        <v>0</v>
      </c>
      <c r="O20" s="33">
        <f>NPV('Transition Cash Flow'!$C$3,(1+'Transition Rotation Sensitivity'!O$7)*'Transition Cash Flow'!$E$10*(1+'Transition Rotation Sensitivity'!$F20)*'Transition Cash Flow'!$E$11-'Transition Cash Flow'!$E$45,'Transition Cash Flow'!$I$46)</f>
        <v>0</v>
      </c>
      <c r="P20" s="33">
        <f>NPV('Transition Cash Flow'!$C$3,(1+'Transition Rotation Sensitivity'!P$7)*'Transition Cash Flow'!$E$10*(1+'Transition Rotation Sensitivity'!$F20)*'Transition Cash Flow'!$E$11-'Transition Cash Flow'!$E$45,'Transition Cash Flow'!$I$46)</f>
        <v>0</v>
      </c>
      <c r="Q20" s="33">
        <f>NPV('Transition Cash Flow'!$C$3,(1+'Transition Rotation Sensitivity'!Q$7)*'Transition Cash Flow'!$E$10*(1+'Transition Rotation Sensitivity'!$F20)*'Transition Cash Flow'!$E$11-'Transition Cash Flow'!$E$45,'Transition Cash Flow'!$I$46)</f>
        <v>0</v>
      </c>
      <c r="R20" s="33">
        <f>NPV('Transition Cash Flow'!$C$3,(1+'Transition Rotation Sensitivity'!R$7)*'Transition Cash Flow'!$E$10*(1+'Transition Rotation Sensitivity'!$F20)*'Transition Cash Flow'!$E$11-'Transition Cash Flow'!$E$45,'Transition Cash Flow'!$I$46)</f>
        <v>0</v>
      </c>
      <c r="S20" s="33">
        <f>NPV('Transition Cash Flow'!$C$3,(1+'Transition Rotation Sensitivity'!S$7)*'Transition Cash Flow'!$E$10*(1+'Transition Rotation Sensitivity'!$F20)*'Transition Cash Flow'!$E$11-'Transition Cash Flow'!$E$45,'Transition Cash Flow'!$I$46)</f>
        <v>0</v>
      </c>
      <c r="T20" s="33"/>
      <c r="U20" s="79"/>
      <c r="W20" s="151"/>
      <c r="X20" s="32">
        <f t="shared" si="1"/>
        <v>0.3</v>
      </c>
      <c r="Y20" s="127" t="e">
        <f>G20/NPV('Transition Cash Flow'!$C$3,'Transition Cash Flow'!$E$45,'Transition Cash Flow'!$I$45)</f>
        <v>#DIV/0!</v>
      </c>
      <c r="Z20" s="127" t="e">
        <f>H20/NPV('Transition Cash Flow'!$C$3,'Transition Cash Flow'!$E$45,'Transition Cash Flow'!$I$45)</f>
        <v>#DIV/0!</v>
      </c>
      <c r="AA20" s="127" t="e">
        <f>I20/NPV('Transition Cash Flow'!$C$3,'Transition Cash Flow'!$E$45,'Transition Cash Flow'!$I$45)</f>
        <v>#DIV/0!</v>
      </c>
      <c r="AB20" s="127" t="e">
        <f>J20/NPV('Transition Cash Flow'!$C$3,'Transition Cash Flow'!$E$45,'Transition Cash Flow'!$I$45)</f>
        <v>#DIV/0!</v>
      </c>
      <c r="AC20" s="127" t="e">
        <f>K20/NPV('Transition Cash Flow'!$C$3,'Transition Cash Flow'!$E$45,'Transition Cash Flow'!$I$45)</f>
        <v>#DIV/0!</v>
      </c>
      <c r="AD20" s="127" t="e">
        <f>L20/NPV('Transition Cash Flow'!$C$3,'Transition Cash Flow'!$E$45,'Transition Cash Flow'!$I$45)</f>
        <v>#DIV/0!</v>
      </c>
      <c r="AE20" s="127" t="e">
        <f>M20/NPV('Transition Cash Flow'!$C$3,'Transition Cash Flow'!$E$45,'Transition Cash Flow'!$I$45)</f>
        <v>#DIV/0!</v>
      </c>
      <c r="AF20" s="127" t="e">
        <f>N20/NPV('Transition Cash Flow'!$C$3,'Transition Cash Flow'!$E$45,'Transition Cash Flow'!$I$45)</f>
        <v>#DIV/0!</v>
      </c>
      <c r="AG20" s="127" t="e">
        <f>O20/NPV('Transition Cash Flow'!$C$3,'Transition Cash Flow'!$E$45,'Transition Cash Flow'!$I$45)</f>
        <v>#DIV/0!</v>
      </c>
      <c r="AH20" s="127" t="e">
        <f>P20/NPV('Transition Cash Flow'!$C$3,'Transition Cash Flow'!$E$45,'Transition Cash Flow'!$I$45)</f>
        <v>#DIV/0!</v>
      </c>
      <c r="AI20" s="127" t="e">
        <f>Q20/NPV('Transition Cash Flow'!$C$3,'Transition Cash Flow'!$E$45,'Transition Cash Flow'!$I$45)</f>
        <v>#DIV/0!</v>
      </c>
      <c r="AJ20" s="127" t="e">
        <f>R20/NPV('Transition Cash Flow'!$C$3,'Transition Cash Flow'!$E$45,'Transition Cash Flow'!$I$45)</f>
        <v>#DIV/0!</v>
      </c>
      <c r="AK20" s="127" t="e">
        <f>S20/NPV('Transition Cash Flow'!$C$3,'Transition Cash Flow'!$E$45,'Transition Cash Flow'!$I$45)</f>
        <v>#DIV/0!</v>
      </c>
      <c r="AM20" s="69"/>
    </row>
    <row r="21" spans="1:39" x14ac:dyDescent="0.25">
      <c r="A21" s="156"/>
      <c r="B21" s="71"/>
      <c r="C21" s="123"/>
      <c r="D21" s="123"/>
      <c r="E21" s="118"/>
      <c r="F21" s="32"/>
      <c r="G21" s="33"/>
      <c r="H21" s="33"/>
      <c r="I21" s="33"/>
      <c r="J21" s="33"/>
      <c r="K21" s="33"/>
      <c r="L21" s="33"/>
      <c r="M21" s="33"/>
      <c r="N21" s="33"/>
      <c r="O21" s="33"/>
      <c r="P21" s="33"/>
      <c r="Q21" s="33"/>
      <c r="R21" s="33"/>
      <c r="S21" s="33"/>
      <c r="T21" s="33"/>
      <c r="U21" s="79"/>
      <c r="W21" s="71"/>
      <c r="X21" s="32"/>
      <c r="Y21" s="35"/>
      <c r="Z21" s="35"/>
      <c r="AA21" s="35"/>
      <c r="AB21" s="35"/>
      <c r="AC21" s="35"/>
      <c r="AD21" s="35"/>
      <c r="AE21" s="35"/>
      <c r="AF21" s="35"/>
      <c r="AG21" s="35"/>
      <c r="AH21" s="35"/>
      <c r="AI21" s="35"/>
      <c r="AJ21" s="35"/>
      <c r="AK21" s="35"/>
      <c r="AM21" s="69"/>
    </row>
    <row r="22" spans="1:39" ht="9" customHeight="1" x14ac:dyDescent="0.25">
      <c r="A22" s="156"/>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row>
    <row r="23" spans="1:39" x14ac:dyDescent="0.25">
      <c r="A23" s="156"/>
      <c r="B23" s="148" t="s">
        <v>68</v>
      </c>
      <c r="C23" s="122"/>
      <c r="D23" s="122"/>
      <c r="E23" s="116"/>
      <c r="U23" s="69"/>
      <c r="W23" s="149" t="s">
        <v>68</v>
      </c>
      <c r="AM23" s="69"/>
    </row>
    <row r="24" spans="1:39" ht="18.75" x14ac:dyDescent="0.3">
      <c r="A24" s="156"/>
      <c r="B24" s="148"/>
      <c r="C24" s="122"/>
      <c r="D24" s="122"/>
      <c r="E24" s="116"/>
      <c r="F24" s="29"/>
      <c r="G24" s="150" t="s">
        <v>67</v>
      </c>
      <c r="H24" s="150"/>
      <c r="I24" s="150"/>
      <c r="J24" s="150"/>
      <c r="K24" s="150"/>
      <c r="L24" s="150"/>
      <c r="M24" s="150"/>
      <c r="N24" s="150"/>
      <c r="O24" s="150"/>
      <c r="P24" s="150"/>
      <c r="Q24" s="150"/>
      <c r="R24" s="150"/>
      <c r="S24" s="150"/>
      <c r="T24" s="30"/>
      <c r="U24" s="77"/>
      <c r="W24" s="149"/>
      <c r="X24" s="29"/>
      <c r="AM24" s="69"/>
    </row>
    <row r="25" spans="1:39" ht="18.75" x14ac:dyDescent="0.3">
      <c r="A25" s="156"/>
      <c r="B25" s="148"/>
      <c r="C25" s="122"/>
      <c r="D25" s="122"/>
      <c r="E25" s="116"/>
      <c r="F25" s="198" t="s">
        <v>114</v>
      </c>
      <c r="G25" s="187">
        <f>(1+G26)*'Transition Cash Flow'!$I$10</f>
        <v>0</v>
      </c>
      <c r="H25" s="187">
        <f>(1+H26)*'Transition Cash Flow'!$I$10</f>
        <v>0</v>
      </c>
      <c r="I25" s="187">
        <f>(1+I26)*'Transition Cash Flow'!$I$10</f>
        <v>0</v>
      </c>
      <c r="J25" s="187">
        <f>(1+J26)*'Transition Cash Flow'!$I$10</f>
        <v>0</v>
      </c>
      <c r="K25" s="187">
        <f>(1+K26)*'Transition Cash Flow'!$I$10</f>
        <v>0</v>
      </c>
      <c r="L25" s="187">
        <f>(1+L26)*'Transition Cash Flow'!$I$10</f>
        <v>0</v>
      </c>
      <c r="M25" s="187">
        <f>(1+M26)*'Transition Cash Flow'!$I$10</f>
        <v>0</v>
      </c>
      <c r="N25" s="187">
        <f>(1+N26)*'Transition Cash Flow'!$I$10</f>
        <v>0</v>
      </c>
      <c r="O25" s="187">
        <f>(1+O26)*'Transition Cash Flow'!$I$10</f>
        <v>0</v>
      </c>
      <c r="P25" s="187">
        <f>(1+P26)*'Transition Cash Flow'!$I$10</f>
        <v>0</v>
      </c>
      <c r="Q25" s="187">
        <f>(1+Q26)*'Transition Cash Flow'!$I$10</f>
        <v>0</v>
      </c>
      <c r="R25" s="187">
        <f>(1+R26)*'Transition Cash Flow'!$I$10</f>
        <v>0</v>
      </c>
      <c r="S25" s="188">
        <f>(1+S26)*'Transition Cash Flow'!$I$10</f>
        <v>0</v>
      </c>
      <c r="T25" s="117"/>
      <c r="U25" s="77"/>
      <c r="W25" s="149"/>
      <c r="X25" s="29"/>
      <c r="Y25" s="150" t="s">
        <v>67</v>
      </c>
      <c r="Z25" s="150"/>
      <c r="AA25" s="150"/>
      <c r="AB25" s="150"/>
      <c r="AC25" s="150"/>
      <c r="AD25" s="150"/>
      <c r="AE25" s="150"/>
      <c r="AF25" s="150"/>
      <c r="AG25" s="150"/>
      <c r="AH25" s="150"/>
      <c r="AI25" s="150"/>
      <c r="AJ25" s="150"/>
      <c r="AK25" s="150"/>
      <c r="AM25" s="69"/>
    </row>
    <row r="26" spans="1:39" x14ac:dyDescent="0.25">
      <c r="A26" s="156"/>
      <c r="B26" s="148"/>
      <c r="C26" s="122"/>
      <c r="D26" s="122"/>
      <c r="E26" s="191" t="s">
        <v>115</v>
      </c>
      <c r="F26" s="69"/>
      <c r="G26" s="190">
        <v>-0.3</v>
      </c>
      <c r="H26" s="190">
        <v>-0.25</v>
      </c>
      <c r="I26" s="190">
        <v>-0.2</v>
      </c>
      <c r="J26" s="190">
        <v>-0.15</v>
      </c>
      <c r="K26" s="190">
        <v>-0.1</v>
      </c>
      <c r="L26" s="190">
        <v>-0.05</v>
      </c>
      <c r="M26" s="190">
        <v>0</v>
      </c>
      <c r="N26" s="190">
        <v>0.05</v>
      </c>
      <c r="O26" s="190">
        <v>0.1</v>
      </c>
      <c r="P26" s="190">
        <v>0.15</v>
      </c>
      <c r="Q26" s="190">
        <v>0.2</v>
      </c>
      <c r="R26" s="190">
        <v>0.25</v>
      </c>
      <c r="S26" s="190">
        <v>0.3</v>
      </c>
      <c r="T26" s="31"/>
      <c r="U26" s="78"/>
      <c r="W26" s="149"/>
      <c r="X26" s="29"/>
      <c r="Y26" s="31">
        <f>G26</f>
        <v>-0.3</v>
      </c>
      <c r="Z26" s="31">
        <f t="shared" ref="Z26:AK26" si="2">H26</f>
        <v>-0.25</v>
      </c>
      <c r="AA26" s="31">
        <f t="shared" si="2"/>
        <v>-0.2</v>
      </c>
      <c r="AB26" s="31">
        <f t="shared" si="2"/>
        <v>-0.15</v>
      </c>
      <c r="AC26" s="31">
        <f t="shared" si="2"/>
        <v>-0.1</v>
      </c>
      <c r="AD26" s="31">
        <f t="shared" si="2"/>
        <v>-0.05</v>
      </c>
      <c r="AE26" s="31">
        <f t="shared" si="2"/>
        <v>0</v>
      </c>
      <c r="AF26" s="31">
        <f t="shared" si="2"/>
        <v>0.05</v>
      </c>
      <c r="AG26" s="31">
        <f t="shared" si="2"/>
        <v>0.1</v>
      </c>
      <c r="AH26" s="31">
        <f t="shared" si="2"/>
        <v>0.15</v>
      </c>
      <c r="AI26" s="31">
        <f t="shared" si="2"/>
        <v>0.2</v>
      </c>
      <c r="AJ26" s="31">
        <f t="shared" si="2"/>
        <v>0.25</v>
      </c>
      <c r="AK26" s="31">
        <f t="shared" si="2"/>
        <v>0.3</v>
      </c>
      <c r="AM26" s="69"/>
    </row>
    <row r="27" spans="1:39" ht="15" customHeight="1" x14ac:dyDescent="0.25">
      <c r="A27" s="156"/>
      <c r="B27" s="148"/>
      <c r="C27" s="122"/>
      <c r="D27" s="122"/>
      <c r="E27" s="183">
        <f>'Transition Cash Flow'!$I$11*(1+F27)</f>
        <v>0</v>
      </c>
      <c r="F27" s="125">
        <v>-0.3</v>
      </c>
      <c r="G27" s="33">
        <f>NPV('Transition Cash Flow'!$C$3,'Transition Cash Flow'!$E$46,(1+'Transition Rotation Sensitivity'!G$26)*'Transition Cash Flow'!$I$10*(1+'Transition Rotation Sensitivity'!$F27)*'Transition Cash Flow'!$I$11-'Transition Cash Flow'!$I$45)</f>
        <v>0</v>
      </c>
      <c r="H27" s="33">
        <f>NPV('Transition Cash Flow'!$C$3,'Transition Cash Flow'!$E$46,(1+'Transition Rotation Sensitivity'!H$26)*'Transition Cash Flow'!$I$10*(1+'Transition Rotation Sensitivity'!$F27)*'Transition Cash Flow'!$I$11-'Transition Cash Flow'!$I$45)</f>
        <v>0</v>
      </c>
      <c r="I27" s="33">
        <f>NPV('Transition Cash Flow'!$C$3,'Transition Cash Flow'!$E$46,(1+'Transition Rotation Sensitivity'!I$26)*'Transition Cash Flow'!$I$10*(1+'Transition Rotation Sensitivity'!$F27)*'Transition Cash Flow'!$I$11-'Transition Cash Flow'!$I$45)</f>
        <v>0</v>
      </c>
      <c r="J27" s="33">
        <f>NPV('Transition Cash Flow'!$C$3,'Transition Cash Flow'!$E$46,(1+'Transition Rotation Sensitivity'!J$26)*'Transition Cash Flow'!$I$10*(1+'Transition Rotation Sensitivity'!$F27)*'Transition Cash Flow'!$I$11-'Transition Cash Flow'!$I$45)</f>
        <v>0</v>
      </c>
      <c r="K27" s="33">
        <f>NPV('Transition Cash Flow'!$C$3,'Transition Cash Flow'!$E$46,(1+'Transition Rotation Sensitivity'!K$26)*'Transition Cash Flow'!$I$10*(1+'Transition Rotation Sensitivity'!$F27)*'Transition Cash Flow'!$I$11-'Transition Cash Flow'!$I$45)</f>
        <v>0</v>
      </c>
      <c r="L27" s="33">
        <f>NPV('Transition Cash Flow'!$C$3,'Transition Cash Flow'!$E$46,(1+'Transition Rotation Sensitivity'!L$26)*'Transition Cash Flow'!$I$10*(1+'Transition Rotation Sensitivity'!$F27)*'Transition Cash Flow'!$I$11-'Transition Cash Flow'!$I$45)</f>
        <v>0</v>
      </c>
      <c r="M27" s="33">
        <f>NPV('Transition Cash Flow'!$C$3,'Transition Cash Flow'!$E$46,(1+'Transition Rotation Sensitivity'!M$26)*'Transition Cash Flow'!$I$10*(1+'Transition Rotation Sensitivity'!$F27)*'Transition Cash Flow'!$I$11-'Transition Cash Flow'!$I$45)</f>
        <v>0</v>
      </c>
      <c r="N27" s="33">
        <f>NPV('Transition Cash Flow'!$C$3,'Transition Cash Flow'!$E$46,(1+'Transition Rotation Sensitivity'!N$26)*'Transition Cash Flow'!$I$10*(1+'Transition Rotation Sensitivity'!$F27)*'Transition Cash Flow'!$I$11-'Transition Cash Flow'!$I$45)</f>
        <v>0</v>
      </c>
      <c r="O27" s="33">
        <f>NPV('Transition Cash Flow'!$C$3,'Transition Cash Flow'!$E$46,(1+'Transition Rotation Sensitivity'!O$26)*'Transition Cash Flow'!$I$10*(1+'Transition Rotation Sensitivity'!$F27)*'Transition Cash Flow'!$I$11-'Transition Cash Flow'!$I$45)</f>
        <v>0</v>
      </c>
      <c r="P27" s="33">
        <f>NPV('Transition Cash Flow'!$C$3,'Transition Cash Flow'!$E$46,(1+'Transition Rotation Sensitivity'!P$26)*'Transition Cash Flow'!$I$10*(1+'Transition Rotation Sensitivity'!$F27)*'Transition Cash Flow'!$I$11-'Transition Cash Flow'!$I$45)</f>
        <v>0</v>
      </c>
      <c r="Q27" s="33">
        <f>NPV('Transition Cash Flow'!$C$3,'Transition Cash Flow'!$E$46,(1+'Transition Rotation Sensitivity'!Q$26)*'Transition Cash Flow'!$I$10*(1+'Transition Rotation Sensitivity'!$F27)*'Transition Cash Flow'!$I$11-'Transition Cash Flow'!$I$45)</f>
        <v>0</v>
      </c>
      <c r="R27" s="33">
        <f>NPV('Transition Cash Flow'!$C$3,'Transition Cash Flow'!$E$46,(1+'Transition Rotation Sensitivity'!R$26)*'Transition Cash Flow'!$I$10*(1+'Transition Rotation Sensitivity'!$F27)*'Transition Cash Flow'!$I$11-'Transition Cash Flow'!$I$45)</f>
        <v>0</v>
      </c>
      <c r="S27" s="33">
        <f>NPV('Transition Cash Flow'!$C$3,'Transition Cash Flow'!$E$46,(1+'Transition Rotation Sensitivity'!S$26)*'Transition Cash Flow'!$I$10*(1+'Transition Rotation Sensitivity'!$F27)*'Transition Cash Flow'!$I$11-'Transition Cash Flow'!$I$45)</f>
        <v>0</v>
      </c>
      <c r="T27" s="33"/>
      <c r="U27" s="79"/>
      <c r="W27" s="149"/>
      <c r="X27" s="32">
        <f>F27</f>
        <v>-0.3</v>
      </c>
      <c r="Y27" s="127" t="e">
        <f>G27/NPV('Transition Cash Flow'!$C$3,'Transition Cash Flow'!$E$45,'Transition Cash Flow'!$I$45)</f>
        <v>#DIV/0!</v>
      </c>
      <c r="Z27" s="127" t="e">
        <f>H27/NPV('Transition Cash Flow'!$C$3,'Transition Cash Flow'!$E$45,'Transition Cash Flow'!$I$45)</f>
        <v>#DIV/0!</v>
      </c>
      <c r="AA27" s="127" t="e">
        <f>I27/NPV('Transition Cash Flow'!$C$3,'Transition Cash Flow'!$E$45,'Transition Cash Flow'!$I$45)</f>
        <v>#DIV/0!</v>
      </c>
      <c r="AB27" s="127" t="e">
        <f>J27/NPV('Transition Cash Flow'!$C$3,'Transition Cash Flow'!$E$45,'Transition Cash Flow'!$I$45)</f>
        <v>#DIV/0!</v>
      </c>
      <c r="AC27" s="127" t="e">
        <f>K27/NPV('Transition Cash Flow'!$C$3,'Transition Cash Flow'!$E$45,'Transition Cash Flow'!$I$45)</f>
        <v>#DIV/0!</v>
      </c>
      <c r="AD27" s="127" t="e">
        <f>L27/NPV('Transition Cash Flow'!$C$3,'Transition Cash Flow'!$E$45,'Transition Cash Flow'!$I$45)</f>
        <v>#DIV/0!</v>
      </c>
      <c r="AE27" s="127" t="e">
        <f>M27/NPV('Transition Cash Flow'!$C$3,'Transition Cash Flow'!$E$45,'Transition Cash Flow'!$I$45)</f>
        <v>#DIV/0!</v>
      </c>
      <c r="AF27" s="127" t="e">
        <f>N27/NPV('Transition Cash Flow'!$C$3,'Transition Cash Flow'!$E$45,'Transition Cash Flow'!$I$45)</f>
        <v>#DIV/0!</v>
      </c>
      <c r="AG27" s="127" t="e">
        <f>O27/NPV('Transition Cash Flow'!$C$3,'Transition Cash Flow'!$E$45,'Transition Cash Flow'!$I$45)</f>
        <v>#DIV/0!</v>
      </c>
      <c r="AH27" s="127" t="e">
        <f>P27/NPV('Transition Cash Flow'!$C$3,'Transition Cash Flow'!$E$45,'Transition Cash Flow'!$I$45)</f>
        <v>#DIV/0!</v>
      </c>
      <c r="AI27" s="127" t="e">
        <f>Q27/NPV('Transition Cash Flow'!$C$3,'Transition Cash Flow'!$E$45,'Transition Cash Flow'!$I$45)</f>
        <v>#DIV/0!</v>
      </c>
      <c r="AJ27" s="127" t="e">
        <f>R27/NPV('Transition Cash Flow'!$C$3,'Transition Cash Flow'!$E$45,'Transition Cash Flow'!$I$45)</f>
        <v>#DIV/0!</v>
      </c>
      <c r="AK27" s="127" t="e">
        <f>S27/NPV('Transition Cash Flow'!$C$3,'Transition Cash Flow'!$E$45,'Transition Cash Flow'!$I$45)</f>
        <v>#DIV/0!</v>
      </c>
      <c r="AM27" s="69"/>
    </row>
    <row r="28" spans="1:39" ht="14.25" customHeight="1" x14ac:dyDescent="0.25">
      <c r="A28" s="156"/>
      <c r="B28" s="148"/>
      <c r="C28" s="122"/>
      <c r="D28" s="122"/>
      <c r="E28" s="183">
        <f>'Transition Cash Flow'!$I$11*(1+F28)</f>
        <v>0</v>
      </c>
      <c r="F28" s="125">
        <v>-0.25</v>
      </c>
      <c r="G28" s="33">
        <f>NPV('Transition Cash Flow'!$C$3,'Transition Cash Flow'!$E$46,(1+'Transition Rotation Sensitivity'!G$26)*'Transition Cash Flow'!$I$10*(1+'Transition Rotation Sensitivity'!$F28)*'Transition Cash Flow'!$I$11-'Transition Cash Flow'!$I$45)</f>
        <v>0</v>
      </c>
      <c r="H28" s="33">
        <f>NPV('Transition Cash Flow'!$C$3,'Transition Cash Flow'!$E$46,(1+'Transition Rotation Sensitivity'!H$26)*'Transition Cash Flow'!$I$10*(1+'Transition Rotation Sensitivity'!$F28)*'Transition Cash Flow'!$I$11-'Transition Cash Flow'!$I$45)</f>
        <v>0</v>
      </c>
      <c r="I28" s="33">
        <f>NPV('Transition Cash Flow'!$C$3,'Transition Cash Flow'!$E$46,(1+'Transition Rotation Sensitivity'!I$26)*'Transition Cash Flow'!$I$10*(1+'Transition Rotation Sensitivity'!$F28)*'Transition Cash Flow'!$I$11-'Transition Cash Flow'!$I$45)</f>
        <v>0</v>
      </c>
      <c r="J28" s="33">
        <f>NPV('Transition Cash Flow'!$C$3,'Transition Cash Flow'!$E$46,(1+'Transition Rotation Sensitivity'!J$26)*'Transition Cash Flow'!$I$10*(1+'Transition Rotation Sensitivity'!$F28)*'Transition Cash Flow'!$I$11-'Transition Cash Flow'!$I$45)</f>
        <v>0</v>
      </c>
      <c r="K28" s="33">
        <f>NPV('Transition Cash Flow'!$C$3,'Transition Cash Flow'!$E$46,(1+'Transition Rotation Sensitivity'!K$26)*'Transition Cash Flow'!$I$10*(1+'Transition Rotation Sensitivity'!$F28)*'Transition Cash Flow'!$I$11-'Transition Cash Flow'!$I$45)</f>
        <v>0</v>
      </c>
      <c r="L28" s="33">
        <f>NPV('Transition Cash Flow'!$C$3,'Transition Cash Flow'!$E$46,(1+'Transition Rotation Sensitivity'!L$26)*'Transition Cash Flow'!$I$10*(1+'Transition Rotation Sensitivity'!$F28)*'Transition Cash Flow'!$I$11-'Transition Cash Flow'!$I$45)</f>
        <v>0</v>
      </c>
      <c r="M28" s="33">
        <f>NPV('Transition Cash Flow'!$C$3,'Transition Cash Flow'!$E$46,(1+'Transition Rotation Sensitivity'!M$26)*'Transition Cash Flow'!$I$10*(1+'Transition Rotation Sensitivity'!$F28)*'Transition Cash Flow'!$I$11-'Transition Cash Flow'!$I$45)</f>
        <v>0</v>
      </c>
      <c r="N28" s="33">
        <f>NPV('Transition Cash Flow'!$C$3,'Transition Cash Flow'!$E$46,(1+'Transition Rotation Sensitivity'!N$26)*'Transition Cash Flow'!$I$10*(1+'Transition Rotation Sensitivity'!$F28)*'Transition Cash Flow'!$I$11-'Transition Cash Flow'!$I$45)</f>
        <v>0</v>
      </c>
      <c r="O28" s="33">
        <f>NPV('Transition Cash Flow'!$C$3,'Transition Cash Flow'!$E$46,(1+'Transition Rotation Sensitivity'!O$26)*'Transition Cash Flow'!$I$10*(1+'Transition Rotation Sensitivity'!$F28)*'Transition Cash Flow'!$I$11-'Transition Cash Flow'!$I$45)</f>
        <v>0</v>
      </c>
      <c r="P28" s="33">
        <f>NPV('Transition Cash Flow'!$C$3,'Transition Cash Flow'!$E$46,(1+'Transition Rotation Sensitivity'!P$26)*'Transition Cash Flow'!$I$10*(1+'Transition Rotation Sensitivity'!$F28)*'Transition Cash Flow'!$I$11-'Transition Cash Flow'!$I$45)</f>
        <v>0</v>
      </c>
      <c r="Q28" s="33">
        <f>NPV('Transition Cash Flow'!$C$3,'Transition Cash Flow'!$E$46,(1+'Transition Rotation Sensitivity'!Q$26)*'Transition Cash Flow'!$I$10*(1+'Transition Rotation Sensitivity'!$F28)*'Transition Cash Flow'!$I$11-'Transition Cash Flow'!$I$45)</f>
        <v>0</v>
      </c>
      <c r="R28" s="33">
        <f>NPV('Transition Cash Flow'!$C$3,'Transition Cash Flow'!$E$46,(1+'Transition Rotation Sensitivity'!R$26)*'Transition Cash Flow'!$I$10*(1+'Transition Rotation Sensitivity'!$F28)*'Transition Cash Flow'!$I$11-'Transition Cash Flow'!$I$45)</f>
        <v>0</v>
      </c>
      <c r="S28" s="33">
        <f>NPV('Transition Cash Flow'!$C$3,'Transition Cash Flow'!$E$46,(1+'Transition Rotation Sensitivity'!S$26)*'Transition Cash Flow'!$I$10*(1+'Transition Rotation Sensitivity'!$F28)*'Transition Cash Flow'!$I$11-'Transition Cash Flow'!$I$45)</f>
        <v>0</v>
      </c>
      <c r="T28" s="33"/>
      <c r="U28" s="79"/>
      <c r="W28" s="149"/>
      <c r="X28" s="32">
        <f t="shared" ref="X28:X39" si="3">F28</f>
        <v>-0.25</v>
      </c>
      <c r="Y28" s="127" t="e">
        <f>G28/NPV('Transition Cash Flow'!$C$3,'Transition Cash Flow'!$E$45,'Transition Cash Flow'!$I$45)</f>
        <v>#DIV/0!</v>
      </c>
      <c r="Z28" s="127" t="e">
        <f>H28/NPV('Transition Cash Flow'!$C$3,'Transition Cash Flow'!$E$45,'Transition Cash Flow'!$I$45)</f>
        <v>#DIV/0!</v>
      </c>
      <c r="AA28" s="127" t="e">
        <f>I28/NPV('Transition Cash Flow'!$C$3,'Transition Cash Flow'!$E$45,'Transition Cash Flow'!$I$45)</f>
        <v>#DIV/0!</v>
      </c>
      <c r="AB28" s="127" t="e">
        <f>J28/NPV('Transition Cash Flow'!$C$3,'Transition Cash Flow'!$E$45,'Transition Cash Flow'!$I$45)</f>
        <v>#DIV/0!</v>
      </c>
      <c r="AC28" s="127" t="e">
        <f>K28/NPV('Transition Cash Flow'!$C$3,'Transition Cash Flow'!$E$45,'Transition Cash Flow'!$I$45)</f>
        <v>#DIV/0!</v>
      </c>
      <c r="AD28" s="127" t="e">
        <f>L28/NPV('Transition Cash Flow'!$C$3,'Transition Cash Flow'!$E$45,'Transition Cash Flow'!$I$45)</f>
        <v>#DIV/0!</v>
      </c>
      <c r="AE28" s="127" t="e">
        <f>M28/NPV('Transition Cash Flow'!$C$3,'Transition Cash Flow'!$E$45,'Transition Cash Flow'!$I$45)</f>
        <v>#DIV/0!</v>
      </c>
      <c r="AF28" s="127" t="e">
        <f>N28/NPV('Transition Cash Flow'!$C$3,'Transition Cash Flow'!$E$45,'Transition Cash Flow'!$I$45)</f>
        <v>#DIV/0!</v>
      </c>
      <c r="AG28" s="127" t="e">
        <f>O28/NPV('Transition Cash Flow'!$C$3,'Transition Cash Flow'!$E$45,'Transition Cash Flow'!$I$45)</f>
        <v>#DIV/0!</v>
      </c>
      <c r="AH28" s="127" t="e">
        <f>P28/NPV('Transition Cash Flow'!$C$3,'Transition Cash Flow'!$E$45,'Transition Cash Flow'!$I$45)</f>
        <v>#DIV/0!</v>
      </c>
      <c r="AI28" s="127" t="e">
        <f>Q28/NPV('Transition Cash Flow'!$C$3,'Transition Cash Flow'!$E$45,'Transition Cash Flow'!$I$45)</f>
        <v>#DIV/0!</v>
      </c>
      <c r="AJ28" s="127" t="e">
        <f>R28/NPV('Transition Cash Flow'!$C$3,'Transition Cash Flow'!$E$45,'Transition Cash Flow'!$I$45)</f>
        <v>#DIV/0!</v>
      </c>
      <c r="AK28" s="127" t="e">
        <f>S28/NPV('Transition Cash Flow'!$C$3,'Transition Cash Flow'!$E$45,'Transition Cash Flow'!$I$45)</f>
        <v>#DIV/0!</v>
      </c>
      <c r="AM28" s="69"/>
    </row>
    <row r="29" spans="1:39" x14ac:dyDescent="0.25">
      <c r="A29" s="156"/>
      <c r="B29" s="148"/>
      <c r="C29" s="122"/>
      <c r="D29" s="122"/>
      <c r="E29" s="183">
        <f>'Transition Cash Flow'!$I$11*(1+F29)</f>
        <v>0</v>
      </c>
      <c r="F29" s="125">
        <v>-0.2</v>
      </c>
      <c r="G29" s="33">
        <f>NPV('Transition Cash Flow'!$C$3,'Transition Cash Flow'!$E$46,(1+'Transition Rotation Sensitivity'!G$26)*'Transition Cash Flow'!$I$10*(1+'Transition Rotation Sensitivity'!$F29)*'Transition Cash Flow'!$I$11-'Transition Cash Flow'!$I$45)</f>
        <v>0</v>
      </c>
      <c r="H29" s="33">
        <f>NPV('Transition Cash Flow'!$C$3,'Transition Cash Flow'!$E$46,(1+'Transition Rotation Sensitivity'!H$26)*'Transition Cash Flow'!$I$10*(1+'Transition Rotation Sensitivity'!$F29)*'Transition Cash Flow'!$I$11-'Transition Cash Flow'!$I$45)</f>
        <v>0</v>
      </c>
      <c r="I29" s="33">
        <f>NPV('Transition Cash Flow'!$C$3,'Transition Cash Flow'!$E$46,(1+'Transition Rotation Sensitivity'!I$26)*'Transition Cash Flow'!$I$10*(1+'Transition Rotation Sensitivity'!$F29)*'Transition Cash Flow'!$I$11-'Transition Cash Flow'!$I$45)</f>
        <v>0</v>
      </c>
      <c r="J29" s="33">
        <f>NPV('Transition Cash Flow'!$C$3,'Transition Cash Flow'!$E$46,(1+'Transition Rotation Sensitivity'!J$26)*'Transition Cash Flow'!$I$10*(1+'Transition Rotation Sensitivity'!$F29)*'Transition Cash Flow'!$I$11-'Transition Cash Flow'!$I$45)</f>
        <v>0</v>
      </c>
      <c r="K29" s="33">
        <f>NPV('Transition Cash Flow'!$C$3,'Transition Cash Flow'!$E$46,(1+'Transition Rotation Sensitivity'!K$26)*'Transition Cash Flow'!$I$10*(1+'Transition Rotation Sensitivity'!$F29)*'Transition Cash Flow'!$I$11-'Transition Cash Flow'!$I$45)</f>
        <v>0</v>
      </c>
      <c r="L29" s="33">
        <f>NPV('Transition Cash Flow'!$C$3,'Transition Cash Flow'!$E$46,(1+'Transition Rotation Sensitivity'!L$26)*'Transition Cash Flow'!$I$10*(1+'Transition Rotation Sensitivity'!$F29)*'Transition Cash Flow'!$I$11-'Transition Cash Flow'!$I$45)</f>
        <v>0</v>
      </c>
      <c r="M29" s="33">
        <f>NPV('Transition Cash Flow'!$C$3,'Transition Cash Flow'!$E$46,(1+'Transition Rotation Sensitivity'!M$26)*'Transition Cash Flow'!$I$10*(1+'Transition Rotation Sensitivity'!$F29)*'Transition Cash Flow'!$I$11-'Transition Cash Flow'!$I$45)</f>
        <v>0</v>
      </c>
      <c r="N29" s="33">
        <f>NPV('Transition Cash Flow'!$C$3,'Transition Cash Flow'!$E$46,(1+'Transition Rotation Sensitivity'!N$26)*'Transition Cash Flow'!$I$10*(1+'Transition Rotation Sensitivity'!$F29)*'Transition Cash Flow'!$I$11-'Transition Cash Flow'!$I$45)</f>
        <v>0</v>
      </c>
      <c r="O29" s="33">
        <f>NPV('Transition Cash Flow'!$C$3,'Transition Cash Flow'!$E$46,(1+'Transition Rotation Sensitivity'!O$26)*'Transition Cash Flow'!$I$10*(1+'Transition Rotation Sensitivity'!$F29)*'Transition Cash Flow'!$I$11-'Transition Cash Flow'!$I$45)</f>
        <v>0</v>
      </c>
      <c r="P29" s="33">
        <f>NPV('Transition Cash Flow'!$C$3,'Transition Cash Flow'!$E$46,(1+'Transition Rotation Sensitivity'!P$26)*'Transition Cash Flow'!$I$10*(1+'Transition Rotation Sensitivity'!$F29)*'Transition Cash Flow'!$I$11-'Transition Cash Flow'!$I$45)</f>
        <v>0</v>
      </c>
      <c r="Q29" s="33">
        <f>NPV('Transition Cash Flow'!$C$3,'Transition Cash Flow'!$E$46,(1+'Transition Rotation Sensitivity'!Q$26)*'Transition Cash Flow'!$I$10*(1+'Transition Rotation Sensitivity'!$F29)*'Transition Cash Flow'!$I$11-'Transition Cash Flow'!$I$45)</f>
        <v>0</v>
      </c>
      <c r="R29" s="33">
        <f>NPV('Transition Cash Flow'!$C$3,'Transition Cash Flow'!$E$46,(1+'Transition Rotation Sensitivity'!R$26)*'Transition Cash Flow'!$I$10*(1+'Transition Rotation Sensitivity'!$F29)*'Transition Cash Flow'!$I$11-'Transition Cash Flow'!$I$45)</f>
        <v>0</v>
      </c>
      <c r="S29" s="33">
        <f>NPV('Transition Cash Flow'!$C$3,'Transition Cash Flow'!$E$46,(1+'Transition Rotation Sensitivity'!S$26)*'Transition Cash Flow'!$I$10*(1+'Transition Rotation Sensitivity'!$F29)*'Transition Cash Flow'!$I$11-'Transition Cash Flow'!$I$45)</f>
        <v>0</v>
      </c>
      <c r="T29" s="33"/>
      <c r="U29" s="79"/>
      <c r="W29" s="149"/>
      <c r="X29" s="32">
        <f t="shared" si="3"/>
        <v>-0.2</v>
      </c>
      <c r="Y29" s="127" t="e">
        <f>G29/NPV('Transition Cash Flow'!$C$3,'Transition Cash Flow'!$E$45,'Transition Cash Flow'!$I$45)</f>
        <v>#DIV/0!</v>
      </c>
      <c r="Z29" s="127" t="e">
        <f>H29/NPV('Transition Cash Flow'!$C$3,'Transition Cash Flow'!$E$45,'Transition Cash Flow'!$I$45)</f>
        <v>#DIV/0!</v>
      </c>
      <c r="AA29" s="127" t="e">
        <f>I29/NPV('Transition Cash Flow'!$C$3,'Transition Cash Flow'!$E$45,'Transition Cash Flow'!$I$45)</f>
        <v>#DIV/0!</v>
      </c>
      <c r="AB29" s="127" t="e">
        <f>J29/NPV('Transition Cash Flow'!$C$3,'Transition Cash Flow'!$E$45,'Transition Cash Flow'!$I$45)</f>
        <v>#DIV/0!</v>
      </c>
      <c r="AC29" s="127" t="e">
        <f>K29/NPV('Transition Cash Flow'!$C$3,'Transition Cash Flow'!$E$45,'Transition Cash Flow'!$I$45)</f>
        <v>#DIV/0!</v>
      </c>
      <c r="AD29" s="127" t="e">
        <f>L29/NPV('Transition Cash Flow'!$C$3,'Transition Cash Flow'!$E$45,'Transition Cash Flow'!$I$45)</f>
        <v>#DIV/0!</v>
      </c>
      <c r="AE29" s="127" t="e">
        <f>M29/NPV('Transition Cash Flow'!$C$3,'Transition Cash Flow'!$E$45,'Transition Cash Flow'!$I$45)</f>
        <v>#DIV/0!</v>
      </c>
      <c r="AF29" s="127" t="e">
        <f>N29/NPV('Transition Cash Flow'!$C$3,'Transition Cash Flow'!$E$45,'Transition Cash Flow'!$I$45)</f>
        <v>#DIV/0!</v>
      </c>
      <c r="AG29" s="127" t="e">
        <f>O29/NPV('Transition Cash Flow'!$C$3,'Transition Cash Flow'!$E$45,'Transition Cash Flow'!$I$45)</f>
        <v>#DIV/0!</v>
      </c>
      <c r="AH29" s="127" t="e">
        <f>P29/NPV('Transition Cash Flow'!$C$3,'Transition Cash Flow'!$E$45,'Transition Cash Flow'!$I$45)</f>
        <v>#DIV/0!</v>
      </c>
      <c r="AI29" s="127" t="e">
        <f>Q29/NPV('Transition Cash Flow'!$C$3,'Transition Cash Flow'!$E$45,'Transition Cash Flow'!$I$45)</f>
        <v>#DIV/0!</v>
      </c>
      <c r="AJ29" s="127" t="e">
        <f>R29/NPV('Transition Cash Flow'!$C$3,'Transition Cash Flow'!$E$45,'Transition Cash Flow'!$I$45)</f>
        <v>#DIV/0!</v>
      </c>
      <c r="AK29" s="127" t="e">
        <f>S29/NPV('Transition Cash Flow'!$C$3,'Transition Cash Flow'!$E$45,'Transition Cash Flow'!$I$45)</f>
        <v>#DIV/0!</v>
      </c>
      <c r="AM29" s="69"/>
    </row>
    <row r="30" spans="1:39" x14ac:dyDescent="0.25">
      <c r="A30" s="156"/>
      <c r="B30" s="148"/>
      <c r="C30" s="122"/>
      <c r="D30" s="122"/>
      <c r="E30" s="183">
        <f>'Transition Cash Flow'!$I$11*(1+F30)</f>
        <v>0</v>
      </c>
      <c r="F30" s="125">
        <v>-0.15</v>
      </c>
      <c r="G30" s="33">
        <f>NPV('Transition Cash Flow'!$C$3,'Transition Cash Flow'!$E$46,(1+'Transition Rotation Sensitivity'!G$26)*'Transition Cash Flow'!$I$10*(1+'Transition Rotation Sensitivity'!$F30)*'Transition Cash Flow'!$I$11-'Transition Cash Flow'!$I$45)</f>
        <v>0</v>
      </c>
      <c r="H30" s="33">
        <f>NPV('Transition Cash Flow'!$C$3,'Transition Cash Flow'!$E$46,(1+'Transition Rotation Sensitivity'!H$26)*'Transition Cash Flow'!$I$10*(1+'Transition Rotation Sensitivity'!$F30)*'Transition Cash Flow'!$I$11-'Transition Cash Flow'!$I$45)</f>
        <v>0</v>
      </c>
      <c r="I30" s="33">
        <f>NPV('Transition Cash Flow'!$C$3,'Transition Cash Flow'!$E$46,(1+'Transition Rotation Sensitivity'!I$26)*'Transition Cash Flow'!$I$10*(1+'Transition Rotation Sensitivity'!$F30)*'Transition Cash Flow'!$I$11-'Transition Cash Flow'!$I$45)</f>
        <v>0</v>
      </c>
      <c r="J30" s="33">
        <f>NPV('Transition Cash Flow'!$C$3,'Transition Cash Flow'!$E$46,(1+'Transition Rotation Sensitivity'!J$26)*'Transition Cash Flow'!$I$10*(1+'Transition Rotation Sensitivity'!$F30)*'Transition Cash Flow'!$I$11-'Transition Cash Flow'!$I$45)</f>
        <v>0</v>
      </c>
      <c r="K30" s="33">
        <f>NPV('Transition Cash Flow'!$C$3,'Transition Cash Flow'!$E$46,(1+'Transition Rotation Sensitivity'!K$26)*'Transition Cash Flow'!$I$10*(1+'Transition Rotation Sensitivity'!$F30)*'Transition Cash Flow'!$I$11-'Transition Cash Flow'!$I$45)</f>
        <v>0</v>
      </c>
      <c r="L30" s="33">
        <f>NPV('Transition Cash Flow'!$C$3,'Transition Cash Flow'!$E$46,(1+'Transition Rotation Sensitivity'!L$26)*'Transition Cash Flow'!$I$10*(1+'Transition Rotation Sensitivity'!$F30)*'Transition Cash Flow'!$I$11-'Transition Cash Flow'!$I$45)</f>
        <v>0</v>
      </c>
      <c r="M30" s="33">
        <f>NPV('Transition Cash Flow'!$C$3,'Transition Cash Flow'!$E$46,(1+'Transition Rotation Sensitivity'!M$26)*'Transition Cash Flow'!$I$10*(1+'Transition Rotation Sensitivity'!$F30)*'Transition Cash Flow'!$I$11-'Transition Cash Flow'!$I$45)</f>
        <v>0</v>
      </c>
      <c r="N30" s="33">
        <f>NPV('Transition Cash Flow'!$C$3,'Transition Cash Flow'!$E$46,(1+'Transition Rotation Sensitivity'!N$26)*'Transition Cash Flow'!$I$10*(1+'Transition Rotation Sensitivity'!$F30)*'Transition Cash Flow'!$I$11-'Transition Cash Flow'!$I$45)</f>
        <v>0</v>
      </c>
      <c r="O30" s="33">
        <f>NPV('Transition Cash Flow'!$C$3,'Transition Cash Flow'!$E$46,(1+'Transition Rotation Sensitivity'!O$26)*'Transition Cash Flow'!$I$10*(1+'Transition Rotation Sensitivity'!$F30)*'Transition Cash Flow'!$I$11-'Transition Cash Flow'!$I$45)</f>
        <v>0</v>
      </c>
      <c r="P30" s="33">
        <f>NPV('Transition Cash Flow'!$C$3,'Transition Cash Flow'!$E$46,(1+'Transition Rotation Sensitivity'!P$26)*'Transition Cash Flow'!$I$10*(1+'Transition Rotation Sensitivity'!$F30)*'Transition Cash Flow'!$I$11-'Transition Cash Flow'!$I$45)</f>
        <v>0</v>
      </c>
      <c r="Q30" s="33">
        <f>NPV('Transition Cash Flow'!$C$3,'Transition Cash Flow'!$E$46,(1+'Transition Rotation Sensitivity'!Q$26)*'Transition Cash Flow'!$I$10*(1+'Transition Rotation Sensitivity'!$F30)*'Transition Cash Flow'!$I$11-'Transition Cash Flow'!$I$45)</f>
        <v>0</v>
      </c>
      <c r="R30" s="33">
        <f>NPV('Transition Cash Flow'!$C$3,'Transition Cash Flow'!$E$46,(1+'Transition Rotation Sensitivity'!R$26)*'Transition Cash Flow'!$I$10*(1+'Transition Rotation Sensitivity'!$F30)*'Transition Cash Flow'!$I$11-'Transition Cash Flow'!$I$45)</f>
        <v>0</v>
      </c>
      <c r="S30" s="33">
        <f>NPV('Transition Cash Flow'!$C$3,'Transition Cash Flow'!$E$46,(1+'Transition Rotation Sensitivity'!S$26)*'Transition Cash Flow'!$I$10*(1+'Transition Rotation Sensitivity'!$F30)*'Transition Cash Flow'!$I$11-'Transition Cash Flow'!$I$45)</f>
        <v>0</v>
      </c>
      <c r="T30" s="33"/>
      <c r="U30" s="79"/>
      <c r="W30" s="149"/>
      <c r="X30" s="32">
        <f t="shared" si="3"/>
        <v>-0.15</v>
      </c>
      <c r="Y30" s="127" t="e">
        <f>G30/NPV('Transition Cash Flow'!$C$3,'Transition Cash Flow'!$E$45,'Transition Cash Flow'!$I$45)</f>
        <v>#DIV/0!</v>
      </c>
      <c r="Z30" s="127" t="e">
        <f>H30/NPV('Transition Cash Flow'!$C$3,'Transition Cash Flow'!$E$45,'Transition Cash Flow'!$I$45)</f>
        <v>#DIV/0!</v>
      </c>
      <c r="AA30" s="127" t="e">
        <f>I30/NPV('Transition Cash Flow'!$C$3,'Transition Cash Flow'!$E$45,'Transition Cash Flow'!$I$45)</f>
        <v>#DIV/0!</v>
      </c>
      <c r="AB30" s="127" t="e">
        <f>J30/NPV('Transition Cash Flow'!$C$3,'Transition Cash Flow'!$E$45,'Transition Cash Flow'!$I$45)</f>
        <v>#DIV/0!</v>
      </c>
      <c r="AC30" s="127" t="e">
        <f>K30/NPV('Transition Cash Flow'!$C$3,'Transition Cash Flow'!$E$45,'Transition Cash Flow'!$I$45)</f>
        <v>#DIV/0!</v>
      </c>
      <c r="AD30" s="127" t="e">
        <f>L30/NPV('Transition Cash Flow'!$C$3,'Transition Cash Flow'!$E$45,'Transition Cash Flow'!$I$45)</f>
        <v>#DIV/0!</v>
      </c>
      <c r="AE30" s="127" t="e">
        <f>M30/NPV('Transition Cash Flow'!$C$3,'Transition Cash Flow'!$E$45,'Transition Cash Flow'!$I$45)</f>
        <v>#DIV/0!</v>
      </c>
      <c r="AF30" s="127" t="e">
        <f>N30/NPV('Transition Cash Flow'!$C$3,'Transition Cash Flow'!$E$45,'Transition Cash Flow'!$I$45)</f>
        <v>#DIV/0!</v>
      </c>
      <c r="AG30" s="127" t="e">
        <f>O30/NPV('Transition Cash Flow'!$C$3,'Transition Cash Flow'!$E$45,'Transition Cash Flow'!$I$45)</f>
        <v>#DIV/0!</v>
      </c>
      <c r="AH30" s="127" t="e">
        <f>P30/NPV('Transition Cash Flow'!$C$3,'Transition Cash Flow'!$E$45,'Transition Cash Flow'!$I$45)</f>
        <v>#DIV/0!</v>
      </c>
      <c r="AI30" s="127" t="e">
        <f>Q30/NPV('Transition Cash Flow'!$C$3,'Transition Cash Flow'!$E$45,'Transition Cash Flow'!$I$45)</f>
        <v>#DIV/0!</v>
      </c>
      <c r="AJ30" s="127" t="e">
        <f>R30/NPV('Transition Cash Flow'!$C$3,'Transition Cash Flow'!$E$45,'Transition Cash Flow'!$I$45)</f>
        <v>#DIV/0!</v>
      </c>
      <c r="AK30" s="127" t="e">
        <f>S30/NPV('Transition Cash Flow'!$C$3,'Transition Cash Flow'!$E$45,'Transition Cash Flow'!$I$45)</f>
        <v>#DIV/0!</v>
      </c>
      <c r="AM30" s="69"/>
    </row>
    <row r="31" spans="1:39" x14ac:dyDescent="0.25">
      <c r="A31" s="156"/>
      <c r="B31" s="148"/>
      <c r="C31" s="122"/>
      <c r="D31" s="122"/>
      <c r="E31" s="183">
        <f>'Transition Cash Flow'!$I$11*(1+F31)</f>
        <v>0</v>
      </c>
      <c r="F31" s="125">
        <v>-0.1</v>
      </c>
      <c r="G31" s="33">
        <f>NPV('Transition Cash Flow'!$C$3,'Transition Cash Flow'!$E$46,(1+'Transition Rotation Sensitivity'!G$26)*'Transition Cash Flow'!$I$10*(1+'Transition Rotation Sensitivity'!$F31)*'Transition Cash Flow'!$I$11-'Transition Cash Flow'!$I$45)</f>
        <v>0</v>
      </c>
      <c r="H31" s="33">
        <f>NPV('Transition Cash Flow'!$C$3,'Transition Cash Flow'!$E$46,(1+'Transition Rotation Sensitivity'!H$26)*'Transition Cash Flow'!$I$10*(1+'Transition Rotation Sensitivity'!$F31)*'Transition Cash Flow'!$I$11-'Transition Cash Flow'!$I$45)</f>
        <v>0</v>
      </c>
      <c r="I31" s="33">
        <f>NPV('Transition Cash Flow'!$C$3,'Transition Cash Flow'!$E$46,(1+'Transition Rotation Sensitivity'!I$26)*'Transition Cash Flow'!$I$10*(1+'Transition Rotation Sensitivity'!$F31)*'Transition Cash Flow'!$I$11-'Transition Cash Flow'!$I$45)</f>
        <v>0</v>
      </c>
      <c r="J31" s="33">
        <f>NPV('Transition Cash Flow'!$C$3,'Transition Cash Flow'!$E$46,(1+'Transition Rotation Sensitivity'!J$26)*'Transition Cash Flow'!$I$10*(1+'Transition Rotation Sensitivity'!$F31)*'Transition Cash Flow'!$I$11-'Transition Cash Flow'!$I$45)</f>
        <v>0</v>
      </c>
      <c r="K31" s="33">
        <f>NPV('Transition Cash Flow'!$C$3,'Transition Cash Flow'!$E$46,(1+'Transition Rotation Sensitivity'!K$26)*'Transition Cash Flow'!$I$10*(1+'Transition Rotation Sensitivity'!$F31)*'Transition Cash Flow'!$I$11-'Transition Cash Flow'!$I$45)</f>
        <v>0</v>
      </c>
      <c r="L31" s="33">
        <f>NPV('Transition Cash Flow'!$C$3,'Transition Cash Flow'!$E$46,(1+'Transition Rotation Sensitivity'!L$26)*'Transition Cash Flow'!$I$10*(1+'Transition Rotation Sensitivity'!$F31)*'Transition Cash Flow'!$I$11-'Transition Cash Flow'!$I$45)</f>
        <v>0</v>
      </c>
      <c r="M31" s="33">
        <f>NPV('Transition Cash Flow'!$C$3,'Transition Cash Flow'!$E$46,(1+'Transition Rotation Sensitivity'!M$26)*'Transition Cash Flow'!$I$10*(1+'Transition Rotation Sensitivity'!$F31)*'Transition Cash Flow'!$I$11-'Transition Cash Flow'!$I$45)</f>
        <v>0</v>
      </c>
      <c r="N31" s="33">
        <f>NPV('Transition Cash Flow'!$C$3,'Transition Cash Flow'!$E$46,(1+'Transition Rotation Sensitivity'!N$26)*'Transition Cash Flow'!$I$10*(1+'Transition Rotation Sensitivity'!$F31)*'Transition Cash Flow'!$I$11-'Transition Cash Flow'!$I$45)</f>
        <v>0</v>
      </c>
      <c r="O31" s="33">
        <f>NPV('Transition Cash Flow'!$C$3,'Transition Cash Flow'!$E$46,(1+'Transition Rotation Sensitivity'!O$26)*'Transition Cash Flow'!$I$10*(1+'Transition Rotation Sensitivity'!$F31)*'Transition Cash Flow'!$I$11-'Transition Cash Flow'!$I$45)</f>
        <v>0</v>
      </c>
      <c r="P31" s="33">
        <f>NPV('Transition Cash Flow'!$C$3,'Transition Cash Flow'!$E$46,(1+'Transition Rotation Sensitivity'!P$26)*'Transition Cash Flow'!$I$10*(1+'Transition Rotation Sensitivity'!$F31)*'Transition Cash Flow'!$I$11-'Transition Cash Flow'!$I$45)</f>
        <v>0</v>
      </c>
      <c r="Q31" s="33">
        <f>NPV('Transition Cash Flow'!$C$3,'Transition Cash Flow'!$E$46,(1+'Transition Rotation Sensitivity'!Q$26)*'Transition Cash Flow'!$I$10*(1+'Transition Rotation Sensitivity'!$F31)*'Transition Cash Flow'!$I$11-'Transition Cash Flow'!$I$45)</f>
        <v>0</v>
      </c>
      <c r="R31" s="33">
        <f>NPV('Transition Cash Flow'!$C$3,'Transition Cash Flow'!$E$46,(1+'Transition Rotation Sensitivity'!R$26)*'Transition Cash Flow'!$I$10*(1+'Transition Rotation Sensitivity'!$F31)*'Transition Cash Flow'!$I$11-'Transition Cash Flow'!$I$45)</f>
        <v>0</v>
      </c>
      <c r="S31" s="33">
        <f>NPV('Transition Cash Flow'!$C$3,'Transition Cash Flow'!$E$46,(1+'Transition Rotation Sensitivity'!S$26)*'Transition Cash Flow'!$I$10*(1+'Transition Rotation Sensitivity'!$F31)*'Transition Cash Flow'!$I$11-'Transition Cash Flow'!$I$45)</f>
        <v>0</v>
      </c>
      <c r="T31" s="33"/>
      <c r="U31" s="79"/>
      <c r="W31" s="149"/>
      <c r="X31" s="32">
        <f t="shared" si="3"/>
        <v>-0.1</v>
      </c>
      <c r="Y31" s="127" t="e">
        <f>G31/NPV('Transition Cash Flow'!$C$3,'Transition Cash Flow'!$E$45,'Transition Cash Flow'!$I$45)</f>
        <v>#DIV/0!</v>
      </c>
      <c r="Z31" s="127" t="e">
        <f>H31/NPV('Transition Cash Flow'!$C$3,'Transition Cash Flow'!$E$45,'Transition Cash Flow'!$I$45)</f>
        <v>#DIV/0!</v>
      </c>
      <c r="AA31" s="127" t="e">
        <f>I31/NPV('Transition Cash Flow'!$C$3,'Transition Cash Flow'!$E$45,'Transition Cash Flow'!$I$45)</f>
        <v>#DIV/0!</v>
      </c>
      <c r="AB31" s="127" t="e">
        <f>J31/NPV('Transition Cash Flow'!$C$3,'Transition Cash Flow'!$E$45,'Transition Cash Flow'!$I$45)</f>
        <v>#DIV/0!</v>
      </c>
      <c r="AC31" s="127" t="e">
        <f>K31/NPV('Transition Cash Flow'!$C$3,'Transition Cash Flow'!$E$45,'Transition Cash Flow'!$I$45)</f>
        <v>#DIV/0!</v>
      </c>
      <c r="AD31" s="127" t="e">
        <f>L31/NPV('Transition Cash Flow'!$C$3,'Transition Cash Flow'!$E$45,'Transition Cash Flow'!$I$45)</f>
        <v>#DIV/0!</v>
      </c>
      <c r="AE31" s="127" t="e">
        <f>M31/NPV('Transition Cash Flow'!$C$3,'Transition Cash Flow'!$E$45,'Transition Cash Flow'!$I$45)</f>
        <v>#DIV/0!</v>
      </c>
      <c r="AF31" s="127" t="e">
        <f>N31/NPV('Transition Cash Flow'!$C$3,'Transition Cash Flow'!$E$45,'Transition Cash Flow'!$I$45)</f>
        <v>#DIV/0!</v>
      </c>
      <c r="AG31" s="127" t="e">
        <f>O31/NPV('Transition Cash Flow'!$C$3,'Transition Cash Flow'!$E$45,'Transition Cash Flow'!$I$45)</f>
        <v>#DIV/0!</v>
      </c>
      <c r="AH31" s="127" t="e">
        <f>P31/NPV('Transition Cash Flow'!$C$3,'Transition Cash Flow'!$E$45,'Transition Cash Flow'!$I$45)</f>
        <v>#DIV/0!</v>
      </c>
      <c r="AI31" s="127" t="e">
        <f>Q31/NPV('Transition Cash Flow'!$C$3,'Transition Cash Flow'!$E$45,'Transition Cash Flow'!$I$45)</f>
        <v>#DIV/0!</v>
      </c>
      <c r="AJ31" s="127" t="e">
        <f>R31/NPV('Transition Cash Flow'!$C$3,'Transition Cash Flow'!$E$45,'Transition Cash Flow'!$I$45)</f>
        <v>#DIV/0!</v>
      </c>
      <c r="AK31" s="127" t="e">
        <f>S31/NPV('Transition Cash Flow'!$C$3,'Transition Cash Flow'!$E$45,'Transition Cash Flow'!$I$45)</f>
        <v>#DIV/0!</v>
      </c>
      <c r="AM31" s="69"/>
    </row>
    <row r="32" spans="1:39" x14ac:dyDescent="0.25">
      <c r="A32" s="156"/>
      <c r="B32" s="148"/>
      <c r="C32" s="122"/>
      <c r="D32" s="122"/>
      <c r="E32" s="183">
        <f>'Transition Cash Flow'!$I$11*(1+F32)</f>
        <v>0</v>
      </c>
      <c r="F32" s="125">
        <v>-0.05</v>
      </c>
      <c r="G32" s="33">
        <f>NPV('Transition Cash Flow'!$C$3,'Transition Cash Flow'!$E$46,(1+'Transition Rotation Sensitivity'!G$26)*'Transition Cash Flow'!$I$10*(1+'Transition Rotation Sensitivity'!$F32)*'Transition Cash Flow'!$I$11-'Transition Cash Flow'!$I$45)</f>
        <v>0</v>
      </c>
      <c r="H32" s="33">
        <f>NPV('Transition Cash Flow'!$C$3,'Transition Cash Flow'!$E$46,(1+'Transition Rotation Sensitivity'!H$26)*'Transition Cash Flow'!$I$10*(1+'Transition Rotation Sensitivity'!$F32)*'Transition Cash Flow'!$I$11-'Transition Cash Flow'!$I$45)</f>
        <v>0</v>
      </c>
      <c r="I32" s="33">
        <f>NPV('Transition Cash Flow'!$C$3,'Transition Cash Flow'!$E$46,(1+'Transition Rotation Sensitivity'!I$26)*'Transition Cash Flow'!$I$10*(1+'Transition Rotation Sensitivity'!$F32)*'Transition Cash Flow'!$I$11-'Transition Cash Flow'!$I$45)</f>
        <v>0</v>
      </c>
      <c r="J32" s="33">
        <f>NPV('Transition Cash Flow'!$C$3,'Transition Cash Flow'!$E$46,(1+'Transition Rotation Sensitivity'!J$26)*'Transition Cash Flow'!$I$10*(1+'Transition Rotation Sensitivity'!$F32)*'Transition Cash Flow'!$I$11-'Transition Cash Flow'!$I$45)</f>
        <v>0</v>
      </c>
      <c r="K32" s="33">
        <f>NPV('Transition Cash Flow'!$C$3,'Transition Cash Flow'!$E$46,(1+'Transition Rotation Sensitivity'!K$26)*'Transition Cash Flow'!$I$10*(1+'Transition Rotation Sensitivity'!$F32)*'Transition Cash Flow'!$I$11-'Transition Cash Flow'!$I$45)</f>
        <v>0</v>
      </c>
      <c r="L32" s="33">
        <f>NPV('Transition Cash Flow'!$C$3,'Transition Cash Flow'!$E$46,(1+'Transition Rotation Sensitivity'!L$26)*'Transition Cash Flow'!$I$10*(1+'Transition Rotation Sensitivity'!$F32)*'Transition Cash Flow'!$I$11-'Transition Cash Flow'!$I$45)</f>
        <v>0</v>
      </c>
      <c r="M32" s="33">
        <f>NPV('Transition Cash Flow'!$C$3,'Transition Cash Flow'!$E$46,(1+'Transition Rotation Sensitivity'!M$26)*'Transition Cash Flow'!$I$10*(1+'Transition Rotation Sensitivity'!$F32)*'Transition Cash Flow'!$I$11-'Transition Cash Flow'!$I$45)</f>
        <v>0</v>
      </c>
      <c r="N32" s="33">
        <f>NPV('Transition Cash Flow'!$C$3,'Transition Cash Flow'!$E$46,(1+'Transition Rotation Sensitivity'!N$26)*'Transition Cash Flow'!$I$10*(1+'Transition Rotation Sensitivity'!$F32)*'Transition Cash Flow'!$I$11-'Transition Cash Flow'!$I$45)</f>
        <v>0</v>
      </c>
      <c r="O32" s="33">
        <f>NPV('Transition Cash Flow'!$C$3,'Transition Cash Flow'!$E$46,(1+'Transition Rotation Sensitivity'!O$26)*'Transition Cash Flow'!$I$10*(1+'Transition Rotation Sensitivity'!$F32)*'Transition Cash Flow'!$I$11-'Transition Cash Flow'!$I$45)</f>
        <v>0</v>
      </c>
      <c r="P32" s="33">
        <f>NPV('Transition Cash Flow'!$C$3,'Transition Cash Flow'!$E$46,(1+'Transition Rotation Sensitivity'!P$26)*'Transition Cash Flow'!$I$10*(1+'Transition Rotation Sensitivity'!$F32)*'Transition Cash Flow'!$I$11-'Transition Cash Flow'!$I$45)</f>
        <v>0</v>
      </c>
      <c r="Q32" s="33">
        <f>NPV('Transition Cash Flow'!$C$3,'Transition Cash Flow'!$E$46,(1+'Transition Rotation Sensitivity'!Q$26)*'Transition Cash Flow'!$I$10*(1+'Transition Rotation Sensitivity'!$F32)*'Transition Cash Flow'!$I$11-'Transition Cash Flow'!$I$45)</f>
        <v>0</v>
      </c>
      <c r="R32" s="33">
        <f>NPV('Transition Cash Flow'!$C$3,'Transition Cash Flow'!$E$46,(1+'Transition Rotation Sensitivity'!R$26)*'Transition Cash Flow'!$I$10*(1+'Transition Rotation Sensitivity'!$F32)*'Transition Cash Flow'!$I$11-'Transition Cash Flow'!$I$45)</f>
        <v>0</v>
      </c>
      <c r="S32" s="33">
        <f>NPV('Transition Cash Flow'!$C$3,'Transition Cash Flow'!$E$46,(1+'Transition Rotation Sensitivity'!S$26)*'Transition Cash Flow'!$I$10*(1+'Transition Rotation Sensitivity'!$F32)*'Transition Cash Flow'!$I$11-'Transition Cash Flow'!$I$45)</f>
        <v>0</v>
      </c>
      <c r="T32" s="33"/>
      <c r="U32" s="79"/>
      <c r="W32" s="149"/>
      <c r="X32" s="32">
        <f t="shared" si="3"/>
        <v>-0.05</v>
      </c>
      <c r="Y32" s="127" t="e">
        <f>G32/NPV('Transition Cash Flow'!$C$3,'Transition Cash Flow'!$E$45,'Transition Cash Flow'!$I$45)</f>
        <v>#DIV/0!</v>
      </c>
      <c r="Z32" s="127" t="e">
        <f>H32/NPV('Transition Cash Flow'!$C$3,'Transition Cash Flow'!$E$45,'Transition Cash Flow'!$I$45)</f>
        <v>#DIV/0!</v>
      </c>
      <c r="AA32" s="127" t="e">
        <f>I32/NPV('Transition Cash Flow'!$C$3,'Transition Cash Flow'!$E$45,'Transition Cash Flow'!$I$45)</f>
        <v>#DIV/0!</v>
      </c>
      <c r="AB32" s="127" t="e">
        <f>J32/NPV('Transition Cash Flow'!$C$3,'Transition Cash Flow'!$E$45,'Transition Cash Flow'!$I$45)</f>
        <v>#DIV/0!</v>
      </c>
      <c r="AC32" s="127" t="e">
        <f>K32/NPV('Transition Cash Flow'!$C$3,'Transition Cash Flow'!$E$45,'Transition Cash Flow'!$I$45)</f>
        <v>#DIV/0!</v>
      </c>
      <c r="AD32" s="127" t="e">
        <f>L32/NPV('Transition Cash Flow'!$C$3,'Transition Cash Flow'!$E$45,'Transition Cash Flow'!$I$45)</f>
        <v>#DIV/0!</v>
      </c>
      <c r="AE32" s="127" t="e">
        <f>M32/NPV('Transition Cash Flow'!$C$3,'Transition Cash Flow'!$E$45,'Transition Cash Flow'!$I$45)</f>
        <v>#DIV/0!</v>
      </c>
      <c r="AF32" s="127" t="e">
        <f>N32/NPV('Transition Cash Flow'!$C$3,'Transition Cash Flow'!$E$45,'Transition Cash Flow'!$I$45)</f>
        <v>#DIV/0!</v>
      </c>
      <c r="AG32" s="127" t="e">
        <f>O32/NPV('Transition Cash Flow'!$C$3,'Transition Cash Flow'!$E$45,'Transition Cash Flow'!$I$45)</f>
        <v>#DIV/0!</v>
      </c>
      <c r="AH32" s="127" t="e">
        <f>P32/NPV('Transition Cash Flow'!$C$3,'Transition Cash Flow'!$E$45,'Transition Cash Flow'!$I$45)</f>
        <v>#DIV/0!</v>
      </c>
      <c r="AI32" s="127" t="e">
        <f>Q32/NPV('Transition Cash Flow'!$C$3,'Transition Cash Flow'!$E$45,'Transition Cash Flow'!$I$45)</f>
        <v>#DIV/0!</v>
      </c>
      <c r="AJ32" s="127" t="e">
        <f>R32/NPV('Transition Cash Flow'!$C$3,'Transition Cash Flow'!$E$45,'Transition Cash Flow'!$I$45)</f>
        <v>#DIV/0!</v>
      </c>
      <c r="AK32" s="127" t="e">
        <f>S32/NPV('Transition Cash Flow'!$C$3,'Transition Cash Flow'!$E$45,'Transition Cash Flow'!$I$45)</f>
        <v>#DIV/0!</v>
      </c>
      <c r="AM32" s="69"/>
    </row>
    <row r="33" spans="1:39" ht="15.75" x14ac:dyDescent="0.25">
      <c r="A33" s="156"/>
      <c r="B33" s="148"/>
      <c r="C33" s="122"/>
      <c r="D33" s="122"/>
      <c r="E33" s="183">
        <f>'Transition Cash Flow'!$I$11*(1+F33)</f>
        <v>0</v>
      </c>
      <c r="F33" s="125">
        <v>0</v>
      </c>
      <c r="G33" s="33">
        <f>NPV('Transition Cash Flow'!$C$3,'Transition Cash Flow'!$E$46,(1+'Transition Rotation Sensitivity'!G$26)*'Transition Cash Flow'!$I$10*(1+'Transition Rotation Sensitivity'!$F33)*'Transition Cash Flow'!$I$11-'Transition Cash Flow'!$I$45)</f>
        <v>0</v>
      </c>
      <c r="H33" s="33">
        <f>NPV('Transition Cash Flow'!$C$3,'Transition Cash Flow'!$E$46,(1+'Transition Rotation Sensitivity'!H$26)*'Transition Cash Flow'!$I$10*(1+'Transition Rotation Sensitivity'!$F33)*'Transition Cash Flow'!$I$11-'Transition Cash Flow'!$I$45)</f>
        <v>0</v>
      </c>
      <c r="I33" s="33">
        <f>NPV('Transition Cash Flow'!$C$3,'Transition Cash Flow'!$E$46,(1+'Transition Rotation Sensitivity'!I$26)*'Transition Cash Flow'!$I$10*(1+'Transition Rotation Sensitivity'!$F33)*'Transition Cash Flow'!$I$11-'Transition Cash Flow'!$I$45)</f>
        <v>0</v>
      </c>
      <c r="J33" s="33">
        <f>NPV('Transition Cash Flow'!$C$3,'Transition Cash Flow'!$E$46,(1+'Transition Rotation Sensitivity'!J$26)*'Transition Cash Flow'!$I$10*(1+'Transition Rotation Sensitivity'!$F33)*'Transition Cash Flow'!$I$11-'Transition Cash Flow'!$I$45)</f>
        <v>0</v>
      </c>
      <c r="K33" s="33">
        <f>NPV('Transition Cash Flow'!$C$3,'Transition Cash Flow'!$E$46,(1+'Transition Rotation Sensitivity'!K$26)*'Transition Cash Flow'!$I$10*(1+'Transition Rotation Sensitivity'!$F33)*'Transition Cash Flow'!$I$11-'Transition Cash Flow'!$I$45)</f>
        <v>0</v>
      </c>
      <c r="L33" s="33">
        <f>NPV('Transition Cash Flow'!$C$3,'Transition Cash Flow'!$E$46,(1+'Transition Rotation Sensitivity'!L$26)*'Transition Cash Flow'!$I$10*(1+'Transition Rotation Sensitivity'!$F33)*'Transition Cash Flow'!$I$11-'Transition Cash Flow'!$I$45)</f>
        <v>0</v>
      </c>
      <c r="M33" s="34">
        <f>NPV('Transition Cash Flow'!$C$3,'Transition Cash Flow'!$E$46,(1+'Transition Rotation Sensitivity'!M$26)*'Transition Cash Flow'!$I$10*(1+'Transition Rotation Sensitivity'!$F33)*'Transition Cash Flow'!$I$11-'Transition Cash Flow'!$I$45)</f>
        <v>0</v>
      </c>
      <c r="N33" s="33">
        <f>NPV('Transition Cash Flow'!$C$3,'Transition Cash Flow'!$E$46,(1+'Transition Rotation Sensitivity'!N$26)*'Transition Cash Flow'!$I$10*(1+'Transition Rotation Sensitivity'!$F33)*'Transition Cash Flow'!$I$11-'Transition Cash Flow'!$I$45)</f>
        <v>0</v>
      </c>
      <c r="O33" s="33">
        <f>NPV('Transition Cash Flow'!$C$3,'Transition Cash Flow'!$E$46,(1+'Transition Rotation Sensitivity'!O$26)*'Transition Cash Flow'!$I$10*(1+'Transition Rotation Sensitivity'!$F33)*'Transition Cash Flow'!$I$11-'Transition Cash Flow'!$I$45)</f>
        <v>0</v>
      </c>
      <c r="P33" s="33">
        <f>NPV('Transition Cash Flow'!$C$3,'Transition Cash Flow'!$E$46,(1+'Transition Rotation Sensitivity'!P$26)*'Transition Cash Flow'!$I$10*(1+'Transition Rotation Sensitivity'!$F33)*'Transition Cash Flow'!$I$11-'Transition Cash Flow'!$I$45)</f>
        <v>0</v>
      </c>
      <c r="Q33" s="33">
        <f>NPV('Transition Cash Flow'!$C$3,'Transition Cash Flow'!$E$46,(1+'Transition Rotation Sensitivity'!Q$26)*'Transition Cash Flow'!$I$10*(1+'Transition Rotation Sensitivity'!$F33)*'Transition Cash Flow'!$I$11-'Transition Cash Flow'!$I$45)</f>
        <v>0</v>
      </c>
      <c r="R33" s="33">
        <f>NPV('Transition Cash Flow'!$C$3,'Transition Cash Flow'!$E$46,(1+'Transition Rotation Sensitivity'!R$26)*'Transition Cash Flow'!$I$10*(1+'Transition Rotation Sensitivity'!$F33)*'Transition Cash Flow'!$I$11-'Transition Cash Flow'!$I$45)</f>
        <v>0</v>
      </c>
      <c r="S33" s="33">
        <f>NPV('Transition Cash Flow'!$C$3,'Transition Cash Flow'!$E$46,(1+'Transition Rotation Sensitivity'!S$26)*'Transition Cash Flow'!$I$10*(1+'Transition Rotation Sensitivity'!$F33)*'Transition Cash Flow'!$I$11-'Transition Cash Flow'!$I$45)</f>
        <v>0</v>
      </c>
      <c r="T33" s="33"/>
      <c r="U33" s="79"/>
      <c r="W33" s="149"/>
      <c r="X33" s="32">
        <f t="shared" si="3"/>
        <v>0</v>
      </c>
      <c r="Y33" s="127" t="e">
        <f>G33/NPV('Transition Cash Flow'!$C$3,'Transition Cash Flow'!$E$45,'Transition Cash Flow'!$I$45)</f>
        <v>#DIV/0!</v>
      </c>
      <c r="Z33" s="127" t="e">
        <f>H33/NPV('Transition Cash Flow'!$C$3,'Transition Cash Flow'!$E$45,'Transition Cash Flow'!$I$45)</f>
        <v>#DIV/0!</v>
      </c>
      <c r="AA33" s="127" t="e">
        <f>I33/NPV('Transition Cash Flow'!$C$3,'Transition Cash Flow'!$E$45,'Transition Cash Flow'!$I$45)</f>
        <v>#DIV/0!</v>
      </c>
      <c r="AB33" s="127" t="e">
        <f>J33/NPV('Transition Cash Flow'!$C$3,'Transition Cash Flow'!$E$45,'Transition Cash Flow'!$I$45)</f>
        <v>#DIV/0!</v>
      </c>
      <c r="AC33" s="127" t="e">
        <f>K33/NPV('Transition Cash Flow'!$C$3,'Transition Cash Flow'!$E$45,'Transition Cash Flow'!$I$45)</f>
        <v>#DIV/0!</v>
      </c>
      <c r="AD33" s="127" t="e">
        <f>L33/NPV('Transition Cash Flow'!$C$3,'Transition Cash Flow'!$E$45,'Transition Cash Flow'!$I$45)</f>
        <v>#DIV/0!</v>
      </c>
      <c r="AE33" s="126" t="e">
        <f>M33/NPV('Transition Cash Flow'!$C$3,'Transition Cash Flow'!$E$45,'Transition Cash Flow'!$I$45)</f>
        <v>#DIV/0!</v>
      </c>
      <c r="AF33" s="127" t="e">
        <f>N33/NPV('Transition Cash Flow'!$C$3,'Transition Cash Flow'!$E$45,'Transition Cash Flow'!$I$45)</f>
        <v>#DIV/0!</v>
      </c>
      <c r="AG33" s="127" t="e">
        <f>O33/NPV('Transition Cash Flow'!$C$3,'Transition Cash Flow'!$E$45,'Transition Cash Flow'!$I$45)</f>
        <v>#DIV/0!</v>
      </c>
      <c r="AH33" s="127" t="e">
        <f>P33/NPV('Transition Cash Flow'!$C$3,'Transition Cash Flow'!$E$45,'Transition Cash Flow'!$I$45)</f>
        <v>#DIV/0!</v>
      </c>
      <c r="AI33" s="127" t="e">
        <f>Q33/NPV('Transition Cash Flow'!$C$3,'Transition Cash Flow'!$E$45,'Transition Cash Flow'!$I$45)</f>
        <v>#DIV/0!</v>
      </c>
      <c r="AJ33" s="127" t="e">
        <f>R33/NPV('Transition Cash Flow'!$C$3,'Transition Cash Flow'!$E$45,'Transition Cash Flow'!$I$45)</f>
        <v>#DIV/0!</v>
      </c>
      <c r="AK33" s="127" t="e">
        <f>S33/NPV('Transition Cash Flow'!$C$3,'Transition Cash Flow'!$E$45,'Transition Cash Flow'!$I$45)</f>
        <v>#DIV/0!</v>
      </c>
      <c r="AM33" s="69"/>
    </row>
    <row r="34" spans="1:39" x14ac:dyDescent="0.25">
      <c r="A34" s="156"/>
      <c r="B34" s="148"/>
      <c r="C34" s="122"/>
      <c r="D34" s="122"/>
      <c r="E34" s="183">
        <f>'Transition Cash Flow'!$I$11*(1+F34)</f>
        <v>0</v>
      </c>
      <c r="F34" s="125">
        <v>0.05</v>
      </c>
      <c r="G34" s="33">
        <f>NPV('Transition Cash Flow'!$C$3,'Transition Cash Flow'!$E$46,(1+'Transition Rotation Sensitivity'!G$26)*'Transition Cash Flow'!$I$10*(1+'Transition Rotation Sensitivity'!$F34)*'Transition Cash Flow'!$I$11-'Transition Cash Flow'!$I$45)</f>
        <v>0</v>
      </c>
      <c r="H34" s="33">
        <f>NPV('Transition Cash Flow'!$C$3,'Transition Cash Flow'!$E$46,(1+'Transition Rotation Sensitivity'!H$26)*'Transition Cash Flow'!$I$10*(1+'Transition Rotation Sensitivity'!$F34)*'Transition Cash Flow'!$I$11-'Transition Cash Flow'!$I$45)</f>
        <v>0</v>
      </c>
      <c r="I34" s="33">
        <f>NPV('Transition Cash Flow'!$C$3,'Transition Cash Flow'!$E$46,(1+'Transition Rotation Sensitivity'!I$26)*'Transition Cash Flow'!$I$10*(1+'Transition Rotation Sensitivity'!$F34)*'Transition Cash Flow'!$I$11-'Transition Cash Flow'!$I$45)</f>
        <v>0</v>
      </c>
      <c r="J34" s="33">
        <f>NPV('Transition Cash Flow'!$C$3,'Transition Cash Flow'!$E$46,(1+'Transition Rotation Sensitivity'!J$26)*'Transition Cash Flow'!$I$10*(1+'Transition Rotation Sensitivity'!$F34)*'Transition Cash Flow'!$I$11-'Transition Cash Flow'!$I$45)</f>
        <v>0</v>
      </c>
      <c r="K34" s="33">
        <f>NPV('Transition Cash Flow'!$C$3,'Transition Cash Flow'!$E$46,(1+'Transition Rotation Sensitivity'!K$26)*'Transition Cash Flow'!$I$10*(1+'Transition Rotation Sensitivity'!$F34)*'Transition Cash Flow'!$I$11-'Transition Cash Flow'!$I$45)</f>
        <v>0</v>
      </c>
      <c r="L34" s="33">
        <f>NPV('Transition Cash Flow'!$C$3,'Transition Cash Flow'!$E$46,(1+'Transition Rotation Sensitivity'!L$26)*'Transition Cash Flow'!$I$10*(1+'Transition Rotation Sensitivity'!$F34)*'Transition Cash Flow'!$I$11-'Transition Cash Flow'!$I$45)</f>
        <v>0</v>
      </c>
      <c r="M34" s="33">
        <f>NPV('Transition Cash Flow'!$C$3,'Transition Cash Flow'!$E$46,(1+'Transition Rotation Sensitivity'!M$26)*'Transition Cash Flow'!$I$10*(1+'Transition Rotation Sensitivity'!$F34)*'Transition Cash Flow'!$I$11-'Transition Cash Flow'!$I$45)</f>
        <v>0</v>
      </c>
      <c r="N34" s="33">
        <f>NPV('Transition Cash Flow'!$C$3,'Transition Cash Flow'!$E$46,(1+'Transition Rotation Sensitivity'!N$26)*'Transition Cash Flow'!$I$10*(1+'Transition Rotation Sensitivity'!$F34)*'Transition Cash Flow'!$I$11-'Transition Cash Flow'!$I$45)</f>
        <v>0</v>
      </c>
      <c r="O34" s="33">
        <f>NPV('Transition Cash Flow'!$C$3,'Transition Cash Flow'!$E$46,(1+'Transition Rotation Sensitivity'!O$26)*'Transition Cash Flow'!$I$10*(1+'Transition Rotation Sensitivity'!$F34)*'Transition Cash Flow'!$I$11-'Transition Cash Flow'!$I$45)</f>
        <v>0</v>
      </c>
      <c r="P34" s="33">
        <f>NPV('Transition Cash Flow'!$C$3,'Transition Cash Flow'!$E$46,(1+'Transition Rotation Sensitivity'!P$26)*'Transition Cash Flow'!$I$10*(1+'Transition Rotation Sensitivity'!$F34)*'Transition Cash Flow'!$I$11-'Transition Cash Flow'!$I$45)</f>
        <v>0</v>
      </c>
      <c r="Q34" s="33">
        <f>NPV('Transition Cash Flow'!$C$3,'Transition Cash Flow'!$E$46,(1+'Transition Rotation Sensitivity'!Q$26)*'Transition Cash Flow'!$I$10*(1+'Transition Rotation Sensitivity'!$F34)*'Transition Cash Flow'!$I$11-'Transition Cash Flow'!$I$45)</f>
        <v>0</v>
      </c>
      <c r="R34" s="33">
        <f>NPV('Transition Cash Flow'!$C$3,'Transition Cash Flow'!$E$46,(1+'Transition Rotation Sensitivity'!R$26)*'Transition Cash Flow'!$I$10*(1+'Transition Rotation Sensitivity'!$F34)*'Transition Cash Flow'!$I$11-'Transition Cash Flow'!$I$45)</f>
        <v>0</v>
      </c>
      <c r="S34" s="33">
        <f>NPV('Transition Cash Flow'!$C$3,'Transition Cash Flow'!$E$46,(1+'Transition Rotation Sensitivity'!S$26)*'Transition Cash Flow'!$I$10*(1+'Transition Rotation Sensitivity'!$F34)*'Transition Cash Flow'!$I$11-'Transition Cash Flow'!$I$45)</f>
        <v>0</v>
      </c>
      <c r="T34" s="33"/>
      <c r="U34" s="79"/>
      <c r="W34" s="149"/>
      <c r="X34" s="32">
        <f t="shared" si="3"/>
        <v>0.05</v>
      </c>
      <c r="Y34" s="127" t="e">
        <f>G34/NPV('Transition Cash Flow'!$C$3,'Transition Cash Flow'!$E$45,'Transition Cash Flow'!$I$45)</f>
        <v>#DIV/0!</v>
      </c>
      <c r="Z34" s="127" t="e">
        <f>H34/NPV('Transition Cash Flow'!$C$3,'Transition Cash Flow'!$E$45,'Transition Cash Flow'!$I$45)</f>
        <v>#DIV/0!</v>
      </c>
      <c r="AA34" s="127" t="e">
        <f>I34/NPV('Transition Cash Flow'!$C$3,'Transition Cash Flow'!$E$45,'Transition Cash Flow'!$I$45)</f>
        <v>#DIV/0!</v>
      </c>
      <c r="AB34" s="127" t="e">
        <f>J34/NPV('Transition Cash Flow'!$C$3,'Transition Cash Flow'!$E$45,'Transition Cash Flow'!$I$45)</f>
        <v>#DIV/0!</v>
      </c>
      <c r="AC34" s="127" t="e">
        <f>K34/NPV('Transition Cash Flow'!$C$3,'Transition Cash Flow'!$E$45,'Transition Cash Flow'!$I$45)</f>
        <v>#DIV/0!</v>
      </c>
      <c r="AD34" s="127" t="e">
        <f>L34/NPV('Transition Cash Flow'!$C$3,'Transition Cash Flow'!$E$45,'Transition Cash Flow'!$I$45)</f>
        <v>#DIV/0!</v>
      </c>
      <c r="AE34" s="127" t="e">
        <f>M34/NPV('Transition Cash Flow'!$C$3,'Transition Cash Flow'!$E$45,'Transition Cash Flow'!$I$45)</f>
        <v>#DIV/0!</v>
      </c>
      <c r="AF34" s="127" t="e">
        <f>N34/NPV('Transition Cash Flow'!$C$3,'Transition Cash Flow'!$E$45,'Transition Cash Flow'!$I$45)</f>
        <v>#DIV/0!</v>
      </c>
      <c r="AG34" s="127" t="e">
        <f>O34/NPV('Transition Cash Flow'!$C$3,'Transition Cash Flow'!$E$45,'Transition Cash Flow'!$I$45)</f>
        <v>#DIV/0!</v>
      </c>
      <c r="AH34" s="127" t="e">
        <f>P34/NPV('Transition Cash Flow'!$C$3,'Transition Cash Flow'!$E$45,'Transition Cash Flow'!$I$45)</f>
        <v>#DIV/0!</v>
      </c>
      <c r="AI34" s="127" t="e">
        <f>Q34/NPV('Transition Cash Flow'!$C$3,'Transition Cash Flow'!$E$45,'Transition Cash Flow'!$I$45)</f>
        <v>#DIV/0!</v>
      </c>
      <c r="AJ34" s="127" t="e">
        <f>R34/NPV('Transition Cash Flow'!$C$3,'Transition Cash Flow'!$E$45,'Transition Cash Flow'!$I$45)</f>
        <v>#DIV/0!</v>
      </c>
      <c r="AK34" s="127" t="e">
        <f>S34/NPV('Transition Cash Flow'!$C$3,'Transition Cash Flow'!$E$45,'Transition Cash Flow'!$I$45)</f>
        <v>#DIV/0!</v>
      </c>
      <c r="AM34" s="69"/>
    </row>
    <row r="35" spans="1:39" x14ac:dyDescent="0.25">
      <c r="A35" s="156"/>
      <c r="B35" s="148"/>
      <c r="C35" s="122"/>
      <c r="D35" s="122"/>
      <c r="E35" s="183">
        <f>'Transition Cash Flow'!$I$11*(1+F35)</f>
        <v>0</v>
      </c>
      <c r="F35" s="125">
        <v>0.1</v>
      </c>
      <c r="G35" s="33">
        <f>NPV('Transition Cash Flow'!$C$3,'Transition Cash Flow'!$E$46,(1+'Transition Rotation Sensitivity'!G$26)*'Transition Cash Flow'!$I$10*(1+'Transition Rotation Sensitivity'!$F35)*'Transition Cash Flow'!$I$11-'Transition Cash Flow'!$I$45)</f>
        <v>0</v>
      </c>
      <c r="H35" s="33">
        <f>NPV('Transition Cash Flow'!$C$3,'Transition Cash Flow'!$E$46,(1+'Transition Rotation Sensitivity'!H$26)*'Transition Cash Flow'!$I$10*(1+'Transition Rotation Sensitivity'!$F35)*'Transition Cash Flow'!$I$11-'Transition Cash Flow'!$I$45)</f>
        <v>0</v>
      </c>
      <c r="I35" s="33">
        <f>NPV('Transition Cash Flow'!$C$3,'Transition Cash Flow'!$E$46,(1+'Transition Rotation Sensitivity'!I$26)*'Transition Cash Flow'!$I$10*(1+'Transition Rotation Sensitivity'!$F35)*'Transition Cash Flow'!$I$11-'Transition Cash Flow'!$I$45)</f>
        <v>0</v>
      </c>
      <c r="J35" s="33">
        <f>NPV('Transition Cash Flow'!$C$3,'Transition Cash Flow'!$E$46,(1+'Transition Rotation Sensitivity'!J$26)*'Transition Cash Flow'!$I$10*(1+'Transition Rotation Sensitivity'!$F35)*'Transition Cash Flow'!$I$11-'Transition Cash Flow'!$I$45)</f>
        <v>0</v>
      </c>
      <c r="K35" s="33">
        <f>NPV('Transition Cash Flow'!$C$3,'Transition Cash Flow'!$E$46,(1+'Transition Rotation Sensitivity'!K$26)*'Transition Cash Flow'!$I$10*(1+'Transition Rotation Sensitivity'!$F35)*'Transition Cash Flow'!$I$11-'Transition Cash Flow'!$I$45)</f>
        <v>0</v>
      </c>
      <c r="L35" s="33">
        <f>NPV('Transition Cash Flow'!$C$3,'Transition Cash Flow'!$E$46,(1+'Transition Rotation Sensitivity'!L$26)*'Transition Cash Flow'!$I$10*(1+'Transition Rotation Sensitivity'!$F35)*'Transition Cash Flow'!$I$11-'Transition Cash Flow'!$I$45)</f>
        <v>0</v>
      </c>
      <c r="M35" s="33">
        <f>NPV('Transition Cash Flow'!$C$3,'Transition Cash Flow'!$E$46,(1+'Transition Rotation Sensitivity'!M$26)*'Transition Cash Flow'!$I$10*(1+'Transition Rotation Sensitivity'!$F35)*'Transition Cash Flow'!$I$11-'Transition Cash Flow'!$I$45)</f>
        <v>0</v>
      </c>
      <c r="N35" s="33">
        <f>NPV('Transition Cash Flow'!$C$3,'Transition Cash Flow'!$E$46,(1+'Transition Rotation Sensitivity'!N$26)*'Transition Cash Flow'!$I$10*(1+'Transition Rotation Sensitivity'!$F35)*'Transition Cash Flow'!$I$11-'Transition Cash Flow'!$I$45)</f>
        <v>0</v>
      </c>
      <c r="O35" s="33">
        <f>NPV('Transition Cash Flow'!$C$3,'Transition Cash Flow'!$E$46,(1+'Transition Rotation Sensitivity'!O$26)*'Transition Cash Flow'!$I$10*(1+'Transition Rotation Sensitivity'!$F35)*'Transition Cash Flow'!$I$11-'Transition Cash Flow'!$I$45)</f>
        <v>0</v>
      </c>
      <c r="P35" s="33">
        <f>NPV('Transition Cash Flow'!$C$3,'Transition Cash Flow'!$E$46,(1+'Transition Rotation Sensitivity'!P$26)*'Transition Cash Flow'!$I$10*(1+'Transition Rotation Sensitivity'!$F35)*'Transition Cash Flow'!$I$11-'Transition Cash Flow'!$I$45)</f>
        <v>0</v>
      </c>
      <c r="Q35" s="33">
        <f>NPV('Transition Cash Flow'!$C$3,'Transition Cash Flow'!$E$46,(1+'Transition Rotation Sensitivity'!Q$26)*'Transition Cash Flow'!$I$10*(1+'Transition Rotation Sensitivity'!$F35)*'Transition Cash Flow'!$I$11-'Transition Cash Flow'!$I$45)</f>
        <v>0</v>
      </c>
      <c r="R35" s="33">
        <f>NPV('Transition Cash Flow'!$C$3,'Transition Cash Flow'!$E$46,(1+'Transition Rotation Sensitivity'!R$26)*'Transition Cash Flow'!$I$10*(1+'Transition Rotation Sensitivity'!$F35)*'Transition Cash Flow'!$I$11-'Transition Cash Flow'!$I$45)</f>
        <v>0</v>
      </c>
      <c r="S35" s="33">
        <f>NPV('Transition Cash Flow'!$C$3,'Transition Cash Flow'!$E$46,(1+'Transition Rotation Sensitivity'!S$26)*'Transition Cash Flow'!$I$10*(1+'Transition Rotation Sensitivity'!$F35)*'Transition Cash Flow'!$I$11-'Transition Cash Flow'!$I$45)</f>
        <v>0</v>
      </c>
      <c r="T35" s="33"/>
      <c r="U35" s="79"/>
      <c r="W35" s="149"/>
      <c r="X35" s="32">
        <f t="shared" si="3"/>
        <v>0.1</v>
      </c>
      <c r="Y35" s="127" t="e">
        <f>G35/NPV('Transition Cash Flow'!$C$3,'Transition Cash Flow'!$E$45,'Transition Cash Flow'!$I$45)</f>
        <v>#DIV/0!</v>
      </c>
      <c r="Z35" s="127" t="e">
        <f>H35/NPV('Transition Cash Flow'!$C$3,'Transition Cash Flow'!$E$45,'Transition Cash Flow'!$I$45)</f>
        <v>#DIV/0!</v>
      </c>
      <c r="AA35" s="127" t="e">
        <f>I35/NPV('Transition Cash Flow'!$C$3,'Transition Cash Flow'!$E$45,'Transition Cash Flow'!$I$45)</f>
        <v>#DIV/0!</v>
      </c>
      <c r="AB35" s="127" t="e">
        <f>J35/NPV('Transition Cash Flow'!$C$3,'Transition Cash Flow'!$E$45,'Transition Cash Flow'!$I$45)</f>
        <v>#DIV/0!</v>
      </c>
      <c r="AC35" s="127" t="e">
        <f>K35/NPV('Transition Cash Flow'!$C$3,'Transition Cash Flow'!$E$45,'Transition Cash Flow'!$I$45)</f>
        <v>#DIV/0!</v>
      </c>
      <c r="AD35" s="127" t="e">
        <f>L35/NPV('Transition Cash Flow'!$C$3,'Transition Cash Flow'!$E$45,'Transition Cash Flow'!$I$45)</f>
        <v>#DIV/0!</v>
      </c>
      <c r="AE35" s="127" t="e">
        <f>M35/NPV('Transition Cash Flow'!$C$3,'Transition Cash Flow'!$E$45,'Transition Cash Flow'!$I$45)</f>
        <v>#DIV/0!</v>
      </c>
      <c r="AF35" s="127" t="e">
        <f>N35/NPV('Transition Cash Flow'!$C$3,'Transition Cash Flow'!$E$45,'Transition Cash Flow'!$I$45)</f>
        <v>#DIV/0!</v>
      </c>
      <c r="AG35" s="127" t="e">
        <f>O35/NPV('Transition Cash Flow'!$C$3,'Transition Cash Flow'!$E$45,'Transition Cash Flow'!$I$45)</f>
        <v>#DIV/0!</v>
      </c>
      <c r="AH35" s="127" t="e">
        <f>P35/NPV('Transition Cash Flow'!$C$3,'Transition Cash Flow'!$E$45,'Transition Cash Flow'!$I$45)</f>
        <v>#DIV/0!</v>
      </c>
      <c r="AI35" s="127" t="e">
        <f>Q35/NPV('Transition Cash Flow'!$C$3,'Transition Cash Flow'!$E$45,'Transition Cash Flow'!$I$45)</f>
        <v>#DIV/0!</v>
      </c>
      <c r="AJ35" s="127" t="e">
        <f>R35/NPV('Transition Cash Flow'!$C$3,'Transition Cash Flow'!$E$45,'Transition Cash Flow'!$I$45)</f>
        <v>#DIV/0!</v>
      </c>
      <c r="AK35" s="127" t="e">
        <f>S35/NPV('Transition Cash Flow'!$C$3,'Transition Cash Flow'!$E$45,'Transition Cash Flow'!$I$45)</f>
        <v>#DIV/0!</v>
      </c>
      <c r="AM35" s="69"/>
    </row>
    <row r="36" spans="1:39" x14ac:dyDescent="0.25">
      <c r="A36" s="156"/>
      <c r="B36" s="148"/>
      <c r="C36" s="122"/>
      <c r="D36" s="122"/>
      <c r="E36" s="183">
        <f>'Transition Cash Flow'!$I$11*(1+F36)</f>
        <v>0</v>
      </c>
      <c r="F36" s="125">
        <v>0.15</v>
      </c>
      <c r="G36" s="33">
        <f>NPV('Transition Cash Flow'!$C$3,'Transition Cash Flow'!$E$46,(1+'Transition Rotation Sensitivity'!G$26)*'Transition Cash Flow'!$I$10*(1+'Transition Rotation Sensitivity'!$F36)*'Transition Cash Flow'!$I$11-'Transition Cash Flow'!$I$45)</f>
        <v>0</v>
      </c>
      <c r="H36" s="33">
        <f>NPV('Transition Cash Flow'!$C$3,'Transition Cash Flow'!$E$46,(1+'Transition Rotation Sensitivity'!H$26)*'Transition Cash Flow'!$I$10*(1+'Transition Rotation Sensitivity'!$F36)*'Transition Cash Flow'!$I$11-'Transition Cash Flow'!$I$45)</f>
        <v>0</v>
      </c>
      <c r="I36" s="33">
        <f>NPV('Transition Cash Flow'!$C$3,'Transition Cash Flow'!$E$46,(1+'Transition Rotation Sensitivity'!I$26)*'Transition Cash Flow'!$I$10*(1+'Transition Rotation Sensitivity'!$F36)*'Transition Cash Flow'!$I$11-'Transition Cash Flow'!$I$45)</f>
        <v>0</v>
      </c>
      <c r="J36" s="33">
        <f>NPV('Transition Cash Flow'!$C$3,'Transition Cash Flow'!$E$46,(1+'Transition Rotation Sensitivity'!J$26)*'Transition Cash Flow'!$I$10*(1+'Transition Rotation Sensitivity'!$F36)*'Transition Cash Flow'!$I$11-'Transition Cash Flow'!$I$45)</f>
        <v>0</v>
      </c>
      <c r="K36" s="33">
        <f>NPV('Transition Cash Flow'!$C$3,'Transition Cash Flow'!$E$46,(1+'Transition Rotation Sensitivity'!K$26)*'Transition Cash Flow'!$I$10*(1+'Transition Rotation Sensitivity'!$F36)*'Transition Cash Flow'!$I$11-'Transition Cash Flow'!$I$45)</f>
        <v>0</v>
      </c>
      <c r="L36" s="33">
        <f>NPV('Transition Cash Flow'!$C$3,'Transition Cash Flow'!$E$46,(1+'Transition Rotation Sensitivity'!L$26)*'Transition Cash Flow'!$I$10*(1+'Transition Rotation Sensitivity'!$F36)*'Transition Cash Flow'!$I$11-'Transition Cash Flow'!$I$45)</f>
        <v>0</v>
      </c>
      <c r="M36" s="33">
        <f>NPV('Transition Cash Flow'!$C$3,'Transition Cash Flow'!$E$46,(1+'Transition Rotation Sensitivity'!M$26)*'Transition Cash Flow'!$I$10*(1+'Transition Rotation Sensitivity'!$F36)*'Transition Cash Flow'!$I$11-'Transition Cash Flow'!$I$45)</f>
        <v>0</v>
      </c>
      <c r="N36" s="33">
        <f>NPV('Transition Cash Flow'!$C$3,'Transition Cash Flow'!$E$46,(1+'Transition Rotation Sensitivity'!N$26)*'Transition Cash Flow'!$I$10*(1+'Transition Rotation Sensitivity'!$F36)*'Transition Cash Flow'!$I$11-'Transition Cash Flow'!$I$45)</f>
        <v>0</v>
      </c>
      <c r="O36" s="33">
        <f>NPV('Transition Cash Flow'!$C$3,'Transition Cash Flow'!$E$46,(1+'Transition Rotation Sensitivity'!O$26)*'Transition Cash Flow'!$I$10*(1+'Transition Rotation Sensitivity'!$F36)*'Transition Cash Flow'!$I$11-'Transition Cash Flow'!$I$45)</f>
        <v>0</v>
      </c>
      <c r="P36" s="33">
        <f>NPV('Transition Cash Flow'!$C$3,'Transition Cash Flow'!$E$46,(1+'Transition Rotation Sensitivity'!P$26)*'Transition Cash Flow'!$I$10*(1+'Transition Rotation Sensitivity'!$F36)*'Transition Cash Flow'!$I$11-'Transition Cash Flow'!$I$45)</f>
        <v>0</v>
      </c>
      <c r="Q36" s="33">
        <f>NPV('Transition Cash Flow'!$C$3,'Transition Cash Flow'!$E$46,(1+'Transition Rotation Sensitivity'!Q$26)*'Transition Cash Flow'!$I$10*(1+'Transition Rotation Sensitivity'!$F36)*'Transition Cash Flow'!$I$11-'Transition Cash Flow'!$I$45)</f>
        <v>0</v>
      </c>
      <c r="R36" s="33">
        <f>NPV('Transition Cash Flow'!$C$3,'Transition Cash Flow'!$E$46,(1+'Transition Rotation Sensitivity'!R$26)*'Transition Cash Flow'!$I$10*(1+'Transition Rotation Sensitivity'!$F36)*'Transition Cash Flow'!$I$11-'Transition Cash Flow'!$I$45)</f>
        <v>0</v>
      </c>
      <c r="S36" s="33">
        <f>NPV('Transition Cash Flow'!$C$3,'Transition Cash Flow'!$E$46,(1+'Transition Rotation Sensitivity'!S$26)*'Transition Cash Flow'!$I$10*(1+'Transition Rotation Sensitivity'!$F36)*'Transition Cash Flow'!$I$11-'Transition Cash Flow'!$I$45)</f>
        <v>0</v>
      </c>
      <c r="T36" s="33"/>
      <c r="U36" s="79"/>
      <c r="W36" s="149"/>
      <c r="X36" s="32">
        <f t="shared" si="3"/>
        <v>0.15</v>
      </c>
      <c r="Y36" s="127" t="e">
        <f>G36/NPV('Transition Cash Flow'!$C$3,'Transition Cash Flow'!$E$45,'Transition Cash Flow'!$I$45)</f>
        <v>#DIV/0!</v>
      </c>
      <c r="Z36" s="127" t="e">
        <f>H36/NPV('Transition Cash Flow'!$C$3,'Transition Cash Flow'!$E$45,'Transition Cash Flow'!$I$45)</f>
        <v>#DIV/0!</v>
      </c>
      <c r="AA36" s="127" t="e">
        <f>I36/NPV('Transition Cash Flow'!$C$3,'Transition Cash Flow'!$E$45,'Transition Cash Flow'!$I$45)</f>
        <v>#DIV/0!</v>
      </c>
      <c r="AB36" s="127" t="e">
        <f>J36/NPV('Transition Cash Flow'!$C$3,'Transition Cash Flow'!$E$45,'Transition Cash Flow'!$I$45)</f>
        <v>#DIV/0!</v>
      </c>
      <c r="AC36" s="127" t="e">
        <f>K36/NPV('Transition Cash Flow'!$C$3,'Transition Cash Flow'!$E$45,'Transition Cash Flow'!$I$45)</f>
        <v>#DIV/0!</v>
      </c>
      <c r="AD36" s="127" t="e">
        <f>L36/NPV('Transition Cash Flow'!$C$3,'Transition Cash Flow'!$E$45,'Transition Cash Flow'!$I$45)</f>
        <v>#DIV/0!</v>
      </c>
      <c r="AE36" s="127" t="e">
        <f>M36/NPV('Transition Cash Flow'!$C$3,'Transition Cash Flow'!$E$45,'Transition Cash Flow'!$I$45)</f>
        <v>#DIV/0!</v>
      </c>
      <c r="AF36" s="127" t="e">
        <f>N36/NPV('Transition Cash Flow'!$C$3,'Transition Cash Flow'!$E$45,'Transition Cash Flow'!$I$45)</f>
        <v>#DIV/0!</v>
      </c>
      <c r="AG36" s="127" t="e">
        <f>O36/NPV('Transition Cash Flow'!$C$3,'Transition Cash Flow'!$E$45,'Transition Cash Flow'!$I$45)</f>
        <v>#DIV/0!</v>
      </c>
      <c r="AH36" s="127" t="e">
        <f>P36/NPV('Transition Cash Flow'!$C$3,'Transition Cash Flow'!$E$45,'Transition Cash Flow'!$I$45)</f>
        <v>#DIV/0!</v>
      </c>
      <c r="AI36" s="127" t="e">
        <f>Q36/NPV('Transition Cash Flow'!$C$3,'Transition Cash Flow'!$E$45,'Transition Cash Flow'!$I$45)</f>
        <v>#DIV/0!</v>
      </c>
      <c r="AJ36" s="127" t="e">
        <f>R36/NPV('Transition Cash Flow'!$C$3,'Transition Cash Flow'!$E$45,'Transition Cash Flow'!$I$45)</f>
        <v>#DIV/0!</v>
      </c>
      <c r="AK36" s="127" t="e">
        <f>S36/NPV('Transition Cash Flow'!$C$3,'Transition Cash Flow'!$E$45,'Transition Cash Flow'!$I$45)</f>
        <v>#DIV/0!</v>
      </c>
      <c r="AM36" s="69"/>
    </row>
    <row r="37" spans="1:39" x14ac:dyDescent="0.25">
      <c r="A37" s="156"/>
      <c r="B37" s="148"/>
      <c r="C37" s="122"/>
      <c r="D37" s="122"/>
      <c r="E37" s="183">
        <f>'Transition Cash Flow'!$I$11*(1+F37)</f>
        <v>0</v>
      </c>
      <c r="F37" s="125">
        <v>0.2</v>
      </c>
      <c r="G37" s="33">
        <f>NPV('Transition Cash Flow'!$C$3,'Transition Cash Flow'!$E$46,(1+'Transition Rotation Sensitivity'!G$26)*'Transition Cash Flow'!$I$10*(1+'Transition Rotation Sensitivity'!$F37)*'Transition Cash Flow'!$I$11-'Transition Cash Flow'!$I$45)</f>
        <v>0</v>
      </c>
      <c r="H37" s="33">
        <f>NPV('Transition Cash Flow'!$C$3,'Transition Cash Flow'!$E$46,(1+'Transition Rotation Sensitivity'!H$26)*'Transition Cash Flow'!$I$10*(1+'Transition Rotation Sensitivity'!$F37)*'Transition Cash Flow'!$I$11-'Transition Cash Flow'!$I$45)</f>
        <v>0</v>
      </c>
      <c r="I37" s="33">
        <f>NPV('Transition Cash Flow'!$C$3,'Transition Cash Flow'!$E$46,(1+'Transition Rotation Sensitivity'!I$26)*'Transition Cash Flow'!$I$10*(1+'Transition Rotation Sensitivity'!$F37)*'Transition Cash Flow'!$I$11-'Transition Cash Flow'!$I$45)</f>
        <v>0</v>
      </c>
      <c r="J37" s="33">
        <f>NPV('Transition Cash Flow'!$C$3,'Transition Cash Flow'!$E$46,(1+'Transition Rotation Sensitivity'!J$26)*'Transition Cash Flow'!$I$10*(1+'Transition Rotation Sensitivity'!$F37)*'Transition Cash Flow'!$I$11-'Transition Cash Flow'!$I$45)</f>
        <v>0</v>
      </c>
      <c r="K37" s="33">
        <f>NPV('Transition Cash Flow'!$C$3,'Transition Cash Flow'!$E$46,(1+'Transition Rotation Sensitivity'!K$26)*'Transition Cash Flow'!$I$10*(1+'Transition Rotation Sensitivity'!$F37)*'Transition Cash Flow'!$I$11-'Transition Cash Flow'!$I$45)</f>
        <v>0</v>
      </c>
      <c r="L37" s="33">
        <f>NPV('Transition Cash Flow'!$C$3,'Transition Cash Flow'!$E$46,(1+'Transition Rotation Sensitivity'!L$26)*'Transition Cash Flow'!$I$10*(1+'Transition Rotation Sensitivity'!$F37)*'Transition Cash Flow'!$I$11-'Transition Cash Flow'!$I$45)</f>
        <v>0</v>
      </c>
      <c r="M37" s="33">
        <f>NPV('Transition Cash Flow'!$C$3,'Transition Cash Flow'!$E$46,(1+'Transition Rotation Sensitivity'!M$26)*'Transition Cash Flow'!$I$10*(1+'Transition Rotation Sensitivity'!$F37)*'Transition Cash Flow'!$I$11-'Transition Cash Flow'!$I$45)</f>
        <v>0</v>
      </c>
      <c r="N37" s="33">
        <f>NPV('Transition Cash Flow'!$C$3,'Transition Cash Flow'!$E$46,(1+'Transition Rotation Sensitivity'!N$26)*'Transition Cash Flow'!$I$10*(1+'Transition Rotation Sensitivity'!$F37)*'Transition Cash Flow'!$I$11-'Transition Cash Flow'!$I$45)</f>
        <v>0</v>
      </c>
      <c r="O37" s="33">
        <f>NPV('Transition Cash Flow'!$C$3,'Transition Cash Flow'!$E$46,(1+'Transition Rotation Sensitivity'!O$26)*'Transition Cash Flow'!$I$10*(1+'Transition Rotation Sensitivity'!$F37)*'Transition Cash Flow'!$I$11-'Transition Cash Flow'!$I$45)</f>
        <v>0</v>
      </c>
      <c r="P37" s="33">
        <f>NPV('Transition Cash Flow'!$C$3,'Transition Cash Flow'!$E$46,(1+'Transition Rotation Sensitivity'!P$26)*'Transition Cash Flow'!$I$10*(1+'Transition Rotation Sensitivity'!$F37)*'Transition Cash Flow'!$I$11-'Transition Cash Flow'!$I$45)</f>
        <v>0</v>
      </c>
      <c r="Q37" s="33">
        <f>NPV('Transition Cash Flow'!$C$3,'Transition Cash Flow'!$E$46,(1+'Transition Rotation Sensitivity'!Q$26)*'Transition Cash Flow'!$I$10*(1+'Transition Rotation Sensitivity'!$F37)*'Transition Cash Flow'!$I$11-'Transition Cash Flow'!$I$45)</f>
        <v>0</v>
      </c>
      <c r="R37" s="33">
        <f>NPV('Transition Cash Flow'!$C$3,'Transition Cash Flow'!$E$46,(1+'Transition Rotation Sensitivity'!R$26)*'Transition Cash Flow'!$I$10*(1+'Transition Rotation Sensitivity'!$F37)*'Transition Cash Flow'!$I$11-'Transition Cash Flow'!$I$45)</f>
        <v>0</v>
      </c>
      <c r="S37" s="33">
        <f>NPV('Transition Cash Flow'!$C$3,'Transition Cash Flow'!$E$46,(1+'Transition Rotation Sensitivity'!S$26)*'Transition Cash Flow'!$I$10*(1+'Transition Rotation Sensitivity'!$F37)*'Transition Cash Flow'!$I$11-'Transition Cash Flow'!$I$45)</f>
        <v>0</v>
      </c>
      <c r="T37" s="33"/>
      <c r="U37" s="79"/>
      <c r="W37" s="149"/>
      <c r="X37" s="32">
        <f t="shared" si="3"/>
        <v>0.2</v>
      </c>
      <c r="Y37" s="127" t="e">
        <f>G37/NPV('Transition Cash Flow'!$C$3,'Transition Cash Flow'!$E$45,'Transition Cash Flow'!$I$45)</f>
        <v>#DIV/0!</v>
      </c>
      <c r="Z37" s="127" t="e">
        <f>H37/NPV('Transition Cash Flow'!$C$3,'Transition Cash Flow'!$E$45,'Transition Cash Flow'!$I$45)</f>
        <v>#DIV/0!</v>
      </c>
      <c r="AA37" s="127" t="e">
        <f>I37/NPV('Transition Cash Flow'!$C$3,'Transition Cash Flow'!$E$45,'Transition Cash Flow'!$I$45)</f>
        <v>#DIV/0!</v>
      </c>
      <c r="AB37" s="127" t="e">
        <f>J37/NPV('Transition Cash Flow'!$C$3,'Transition Cash Flow'!$E$45,'Transition Cash Flow'!$I$45)</f>
        <v>#DIV/0!</v>
      </c>
      <c r="AC37" s="127" t="e">
        <f>K37/NPV('Transition Cash Flow'!$C$3,'Transition Cash Flow'!$E$45,'Transition Cash Flow'!$I$45)</f>
        <v>#DIV/0!</v>
      </c>
      <c r="AD37" s="127" t="e">
        <f>L37/NPV('Transition Cash Flow'!$C$3,'Transition Cash Flow'!$E$45,'Transition Cash Flow'!$I$45)</f>
        <v>#DIV/0!</v>
      </c>
      <c r="AE37" s="127" t="e">
        <f>M37/NPV('Transition Cash Flow'!$C$3,'Transition Cash Flow'!$E$45,'Transition Cash Flow'!$I$45)</f>
        <v>#DIV/0!</v>
      </c>
      <c r="AF37" s="127" t="e">
        <f>N37/NPV('Transition Cash Flow'!$C$3,'Transition Cash Flow'!$E$45,'Transition Cash Flow'!$I$45)</f>
        <v>#DIV/0!</v>
      </c>
      <c r="AG37" s="127" t="e">
        <f>O37/NPV('Transition Cash Flow'!$C$3,'Transition Cash Flow'!$E$45,'Transition Cash Flow'!$I$45)</f>
        <v>#DIV/0!</v>
      </c>
      <c r="AH37" s="127" t="e">
        <f>P37/NPV('Transition Cash Flow'!$C$3,'Transition Cash Flow'!$E$45,'Transition Cash Flow'!$I$45)</f>
        <v>#DIV/0!</v>
      </c>
      <c r="AI37" s="127" t="e">
        <f>Q37/NPV('Transition Cash Flow'!$C$3,'Transition Cash Flow'!$E$45,'Transition Cash Flow'!$I$45)</f>
        <v>#DIV/0!</v>
      </c>
      <c r="AJ37" s="127" t="e">
        <f>R37/NPV('Transition Cash Flow'!$C$3,'Transition Cash Flow'!$E$45,'Transition Cash Flow'!$I$45)</f>
        <v>#DIV/0!</v>
      </c>
      <c r="AK37" s="127" t="e">
        <f>S37/NPV('Transition Cash Flow'!$C$3,'Transition Cash Flow'!$E$45,'Transition Cash Flow'!$I$45)</f>
        <v>#DIV/0!</v>
      </c>
      <c r="AM37" s="69"/>
    </row>
    <row r="38" spans="1:39" x14ac:dyDescent="0.25">
      <c r="A38" s="156"/>
      <c r="B38" s="148"/>
      <c r="C38" s="122"/>
      <c r="D38" s="122"/>
      <c r="E38" s="183">
        <f>'Transition Cash Flow'!$I$11*(1+F38)</f>
        <v>0</v>
      </c>
      <c r="F38" s="125">
        <v>0.25</v>
      </c>
      <c r="G38" s="33">
        <f>NPV('Transition Cash Flow'!$C$3,'Transition Cash Flow'!$E$46,(1+'Transition Rotation Sensitivity'!G$26)*'Transition Cash Flow'!$I$10*(1+'Transition Rotation Sensitivity'!$F38)*'Transition Cash Flow'!$I$11-'Transition Cash Flow'!$I$45)</f>
        <v>0</v>
      </c>
      <c r="H38" s="33">
        <f>NPV('Transition Cash Flow'!$C$3,'Transition Cash Flow'!$E$46,(1+'Transition Rotation Sensitivity'!H$26)*'Transition Cash Flow'!$I$10*(1+'Transition Rotation Sensitivity'!$F38)*'Transition Cash Flow'!$I$11-'Transition Cash Flow'!$I$45)</f>
        <v>0</v>
      </c>
      <c r="I38" s="33">
        <f>NPV('Transition Cash Flow'!$C$3,'Transition Cash Flow'!$E$46,(1+'Transition Rotation Sensitivity'!I$26)*'Transition Cash Flow'!$I$10*(1+'Transition Rotation Sensitivity'!$F38)*'Transition Cash Flow'!$I$11-'Transition Cash Flow'!$I$45)</f>
        <v>0</v>
      </c>
      <c r="J38" s="33">
        <f>NPV('Transition Cash Flow'!$C$3,'Transition Cash Flow'!$E$46,(1+'Transition Rotation Sensitivity'!J$26)*'Transition Cash Flow'!$I$10*(1+'Transition Rotation Sensitivity'!$F38)*'Transition Cash Flow'!$I$11-'Transition Cash Flow'!$I$45)</f>
        <v>0</v>
      </c>
      <c r="K38" s="33">
        <f>NPV('Transition Cash Flow'!$C$3,'Transition Cash Flow'!$E$46,(1+'Transition Rotation Sensitivity'!K$26)*'Transition Cash Flow'!$I$10*(1+'Transition Rotation Sensitivity'!$F38)*'Transition Cash Flow'!$I$11-'Transition Cash Flow'!$I$45)</f>
        <v>0</v>
      </c>
      <c r="L38" s="33">
        <f>NPV('Transition Cash Flow'!$C$3,'Transition Cash Flow'!$E$46,(1+'Transition Rotation Sensitivity'!L$26)*'Transition Cash Flow'!$I$10*(1+'Transition Rotation Sensitivity'!$F38)*'Transition Cash Flow'!$I$11-'Transition Cash Flow'!$I$45)</f>
        <v>0</v>
      </c>
      <c r="M38" s="33">
        <f>NPV('Transition Cash Flow'!$C$3,'Transition Cash Flow'!$E$46,(1+'Transition Rotation Sensitivity'!M$26)*'Transition Cash Flow'!$I$10*(1+'Transition Rotation Sensitivity'!$F38)*'Transition Cash Flow'!$I$11-'Transition Cash Flow'!$I$45)</f>
        <v>0</v>
      </c>
      <c r="N38" s="33">
        <f>NPV('Transition Cash Flow'!$C$3,'Transition Cash Flow'!$E$46,(1+'Transition Rotation Sensitivity'!N$26)*'Transition Cash Flow'!$I$10*(1+'Transition Rotation Sensitivity'!$F38)*'Transition Cash Flow'!$I$11-'Transition Cash Flow'!$I$45)</f>
        <v>0</v>
      </c>
      <c r="O38" s="33">
        <f>NPV('Transition Cash Flow'!$C$3,'Transition Cash Flow'!$E$46,(1+'Transition Rotation Sensitivity'!O$26)*'Transition Cash Flow'!$I$10*(1+'Transition Rotation Sensitivity'!$F38)*'Transition Cash Flow'!$I$11-'Transition Cash Flow'!$I$45)</f>
        <v>0</v>
      </c>
      <c r="P38" s="33">
        <f>NPV('Transition Cash Flow'!$C$3,'Transition Cash Flow'!$E$46,(1+'Transition Rotation Sensitivity'!P$26)*'Transition Cash Flow'!$I$10*(1+'Transition Rotation Sensitivity'!$F38)*'Transition Cash Flow'!$I$11-'Transition Cash Flow'!$I$45)</f>
        <v>0</v>
      </c>
      <c r="Q38" s="33">
        <f>NPV('Transition Cash Flow'!$C$3,'Transition Cash Flow'!$E$46,(1+'Transition Rotation Sensitivity'!Q$26)*'Transition Cash Flow'!$I$10*(1+'Transition Rotation Sensitivity'!$F38)*'Transition Cash Flow'!$I$11-'Transition Cash Flow'!$I$45)</f>
        <v>0</v>
      </c>
      <c r="R38" s="33">
        <f>NPV('Transition Cash Flow'!$C$3,'Transition Cash Flow'!$E$46,(1+'Transition Rotation Sensitivity'!R$26)*'Transition Cash Flow'!$I$10*(1+'Transition Rotation Sensitivity'!$F38)*'Transition Cash Flow'!$I$11-'Transition Cash Flow'!$I$45)</f>
        <v>0</v>
      </c>
      <c r="S38" s="33">
        <f>NPV('Transition Cash Flow'!$C$3,'Transition Cash Flow'!$E$46,(1+'Transition Rotation Sensitivity'!S$26)*'Transition Cash Flow'!$I$10*(1+'Transition Rotation Sensitivity'!$F38)*'Transition Cash Flow'!$I$11-'Transition Cash Flow'!$I$45)</f>
        <v>0</v>
      </c>
      <c r="T38" s="33"/>
      <c r="U38" s="79"/>
      <c r="W38" s="149"/>
      <c r="X38" s="32">
        <f t="shared" si="3"/>
        <v>0.25</v>
      </c>
      <c r="Y38" s="127" t="e">
        <f>G38/NPV('Transition Cash Flow'!$C$3,'Transition Cash Flow'!$E$45,'Transition Cash Flow'!$I$45)</f>
        <v>#DIV/0!</v>
      </c>
      <c r="Z38" s="127" t="e">
        <f>H38/NPV('Transition Cash Flow'!$C$3,'Transition Cash Flow'!$E$45,'Transition Cash Flow'!$I$45)</f>
        <v>#DIV/0!</v>
      </c>
      <c r="AA38" s="127" t="e">
        <f>I38/NPV('Transition Cash Flow'!$C$3,'Transition Cash Flow'!$E$45,'Transition Cash Flow'!$I$45)</f>
        <v>#DIV/0!</v>
      </c>
      <c r="AB38" s="127" t="e">
        <f>J38/NPV('Transition Cash Flow'!$C$3,'Transition Cash Flow'!$E$45,'Transition Cash Flow'!$I$45)</f>
        <v>#DIV/0!</v>
      </c>
      <c r="AC38" s="127" t="e">
        <f>K38/NPV('Transition Cash Flow'!$C$3,'Transition Cash Flow'!$E$45,'Transition Cash Flow'!$I$45)</f>
        <v>#DIV/0!</v>
      </c>
      <c r="AD38" s="127" t="e">
        <f>L38/NPV('Transition Cash Flow'!$C$3,'Transition Cash Flow'!$E$45,'Transition Cash Flow'!$I$45)</f>
        <v>#DIV/0!</v>
      </c>
      <c r="AE38" s="127" t="e">
        <f>M38/NPV('Transition Cash Flow'!$C$3,'Transition Cash Flow'!$E$45,'Transition Cash Flow'!$I$45)</f>
        <v>#DIV/0!</v>
      </c>
      <c r="AF38" s="127" t="e">
        <f>N38/NPV('Transition Cash Flow'!$C$3,'Transition Cash Flow'!$E$45,'Transition Cash Flow'!$I$45)</f>
        <v>#DIV/0!</v>
      </c>
      <c r="AG38" s="127" t="e">
        <f>O38/NPV('Transition Cash Flow'!$C$3,'Transition Cash Flow'!$E$45,'Transition Cash Flow'!$I$45)</f>
        <v>#DIV/0!</v>
      </c>
      <c r="AH38" s="127" t="e">
        <f>P38/NPV('Transition Cash Flow'!$C$3,'Transition Cash Flow'!$E$45,'Transition Cash Flow'!$I$45)</f>
        <v>#DIV/0!</v>
      </c>
      <c r="AI38" s="127" t="e">
        <f>Q38/NPV('Transition Cash Flow'!$C$3,'Transition Cash Flow'!$E$45,'Transition Cash Flow'!$I$45)</f>
        <v>#DIV/0!</v>
      </c>
      <c r="AJ38" s="127" t="e">
        <f>R38/NPV('Transition Cash Flow'!$C$3,'Transition Cash Flow'!$E$45,'Transition Cash Flow'!$I$45)</f>
        <v>#DIV/0!</v>
      </c>
      <c r="AK38" s="127" t="e">
        <f>S38/NPV('Transition Cash Flow'!$C$3,'Transition Cash Flow'!$E$45,'Transition Cash Flow'!$I$45)</f>
        <v>#DIV/0!</v>
      </c>
      <c r="AM38" s="69"/>
    </row>
    <row r="39" spans="1:39" x14ac:dyDescent="0.25">
      <c r="A39" s="156"/>
      <c r="B39" s="148"/>
      <c r="C39" s="122"/>
      <c r="D39" s="122"/>
      <c r="E39" s="184">
        <f>'Transition Cash Flow'!$I$11*(1+F39)</f>
        <v>0</v>
      </c>
      <c r="F39" s="125">
        <v>0.3</v>
      </c>
      <c r="G39" s="33">
        <f>NPV('Transition Cash Flow'!$C$3,'Transition Cash Flow'!$E$46,(1+'Transition Rotation Sensitivity'!G$26)*'Transition Cash Flow'!$I$10*(1+'Transition Rotation Sensitivity'!$F39)*'Transition Cash Flow'!$I$11-'Transition Cash Flow'!$I$45)</f>
        <v>0</v>
      </c>
      <c r="H39" s="33">
        <f>NPV('Transition Cash Flow'!$C$3,'Transition Cash Flow'!$E$46,(1+'Transition Rotation Sensitivity'!H$26)*'Transition Cash Flow'!$I$10*(1+'Transition Rotation Sensitivity'!$F39)*'Transition Cash Flow'!$I$11-'Transition Cash Flow'!$I$45)</f>
        <v>0</v>
      </c>
      <c r="I39" s="33">
        <f>NPV('Transition Cash Flow'!$C$3,'Transition Cash Flow'!$E$46,(1+'Transition Rotation Sensitivity'!I$26)*'Transition Cash Flow'!$I$10*(1+'Transition Rotation Sensitivity'!$F39)*'Transition Cash Flow'!$I$11-'Transition Cash Flow'!$I$45)</f>
        <v>0</v>
      </c>
      <c r="J39" s="33">
        <f>NPV('Transition Cash Flow'!$C$3,'Transition Cash Flow'!$E$46,(1+'Transition Rotation Sensitivity'!J$26)*'Transition Cash Flow'!$I$10*(1+'Transition Rotation Sensitivity'!$F39)*'Transition Cash Flow'!$I$11-'Transition Cash Flow'!$I$45)</f>
        <v>0</v>
      </c>
      <c r="K39" s="33">
        <f>NPV('Transition Cash Flow'!$C$3,'Transition Cash Flow'!$E$46,(1+'Transition Rotation Sensitivity'!K$26)*'Transition Cash Flow'!$I$10*(1+'Transition Rotation Sensitivity'!$F39)*'Transition Cash Flow'!$I$11-'Transition Cash Flow'!$I$45)</f>
        <v>0</v>
      </c>
      <c r="L39" s="33">
        <f>NPV('Transition Cash Flow'!$C$3,'Transition Cash Flow'!$E$46,(1+'Transition Rotation Sensitivity'!L$26)*'Transition Cash Flow'!$I$10*(1+'Transition Rotation Sensitivity'!$F39)*'Transition Cash Flow'!$I$11-'Transition Cash Flow'!$I$45)</f>
        <v>0</v>
      </c>
      <c r="M39" s="33">
        <f>NPV('Transition Cash Flow'!$C$3,'Transition Cash Flow'!$E$46,(1+'Transition Rotation Sensitivity'!M$26)*'Transition Cash Flow'!$I$10*(1+'Transition Rotation Sensitivity'!$F39)*'Transition Cash Flow'!$I$11-'Transition Cash Flow'!$I$45)</f>
        <v>0</v>
      </c>
      <c r="N39" s="33">
        <f>NPV('Transition Cash Flow'!$C$3,'Transition Cash Flow'!$E$46,(1+'Transition Rotation Sensitivity'!N$26)*'Transition Cash Flow'!$I$10*(1+'Transition Rotation Sensitivity'!$F39)*'Transition Cash Flow'!$I$11-'Transition Cash Flow'!$I$45)</f>
        <v>0</v>
      </c>
      <c r="O39" s="33">
        <f>NPV('Transition Cash Flow'!$C$3,'Transition Cash Flow'!$E$46,(1+'Transition Rotation Sensitivity'!O$26)*'Transition Cash Flow'!$I$10*(1+'Transition Rotation Sensitivity'!$F39)*'Transition Cash Flow'!$I$11-'Transition Cash Flow'!$I$45)</f>
        <v>0</v>
      </c>
      <c r="P39" s="33">
        <f>NPV('Transition Cash Flow'!$C$3,'Transition Cash Flow'!$E$46,(1+'Transition Rotation Sensitivity'!P$26)*'Transition Cash Flow'!$I$10*(1+'Transition Rotation Sensitivity'!$F39)*'Transition Cash Flow'!$I$11-'Transition Cash Flow'!$I$45)</f>
        <v>0</v>
      </c>
      <c r="Q39" s="33">
        <f>NPV('Transition Cash Flow'!$C$3,'Transition Cash Flow'!$E$46,(1+'Transition Rotation Sensitivity'!Q$26)*'Transition Cash Flow'!$I$10*(1+'Transition Rotation Sensitivity'!$F39)*'Transition Cash Flow'!$I$11-'Transition Cash Flow'!$I$45)</f>
        <v>0</v>
      </c>
      <c r="R39" s="33">
        <f>NPV('Transition Cash Flow'!$C$3,'Transition Cash Flow'!$E$46,(1+'Transition Rotation Sensitivity'!R$26)*'Transition Cash Flow'!$I$10*(1+'Transition Rotation Sensitivity'!$F39)*'Transition Cash Flow'!$I$11-'Transition Cash Flow'!$I$45)</f>
        <v>0</v>
      </c>
      <c r="S39" s="33">
        <f>NPV('Transition Cash Flow'!$C$3,'Transition Cash Flow'!$E$46,(1+'Transition Rotation Sensitivity'!S$26)*'Transition Cash Flow'!$I$10*(1+'Transition Rotation Sensitivity'!$F39)*'Transition Cash Flow'!$I$11-'Transition Cash Flow'!$I$45)</f>
        <v>0</v>
      </c>
      <c r="T39" s="33"/>
      <c r="U39" s="79"/>
      <c r="W39" s="149"/>
      <c r="X39" s="32">
        <f t="shared" si="3"/>
        <v>0.3</v>
      </c>
      <c r="Y39" s="127" t="e">
        <f>G39/NPV('Transition Cash Flow'!$C$3,'Transition Cash Flow'!$E$45,'Transition Cash Flow'!$I$45)</f>
        <v>#DIV/0!</v>
      </c>
      <c r="Z39" s="127" t="e">
        <f>H39/NPV('Transition Cash Flow'!$C$3,'Transition Cash Flow'!$E$45,'Transition Cash Flow'!$I$45)</f>
        <v>#DIV/0!</v>
      </c>
      <c r="AA39" s="127" t="e">
        <f>I39/NPV('Transition Cash Flow'!$C$3,'Transition Cash Flow'!$E$45,'Transition Cash Flow'!$I$45)</f>
        <v>#DIV/0!</v>
      </c>
      <c r="AB39" s="127" t="e">
        <f>J39/NPV('Transition Cash Flow'!$C$3,'Transition Cash Flow'!$E$45,'Transition Cash Flow'!$I$45)</f>
        <v>#DIV/0!</v>
      </c>
      <c r="AC39" s="127" t="e">
        <f>K39/NPV('Transition Cash Flow'!$C$3,'Transition Cash Flow'!$E$45,'Transition Cash Flow'!$I$45)</f>
        <v>#DIV/0!</v>
      </c>
      <c r="AD39" s="127" t="e">
        <f>L39/NPV('Transition Cash Flow'!$C$3,'Transition Cash Flow'!$E$45,'Transition Cash Flow'!$I$45)</f>
        <v>#DIV/0!</v>
      </c>
      <c r="AE39" s="127" t="e">
        <f>M39/NPV('Transition Cash Flow'!$C$3,'Transition Cash Flow'!$E$45,'Transition Cash Flow'!$I$45)</f>
        <v>#DIV/0!</v>
      </c>
      <c r="AF39" s="127" t="e">
        <f>N39/NPV('Transition Cash Flow'!$C$3,'Transition Cash Flow'!$E$45,'Transition Cash Flow'!$I$45)</f>
        <v>#DIV/0!</v>
      </c>
      <c r="AG39" s="127" t="e">
        <f>O39/NPV('Transition Cash Flow'!$C$3,'Transition Cash Flow'!$E$45,'Transition Cash Flow'!$I$45)</f>
        <v>#DIV/0!</v>
      </c>
      <c r="AH39" s="127" t="e">
        <f>P39/NPV('Transition Cash Flow'!$C$3,'Transition Cash Flow'!$E$45,'Transition Cash Flow'!$I$45)</f>
        <v>#DIV/0!</v>
      </c>
      <c r="AI39" s="127" t="e">
        <f>Q39/NPV('Transition Cash Flow'!$C$3,'Transition Cash Flow'!$E$45,'Transition Cash Flow'!$I$45)</f>
        <v>#DIV/0!</v>
      </c>
      <c r="AJ39" s="127" t="e">
        <f>R39/NPV('Transition Cash Flow'!$C$3,'Transition Cash Flow'!$E$45,'Transition Cash Flow'!$I$45)</f>
        <v>#DIV/0!</v>
      </c>
      <c r="AK39" s="127" t="e">
        <f>S39/NPV('Transition Cash Flow'!$C$3,'Transition Cash Flow'!$E$45,'Transition Cash Flow'!$I$45)</f>
        <v>#DIV/0!</v>
      </c>
      <c r="AM39" s="69"/>
    </row>
    <row r="40" spans="1:39" x14ac:dyDescent="0.25">
      <c r="A40" s="156"/>
      <c r="B40" s="148"/>
      <c r="C40" s="122"/>
      <c r="D40" s="122"/>
      <c r="E40" s="116"/>
      <c r="U40" s="69"/>
      <c r="W40" s="149"/>
      <c r="AM40" s="69"/>
    </row>
    <row r="41" spans="1:39" ht="9" customHeight="1" x14ac:dyDescent="0.25">
      <c r="A41" s="156"/>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row>
    <row r="42" spans="1:39" x14ac:dyDescent="0.25">
      <c r="A42" s="156"/>
      <c r="B42" s="148" t="s">
        <v>82</v>
      </c>
      <c r="C42" s="122"/>
      <c r="D42" s="122"/>
      <c r="E42" s="116"/>
      <c r="U42" s="69"/>
      <c r="W42" s="149" t="s">
        <v>70</v>
      </c>
      <c r="AM42" s="69"/>
    </row>
    <row r="43" spans="1:39" ht="18.75" x14ac:dyDescent="0.3">
      <c r="A43" s="156"/>
      <c r="B43" s="148"/>
      <c r="C43" s="122"/>
      <c r="D43" s="122"/>
      <c r="E43" s="116"/>
      <c r="F43" s="29"/>
      <c r="G43" s="150" t="s">
        <v>69</v>
      </c>
      <c r="H43" s="150"/>
      <c r="I43" s="150"/>
      <c r="J43" s="150"/>
      <c r="K43" s="150"/>
      <c r="L43" s="150"/>
      <c r="M43" s="150"/>
      <c r="N43" s="150"/>
      <c r="O43" s="150"/>
      <c r="P43" s="150"/>
      <c r="Q43" s="150"/>
      <c r="R43" s="150"/>
      <c r="S43" s="150"/>
      <c r="T43" s="30"/>
      <c r="U43" s="77"/>
      <c r="W43" s="149"/>
      <c r="X43" s="29"/>
      <c r="AM43" s="69"/>
    </row>
    <row r="44" spans="1:39" ht="18.75" x14ac:dyDescent="0.3">
      <c r="A44" s="156"/>
      <c r="B44" s="148"/>
      <c r="C44" s="122"/>
      <c r="D44" s="122"/>
      <c r="E44" s="122"/>
      <c r="F44" s="198" t="s">
        <v>117</v>
      </c>
      <c r="G44" s="192">
        <f>(1+G46)*'Transition Cash Flow'!$E$10</f>
        <v>0</v>
      </c>
      <c r="H44" s="192">
        <f>(1+H46)*'Transition Cash Flow'!$E$10</f>
        <v>0</v>
      </c>
      <c r="I44" s="192">
        <f>(1+I46)*'Transition Cash Flow'!$E$10</f>
        <v>0</v>
      </c>
      <c r="J44" s="192">
        <f>(1+J46)*'Transition Cash Flow'!$E$10</f>
        <v>0</v>
      </c>
      <c r="K44" s="192">
        <f>(1+K46)*'Transition Cash Flow'!$E$10</f>
        <v>0</v>
      </c>
      <c r="L44" s="192">
        <f>(1+L46)*'Transition Cash Flow'!$E$10</f>
        <v>0</v>
      </c>
      <c r="M44" s="192">
        <f>(1+M46)*'Transition Cash Flow'!$E$10</f>
        <v>0</v>
      </c>
      <c r="N44" s="192">
        <f>(1+N46)*'Transition Cash Flow'!$E$10</f>
        <v>0</v>
      </c>
      <c r="O44" s="192">
        <f>(1+O46)*'Transition Cash Flow'!$E$10</f>
        <v>0</v>
      </c>
      <c r="P44" s="192">
        <f>(1+P46)*'Transition Cash Flow'!$E$10</f>
        <v>0</v>
      </c>
      <c r="Q44" s="192">
        <f>(1+Q46)*'Transition Cash Flow'!$E$10</f>
        <v>0</v>
      </c>
      <c r="R44" s="192">
        <f>(1+R46)*'Transition Cash Flow'!$E$10</f>
        <v>0</v>
      </c>
      <c r="S44" s="193">
        <f>(1+S46)*'Transition Cash Flow'!$E$10</f>
        <v>0</v>
      </c>
      <c r="T44" s="121"/>
      <c r="U44" s="77"/>
      <c r="W44" s="149"/>
      <c r="X44" s="29"/>
      <c r="Y44" s="121"/>
      <c r="Z44" s="121"/>
      <c r="AA44" s="121"/>
      <c r="AB44" s="121"/>
      <c r="AC44" s="121"/>
      <c r="AD44" s="121"/>
      <c r="AE44" s="121"/>
      <c r="AF44" s="121"/>
      <c r="AG44" s="121"/>
      <c r="AH44" s="121"/>
      <c r="AI44" s="121"/>
      <c r="AJ44" s="121"/>
      <c r="AK44" s="121"/>
      <c r="AM44" s="69"/>
    </row>
    <row r="45" spans="1:39" ht="18.75" x14ac:dyDescent="0.3">
      <c r="A45" s="156"/>
      <c r="B45" s="148"/>
      <c r="C45" s="122"/>
      <c r="D45" s="122"/>
      <c r="E45" s="122"/>
      <c r="F45" s="198" t="s">
        <v>116</v>
      </c>
      <c r="G45" s="192">
        <f>(1+G46)*'Transition Cash Flow'!$I$10</f>
        <v>0</v>
      </c>
      <c r="H45" s="192">
        <f>(1+H46)*'Transition Cash Flow'!$I$10</f>
        <v>0</v>
      </c>
      <c r="I45" s="192">
        <f>(1+I46)*'Transition Cash Flow'!$I$10</f>
        <v>0</v>
      </c>
      <c r="J45" s="192">
        <f>(1+J46)*'Transition Cash Flow'!$I$10</f>
        <v>0</v>
      </c>
      <c r="K45" s="192">
        <f>(1+K46)*'Transition Cash Flow'!$I$10</f>
        <v>0</v>
      </c>
      <c r="L45" s="192">
        <f>(1+L46)*'Transition Cash Flow'!$I$10</f>
        <v>0</v>
      </c>
      <c r="M45" s="192">
        <f>(1+M46)*'Transition Cash Flow'!$I$10</f>
        <v>0</v>
      </c>
      <c r="N45" s="192">
        <f>(1+N46)*'Transition Cash Flow'!$I$10</f>
        <v>0</v>
      </c>
      <c r="O45" s="192">
        <f>(1+O46)*'Transition Cash Flow'!$I$10</f>
        <v>0</v>
      </c>
      <c r="P45" s="192">
        <f>(1+P46)*'Transition Cash Flow'!$I$10</f>
        <v>0</v>
      </c>
      <c r="Q45" s="192">
        <f>(1+Q46)*'Transition Cash Flow'!$I$10</f>
        <v>0</v>
      </c>
      <c r="R45" s="192">
        <f>(1+R46)*'Transition Cash Flow'!$I$10</f>
        <v>0</v>
      </c>
      <c r="S45" s="193">
        <f>(1+S46)*'Transition Cash Flow'!$I$10</f>
        <v>0</v>
      </c>
      <c r="T45" s="121"/>
      <c r="U45" s="77"/>
      <c r="W45" s="149"/>
      <c r="X45" s="29"/>
      <c r="Y45" s="150" t="s">
        <v>67</v>
      </c>
      <c r="Z45" s="150"/>
      <c r="AA45" s="150"/>
      <c r="AB45" s="150"/>
      <c r="AC45" s="150"/>
      <c r="AD45" s="150"/>
      <c r="AE45" s="150"/>
      <c r="AF45" s="150"/>
      <c r="AG45" s="150"/>
      <c r="AH45" s="150"/>
      <c r="AI45" s="150"/>
      <c r="AJ45" s="150"/>
      <c r="AK45" s="150"/>
      <c r="AM45" s="69"/>
    </row>
    <row r="46" spans="1:39" ht="14.25" customHeight="1" x14ac:dyDescent="0.25">
      <c r="A46" s="156"/>
      <c r="B46" s="148"/>
      <c r="C46" s="122"/>
      <c r="D46" s="191" t="s">
        <v>119</v>
      </c>
      <c r="E46" s="196" t="s">
        <v>118</v>
      </c>
      <c r="F46" s="69"/>
      <c r="G46" s="197">
        <v>-0.3</v>
      </c>
      <c r="H46" s="197">
        <v>-0.25</v>
      </c>
      <c r="I46" s="197">
        <v>-0.2</v>
      </c>
      <c r="J46" s="197">
        <v>-0.15</v>
      </c>
      <c r="K46" s="197">
        <v>-0.1</v>
      </c>
      <c r="L46" s="197">
        <v>-0.05</v>
      </c>
      <c r="M46" s="197">
        <v>0</v>
      </c>
      <c r="N46" s="197">
        <v>0.05</v>
      </c>
      <c r="O46" s="197">
        <v>0.1</v>
      </c>
      <c r="P46" s="197">
        <v>0.15</v>
      </c>
      <c r="Q46" s="197">
        <v>0.2</v>
      </c>
      <c r="R46" s="197">
        <v>0.25</v>
      </c>
      <c r="S46" s="197">
        <v>0.3</v>
      </c>
      <c r="T46" s="31"/>
      <c r="U46" s="78"/>
      <c r="W46" s="149"/>
      <c r="X46" s="29"/>
      <c r="Y46" s="31">
        <f>G46</f>
        <v>-0.3</v>
      </c>
      <c r="Z46" s="31">
        <f t="shared" ref="Z46:AK46" si="4">H46</f>
        <v>-0.25</v>
      </c>
      <c r="AA46" s="31">
        <f t="shared" si="4"/>
        <v>-0.2</v>
      </c>
      <c r="AB46" s="31">
        <f t="shared" si="4"/>
        <v>-0.15</v>
      </c>
      <c r="AC46" s="31">
        <f t="shared" si="4"/>
        <v>-0.1</v>
      </c>
      <c r="AD46" s="31">
        <f t="shared" si="4"/>
        <v>-0.05</v>
      </c>
      <c r="AE46" s="31">
        <f t="shared" si="4"/>
        <v>0</v>
      </c>
      <c r="AF46" s="31">
        <f t="shared" si="4"/>
        <v>0.05</v>
      </c>
      <c r="AG46" s="31">
        <f t="shared" si="4"/>
        <v>0.1</v>
      </c>
      <c r="AH46" s="31">
        <f t="shared" si="4"/>
        <v>0.15</v>
      </c>
      <c r="AI46" s="31">
        <f t="shared" si="4"/>
        <v>0.2</v>
      </c>
      <c r="AJ46" s="31">
        <f t="shared" si="4"/>
        <v>0.25</v>
      </c>
      <c r="AK46" s="31">
        <f t="shared" si="4"/>
        <v>0.3</v>
      </c>
      <c r="AM46" s="69"/>
    </row>
    <row r="47" spans="1:39" ht="15" customHeight="1" x14ac:dyDescent="0.25">
      <c r="A47" s="156"/>
      <c r="B47" s="148"/>
      <c r="C47" s="122"/>
      <c r="D47" s="194">
        <f>(1+F47)*'Transition Cash Flow'!$E$11</f>
        <v>0</v>
      </c>
      <c r="E47" s="194">
        <f>(1+F47)*'Transition Cash Flow'!$I$11</f>
        <v>0</v>
      </c>
      <c r="F47" s="173">
        <v>-0.3</v>
      </c>
      <c r="G47" s="33">
        <f>NPV('Transition Cash Flow'!$C$3,(1+'Transition Rotation Sensitivity'!G$46)*'Transition Cash Flow'!$E$10*(1+'Transition Rotation Sensitivity'!$F47)*'Transition Cash Flow'!$E$11-'Transition Cash Flow'!$E$45,(1+'Transition Rotation Sensitivity'!G$46)*'Transition Cash Flow'!$I$10*(1+'Transition Rotation Sensitivity'!$F47)*'Transition Cash Flow'!$I$11-'Transition Cash Flow'!$I$45)</f>
        <v>0</v>
      </c>
      <c r="H47" s="33">
        <f>NPV('Transition Cash Flow'!$C$3,(1+'Transition Rotation Sensitivity'!H$46)*'Transition Cash Flow'!$E$10*(1+'Transition Rotation Sensitivity'!$F47)*'Transition Cash Flow'!$E$11-'Transition Cash Flow'!$E$45,(1+'Transition Rotation Sensitivity'!H$46)*'Transition Cash Flow'!$I$10*(1+'Transition Rotation Sensitivity'!$F47)*'Transition Cash Flow'!$I$11-'Transition Cash Flow'!$I$45)</f>
        <v>0</v>
      </c>
      <c r="I47" s="33">
        <f>NPV('Transition Cash Flow'!$C$3,(1+'Transition Rotation Sensitivity'!I$46)*'Transition Cash Flow'!$E$10*(1+'Transition Rotation Sensitivity'!$F47)*'Transition Cash Flow'!$E$11-'Transition Cash Flow'!$E$45,(1+'Transition Rotation Sensitivity'!I$46)*'Transition Cash Flow'!$I$10*(1+'Transition Rotation Sensitivity'!$F47)*'Transition Cash Flow'!$I$11-'Transition Cash Flow'!$I$45)</f>
        <v>0</v>
      </c>
      <c r="J47" s="33">
        <f>NPV('Transition Cash Flow'!$C$3,(1+'Transition Rotation Sensitivity'!J$46)*'Transition Cash Flow'!$E$10*(1+'Transition Rotation Sensitivity'!$F47)*'Transition Cash Flow'!$E$11-'Transition Cash Flow'!$E$45,(1+'Transition Rotation Sensitivity'!J$46)*'Transition Cash Flow'!$I$10*(1+'Transition Rotation Sensitivity'!$F47)*'Transition Cash Flow'!$I$11-'Transition Cash Flow'!$I$45)</f>
        <v>0</v>
      </c>
      <c r="K47" s="33">
        <f>NPV('Transition Cash Flow'!$C$3,(1+'Transition Rotation Sensitivity'!K$46)*'Transition Cash Flow'!$E$10*(1+'Transition Rotation Sensitivity'!$F47)*'Transition Cash Flow'!$E$11-'Transition Cash Flow'!$E$45,(1+'Transition Rotation Sensitivity'!K$46)*'Transition Cash Flow'!$I$10*(1+'Transition Rotation Sensitivity'!$F47)*'Transition Cash Flow'!$I$11-'Transition Cash Flow'!$I$45)</f>
        <v>0</v>
      </c>
      <c r="L47" s="33">
        <f>NPV('Transition Cash Flow'!$C$3,(1+'Transition Rotation Sensitivity'!L$46)*'Transition Cash Flow'!$E$10*(1+'Transition Rotation Sensitivity'!$F47)*'Transition Cash Flow'!$E$11-'Transition Cash Flow'!$E$45,(1+'Transition Rotation Sensitivity'!L$46)*'Transition Cash Flow'!$I$10*(1+'Transition Rotation Sensitivity'!$F47)*'Transition Cash Flow'!$I$11-'Transition Cash Flow'!$I$45)</f>
        <v>0</v>
      </c>
      <c r="M47" s="33">
        <f>NPV('Transition Cash Flow'!$C$3,(1+'Transition Rotation Sensitivity'!M$46)*'Transition Cash Flow'!$E$10*(1+'Transition Rotation Sensitivity'!$F47)*'Transition Cash Flow'!$E$11-'Transition Cash Flow'!$E$45,(1+'Transition Rotation Sensitivity'!M$46)*'Transition Cash Flow'!$I$10*(1+'Transition Rotation Sensitivity'!$F47)*'Transition Cash Flow'!$I$11-'Transition Cash Flow'!$I$45)</f>
        <v>0</v>
      </c>
      <c r="N47" s="33">
        <f>NPV('Transition Cash Flow'!$C$3,(1+'Transition Rotation Sensitivity'!N$46)*'Transition Cash Flow'!$E$10*(1+'Transition Rotation Sensitivity'!$F47)*'Transition Cash Flow'!$E$11-'Transition Cash Flow'!$E$45,(1+'Transition Rotation Sensitivity'!N$46)*'Transition Cash Flow'!$I$10*(1+'Transition Rotation Sensitivity'!$F47)*'Transition Cash Flow'!$I$11-'Transition Cash Flow'!$I$45)</f>
        <v>0</v>
      </c>
      <c r="O47" s="33">
        <f>NPV('Transition Cash Flow'!$C$3,(1+'Transition Rotation Sensitivity'!O$46)*'Transition Cash Flow'!$E$10*(1+'Transition Rotation Sensitivity'!$F47)*'Transition Cash Flow'!$E$11-'Transition Cash Flow'!$E$45,(1+'Transition Rotation Sensitivity'!O$46)*'Transition Cash Flow'!$I$10*(1+'Transition Rotation Sensitivity'!$F47)*'Transition Cash Flow'!$I$11-'Transition Cash Flow'!$I$45)</f>
        <v>0</v>
      </c>
      <c r="P47" s="33">
        <f>NPV('Transition Cash Flow'!$C$3,(1+'Transition Rotation Sensitivity'!P$46)*'Transition Cash Flow'!$E$10*(1+'Transition Rotation Sensitivity'!$F47)*'Transition Cash Flow'!$E$11-'Transition Cash Flow'!$E$45,(1+'Transition Rotation Sensitivity'!P$46)*'Transition Cash Flow'!$I$10*(1+'Transition Rotation Sensitivity'!$F47)*'Transition Cash Flow'!$I$11-'Transition Cash Flow'!$I$45)</f>
        <v>0</v>
      </c>
      <c r="Q47" s="33">
        <f>NPV('Transition Cash Flow'!$C$3,(1+'Transition Rotation Sensitivity'!Q$46)*'Transition Cash Flow'!$E$10*(1+'Transition Rotation Sensitivity'!$F47)*'Transition Cash Flow'!$E$11-'Transition Cash Flow'!$E$45,(1+'Transition Rotation Sensitivity'!Q$46)*'Transition Cash Flow'!$I$10*(1+'Transition Rotation Sensitivity'!$F47)*'Transition Cash Flow'!$I$11-'Transition Cash Flow'!$I$45)</f>
        <v>0</v>
      </c>
      <c r="R47" s="33">
        <f>NPV('Transition Cash Flow'!$C$3,(1+'Transition Rotation Sensitivity'!R$46)*'Transition Cash Flow'!$E$10*(1+'Transition Rotation Sensitivity'!$F47)*'Transition Cash Flow'!$E$11-'Transition Cash Flow'!$E$45,(1+'Transition Rotation Sensitivity'!R$46)*'Transition Cash Flow'!$I$10*(1+'Transition Rotation Sensitivity'!$F47)*'Transition Cash Flow'!$I$11-'Transition Cash Flow'!$I$45)</f>
        <v>0</v>
      </c>
      <c r="S47" s="33">
        <f>NPV('Transition Cash Flow'!$C$3,(1+'Transition Rotation Sensitivity'!S$46)*'Transition Cash Flow'!$E$10*(1+'Transition Rotation Sensitivity'!$F47)*'Transition Cash Flow'!$E$11-'Transition Cash Flow'!$E$45,(1+'Transition Rotation Sensitivity'!S$46)*'Transition Cash Flow'!$I$10*(1+'Transition Rotation Sensitivity'!$F47)*'Transition Cash Flow'!$I$11-'Transition Cash Flow'!$I$45)</f>
        <v>0</v>
      </c>
      <c r="T47" s="33"/>
      <c r="U47" s="79"/>
      <c r="W47" s="149"/>
      <c r="X47" s="32">
        <f>F47</f>
        <v>-0.3</v>
      </c>
      <c r="Y47" s="127" t="e">
        <f>G47/NPV('Transition Cash Flow'!$C$3,'Transition Cash Flow'!$E$45,'Transition Cash Flow'!$I$45)</f>
        <v>#DIV/0!</v>
      </c>
      <c r="Z47" s="127" t="e">
        <f>H47/NPV('Transition Cash Flow'!$C$3,'Transition Cash Flow'!$E$45,'Transition Cash Flow'!$I$45)</f>
        <v>#DIV/0!</v>
      </c>
      <c r="AA47" s="127" t="e">
        <f>I47/NPV('Transition Cash Flow'!$C$3,'Transition Cash Flow'!$E$45,'Transition Cash Flow'!$I$45)</f>
        <v>#DIV/0!</v>
      </c>
      <c r="AB47" s="127" t="e">
        <f>J47/NPV('Transition Cash Flow'!$C$3,'Transition Cash Flow'!$E$45,'Transition Cash Flow'!$I$45)</f>
        <v>#DIV/0!</v>
      </c>
      <c r="AC47" s="127" t="e">
        <f>K47/NPV('Transition Cash Flow'!$C$3,'Transition Cash Flow'!$E$45,'Transition Cash Flow'!$I$45)</f>
        <v>#DIV/0!</v>
      </c>
      <c r="AD47" s="127" t="e">
        <f>L47/NPV('Transition Cash Flow'!$C$3,'Transition Cash Flow'!$E$45,'Transition Cash Flow'!$I$45)</f>
        <v>#DIV/0!</v>
      </c>
      <c r="AE47" s="127" t="e">
        <f>M47/NPV('Transition Cash Flow'!$C$3,'Transition Cash Flow'!$E$45,'Transition Cash Flow'!$I$45)</f>
        <v>#DIV/0!</v>
      </c>
      <c r="AF47" s="127" t="e">
        <f>N47/NPV('Transition Cash Flow'!$C$3,'Transition Cash Flow'!$E$45,'Transition Cash Flow'!$I$45)</f>
        <v>#DIV/0!</v>
      </c>
      <c r="AG47" s="127" t="e">
        <f>O47/NPV('Transition Cash Flow'!$C$3,'Transition Cash Flow'!$E$45,'Transition Cash Flow'!$I$45)</f>
        <v>#DIV/0!</v>
      </c>
      <c r="AH47" s="127" t="e">
        <f>P47/NPV('Transition Cash Flow'!$C$3,'Transition Cash Flow'!$E$45,'Transition Cash Flow'!$I$45)</f>
        <v>#DIV/0!</v>
      </c>
      <c r="AI47" s="127" t="e">
        <f>Q47/NPV('Transition Cash Flow'!$C$3,'Transition Cash Flow'!$E$45,'Transition Cash Flow'!$I$45)</f>
        <v>#DIV/0!</v>
      </c>
      <c r="AJ47" s="127" t="e">
        <f>R47/NPV('Transition Cash Flow'!$C$3,'Transition Cash Flow'!$E$45,'Transition Cash Flow'!$I$45)</f>
        <v>#DIV/0!</v>
      </c>
      <c r="AK47" s="127" t="e">
        <f>S47/NPV('Transition Cash Flow'!$C$3,'Transition Cash Flow'!$E$45,'Transition Cash Flow'!$I$45)</f>
        <v>#DIV/0!</v>
      </c>
      <c r="AM47" s="69"/>
    </row>
    <row r="48" spans="1:39" x14ac:dyDescent="0.25">
      <c r="A48" s="156"/>
      <c r="B48" s="148"/>
      <c r="C48" s="122"/>
      <c r="D48" s="194">
        <f>(1+F48)*'Transition Cash Flow'!$E$11</f>
        <v>0</v>
      </c>
      <c r="E48" s="194">
        <f>(1+F48)*'Transition Cash Flow'!$I$11</f>
        <v>0</v>
      </c>
      <c r="F48" s="173">
        <v>-0.25</v>
      </c>
      <c r="G48" s="33">
        <f>NPV('Transition Cash Flow'!$C$3,(1+'Transition Rotation Sensitivity'!G$46)*'Transition Cash Flow'!$E$10*(1+'Transition Rotation Sensitivity'!$F48)*'Transition Cash Flow'!$E$11-'Transition Cash Flow'!$E$45,(1+'Transition Rotation Sensitivity'!G$46)*'Transition Cash Flow'!$I$10*(1+'Transition Rotation Sensitivity'!$F48)*'Transition Cash Flow'!$I$11-'Transition Cash Flow'!$I$45)</f>
        <v>0</v>
      </c>
      <c r="H48" s="33">
        <f>NPV('Transition Cash Flow'!$C$3,(1+'Transition Rotation Sensitivity'!H$46)*'Transition Cash Flow'!$E$10*(1+'Transition Rotation Sensitivity'!$F48)*'Transition Cash Flow'!$E$11-'Transition Cash Flow'!$E$45,(1+'Transition Rotation Sensitivity'!H$46)*'Transition Cash Flow'!$I$10*(1+'Transition Rotation Sensitivity'!$F48)*'Transition Cash Flow'!$I$11-'Transition Cash Flow'!$I$45)</f>
        <v>0</v>
      </c>
      <c r="I48" s="33">
        <f>NPV('Transition Cash Flow'!$C$3,(1+'Transition Rotation Sensitivity'!I$46)*'Transition Cash Flow'!$E$10*(1+'Transition Rotation Sensitivity'!$F48)*'Transition Cash Flow'!$E$11-'Transition Cash Flow'!$E$45,(1+'Transition Rotation Sensitivity'!I$46)*'Transition Cash Flow'!$I$10*(1+'Transition Rotation Sensitivity'!$F48)*'Transition Cash Flow'!$I$11-'Transition Cash Flow'!$I$45)</f>
        <v>0</v>
      </c>
      <c r="J48" s="33">
        <f>NPV('Transition Cash Flow'!$C$3,(1+'Transition Rotation Sensitivity'!J$46)*'Transition Cash Flow'!$E$10*(1+'Transition Rotation Sensitivity'!$F48)*'Transition Cash Flow'!$E$11-'Transition Cash Flow'!$E$45,(1+'Transition Rotation Sensitivity'!J$46)*'Transition Cash Flow'!$I$10*(1+'Transition Rotation Sensitivity'!$F48)*'Transition Cash Flow'!$I$11-'Transition Cash Flow'!$I$45)</f>
        <v>0</v>
      </c>
      <c r="K48" s="33">
        <f>NPV('Transition Cash Flow'!$C$3,(1+'Transition Rotation Sensitivity'!K$46)*'Transition Cash Flow'!$E$10*(1+'Transition Rotation Sensitivity'!$F48)*'Transition Cash Flow'!$E$11-'Transition Cash Flow'!$E$45,(1+'Transition Rotation Sensitivity'!K$46)*'Transition Cash Flow'!$I$10*(1+'Transition Rotation Sensitivity'!$F48)*'Transition Cash Flow'!$I$11-'Transition Cash Flow'!$I$45)</f>
        <v>0</v>
      </c>
      <c r="L48" s="33">
        <f>NPV('Transition Cash Flow'!$C$3,(1+'Transition Rotation Sensitivity'!L$46)*'Transition Cash Flow'!$E$10*(1+'Transition Rotation Sensitivity'!$F48)*'Transition Cash Flow'!$E$11-'Transition Cash Flow'!$E$45,(1+'Transition Rotation Sensitivity'!L$46)*'Transition Cash Flow'!$I$10*(1+'Transition Rotation Sensitivity'!$F48)*'Transition Cash Flow'!$I$11-'Transition Cash Flow'!$I$45)</f>
        <v>0</v>
      </c>
      <c r="M48" s="33">
        <f>NPV('Transition Cash Flow'!$C$3,(1+'Transition Rotation Sensitivity'!M$46)*'Transition Cash Flow'!$E$10*(1+'Transition Rotation Sensitivity'!$F48)*'Transition Cash Flow'!$E$11-'Transition Cash Flow'!$E$45,(1+'Transition Rotation Sensitivity'!M$46)*'Transition Cash Flow'!$I$10*(1+'Transition Rotation Sensitivity'!$F48)*'Transition Cash Flow'!$I$11-'Transition Cash Flow'!$I$45)</f>
        <v>0</v>
      </c>
      <c r="N48" s="33">
        <f>NPV('Transition Cash Flow'!$C$3,(1+'Transition Rotation Sensitivity'!N$46)*'Transition Cash Flow'!$E$10*(1+'Transition Rotation Sensitivity'!$F48)*'Transition Cash Flow'!$E$11-'Transition Cash Flow'!$E$45,(1+'Transition Rotation Sensitivity'!N$46)*'Transition Cash Flow'!$I$10*(1+'Transition Rotation Sensitivity'!$F48)*'Transition Cash Flow'!$I$11-'Transition Cash Flow'!$I$45)</f>
        <v>0</v>
      </c>
      <c r="O48" s="33">
        <f>NPV('Transition Cash Flow'!$C$3,(1+'Transition Rotation Sensitivity'!O$46)*'Transition Cash Flow'!$E$10*(1+'Transition Rotation Sensitivity'!$F48)*'Transition Cash Flow'!$E$11-'Transition Cash Flow'!$E$45,(1+'Transition Rotation Sensitivity'!O$46)*'Transition Cash Flow'!$I$10*(1+'Transition Rotation Sensitivity'!$F48)*'Transition Cash Flow'!$I$11-'Transition Cash Flow'!$I$45)</f>
        <v>0</v>
      </c>
      <c r="P48" s="33">
        <f>NPV('Transition Cash Flow'!$C$3,(1+'Transition Rotation Sensitivity'!P$46)*'Transition Cash Flow'!$E$10*(1+'Transition Rotation Sensitivity'!$F48)*'Transition Cash Flow'!$E$11-'Transition Cash Flow'!$E$45,(1+'Transition Rotation Sensitivity'!P$46)*'Transition Cash Flow'!$I$10*(1+'Transition Rotation Sensitivity'!$F48)*'Transition Cash Flow'!$I$11-'Transition Cash Flow'!$I$45)</f>
        <v>0</v>
      </c>
      <c r="Q48" s="33">
        <f>NPV('Transition Cash Flow'!$C$3,(1+'Transition Rotation Sensitivity'!Q$46)*'Transition Cash Flow'!$E$10*(1+'Transition Rotation Sensitivity'!$F48)*'Transition Cash Flow'!$E$11-'Transition Cash Flow'!$E$45,(1+'Transition Rotation Sensitivity'!Q$46)*'Transition Cash Flow'!$I$10*(1+'Transition Rotation Sensitivity'!$F48)*'Transition Cash Flow'!$I$11-'Transition Cash Flow'!$I$45)</f>
        <v>0</v>
      </c>
      <c r="R48" s="33">
        <f>NPV('Transition Cash Flow'!$C$3,(1+'Transition Rotation Sensitivity'!R$46)*'Transition Cash Flow'!$E$10*(1+'Transition Rotation Sensitivity'!$F48)*'Transition Cash Flow'!$E$11-'Transition Cash Flow'!$E$45,(1+'Transition Rotation Sensitivity'!R$46)*'Transition Cash Flow'!$I$10*(1+'Transition Rotation Sensitivity'!$F48)*'Transition Cash Flow'!$I$11-'Transition Cash Flow'!$I$45)</f>
        <v>0</v>
      </c>
      <c r="S48" s="33">
        <f>NPV('Transition Cash Flow'!$C$3,(1+'Transition Rotation Sensitivity'!S$46)*'Transition Cash Flow'!$E$10*(1+'Transition Rotation Sensitivity'!$F48)*'Transition Cash Flow'!$E$11-'Transition Cash Flow'!$E$45,(1+'Transition Rotation Sensitivity'!S$46)*'Transition Cash Flow'!$I$10*(1+'Transition Rotation Sensitivity'!$F48)*'Transition Cash Flow'!$I$11-'Transition Cash Flow'!$I$45)</f>
        <v>0</v>
      </c>
      <c r="T48" s="33"/>
      <c r="U48" s="79"/>
      <c r="W48" s="149"/>
      <c r="X48" s="32">
        <f t="shared" ref="X48:X59" si="5">F48</f>
        <v>-0.25</v>
      </c>
      <c r="Y48" s="127" t="e">
        <f>G48/NPV('Transition Cash Flow'!$C$3,'Transition Cash Flow'!$E$45,'Transition Cash Flow'!$I$45)</f>
        <v>#DIV/0!</v>
      </c>
      <c r="Z48" s="127" t="e">
        <f>H48/NPV('Transition Cash Flow'!$C$3,'Transition Cash Flow'!$E$45,'Transition Cash Flow'!$I$45)</f>
        <v>#DIV/0!</v>
      </c>
      <c r="AA48" s="127" t="e">
        <f>I48/NPV('Transition Cash Flow'!$C$3,'Transition Cash Flow'!$E$45,'Transition Cash Flow'!$I$45)</f>
        <v>#DIV/0!</v>
      </c>
      <c r="AB48" s="127" t="e">
        <f>J48/NPV('Transition Cash Flow'!$C$3,'Transition Cash Flow'!$E$45,'Transition Cash Flow'!$I$45)</f>
        <v>#DIV/0!</v>
      </c>
      <c r="AC48" s="127" t="e">
        <f>K48/NPV('Transition Cash Flow'!$C$3,'Transition Cash Flow'!$E$45,'Transition Cash Flow'!$I$45)</f>
        <v>#DIV/0!</v>
      </c>
      <c r="AD48" s="127" t="e">
        <f>L48/NPV('Transition Cash Flow'!$C$3,'Transition Cash Flow'!$E$45,'Transition Cash Flow'!$I$45)</f>
        <v>#DIV/0!</v>
      </c>
      <c r="AE48" s="127" t="e">
        <f>M48/NPV('Transition Cash Flow'!$C$3,'Transition Cash Flow'!$E$45,'Transition Cash Flow'!$I$45)</f>
        <v>#DIV/0!</v>
      </c>
      <c r="AF48" s="127" t="e">
        <f>N48/NPV('Transition Cash Flow'!$C$3,'Transition Cash Flow'!$E$45,'Transition Cash Flow'!$I$45)</f>
        <v>#DIV/0!</v>
      </c>
      <c r="AG48" s="127" t="e">
        <f>O48/NPV('Transition Cash Flow'!$C$3,'Transition Cash Flow'!$E$45,'Transition Cash Flow'!$I$45)</f>
        <v>#DIV/0!</v>
      </c>
      <c r="AH48" s="127" t="e">
        <f>P48/NPV('Transition Cash Flow'!$C$3,'Transition Cash Flow'!$E$45,'Transition Cash Flow'!$I$45)</f>
        <v>#DIV/0!</v>
      </c>
      <c r="AI48" s="127" t="e">
        <f>Q48/NPV('Transition Cash Flow'!$C$3,'Transition Cash Flow'!$E$45,'Transition Cash Flow'!$I$45)</f>
        <v>#DIV/0!</v>
      </c>
      <c r="AJ48" s="127" t="e">
        <f>R48/NPV('Transition Cash Flow'!$C$3,'Transition Cash Flow'!$E$45,'Transition Cash Flow'!$I$45)</f>
        <v>#DIV/0!</v>
      </c>
      <c r="AK48" s="127" t="e">
        <f>S48/NPV('Transition Cash Flow'!$C$3,'Transition Cash Flow'!$E$45,'Transition Cash Flow'!$I$45)</f>
        <v>#DIV/0!</v>
      </c>
      <c r="AM48" s="69"/>
    </row>
    <row r="49" spans="1:39" x14ac:dyDescent="0.25">
      <c r="A49" s="156"/>
      <c r="B49" s="148"/>
      <c r="C49" s="122"/>
      <c r="D49" s="194">
        <f>(1+F49)*'Transition Cash Flow'!$E$11</f>
        <v>0</v>
      </c>
      <c r="E49" s="194">
        <f>(1+F49)*'Transition Cash Flow'!$I$11</f>
        <v>0</v>
      </c>
      <c r="F49" s="173">
        <v>-0.2</v>
      </c>
      <c r="G49" s="33">
        <f>NPV('Transition Cash Flow'!$C$3,(1+'Transition Rotation Sensitivity'!G$46)*'Transition Cash Flow'!$E$10*(1+'Transition Rotation Sensitivity'!$F49)*'Transition Cash Flow'!$E$11-'Transition Cash Flow'!$E$45,(1+'Transition Rotation Sensitivity'!G$46)*'Transition Cash Flow'!$I$10*(1+'Transition Rotation Sensitivity'!$F49)*'Transition Cash Flow'!$I$11-'Transition Cash Flow'!$I$45)</f>
        <v>0</v>
      </c>
      <c r="H49" s="33">
        <f>NPV('Transition Cash Flow'!$C$3,(1+'Transition Rotation Sensitivity'!H$46)*'Transition Cash Flow'!$E$10*(1+'Transition Rotation Sensitivity'!$F49)*'Transition Cash Flow'!$E$11-'Transition Cash Flow'!$E$45,(1+'Transition Rotation Sensitivity'!H$46)*'Transition Cash Flow'!$I$10*(1+'Transition Rotation Sensitivity'!$F49)*'Transition Cash Flow'!$I$11-'Transition Cash Flow'!$I$45)</f>
        <v>0</v>
      </c>
      <c r="I49" s="33">
        <f>NPV('Transition Cash Flow'!$C$3,(1+'Transition Rotation Sensitivity'!I$46)*'Transition Cash Flow'!$E$10*(1+'Transition Rotation Sensitivity'!$F49)*'Transition Cash Flow'!$E$11-'Transition Cash Flow'!$E$45,(1+'Transition Rotation Sensitivity'!I$46)*'Transition Cash Flow'!$I$10*(1+'Transition Rotation Sensitivity'!$F49)*'Transition Cash Flow'!$I$11-'Transition Cash Flow'!$I$45)</f>
        <v>0</v>
      </c>
      <c r="J49" s="33">
        <f>NPV('Transition Cash Flow'!$C$3,(1+'Transition Rotation Sensitivity'!J$46)*'Transition Cash Flow'!$E$10*(1+'Transition Rotation Sensitivity'!$F49)*'Transition Cash Flow'!$E$11-'Transition Cash Flow'!$E$45,(1+'Transition Rotation Sensitivity'!J$46)*'Transition Cash Flow'!$I$10*(1+'Transition Rotation Sensitivity'!$F49)*'Transition Cash Flow'!$I$11-'Transition Cash Flow'!$I$45)</f>
        <v>0</v>
      </c>
      <c r="K49" s="33">
        <f>NPV('Transition Cash Flow'!$C$3,(1+'Transition Rotation Sensitivity'!K$46)*'Transition Cash Flow'!$E$10*(1+'Transition Rotation Sensitivity'!$F49)*'Transition Cash Flow'!$E$11-'Transition Cash Flow'!$E$45,(1+'Transition Rotation Sensitivity'!K$46)*'Transition Cash Flow'!$I$10*(1+'Transition Rotation Sensitivity'!$F49)*'Transition Cash Flow'!$I$11-'Transition Cash Flow'!$I$45)</f>
        <v>0</v>
      </c>
      <c r="L49" s="33">
        <f>NPV('Transition Cash Flow'!$C$3,(1+'Transition Rotation Sensitivity'!L$46)*'Transition Cash Flow'!$E$10*(1+'Transition Rotation Sensitivity'!$F49)*'Transition Cash Flow'!$E$11-'Transition Cash Flow'!$E$45,(1+'Transition Rotation Sensitivity'!L$46)*'Transition Cash Flow'!$I$10*(1+'Transition Rotation Sensitivity'!$F49)*'Transition Cash Flow'!$I$11-'Transition Cash Flow'!$I$45)</f>
        <v>0</v>
      </c>
      <c r="M49" s="33">
        <f>NPV('Transition Cash Flow'!$C$3,(1+'Transition Rotation Sensitivity'!M$46)*'Transition Cash Flow'!$E$10*(1+'Transition Rotation Sensitivity'!$F49)*'Transition Cash Flow'!$E$11-'Transition Cash Flow'!$E$45,(1+'Transition Rotation Sensitivity'!M$46)*'Transition Cash Flow'!$I$10*(1+'Transition Rotation Sensitivity'!$F49)*'Transition Cash Flow'!$I$11-'Transition Cash Flow'!$I$45)</f>
        <v>0</v>
      </c>
      <c r="N49" s="33">
        <f>NPV('Transition Cash Flow'!$C$3,(1+'Transition Rotation Sensitivity'!N$46)*'Transition Cash Flow'!$E$10*(1+'Transition Rotation Sensitivity'!$F49)*'Transition Cash Flow'!$E$11-'Transition Cash Flow'!$E$45,(1+'Transition Rotation Sensitivity'!N$46)*'Transition Cash Flow'!$I$10*(1+'Transition Rotation Sensitivity'!$F49)*'Transition Cash Flow'!$I$11-'Transition Cash Flow'!$I$45)</f>
        <v>0</v>
      </c>
      <c r="O49" s="33">
        <f>NPV('Transition Cash Flow'!$C$3,(1+'Transition Rotation Sensitivity'!O$46)*'Transition Cash Flow'!$E$10*(1+'Transition Rotation Sensitivity'!$F49)*'Transition Cash Flow'!$E$11-'Transition Cash Flow'!$E$45,(1+'Transition Rotation Sensitivity'!O$46)*'Transition Cash Flow'!$I$10*(1+'Transition Rotation Sensitivity'!$F49)*'Transition Cash Flow'!$I$11-'Transition Cash Flow'!$I$45)</f>
        <v>0</v>
      </c>
      <c r="P49" s="33">
        <f>NPV('Transition Cash Flow'!$C$3,(1+'Transition Rotation Sensitivity'!P$46)*'Transition Cash Flow'!$E$10*(1+'Transition Rotation Sensitivity'!$F49)*'Transition Cash Flow'!$E$11-'Transition Cash Flow'!$E$45,(1+'Transition Rotation Sensitivity'!P$46)*'Transition Cash Flow'!$I$10*(1+'Transition Rotation Sensitivity'!$F49)*'Transition Cash Flow'!$I$11-'Transition Cash Flow'!$I$45)</f>
        <v>0</v>
      </c>
      <c r="Q49" s="33">
        <f>NPV('Transition Cash Flow'!$C$3,(1+'Transition Rotation Sensitivity'!Q$46)*'Transition Cash Flow'!$E$10*(1+'Transition Rotation Sensitivity'!$F49)*'Transition Cash Flow'!$E$11-'Transition Cash Flow'!$E$45,(1+'Transition Rotation Sensitivity'!Q$46)*'Transition Cash Flow'!$I$10*(1+'Transition Rotation Sensitivity'!$F49)*'Transition Cash Flow'!$I$11-'Transition Cash Flow'!$I$45)</f>
        <v>0</v>
      </c>
      <c r="R49" s="33">
        <f>NPV('Transition Cash Flow'!$C$3,(1+'Transition Rotation Sensitivity'!R$46)*'Transition Cash Flow'!$E$10*(1+'Transition Rotation Sensitivity'!$F49)*'Transition Cash Flow'!$E$11-'Transition Cash Flow'!$E$45,(1+'Transition Rotation Sensitivity'!R$46)*'Transition Cash Flow'!$I$10*(1+'Transition Rotation Sensitivity'!$F49)*'Transition Cash Flow'!$I$11-'Transition Cash Flow'!$I$45)</f>
        <v>0</v>
      </c>
      <c r="S49" s="33">
        <f>NPV('Transition Cash Flow'!$C$3,(1+'Transition Rotation Sensitivity'!S$46)*'Transition Cash Flow'!$E$10*(1+'Transition Rotation Sensitivity'!$F49)*'Transition Cash Flow'!$E$11-'Transition Cash Flow'!$E$45,(1+'Transition Rotation Sensitivity'!S$46)*'Transition Cash Flow'!$I$10*(1+'Transition Rotation Sensitivity'!$F49)*'Transition Cash Flow'!$I$11-'Transition Cash Flow'!$I$45)</f>
        <v>0</v>
      </c>
      <c r="T49" s="33"/>
      <c r="U49" s="79"/>
      <c r="W49" s="149"/>
      <c r="X49" s="32">
        <f t="shared" si="5"/>
        <v>-0.2</v>
      </c>
      <c r="Y49" s="127" t="e">
        <f>G49/NPV('Transition Cash Flow'!$C$3,'Transition Cash Flow'!$E$45,'Transition Cash Flow'!$I$45)</f>
        <v>#DIV/0!</v>
      </c>
      <c r="Z49" s="127" t="e">
        <f>H49/NPV('Transition Cash Flow'!$C$3,'Transition Cash Flow'!$E$45,'Transition Cash Flow'!$I$45)</f>
        <v>#DIV/0!</v>
      </c>
      <c r="AA49" s="127" t="e">
        <f>I49/NPV('Transition Cash Flow'!$C$3,'Transition Cash Flow'!$E$45,'Transition Cash Flow'!$I$45)</f>
        <v>#DIV/0!</v>
      </c>
      <c r="AB49" s="127" t="e">
        <f>J49/NPV('Transition Cash Flow'!$C$3,'Transition Cash Flow'!$E$45,'Transition Cash Flow'!$I$45)</f>
        <v>#DIV/0!</v>
      </c>
      <c r="AC49" s="127" t="e">
        <f>K49/NPV('Transition Cash Flow'!$C$3,'Transition Cash Flow'!$E$45,'Transition Cash Flow'!$I$45)</f>
        <v>#DIV/0!</v>
      </c>
      <c r="AD49" s="127" t="e">
        <f>L49/NPV('Transition Cash Flow'!$C$3,'Transition Cash Flow'!$E$45,'Transition Cash Flow'!$I$45)</f>
        <v>#DIV/0!</v>
      </c>
      <c r="AE49" s="127" t="e">
        <f>M49/NPV('Transition Cash Flow'!$C$3,'Transition Cash Flow'!$E$45,'Transition Cash Flow'!$I$45)</f>
        <v>#DIV/0!</v>
      </c>
      <c r="AF49" s="127" t="e">
        <f>N49/NPV('Transition Cash Flow'!$C$3,'Transition Cash Flow'!$E$45,'Transition Cash Flow'!$I$45)</f>
        <v>#DIV/0!</v>
      </c>
      <c r="AG49" s="127" t="e">
        <f>O49/NPV('Transition Cash Flow'!$C$3,'Transition Cash Flow'!$E$45,'Transition Cash Flow'!$I$45)</f>
        <v>#DIV/0!</v>
      </c>
      <c r="AH49" s="127" t="e">
        <f>P49/NPV('Transition Cash Flow'!$C$3,'Transition Cash Flow'!$E$45,'Transition Cash Flow'!$I$45)</f>
        <v>#DIV/0!</v>
      </c>
      <c r="AI49" s="127" t="e">
        <f>Q49/NPV('Transition Cash Flow'!$C$3,'Transition Cash Flow'!$E$45,'Transition Cash Flow'!$I$45)</f>
        <v>#DIV/0!</v>
      </c>
      <c r="AJ49" s="127" t="e">
        <f>R49/NPV('Transition Cash Flow'!$C$3,'Transition Cash Flow'!$E$45,'Transition Cash Flow'!$I$45)</f>
        <v>#DIV/0!</v>
      </c>
      <c r="AK49" s="127" t="e">
        <f>S49/NPV('Transition Cash Flow'!$C$3,'Transition Cash Flow'!$E$45,'Transition Cash Flow'!$I$45)</f>
        <v>#DIV/0!</v>
      </c>
      <c r="AM49" s="69"/>
    </row>
    <row r="50" spans="1:39" x14ac:dyDescent="0.25">
      <c r="A50" s="156"/>
      <c r="B50" s="148"/>
      <c r="C50" s="122"/>
      <c r="D50" s="194">
        <f>(1+F50)*'Transition Cash Flow'!$E$11</f>
        <v>0</v>
      </c>
      <c r="E50" s="194">
        <f>(1+F50)*'Transition Cash Flow'!$I$11</f>
        <v>0</v>
      </c>
      <c r="F50" s="173">
        <v>-0.15</v>
      </c>
      <c r="G50" s="33">
        <f>NPV('Transition Cash Flow'!$C$3,(1+'Transition Rotation Sensitivity'!G$46)*'Transition Cash Flow'!$E$10*(1+'Transition Rotation Sensitivity'!$F50)*'Transition Cash Flow'!$E$11-'Transition Cash Flow'!$E$45,(1+'Transition Rotation Sensitivity'!G$46)*'Transition Cash Flow'!$I$10*(1+'Transition Rotation Sensitivity'!$F50)*'Transition Cash Flow'!$I$11-'Transition Cash Flow'!$I$45)</f>
        <v>0</v>
      </c>
      <c r="H50" s="33">
        <f>NPV('Transition Cash Flow'!$C$3,(1+'Transition Rotation Sensitivity'!H$46)*'Transition Cash Flow'!$E$10*(1+'Transition Rotation Sensitivity'!$F50)*'Transition Cash Flow'!$E$11-'Transition Cash Flow'!$E$45,(1+'Transition Rotation Sensitivity'!H$46)*'Transition Cash Flow'!$I$10*(1+'Transition Rotation Sensitivity'!$F50)*'Transition Cash Flow'!$I$11-'Transition Cash Flow'!$I$45)</f>
        <v>0</v>
      </c>
      <c r="I50" s="33">
        <f>NPV('Transition Cash Flow'!$C$3,(1+'Transition Rotation Sensitivity'!I$46)*'Transition Cash Flow'!$E$10*(1+'Transition Rotation Sensitivity'!$F50)*'Transition Cash Flow'!$E$11-'Transition Cash Flow'!$E$45,(1+'Transition Rotation Sensitivity'!I$46)*'Transition Cash Flow'!$I$10*(1+'Transition Rotation Sensitivity'!$F50)*'Transition Cash Flow'!$I$11-'Transition Cash Flow'!$I$45)</f>
        <v>0</v>
      </c>
      <c r="J50" s="33">
        <f>NPV('Transition Cash Flow'!$C$3,(1+'Transition Rotation Sensitivity'!J$46)*'Transition Cash Flow'!$E$10*(1+'Transition Rotation Sensitivity'!$F50)*'Transition Cash Flow'!$E$11-'Transition Cash Flow'!$E$45,(1+'Transition Rotation Sensitivity'!J$46)*'Transition Cash Flow'!$I$10*(1+'Transition Rotation Sensitivity'!$F50)*'Transition Cash Flow'!$I$11-'Transition Cash Flow'!$I$45)</f>
        <v>0</v>
      </c>
      <c r="K50" s="33">
        <f>NPV('Transition Cash Flow'!$C$3,(1+'Transition Rotation Sensitivity'!K$46)*'Transition Cash Flow'!$E$10*(1+'Transition Rotation Sensitivity'!$F50)*'Transition Cash Flow'!$E$11-'Transition Cash Flow'!$E$45,(1+'Transition Rotation Sensitivity'!K$46)*'Transition Cash Flow'!$I$10*(1+'Transition Rotation Sensitivity'!$F50)*'Transition Cash Flow'!$I$11-'Transition Cash Flow'!$I$45)</f>
        <v>0</v>
      </c>
      <c r="L50" s="33">
        <f>NPV('Transition Cash Flow'!$C$3,(1+'Transition Rotation Sensitivity'!L$46)*'Transition Cash Flow'!$E$10*(1+'Transition Rotation Sensitivity'!$F50)*'Transition Cash Flow'!$E$11-'Transition Cash Flow'!$E$45,(1+'Transition Rotation Sensitivity'!L$46)*'Transition Cash Flow'!$I$10*(1+'Transition Rotation Sensitivity'!$F50)*'Transition Cash Flow'!$I$11-'Transition Cash Flow'!$I$45)</f>
        <v>0</v>
      </c>
      <c r="M50" s="33">
        <f>NPV('Transition Cash Flow'!$C$3,(1+'Transition Rotation Sensitivity'!M$46)*'Transition Cash Flow'!$E$10*(1+'Transition Rotation Sensitivity'!$F50)*'Transition Cash Flow'!$E$11-'Transition Cash Flow'!$E$45,(1+'Transition Rotation Sensitivity'!M$46)*'Transition Cash Flow'!$I$10*(1+'Transition Rotation Sensitivity'!$F50)*'Transition Cash Flow'!$I$11-'Transition Cash Flow'!$I$45)</f>
        <v>0</v>
      </c>
      <c r="N50" s="33">
        <f>NPV('Transition Cash Flow'!$C$3,(1+'Transition Rotation Sensitivity'!N$46)*'Transition Cash Flow'!$E$10*(1+'Transition Rotation Sensitivity'!$F50)*'Transition Cash Flow'!$E$11-'Transition Cash Flow'!$E$45,(1+'Transition Rotation Sensitivity'!N$46)*'Transition Cash Flow'!$I$10*(1+'Transition Rotation Sensitivity'!$F50)*'Transition Cash Flow'!$I$11-'Transition Cash Flow'!$I$45)</f>
        <v>0</v>
      </c>
      <c r="O50" s="33">
        <f>NPV('Transition Cash Flow'!$C$3,(1+'Transition Rotation Sensitivity'!O$46)*'Transition Cash Flow'!$E$10*(1+'Transition Rotation Sensitivity'!$F50)*'Transition Cash Flow'!$E$11-'Transition Cash Flow'!$E$45,(1+'Transition Rotation Sensitivity'!O$46)*'Transition Cash Flow'!$I$10*(1+'Transition Rotation Sensitivity'!$F50)*'Transition Cash Flow'!$I$11-'Transition Cash Flow'!$I$45)</f>
        <v>0</v>
      </c>
      <c r="P50" s="33">
        <f>NPV('Transition Cash Flow'!$C$3,(1+'Transition Rotation Sensitivity'!P$46)*'Transition Cash Flow'!$E$10*(1+'Transition Rotation Sensitivity'!$F50)*'Transition Cash Flow'!$E$11-'Transition Cash Flow'!$E$45,(1+'Transition Rotation Sensitivity'!P$46)*'Transition Cash Flow'!$I$10*(1+'Transition Rotation Sensitivity'!$F50)*'Transition Cash Flow'!$I$11-'Transition Cash Flow'!$I$45)</f>
        <v>0</v>
      </c>
      <c r="Q50" s="33">
        <f>NPV('Transition Cash Flow'!$C$3,(1+'Transition Rotation Sensitivity'!Q$46)*'Transition Cash Flow'!$E$10*(1+'Transition Rotation Sensitivity'!$F50)*'Transition Cash Flow'!$E$11-'Transition Cash Flow'!$E$45,(1+'Transition Rotation Sensitivity'!Q$46)*'Transition Cash Flow'!$I$10*(1+'Transition Rotation Sensitivity'!$F50)*'Transition Cash Flow'!$I$11-'Transition Cash Flow'!$I$45)</f>
        <v>0</v>
      </c>
      <c r="R50" s="33">
        <f>NPV('Transition Cash Flow'!$C$3,(1+'Transition Rotation Sensitivity'!R$46)*'Transition Cash Flow'!$E$10*(1+'Transition Rotation Sensitivity'!$F50)*'Transition Cash Flow'!$E$11-'Transition Cash Flow'!$E$45,(1+'Transition Rotation Sensitivity'!R$46)*'Transition Cash Flow'!$I$10*(1+'Transition Rotation Sensitivity'!$F50)*'Transition Cash Flow'!$I$11-'Transition Cash Flow'!$I$45)</f>
        <v>0</v>
      </c>
      <c r="S50" s="33">
        <f>NPV('Transition Cash Flow'!$C$3,(1+'Transition Rotation Sensitivity'!S$46)*'Transition Cash Flow'!$E$10*(1+'Transition Rotation Sensitivity'!$F50)*'Transition Cash Flow'!$E$11-'Transition Cash Flow'!$E$45,(1+'Transition Rotation Sensitivity'!S$46)*'Transition Cash Flow'!$I$10*(1+'Transition Rotation Sensitivity'!$F50)*'Transition Cash Flow'!$I$11-'Transition Cash Flow'!$I$45)</f>
        <v>0</v>
      </c>
      <c r="T50" s="33"/>
      <c r="U50" s="79"/>
      <c r="W50" s="149"/>
      <c r="X50" s="32">
        <f t="shared" si="5"/>
        <v>-0.15</v>
      </c>
      <c r="Y50" s="127" t="e">
        <f>G50/NPV('Transition Cash Flow'!$C$3,'Transition Cash Flow'!$E$45,'Transition Cash Flow'!$I$45)</f>
        <v>#DIV/0!</v>
      </c>
      <c r="Z50" s="127" t="e">
        <f>H50/NPV('Transition Cash Flow'!$C$3,'Transition Cash Flow'!$E$45,'Transition Cash Flow'!$I$45)</f>
        <v>#DIV/0!</v>
      </c>
      <c r="AA50" s="127" t="e">
        <f>I50/NPV('Transition Cash Flow'!$C$3,'Transition Cash Flow'!$E$45,'Transition Cash Flow'!$I$45)</f>
        <v>#DIV/0!</v>
      </c>
      <c r="AB50" s="127" t="e">
        <f>J50/NPV('Transition Cash Flow'!$C$3,'Transition Cash Flow'!$E$45,'Transition Cash Flow'!$I$45)</f>
        <v>#DIV/0!</v>
      </c>
      <c r="AC50" s="127" t="e">
        <f>K50/NPV('Transition Cash Flow'!$C$3,'Transition Cash Flow'!$E$45,'Transition Cash Flow'!$I$45)</f>
        <v>#DIV/0!</v>
      </c>
      <c r="AD50" s="127" t="e">
        <f>L50/NPV('Transition Cash Flow'!$C$3,'Transition Cash Flow'!$E$45,'Transition Cash Flow'!$I$45)</f>
        <v>#DIV/0!</v>
      </c>
      <c r="AE50" s="127" t="e">
        <f>M50/NPV('Transition Cash Flow'!$C$3,'Transition Cash Flow'!$E$45,'Transition Cash Flow'!$I$45)</f>
        <v>#DIV/0!</v>
      </c>
      <c r="AF50" s="127" t="e">
        <f>N50/NPV('Transition Cash Flow'!$C$3,'Transition Cash Flow'!$E$45,'Transition Cash Flow'!$I$45)</f>
        <v>#DIV/0!</v>
      </c>
      <c r="AG50" s="127" t="e">
        <f>O50/NPV('Transition Cash Flow'!$C$3,'Transition Cash Flow'!$E$45,'Transition Cash Flow'!$I$45)</f>
        <v>#DIV/0!</v>
      </c>
      <c r="AH50" s="127" t="e">
        <f>P50/NPV('Transition Cash Flow'!$C$3,'Transition Cash Flow'!$E$45,'Transition Cash Flow'!$I$45)</f>
        <v>#DIV/0!</v>
      </c>
      <c r="AI50" s="127" t="e">
        <f>Q50/NPV('Transition Cash Flow'!$C$3,'Transition Cash Flow'!$E$45,'Transition Cash Flow'!$I$45)</f>
        <v>#DIV/0!</v>
      </c>
      <c r="AJ50" s="127" t="e">
        <f>R50/NPV('Transition Cash Flow'!$C$3,'Transition Cash Flow'!$E$45,'Transition Cash Flow'!$I$45)</f>
        <v>#DIV/0!</v>
      </c>
      <c r="AK50" s="127" t="e">
        <f>S50/NPV('Transition Cash Flow'!$C$3,'Transition Cash Flow'!$E$45,'Transition Cash Flow'!$I$45)</f>
        <v>#DIV/0!</v>
      </c>
      <c r="AM50" s="69"/>
    </row>
    <row r="51" spans="1:39" x14ac:dyDescent="0.25">
      <c r="A51" s="156"/>
      <c r="B51" s="148"/>
      <c r="C51" s="122"/>
      <c r="D51" s="194">
        <f>(1+F51)*'Transition Cash Flow'!$E$11</f>
        <v>0</v>
      </c>
      <c r="E51" s="194">
        <f>(1+F51)*'Transition Cash Flow'!$I$11</f>
        <v>0</v>
      </c>
      <c r="F51" s="173">
        <v>-0.1</v>
      </c>
      <c r="G51" s="33">
        <f>NPV('Transition Cash Flow'!$C$3,(1+'Transition Rotation Sensitivity'!G$46)*'Transition Cash Flow'!$E$10*(1+'Transition Rotation Sensitivity'!$F51)*'Transition Cash Flow'!$E$11-'Transition Cash Flow'!$E$45,(1+'Transition Rotation Sensitivity'!G$46)*'Transition Cash Flow'!$I$10*(1+'Transition Rotation Sensitivity'!$F51)*'Transition Cash Flow'!$I$11-'Transition Cash Flow'!$I$45)</f>
        <v>0</v>
      </c>
      <c r="H51" s="33">
        <f>NPV('Transition Cash Flow'!$C$3,(1+'Transition Rotation Sensitivity'!H$46)*'Transition Cash Flow'!$E$10*(1+'Transition Rotation Sensitivity'!$F51)*'Transition Cash Flow'!$E$11-'Transition Cash Flow'!$E$45,(1+'Transition Rotation Sensitivity'!H$46)*'Transition Cash Flow'!$I$10*(1+'Transition Rotation Sensitivity'!$F51)*'Transition Cash Flow'!$I$11-'Transition Cash Flow'!$I$45)</f>
        <v>0</v>
      </c>
      <c r="I51" s="33">
        <f>NPV('Transition Cash Flow'!$C$3,(1+'Transition Rotation Sensitivity'!I$46)*'Transition Cash Flow'!$E$10*(1+'Transition Rotation Sensitivity'!$F51)*'Transition Cash Flow'!$E$11-'Transition Cash Flow'!$E$45,(1+'Transition Rotation Sensitivity'!I$46)*'Transition Cash Flow'!$I$10*(1+'Transition Rotation Sensitivity'!$F51)*'Transition Cash Flow'!$I$11-'Transition Cash Flow'!$I$45)</f>
        <v>0</v>
      </c>
      <c r="J51" s="33">
        <f>NPV('Transition Cash Flow'!$C$3,(1+'Transition Rotation Sensitivity'!J$46)*'Transition Cash Flow'!$E$10*(1+'Transition Rotation Sensitivity'!$F51)*'Transition Cash Flow'!$E$11-'Transition Cash Flow'!$E$45,(1+'Transition Rotation Sensitivity'!J$46)*'Transition Cash Flow'!$I$10*(1+'Transition Rotation Sensitivity'!$F51)*'Transition Cash Flow'!$I$11-'Transition Cash Flow'!$I$45)</f>
        <v>0</v>
      </c>
      <c r="K51" s="33">
        <f>NPV('Transition Cash Flow'!$C$3,(1+'Transition Rotation Sensitivity'!K$46)*'Transition Cash Flow'!$E$10*(1+'Transition Rotation Sensitivity'!$F51)*'Transition Cash Flow'!$E$11-'Transition Cash Flow'!$E$45,(1+'Transition Rotation Sensitivity'!K$46)*'Transition Cash Flow'!$I$10*(1+'Transition Rotation Sensitivity'!$F51)*'Transition Cash Flow'!$I$11-'Transition Cash Flow'!$I$45)</f>
        <v>0</v>
      </c>
      <c r="L51" s="33">
        <f>NPV('Transition Cash Flow'!$C$3,(1+'Transition Rotation Sensitivity'!L$46)*'Transition Cash Flow'!$E$10*(1+'Transition Rotation Sensitivity'!$F51)*'Transition Cash Flow'!$E$11-'Transition Cash Flow'!$E$45,(1+'Transition Rotation Sensitivity'!L$46)*'Transition Cash Flow'!$I$10*(1+'Transition Rotation Sensitivity'!$F51)*'Transition Cash Flow'!$I$11-'Transition Cash Flow'!$I$45)</f>
        <v>0</v>
      </c>
      <c r="M51" s="33">
        <f>NPV('Transition Cash Flow'!$C$3,(1+'Transition Rotation Sensitivity'!M$46)*'Transition Cash Flow'!$E$10*(1+'Transition Rotation Sensitivity'!$F51)*'Transition Cash Flow'!$E$11-'Transition Cash Flow'!$E$45,(1+'Transition Rotation Sensitivity'!M$46)*'Transition Cash Flow'!$I$10*(1+'Transition Rotation Sensitivity'!$F51)*'Transition Cash Flow'!$I$11-'Transition Cash Flow'!$I$45)</f>
        <v>0</v>
      </c>
      <c r="N51" s="33">
        <f>NPV('Transition Cash Flow'!$C$3,(1+'Transition Rotation Sensitivity'!N$46)*'Transition Cash Flow'!$E$10*(1+'Transition Rotation Sensitivity'!$F51)*'Transition Cash Flow'!$E$11-'Transition Cash Flow'!$E$45,(1+'Transition Rotation Sensitivity'!N$46)*'Transition Cash Flow'!$I$10*(1+'Transition Rotation Sensitivity'!$F51)*'Transition Cash Flow'!$I$11-'Transition Cash Flow'!$I$45)</f>
        <v>0</v>
      </c>
      <c r="O51" s="33">
        <f>NPV('Transition Cash Flow'!$C$3,(1+'Transition Rotation Sensitivity'!O$46)*'Transition Cash Flow'!$E$10*(1+'Transition Rotation Sensitivity'!$F51)*'Transition Cash Flow'!$E$11-'Transition Cash Flow'!$E$45,(1+'Transition Rotation Sensitivity'!O$46)*'Transition Cash Flow'!$I$10*(1+'Transition Rotation Sensitivity'!$F51)*'Transition Cash Flow'!$I$11-'Transition Cash Flow'!$I$45)</f>
        <v>0</v>
      </c>
      <c r="P51" s="33">
        <f>NPV('Transition Cash Flow'!$C$3,(1+'Transition Rotation Sensitivity'!P$46)*'Transition Cash Flow'!$E$10*(1+'Transition Rotation Sensitivity'!$F51)*'Transition Cash Flow'!$E$11-'Transition Cash Flow'!$E$45,(1+'Transition Rotation Sensitivity'!P$46)*'Transition Cash Flow'!$I$10*(1+'Transition Rotation Sensitivity'!$F51)*'Transition Cash Flow'!$I$11-'Transition Cash Flow'!$I$45)</f>
        <v>0</v>
      </c>
      <c r="Q51" s="33">
        <f>NPV('Transition Cash Flow'!$C$3,(1+'Transition Rotation Sensitivity'!Q$46)*'Transition Cash Flow'!$E$10*(1+'Transition Rotation Sensitivity'!$F51)*'Transition Cash Flow'!$E$11-'Transition Cash Flow'!$E$45,(1+'Transition Rotation Sensitivity'!Q$46)*'Transition Cash Flow'!$I$10*(1+'Transition Rotation Sensitivity'!$F51)*'Transition Cash Flow'!$I$11-'Transition Cash Flow'!$I$45)</f>
        <v>0</v>
      </c>
      <c r="R51" s="33">
        <f>NPV('Transition Cash Flow'!$C$3,(1+'Transition Rotation Sensitivity'!R$46)*'Transition Cash Flow'!$E$10*(1+'Transition Rotation Sensitivity'!$F51)*'Transition Cash Flow'!$E$11-'Transition Cash Flow'!$E$45,(1+'Transition Rotation Sensitivity'!R$46)*'Transition Cash Flow'!$I$10*(1+'Transition Rotation Sensitivity'!$F51)*'Transition Cash Flow'!$I$11-'Transition Cash Flow'!$I$45)</f>
        <v>0</v>
      </c>
      <c r="S51" s="33">
        <f>NPV('Transition Cash Flow'!$C$3,(1+'Transition Rotation Sensitivity'!S$46)*'Transition Cash Flow'!$E$10*(1+'Transition Rotation Sensitivity'!$F51)*'Transition Cash Flow'!$E$11-'Transition Cash Flow'!$E$45,(1+'Transition Rotation Sensitivity'!S$46)*'Transition Cash Flow'!$I$10*(1+'Transition Rotation Sensitivity'!$F51)*'Transition Cash Flow'!$I$11-'Transition Cash Flow'!$I$45)</f>
        <v>0</v>
      </c>
      <c r="T51" s="33"/>
      <c r="U51" s="79"/>
      <c r="W51" s="149"/>
      <c r="X51" s="32">
        <f t="shared" si="5"/>
        <v>-0.1</v>
      </c>
      <c r="Y51" s="127" t="e">
        <f>G51/NPV('Transition Cash Flow'!$C$3,'Transition Cash Flow'!$E$45,'Transition Cash Flow'!$I$45)</f>
        <v>#DIV/0!</v>
      </c>
      <c r="Z51" s="127" t="e">
        <f>H51/NPV('Transition Cash Flow'!$C$3,'Transition Cash Flow'!$E$45,'Transition Cash Flow'!$I$45)</f>
        <v>#DIV/0!</v>
      </c>
      <c r="AA51" s="127" t="e">
        <f>I51/NPV('Transition Cash Flow'!$C$3,'Transition Cash Flow'!$E$45,'Transition Cash Flow'!$I$45)</f>
        <v>#DIV/0!</v>
      </c>
      <c r="AB51" s="127" t="e">
        <f>J51/NPV('Transition Cash Flow'!$C$3,'Transition Cash Flow'!$E$45,'Transition Cash Flow'!$I$45)</f>
        <v>#DIV/0!</v>
      </c>
      <c r="AC51" s="127" t="e">
        <f>K51/NPV('Transition Cash Flow'!$C$3,'Transition Cash Flow'!$E$45,'Transition Cash Flow'!$I$45)</f>
        <v>#DIV/0!</v>
      </c>
      <c r="AD51" s="127" t="e">
        <f>L51/NPV('Transition Cash Flow'!$C$3,'Transition Cash Flow'!$E$45,'Transition Cash Flow'!$I$45)</f>
        <v>#DIV/0!</v>
      </c>
      <c r="AE51" s="127" t="e">
        <f>M51/NPV('Transition Cash Flow'!$C$3,'Transition Cash Flow'!$E$45,'Transition Cash Flow'!$I$45)</f>
        <v>#DIV/0!</v>
      </c>
      <c r="AF51" s="127" t="e">
        <f>N51/NPV('Transition Cash Flow'!$C$3,'Transition Cash Flow'!$E$45,'Transition Cash Flow'!$I$45)</f>
        <v>#DIV/0!</v>
      </c>
      <c r="AG51" s="127" t="e">
        <f>O51/NPV('Transition Cash Flow'!$C$3,'Transition Cash Flow'!$E$45,'Transition Cash Flow'!$I$45)</f>
        <v>#DIV/0!</v>
      </c>
      <c r="AH51" s="127" t="e">
        <f>P51/NPV('Transition Cash Flow'!$C$3,'Transition Cash Flow'!$E$45,'Transition Cash Flow'!$I$45)</f>
        <v>#DIV/0!</v>
      </c>
      <c r="AI51" s="127" t="e">
        <f>Q51/NPV('Transition Cash Flow'!$C$3,'Transition Cash Flow'!$E$45,'Transition Cash Flow'!$I$45)</f>
        <v>#DIV/0!</v>
      </c>
      <c r="AJ51" s="127" t="e">
        <f>R51/NPV('Transition Cash Flow'!$C$3,'Transition Cash Flow'!$E$45,'Transition Cash Flow'!$I$45)</f>
        <v>#DIV/0!</v>
      </c>
      <c r="AK51" s="127" t="e">
        <f>S51/NPV('Transition Cash Flow'!$C$3,'Transition Cash Flow'!$E$45,'Transition Cash Flow'!$I$45)</f>
        <v>#DIV/0!</v>
      </c>
      <c r="AM51" s="69"/>
    </row>
    <row r="52" spans="1:39" x14ac:dyDescent="0.25">
      <c r="A52" s="156"/>
      <c r="B52" s="148"/>
      <c r="C52" s="122"/>
      <c r="D52" s="194">
        <f>(1+F52)*'Transition Cash Flow'!$E$11</f>
        <v>0</v>
      </c>
      <c r="E52" s="194">
        <f>(1+F52)*'Transition Cash Flow'!$I$11</f>
        <v>0</v>
      </c>
      <c r="F52" s="173">
        <v>-0.05</v>
      </c>
      <c r="G52" s="33">
        <f>NPV('Transition Cash Flow'!$C$3,(1+'Transition Rotation Sensitivity'!G$46)*'Transition Cash Flow'!$E$10*(1+'Transition Rotation Sensitivity'!$F52)*'Transition Cash Flow'!$E$11-'Transition Cash Flow'!$E$45,(1+'Transition Rotation Sensitivity'!G$46)*'Transition Cash Flow'!$I$10*(1+'Transition Rotation Sensitivity'!$F52)*'Transition Cash Flow'!$I$11-'Transition Cash Flow'!$I$45)</f>
        <v>0</v>
      </c>
      <c r="H52" s="33">
        <f>NPV('Transition Cash Flow'!$C$3,(1+'Transition Rotation Sensitivity'!H$46)*'Transition Cash Flow'!$E$10*(1+'Transition Rotation Sensitivity'!$F52)*'Transition Cash Flow'!$E$11-'Transition Cash Flow'!$E$45,(1+'Transition Rotation Sensitivity'!H$46)*'Transition Cash Flow'!$I$10*(1+'Transition Rotation Sensitivity'!$F52)*'Transition Cash Flow'!$I$11-'Transition Cash Flow'!$I$45)</f>
        <v>0</v>
      </c>
      <c r="I52" s="33">
        <f>NPV('Transition Cash Flow'!$C$3,(1+'Transition Rotation Sensitivity'!I$46)*'Transition Cash Flow'!$E$10*(1+'Transition Rotation Sensitivity'!$F52)*'Transition Cash Flow'!$E$11-'Transition Cash Flow'!$E$45,(1+'Transition Rotation Sensitivity'!I$46)*'Transition Cash Flow'!$I$10*(1+'Transition Rotation Sensitivity'!$F52)*'Transition Cash Flow'!$I$11-'Transition Cash Flow'!$I$45)</f>
        <v>0</v>
      </c>
      <c r="J52" s="33">
        <f>NPV('Transition Cash Flow'!$C$3,(1+'Transition Rotation Sensitivity'!J$46)*'Transition Cash Flow'!$E$10*(1+'Transition Rotation Sensitivity'!$F52)*'Transition Cash Flow'!$E$11-'Transition Cash Flow'!$E$45,(1+'Transition Rotation Sensitivity'!J$46)*'Transition Cash Flow'!$I$10*(1+'Transition Rotation Sensitivity'!$F52)*'Transition Cash Flow'!$I$11-'Transition Cash Flow'!$I$45)</f>
        <v>0</v>
      </c>
      <c r="K52" s="33">
        <f>NPV('Transition Cash Flow'!$C$3,(1+'Transition Rotation Sensitivity'!K$46)*'Transition Cash Flow'!$E$10*(1+'Transition Rotation Sensitivity'!$F52)*'Transition Cash Flow'!$E$11-'Transition Cash Flow'!$E$45,(1+'Transition Rotation Sensitivity'!K$46)*'Transition Cash Flow'!$I$10*(1+'Transition Rotation Sensitivity'!$F52)*'Transition Cash Flow'!$I$11-'Transition Cash Flow'!$I$45)</f>
        <v>0</v>
      </c>
      <c r="L52" s="33">
        <f>NPV('Transition Cash Flow'!$C$3,(1+'Transition Rotation Sensitivity'!L$46)*'Transition Cash Flow'!$E$10*(1+'Transition Rotation Sensitivity'!$F52)*'Transition Cash Flow'!$E$11-'Transition Cash Flow'!$E$45,(1+'Transition Rotation Sensitivity'!L$46)*'Transition Cash Flow'!$I$10*(1+'Transition Rotation Sensitivity'!$F52)*'Transition Cash Flow'!$I$11-'Transition Cash Flow'!$I$45)</f>
        <v>0</v>
      </c>
      <c r="M52" s="33">
        <f>NPV('Transition Cash Flow'!$C$3,(1+'Transition Rotation Sensitivity'!M$46)*'Transition Cash Flow'!$E$10*(1+'Transition Rotation Sensitivity'!$F52)*'Transition Cash Flow'!$E$11-'Transition Cash Flow'!$E$45,(1+'Transition Rotation Sensitivity'!M$46)*'Transition Cash Flow'!$I$10*(1+'Transition Rotation Sensitivity'!$F52)*'Transition Cash Flow'!$I$11-'Transition Cash Flow'!$I$45)</f>
        <v>0</v>
      </c>
      <c r="N52" s="33">
        <f>NPV('Transition Cash Flow'!$C$3,(1+'Transition Rotation Sensitivity'!N$46)*'Transition Cash Flow'!$E$10*(1+'Transition Rotation Sensitivity'!$F52)*'Transition Cash Flow'!$E$11-'Transition Cash Flow'!$E$45,(1+'Transition Rotation Sensitivity'!N$46)*'Transition Cash Flow'!$I$10*(1+'Transition Rotation Sensitivity'!$F52)*'Transition Cash Flow'!$I$11-'Transition Cash Flow'!$I$45)</f>
        <v>0</v>
      </c>
      <c r="O52" s="33">
        <f>NPV('Transition Cash Flow'!$C$3,(1+'Transition Rotation Sensitivity'!O$46)*'Transition Cash Flow'!$E$10*(1+'Transition Rotation Sensitivity'!$F52)*'Transition Cash Flow'!$E$11-'Transition Cash Flow'!$E$45,(1+'Transition Rotation Sensitivity'!O$46)*'Transition Cash Flow'!$I$10*(1+'Transition Rotation Sensitivity'!$F52)*'Transition Cash Flow'!$I$11-'Transition Cash Flow'!$I$45)</f>
        <v>0</v>
      </c>
      <c r="P52" s="33">
        <f>NPV('Transition Cash Flow'!$C$3,(1+'Transition Rotation Sensitivity'!P$46)*'Transition Cash Flow'!$E$10*(1+'Transition Rotation Sensitivity'!$F52)*'Transition Cash Flow'!$E$11-'Transition Cash Flow'!$E$45,(1+'Transition Rotation Sensitivity'!P$46)*'Transition Cash Flow'!$I$10*(1+'Transition Rotation Sensitivity'!$F52)*'Transition Cash Flow'!$I$11-'Transition Cash Flow'!$I$45)</f>
        <v>0</v>
      </c>
      <c r="Q52" s="33">
        <f>NPV('Transition Cash Flow'!$C$3,(1+'Transition Rotation Sensitivity'!Q$46)*'Transition Cash Flow'!$E$10*(1+'Transition Rotation Sensitivity'!$F52)*'Transition Cash Flow'!$E$11-'Transition Cash Flow'!$E$45,(1+'Transition Rotation Sensitivity'!Q$46)*'Transition Cash Flow'!$I$10*(1+'Transition Rotation Sensitivity'!$F52)*'Transition Cash Flow'!$I$11-'Transition Cash Flow'!$I$45)</f>
        <v>0</v>
      </c>
      <c r="R52" s="33">
        <f>NPV('Transition Cash Flow'!$C$3,(1+'Transition Rotation Sensitivity'!R$46)*'Transition Cash Flow'!$E$10*(1+'Transition Rotation Sensitivity'!$F52)*'Transition Cash Flow'!$E$11-'Transition Cash Flow'!$E$45,(1+'Transition Rotation Sensitivity'!R$46)*'Transition Cash Flow'!$I$10*(1+'Transition Rotation Sensitivity'!$F52)*'Transition Cash Flow'!$I$11-'Transition Cash Flow'!$I$45)</f>
        <v>0</v>
      </c>
      <c r="S52" s="33">
        <f>NPV('Transition Cash Flow'!$C$3,(1+'Transition Rotation Sensitivity'!S$46)*'Transition Cash Flow'!$E$10*(1+'Transition Rotation Sensitivity'!$F52)*'Transition Cash Flow'!$E$11-'Transition Cash Flow'!$E$45,(1+'Transition Rotation Sensitivity'!S$46)*'Transition Cash Flow'!$I$10*(1+'Transition Rotation Sensitivity'!$F52)*'Transition Cash Flow'!$I$11-'Transition Cash Flow'!$I$45)</f>
        <v>0</v>
      </c>
      <c r="T52" s="33"/>
      <c r="U52" s="79"/>
      <c r="W52" s="149"/>
      <c r="X52" s="32">
        <f t="shared" si="5"/>
        <v>-0.05</v>
      </c>
      <c r="Y52" s="127" t="e">
        <f>G52/NPV('Transition Cash Flow'!$C$3,'Transition Cash Flow'!$E$45,'Transition Cash Flow'!$I$45)</f>
        <v>#DIV/0!</v>
      </c>
      <c r="Z52" s="127" t="e">
        <f>H52/NPV('Transition Cash Flow'!$C$3,'Transition Cash Flow'!$E$45,'Transition Cash Flow'!$I$45)</f>
        <v>#DIV/0!</v>
      </c>
      <c r="AA52" s="127" t="e">
        <f>I52/NPV('Transition Cash Flow'!$C$3,'Transition Cash Flow'!$E$45,'Transition Cash Flow'!$I$45)</f>
        <v>#DIV/0!</v>
      </c>
      <c r="AB52" s="127" t="e">
        <f>J52/NPV('Transition Cash Flow'!$C$3,'Transition Cash Flow'!$E$45,'Transition Cash Flow'!$I$45)</f>
        <v>#DIV/0!</v>
      </c>
      <c r="AC52" s="127" t="e">
        <f>K52/NPV('Transition Cash Flow'!$C$3,'Transition Cash Flow'!$E$45,'Transition Cash Flow'!$I$45)</f>
        <v>#DIV/0!</v>
      </c>
      <c r="AD52" s="127" t="e">
        <f>L52/NPV('Transition Cash Flow'!$C$3,'Transition Cash Flow'!$E$45,'Transition Cash Flow'!$I$45)</f>
        <v>#DIV/0!</v>
      </c>
      <c r="AE52" s="127" t="e">
        <f>M52/NPV('Transition Cash Flow'!$C$3,'Transition Cash Flow'!$E$45,'Transition Cash Flow'!$I$45)</f>
        <v>#DIV/0!</v>
      </c>
      <c r="AF52" s="127" t="e">
        <f>N52/NPV('Transition Cash Flow'!$C$3,'Transition Cash Flow'!$E$45,'Transition Cash Flow'!$I$45)</f>
        <v>#DIV/0!</v>
      </c>
      <c r="AG52" s="127" t="e">
        <f>O52/NPV('Transition Cash Flow'!$C$3,'Transition Cash Flow'!$E$45,'Transition Cash Flow'!$I$45)</f>
        <v>#DIV/0!</v>
      </c>
      <c r="AH52" s="127" t="e">
        <f>P52/NPV('Transition Cash Flow'!$C$3,'Transition Cash Flow'!$E$45,'Transition Cash Flow'!$I$45)</f>
        <v>#DIV/0!</v>
      </c>
      <c r="AI52" s="127" t="e">
        <f>Q52/NPV('Transition Cash Flow'!$C$3,'Transition Cash Flow'!$E$45,'Transition Cash Flow'!$I$45)</f>
        <v>#DIV/0!</v>
      </c>
      <c r="AJ52" s="127" t="e">
        <f>R52/NPV('Transition Cash Flow'!$C$3,'Transition Cash Flow'!$E$45,'Transition Cash Flow'!$I$45)</f>
        <v>#DIV/0!</v>
      </c>
      <c r="AK52" s="127" t="e">
        <f>S52/NPV('Transition Cash Flow'!$C$3,'Transition Cash Flow'!$E$45,'Transition Cash Flow'!$I$45)</f>
        <v>#DIV/0!</v>
      </c>
      <c r="AM52" s="69"/>
    </row>
    <row r="53" spans="1:39" ht="15.75" x14ac:dyDescent="0.25">
      <c r="A53" s="156"/>
      <c r="B53" s="148"/>
      <c r="C53" s="122"/>
      <c r="D53" s="194">
        <f>(1+F53)*'Transition Cash Flow'!$E$11</f>
        <v>0</v>
      </c>
      <c r="E53" s="194">
        <f>(1+F53)*'Transition Cash Flow'!$I$11</f>
        <v>0</v>
      </c>
      <c r="F53" s="173">
        <v>0</v>
      </c>
      <c r="G53" s="33">
        <f>NPV('Transition Cash Flow'!$C$3,(1+'Transition Rotation Sensitivity'!G$46)*'Transition Cash Flow'!$E$10*(1+'Transition Rotation Sensitivity'!$F53)*'Transition Cash Flow'!$E$11-'Transition Cash Flow'!$E$45,(1+'Transition Rotation Sensitivity'!G$46)*'Transition Cash Flow'!$I$10*(1+'Transition Rotation Sensitivity'!$F53)*'Transition Cash Flow'!$I$11-'Transition Cash Flow'!$I$45)</f>
        <v>0</v>
      </c>
      <c r="H53" s="33">
        <f>NPV('Transition Cash Flow'!$C$3,(1+'Transition Rotation Sensitivity'!H$46)*'Transition Cash Flow'!$E$10*(1+'Transition Rotation Sensitivity'!$F53)*'Transition Cash Flow'!$E$11-'Transition Cash Flow'!$E$45,(1+'Transition Rotation Sensitivity'!H$46)*'Transition Cash Flow'!$I$10*(1+'Transition Rotation Sensitivity'!$F53)*'Transition Cash Flow'!$I$11-'Transition Cash Flow'!$I$45)</f>
        <v>0</v>
      </c>
      <c r="I53" s="33">
        <f>NPV('Transition Cash Flow'!$C$3,(1+'Transition Rotation Sensitivity'!I$46)*'Transition Cash Flow'!$E$10*(1+'Transition Rotation Sensitivity'!$F53)*'Transition Cash Flow'!$E$11-'Transition Cash Flow'!$E$45,(1+'Transition Rotation Sensitivity'!I$46)*'Transition Cash Flow'!$I$10*(1+'Transition Rotation Sensitivity'!$F53)*'Transition Cash Flow'!$I$11-'Transition Cash Flow'!$I$45)</f>
        <v>0</v>
      </c>
      <c r="J53" s="33">
        <f>NPV('Transition Cash Flow'!$C$3,(1+'Transition Rotation Sensitivity'!J$46)*'Transition Cash Flow'!$E$10*(1+'Transition Rotation Sensitivity'!$F53)*'Transition Cash Flow'!$E$11-'Transition Cash Flow'!$E$45,(1+'Transition Rotation Sensitivity'!J$46)*'Transition Cash Flow'!$I$10*(1+'Transition Rotation Sensitivity'!$F53)*'Transition Cash Flow'!$I$11-'Transition Cash Flow'!$I$45)</f>
        <v>0</v>
      </c>
      <c r="K53" s="33">
        <f>NPV('Transition Cash Flow'!$C$3,(1+'Transition Rotation Sensitivity'!K$46)*'Transition Cash Flow'!$E$10*(1+'Transition Rotation Sensitivity'!$F53)*'Transition Cash Flow'!$E$11-'Transition Cash Flow'!$E$45,(1+'Transition Rotation Sensitivity'!K$46)*'Transition Cash Flow'!$I$10*(1+'Transition Rotation Sensitivity'!$F53)*'Transition Cash Flow'!$I$11-'Transition Cash Flow'!$I$45)</f>
        <v>0</v>
      </c>
      <c r="L53" s="33">
        <f>NPV('Transition Cash Flow'!$C$3,(1+'Transition Rotation Sensitivity'!L$46)*'Transition Cash Flow'!$E$10*(1+'Transition Rotation Sensitivity'!$F53)*'Transition Cash Flow'!$E$11-'Transition Cash Flow'!$E$45,(1+'Transition Rotation Sensitivity'!L$46)*'Transition Cash Flow'!$I$10*(1+'Transition Rotation Sensitivity'!$F53)*'Transition Cash Flow'!$I$11-'Transition Cash Flow'!$I$45)</f>
        <v>0</v>
      </c>
      <c r="M53" s="34">
        <f>NPV('Transition Cash Flow'!$C$3,(1+'Transition Rotation Sensitivity'!M$46)*'Transition Cash Flow'!$E$10*(1+'Transition Rotation Sensitivity'!$F53)*'Transition Cash Flow'!$E$11-'Transition Cash Flow'!$E$45,(1+'Transition Rotation Sensitivity'!M$46)*'Transition Cash Flow'!$I$10*(1+'Transition Rotation Sensitivity'!$F53)*'Transition Cash Flow'!$I$11-'Transition Cash Flow'!$I$45)</f>
        <v>0</v>
      </c>
      <c r="N53" s="33">
        <f>NPV('Transition Cash Flow'!$C$3,(1+'Transition Rotation Sensitivity'!N$46)*'Transition Cash Flow'!$E$10*(1+'Transition Rotation Sensitivity'!$F53)*'Transition Cash Flow'!$E$11-'Transition Cash Flow'!$E$45,(1+'Transition Rotation Sensitivity'!N$46)*'Transition Cash Flow'!$I$10*(1+'Transition Rotation Sensitivity'!$F53)*'Transition Cash Flow'!$I$11-'Transition Cash Flow'!$I$45)</f>
        <v>0</v>
      </c>
      <c r="O53" s="33">
        <f>NPV('Transition Cash Flow'!$C$3,(1+'Transition Rotation Sensitivity'!O$46)*'Transition Cash Flow'!$E$10*(1+'Transition Rotation Sensitivity'!$F53)*'Transition Cash Flow'!$E$11-'Transition Cash Flow'!$E$45,(1+'Transition Rotation Sensitivity'!O$46)*'Transition Cash Flow'!$I$10*(1+'Transition Rotation Sensitivity'!$F53)*'Transition Cash Flow'!$I$11-'Transition Cash Flow'!$I$45)</f>
        <v>0</v>
      </c>
      <c r="P53" s="33">
        <f>NPV('Transition Cash Flow'!$C$3,(1+'Transition Rotation Sensitivity'!P$46)*'Transition Cash Flow'!$E$10*(1+'Transition Rotation Sensitivity'!$F53)*'Transition Cash Flow'!$E$11-'Transition Cash Flow'!$E$45,(1+'Transition Rotation Sensitivity'!P$46)*'Transition Cash Flow'!$I$10*(1+'Transition Rotation Sensitivity'!$F53)*'Transition Cash Flow'!$I$11-'Transition Cash Flow'!$I$45)</f>
        <v>0</v>
      </c>
      <c r="Q53" s="33">
        <f>NPV('Transition Cash Flow'!$C$3,(1+'Transition Rotation Sensitivity'!Q$46)*'Transition Cash Flow'!$E$10*(1+'Transition Rotation Sensitivity'!$F53)*'Transition Cash Flow'!$E$11-'Transition Cash Flow'!$E$45,(1+'Transition Rotation Sensitivity'!Q$46)*'Transition Cash Flow'!$I$10*(1+'Transition Rotation Sensitivity'!$F53)*'Transition Cash Flow'!$I$11-'Transition Cash Flow'!$I$45)</f>
        <v>0</v>
      </c>
      <c r="R53" s="33">
        <f>NPV('Transition Cash Flow'!$C$3,(1+'Transition Rotation Sensitivity'!R$46)*'Transition Cash Flow'!$E$10*(1+'Transition Rotation Sensitivity'!$F53)*'Transition Cash Flow'!$E$11-'Transition Cash Flow'!$E$45,(1+'Transition Rotation Sensitivity'!R$46)*'Transition Cash Flow'!$I$10*(1+'Transition Rotation Sensitivity'!$F53)*'Transition Cash Flow'!$I$11-'Transition Cash Flow'!$I$45)</f>
        <v>0</v>
      </c>
      <c r="S53" s="33">
        <f>NPV('Transition Cash Flow'!$C$3,(1+'Transition Rotation Sensitivity'!S$46)*'Transition Cash Flow'!$E$10*(1+'Transition Rotation Sensitivity'!$F53)*'Transition Cash Flow'!$E$11-'Transition Cash Flow'!$E$45,(1+'Transition Rotation Sensitivity'!S$46)*'Transition Cash Flow'!$I$10*(1+'Transition Rotation Sensitivity'!$F53)*'Transition Cash Flow'!$I$11-'Transition Cash Flow'!$I$45)</f>
        <v>0</v>
      </c>
      <c r="T53" s="33"/>
      <c r="U53" s="79"/>
      <c r="W53" s="149"/>
      <c r="X53" s="32">
        <f t="shared" si="5"/>
        <v>0</v>
      </c>
      <c r="Y53" s="127" t="e">
        <f>G53/NPV('Transition Cash Flow'!$C$3,'Transition Cash Flow'!$E$45,'Transition Cash Flow'!$I$45)</f>
        <v>#DIV/0!</v>
      </c>
      <c r="Z53" s="127" t="e">
        <f>H53/NPV('Transition Cash Flow'!$C$3,'Transition Cash Flow'!$E$45,'Transition Cash Flow'!$I$45)</f>
        <v>#DIV/0!</v>
      </c>
      <c r="AA53" s="127" t="e">
        <f>I53/NPV('Transition Cash Flow'!$C$3,'Transition Cash Flow'!$E$45,'Transition Cash Flow'!$I$45)</f>
        <v>#DIV/0!</v>
      </c>
      <c r="AB53" s="127" t="e">
        <f>J53/NPV('Transition Cash Flow'!$C$3,'Transition Cash Flow'!$E$45,'Transition Cash Flow'!$I$45)</f>
        <v>#DIV/0!</v>
      </c>
      <c r="AC53" s="127" t="e">
        <f>K53/NPV('Transition Cash Flow'!$C$3,'Transition Cash Flow'!$E$45,'Transition Cash Flow'!$I$45)</f>
        <v>#DIV/0!</v>
      </c>
      <c r="AD53" s="127" t="e">
        <f>L53/NPV('Transition Cash Flow'!$C$3,'Transition Cash Flow'!$E$45,'Transition Cash Flow'!$I$45)</f>
        <v>#DIV/0!</v>
      </c>
      <c r="AE53" s="128" t="e">
        <f>M53/NPV('Transition Cash Flow'!$C$3,'Transition Cash Flow'!$E$45,'Transition Cash Flow'!$I$45)</f>
        <v>#DIV/0!</v>
      </c>
      <c r="AF53" s="127" t="e">
        <f>N53/NPV('Transition Cash Flow'!$C$3,'Transition Cash Flow'!$E$45,'Transition Cash Flow'!$I$45)</f>
        <v>#DIV/0!</v>
      </c>
      <c r="AG53" s="127" t="e">
        <f>O53/NPV('Transition Cash Flow'!$C$3,'Transition Cash Flow'!$E$45,'Transition Cash Flow'!$I$45)</f>
        <v>#DIV/0!</v>
      </c>
      <c r="AH53" s="127" t="e">
        <f>P53/NPV('Transition Cash Flow'!$C$3,'Transition Cash Flow'!$E$45,'Transition Cash Flow'!$I$45)</f>
        <v>#DIV/0!</v>
      </c>
      <c r="AI53" s="127" t="e">
        <f>Q53/NPV('Transition Cash Flow'!$C$3,'Transition Cash Flow'!$E$45,'Transition Cash Flow'!$I$45)</f>
        <v>#DIV/0!</v>
      </c>
      <c r="AJ53" s="127" t="e">
        <f>R53/NPV('Transition Cash Flow'!$C$3,'Transition Cash Flow'!$E$45,'Transition Cash Flow'!$I$45)</f>
        <v>#DIV/0!</v>
      </c>
      <c r="AK53" s="127" t="e">
        <f>S53/NPV('Transition Cash Flow'!$C$3,'Transition Cash Flow'!$E$45,'Transition Cash Flow'!$I$45)</f>
        <v>#DIV/0!</v>
      </c>
      <c r="AM53" s="69"/>
    </row>
    <row r="54" spans="1:39" x14ac:dyDescent="0.25">
      <c r="A54" s="156"/>
      <c r="B54" s="148"/>
      <c r="C54" s="122"/>
      <c r="D54" s="194">
        <f>(1+F54)*'Transition Cash Flow'!$E$11</f>
        <v>0</v>
      </c>
      <c r="E54" s="194">
        <f>(1+F54)*'Transition Cash Flow'!$I$11</f>
        <v>0</v>
      </c>
      <c r="F54" s="173">
        <v>0.05</v>
      </c>
      <c r="G54" s="33">
        <f>NPV('Transition Cash Flow'!$C$3,(1+'Transition Rotation Sensitivity'!G$46)*'Transition Cash Flow'!$E$10*(1+'Transition Rotation Sensitivity'!$F54)*'Transition Cash Flow'!$E$11-'Transition Cash Flow'!$E$45,(1+'Transition Rotation Sensitivity'!G$46)*'Transition Cash Flow'!$I$10*(1+'Transition Rotation Sensitivity'!$F54)*'Transition Cash Flow'!$I$11-'Transition Cash Flow'!$I$45)</f>
        <v>0</v>
      </c>
      <c r="H54" s="33">
        <f>NPV('Transition Cash Flow'!$C$3,(1+'Transition Rotation Sensitivity'!H$46)*'Transition Cash Flow'!$E$10*(1+'Transition Rotation Sensitivity'!$F54)*'Transition Cash Flow'!$E$11-'Transition Cash Flow'!$E$45,(1+'Transition Rotation Sensitivity'!H$46)*'Transition Cash Flow'!$I$10*(1+'Transition Rotation Sensitivity'!$F54)*'Transition Cash Flow'!$I$11-'Transition Cash Flow'!$I$45)</f>
        <v>0</v>
      </c>
      <c r="I54" s="33">
        <f>NPV('Transition Cash Flow'!$C$3,(1+'Transition Rotation Sensitivity'!I$46)*'Transition Cash Flow'!$E$10*(1+'Transition Rotation Sensitivity'!$F54)*'Transition Cash Flow'!$E$11-'Transition Cash Flow'!$E$45,(1+'Transition Rotation Sensitivity'!I$46)*'Transition Cash Flow'!$I$10*(1+'Transition Rotation Sensitivity'!$F54)*'Transition Cash Flow'!$I$11-'Transition Cash Flow'!$I$45)</f>
        <v>0</v>
      </c>
      <c r="J54" s="33">
        <f>NPV('Transition Cash Flow'!$C$3,(1+'Transition Rotation Sensitivity'!J$46)*'Transition Cash Flow'!$E$10*(1+'Transition Rotation Sensitivity'!$F54)*'Transition Cash Flow'!$E$11-'Transition Cash Flow'!$E$45,(1+'Transition Rotation Sensitivity'!J$46)*'Transition Cash Flow'!$I$10*(1+'Transition Rotation Sensitivity'!$F54)*'Transition Cash Flow'!$I$11-'Transition Cash Flow'!$I$45)</f>
        <v>0</v>
      </c>
      <c r="K54" s="33">
        <f>NPV('Transition Cash Flow'!$C$3,(1+'Transition Rotation Sensitivity'!K$46)*'Transition Cash Flow'!$E$10*(1+'Transition Rotation Sensitivity'!$F54)*'Transition Cash Flow'!$E$11-'Transition Cash Flow'!$E$45,(1+'Transition Rotation Sensitivity'!K$46)*'Transition Cash Flow'!$I$10*(1+'Transition Rotation Sensitivity'!$F54)*'Transition Cash Flow'!$I$11-'Transition Cash Flow'!$I$45)</f>
        <v>0</v>
      </c>
      <c r="L54" s="33">
        <f>NPV('Transition Cash Flow'!$C$3,(1+'Transition Rotation Sensitivity'!L$46)*'Transition Cash Flow'!$E$10*(1+'Transition Rotation Sensitivity'!$F54)*'Transition Cash Flow'!$E$11-'Transition Cash Flow'!$E$45,(1+'Transition Rotation Sensitivity'!L$46)*'Transition Cash Flow'!$I$10*(1+'Transition Rotation Sensitivity'!$F54)*'Transition Cash Flow'!$I$11-'Transition Cash Flow'!$I$45)</f>
        <v>0</v>
      </c>
      <c r="M54" s="33">
        <f>NPV('Transition Cash Flow'!$C$3,(1+'Transition Rotation Sensitivity'!M$46)*'Transition Cash Flow'!$E$10*(1+'Transition Rotation Sensitivity'!$F54)*'Transition Cash Flow'!$E$11-'Transition Cash Flow'!$E$45,(1+'Transition Rotation Sensitivity'!M$46)*'Transition Cash Flow'!$I$10*(1+'Transition Rotation Sensitivity'!$F54)*'Transition Cash Flow'!$I$11-'Transition Cash Flow'!$I$45)</f>
        <v>0</v>
      </c>
      <c r="N54" s="33">
        <f>NPV('Transition Cash Flow'!$C$3,(1+'Transition Rotation Sensitivity'!N$46)*'Transition Cash Flow'!$E$10*(1+'Transition Rotation Sensitivity'!$F54)*'Transition Cash Flow'!$E$11-'Transition Cash Flow'!$E$45,(1+'Transition Rotation Sensitivity'!N$46)*'Transition Cash Flow'!$I$10*(1+'Transition Rotation Sensitivity'!$F54)*'Transition Cash Flow'!$I$11-'Transition Cash Flow'!$I$45)</f>
        <v>0</v>
      </c>
      <c r="O54" s="33">
        <f>NPV('Transition Cash Flow'!$C$3,(1+'Transition Rotation Sensitivity'!O$46)*'Transition Cash Flow'!$E$10*(1+'Transition Rotation Sensitivity'!$F54)*'Transition Cash Flow'!$E$11-'Transition Cash Flow'!$E$45,(1+'Transition Rotation Sensitivity'!O$46)*'Transition Cash Flow'!$I$10*(1+'Transition Rotation Sensitivity'!$F54)*'Transition Cash Flow'!$I$11-'Transition Cash Flow'!$I$45)</f>
        <v>0</v>
      </c>
      <c r="P54" s="33">
        <f>NPV('Transition Cash Flow'!$C$3,(1+'Transition Rotation Sensitivity'!P$46)*'Transition Cash Flow'!$E$10*(1+'Transition Rotation Sensitivity'!$F54)*'Transition Cash Flow'!$E$11-'Transition Cash Flow'!$E$45,(1+'Transition Rotation Sensitivity'!P$46)*'Transition Cash Flow'!$I$10*(1+'Transition Rotation Sensitivity'!$F54)*'Transition Cash Flow'!$I$11-'Transition Cash Flow'!$I$45)</f>
        <v>0</v>
      </c>
      <c r="Q54" s="33">
        <f>NPV('Transition Cash Flow'!$C$3,(1+'Transition Rotation Sensitivity'!Q$46)*'Transition Cash Flow'!$E$10*(1+'Transition Rotation Sensitivity'!$F54)*'Transition Cash Flow'!$E$11-'Transition Cash Flow'!$E$45,(1+'Transition Rotation Sensitivity'!Q$46)*'Transition Cash Flow'!$I$10*(1+'Transition Rotation Sensitivity'!$F54)*'Transition Cash Flow'!$I$11-'Transition Cash Flow'!$I$45)</f>
        <v>0</v>
      </c>
      <c r="R54" s="33">
        <f>NPV('Transition Cash Flow'!$C$3,(1+'Transition Rotation Sensitivity'!R$46)*'Transition Cash Flow'!$E$10*(1+'Transition Rotation Sensitivity'!$F54)*'Transition Cash Flow'!$E$11-'Transition Cash Flow'!$E$45,(1+'Transition Rotation Sensitivity'!R$46)*'Transition Cash Flow'!$I$10*(1+'Transition Rotation Sensitivity'!$F54)*'Transition Cash Flow'!$I$11-'Transition Cash Flow'!$I$45)</f>
        <v>0</v>
      </c>
      <c r="S54" s="33">
        <f>NPV('Transition Cash Flow'!$C$3,(1+'Transition Rotation Sensitivity'!S$46)*'Transition Cash Flow'!$E$10*(1+'Transition Rotation Sensitivity'!$F54)*'Transition Cash Flow'!$E$11-'Transition Cash Flow'!$E$45,(1+'Transition Rotation Sensitivity'!S$46)*'Transition Cash Flow'!$I$10*(1+'Transition Rotation Sensitivity'!$F54)*'Transition Cash Flow'!$I$11-'Transition Cash Flow'!$I$45)</f>
        <v>0</v>
      </c>
      <c r="T54" s="33"/>
      <c r="U54" s="79"/>
      <c r="W54" s="149"/>
      <c r="X54" s="32">
        <f t="shared" si="5"/>
        <v>0.05</v>
      </c>
      <c r="Y54" s="127" t="e">
        <f>G54/NPV('Transition Cash Flow'!$C$3,'Transition Cash Flow'!$E$45,'Transition Cash Flow'!$I$45)</f>
        <v>#DIV/0!</v>
      </c>
      <c r="Z54" s="127" t="e">
        <f>H54/NPV('Transition Cash Flow'!$C$3,'Transition Cash Flow'!$E$45,'Transition Cash Flow'!$I$45)</f>
        <v>#DIV/0!</v>
      </c>
      <c r="AA54" s="127" t="e">
        <f>I54/NPV('Transition Cash Flow'!$C$3,'Transition Cash Flow'!$E$45,'Transition Cash Flow'!$I$45)</f>
        <v>#DIV/0!</v>
      </c>
      <c r="AB54" s="127" t="e">
        <f>J54/NPV('Transition Cash Flow'!$C$3,'Transition Cash Flow'!$E$45,'Transition Cash Flow'!$I$45)</f>
        <v>#DIV/0!</v>
      </c>
      <c r="AC54" s="127" t="e">
        <f>K54/NPV('Transition Cash Flow'!$C$3,'Transition Cash Flow'!$E$45,'Transition Cash Flow'!$I$45)</f>
        <v>#DIV/0!</v>
      </c>
      <c r="AD54" s="127" t="e">
        <f>L54/NPV('Transition Cash Flow'!$C$3,'Transition Cash Flow'!$E$45,'Transition Cash Flow'!$I$45)</f>
        <v>#DIV/0!</v>
      </c>
      <c r="AE54" s="127" t="e">
        <f>M54/NPV('Transition Cash Flow'!$C$3,'Transition Cash Flow'!$E$45,'Transition Cash Flow'!$I$45)</f>
        <v>#DIV/0!</v>
      </c>
      <c r="AF54" s="127" t="e">
        <f>N54/NPV('Transition Cash Flow'!$C$3,'Transition Cash Flow'!$E$45,'Transition Cash Flow'!$I$45)</f>
        <v>#DIV/0!</v>
      </c>
      <c r="AG54" s="127" t="e">
        <f>O54/NPV('Transition Cash Flow'!$C$3,'Transition Cash Flow'!$E$45,'Transition Cash Flow'!$I$45)</f>
        <v>#DIV/0!</v>
      </c>
      <c r="AH54" s="127" t="e">
        <f>P54/NPV('Transition Cash Flow'!$C$3,'Transition Cash Flow'!$E$45,'Transition Cash Flow'!$I$45)</f>
        <v>#DIV/0!</v>
      </c>
      <c r="AI54" s="127" t="e">
        <f>Q54/NPV('Transition Cash Flow'!$C$3,'Transition Cash Flow'!$E$45,'Transition Cash Flow'!$I$45)</f>
        <v>#DIV/0!</v>
      </c>
      <c r="AJ54" s="127" t="e">
        <f>R54/NPV('Transition Cash Flow'!$C$3,'Transition Cash Flow'!$E$45,'Transition Cash Flow'!$I$45)</f>
        <v>#DIV/0!</v>
      </c>
      <c r="AK54" s="127" t="e">
        <f>S54/NPV('Transition Cash Flow'!$C$3,'Transition Cash Flow'!$E$45,'Transition Cash Flow'!$I$45)</f>
        <v>#DIV/0!</v>
      </c>
      <c r="AM54" s="69"/>
    </row>
    <row r="55" spans="1:39" x14ac:dyDescent="0.25">
      <c r="A55" s="156"/>
      <c r="B55" s="148"/>
      <c r="C55" s="122"/>
      <c r="D55" s="194">
        <f>(1+F55)*'Transition Cash Flow'!$E$11</f>
        <v>0</v>
      </c>
      <c r="E55" s="194">
        <f>(1+F55)*'Transition Cash Flow'!$I$11</f>
        <v>0</v>
      </c>
      <c r="F55" s="173">
        <v>0.1</v>
      </c>
      <c r="G55" s="33">
        <f>NPV('Transition Cash Flow'!$C$3,(1+'Transition Rotation Sensitivity'!G$46)*'Transition Cash Flow'!$E$10*(1+'Transition Rotation Sensitivity'!$F55)*'Transition Cash Flow'!$E$11-'Transition Cash Flow'!$E$45,(1+'Transition Rotation Sensitivity'!G$46)*'Transition Cash Flow'!$I$10*(1+'Transition Rotation Sensitivity'!$F55)*'Transition Cash Flow'!$I$11-'Transition Cash Flow'!$I$45)</f>
        <v>0</v>
      </c>
      <c r="H55" s="33">
        <f>NPV('Transition Cash Flow'!$C$3,(1+'Transition Rotation Sensitivity'!H$46)*'Transition Cash Flow'!$E$10*(1+'Transition Rotation Sensitivity'!$F55)*'Transition Cash Flow'!$E$11-'Transition Cash Flow'!$E$45,(1+'Transition Rotation Sensitivity'!H$46)*'Transition Cash Flow'!$I$10*(1+'Transition Rotation Sensitivity'!$F55)*'Transition Cash Flow'!$I$11-'Transition Cash Flow'!$I$45)</f>
        <v>0</v>
      </c>
      <c r="I55" s="33">
        <f>NPV('Transition Cash Flow'!$C$3,(1+'Transition Rotation Sensitivity'!I$46)*'Transition Cash Flow'!$E$10*(1+'Transition Rotation Sensitivity'!$F55)*'Transition Cash Flow'!$E$11-'Transition Cash Flow'!$E$45,(1+'Transition Rotation Sensitivity'!I$46)*'Transition Cash Flow'!$I$10*(1+'Transition Rotation Sensitivity'!$F55)*'Transition Cash Flow'!$I$11-'Transition Cash Flow'!$I$45)</f>
        <v>0</v>
      </c>
      <c r="J55" s="33">
        <f>NPV('Transition Cash Flow'!$C$3,(1+'Transition Rotation Sensitivity'!J$46)*'Transition Cash Flow'!$E$10*(1+'Transition Rotation Sensitivity'!$F55)*'Transition Cash Flow'!$E$11-'Transition Cash Flow'!$E$45,(1+'Transition Rotation Sensitivity'!J$46)*'Transition Cash Flow'!$I$10*(1+'Transition Rotation Sensitivity'!$F55)*'Transition Cash Flow'!$I$11-'Transition Cash Flow'!$I$45)</f>
        <v>0</v>
      </c>
      <c r="K55" s="33">
        <f>NPV('Transition Cash Flow'!$C$3,(1+'Transition Rotation Sensitivity'!K$46)*'Transition Cash Flow'!$E$10*(1+'Transition Rotation Sensitivity'!$F55)*'Transition Cash Flow'!$E$11-'Transition Cash Flow'!$E$45,(1+'Transition Rotation Sensitivity'!K$46)*'Transition Cash Flow'!$I$10*(1+'Transition Rotation Sensitivity'!$F55)*'Transition Cash Flow'!$I$11-'Transition Cash Flow'!$I$45)</f>
        <v>0</v>
      </c>
      <c r="L55" s="33">
        <f>NPV('Transition Cash Flow'!$C$3,(1+'Transition Rotation Sensitivity'!L$46)*'Transition Cash Flow'!$E$10*(1+'Transition Rotation Sensitivity'!$F55)*'Transition Cash Flow'!$E$11-'Transition Cash Flow'!$E$45,(1+'Transition Rotation Sensitivity'!L$46)*'Transition Cash Flow'!$I$10*(1+'Transition Rotation Sensitivity'!$F55)*'Transition Cash Flow'!$I$11-'Transition Cash Flow'!$I$45)</f>
        <v>0</v>
      </c>
      <c r="M55" s="33">
        <f>NPV('Transition Cash Flow'!$C$3,(1+'Transition Rotation Sensitivity'!M$46)*'Transition Cash Flow'!$E$10*(1+'Transition Rotation Sensitivity'!$F55)*'Transition Cash Flow'!$E$11-'Transition Cash Flow'!$E$45,(1+'Transition Rotation Sensitivity'!M$46)*'Transition Cash Flow'!$I$10*(1+'Transition Rotation Sensitivity'!$F55)*'Transition Cash Flow'!$I$11-'Transition Cash Flow'!$I$45)</f>
        <v>0</v>
      </c>
      <c r="N55" s="33">
        <f>NPV('Transition Cash Flow'!$C$3,(1+'Transition Rotation Sensitivity'!N$46)*'Transition Cash Flow'!$E$10*(1+'Transition Rotation Sensitivity'!$F55)*'Transition Cash Flow'!$E$11-'Transition Cash Flow'!$E$45,(1+'Transition Rotation Sensitivity'!N$46)*'Transition Cash Flow'!$I$10*(1+'Transition Rotation Sensitivity'!$F55)*'Transition Cash Flow'!$I$11-'Transition Cash Flow'!$I$45)</f>
        <v>0</v>
      </c>
      <c r="O55" s="33">
        <f>NPV('Transition Cash Flow'!$C$3,(1+'Transition Rotation Sensitivity'!O$46)*'Transition Cash Flow'!$E$10*(1+'Transition Rotation Sensitivity'!$F55)*'Transition Cash Flow'!$E$11-'Transition Cash Flow'!$E$45,(1+'Transition Rotation Sensitivity'!O$46)*'Transition Cash Flow'!$I$10*(1+'Transition Rotation Sensitivity'!$F55)*'Transition Cash Flow'!$I$11-'Transition Cash Flow'!$I$45)</f>
        <v>0</v>
      </c>
      <c r="P55" s="33">
        <f>NPV('Transition Cash Flow'!$C$3,(1+'Transition Rotation Sensitivity'!P$46)*'Transition Cash Flow'!$E$10*(1+'Transition Rotation Sensitivity'!$F55)*'Transition Cash Flow'!$E$11-'Transition Cash Flow'!$E$45,(1+'Transition Rotation Sensitivity'!P$46)*'Transition Cash Flow'!$I$10*(1+'Transition Rotation Sensitivity'!$F55)*'Transition Cash Flow'!$I$11-'Transition Cash Flow'!$I$45)</f>
        <v>0</v>
      </c>
      <c r="Q55" s="33">
        <f>NPV('Transition Cash Flow'!$C$3,(1+'Transition Rotation Sensitivity'!Q$46)*'Transition Cash Flow'!$E$10*(1+'Transition Rotation Sensitivity'!$F55)*'Transition Cash Flow'!$E$11-'Transition Cash Flow'!$E$45,(1+'Transition Rotation Sensitivity'!Q$46)*'Transition Cash Flow'!$I$10*(1+'Transition Rotation Sensitivity'!$F55)*'Transition Cash Flow'!$I$11-'Transition Cash Flow'!$I$45)</f>
        <v>0</v>
      </c>
      <c r="R55" s="33">
        <f>NPV('Transition Cash Flow'!$C$3,(1+'Transition Rotation Sensitivity'!R$46)*'Transition Cash Flow'!$E$10*(1+'Transition Rotation Sensitivity'!$F55)*'Transition Cash Flow'!$E$11-'Transition Cash Flow'!$E$45,(1+'Transition Rotation Sensitivity'!R$46)*'Transition Cash Flow'!$I$10*(1+'Transition Rotation Sensitivity'!$F55)*'Transition Cash Flow'!$I$11-'Transition Cash Flow'!$I$45)</f>
        <v>0</v>
      </c>
      <c r="S55" s="33">
        <f>NPV('Transition Cash Flow'!$C$3,(1+'Transition Rotation Sensitivity'!S$46)*'Transition Cash Flow'!$E$10*(1+'Transition Rotation Sensitivity'!$F55)*'Transition Cash Flow'!$E$11-'Transition Cash Flow'!$E$45,(1+'Transition Rotation Sensitivity'!S$46)*'Transition Cash Flow'!$I$10*(1+'Transition Rotation Sensitivity'!$F55)*'Transition Cash Flow'!$I$11-'Transition Cash Flow'!$I$45)</f>
        <v>0</v>
      </c>
      <c r="T55" s="33"/>
      <c r="U55" s="79"/>
      <c r="W55" s="149"/>
      <c r="X55" s="32">
        <f t="shared" si="5"/>
        <v>0.1</v>
      </c>
      <c r="Y55" s="127" t="e">
        <f>G55/NPV('Transition Cash Flow'!$C$3,'Transition Cash Flow'!$E$45,'Transition Cash Flow'!$I$45)</f>
        <v>#DIV/0!</v>
      </c>
      <c r="Z55" s="127" t="e">
        <f>H55/NPV('Transition Cash Flow'!$C$3,'Transition Cash Flow'!$E$45,'Transition Cash Flow'!$I$45)</f>
        <v>#DIV/0!</v>
      </c>
      <c r="AA55" s="127" t="e">
        <f>I55/NPV('Transition Cash Flow'!$C$3,'Transition Cash Flow'!$E$45,'Transition Cash Flow'!$I$45)</f>
        <v>#DIV/0!</v>
      </c>
      <c r="AB55" s="127" t="e">
        <f>J55/NPV('Transition Cash Flow'!$C$3,'Transition Cash Flow'!$E$45,'Transition Cash Flow'!$I$45)</f>
        <v>#DIV/0!</v>
      </c>
      <c r="AC55" s="127" t="e">
        <f>K55/NPV('Transition Cash Flow'!$C$3,'Transition Cash Flow'!$E$45,'Transition Cash Flow'!$I$45)</f>
        <v>#DIV/0!</v>
      </c>
      <c r="AD55" s="127" t="e">
        <f>L55/NPV('Transition Cash Flow'!$C$3,'Transition Cash Flow'!$E$45,'Transition Cash Flow'!$I$45)</f>
        <v>#DIV/0!</v>
      </c>
      <c r="AE55" s="127" t="e">
        <f>M55/NPV('Transition Cash Flow'!$C$3,'Transition Cash Flow'!$E$45,'Transition Cash Flow'!$I$45)</f>
        <v>#DIV/0!</v>
      </c>
      <c r="AF55" s="127" t="e">
        <f>N55/NPV('Transition Cash Flow'!$C$3,'Transition Cash Flow'!$E$45,'Transition Cash Flow'!$I$45)</f>
        <v>#DIV/0!</v>
      </c>
      <c r="AG55" s="127" t="e">
        <f>O55/NPV('Transition Cash Flow'!$C$3,'Transition Cash Flow'!$E$45,'Transition Cash Flow'!$I$45)</f>
        <v>#DIV/0!</v>
      </c>
      <c r="AH55" s="127" t="e">
        <f>P55/NPV('Transition Cash Flow'!$C$3,'Transition Cash Flow'!$E$45,'Transition Cash Flow'!$I$45)</f>
        <v>#DIV/0!</v>
      </c>
      <c r="AI55" s="127" t="e">
        <f>Q55/NPV('Transition Cash Flow'!$C$3,'Transition Cash Flow'!$E$45,'Transition Cash Flow'!$I$45)</f>
        <v>#DIV/0!</v>
      </c>
      <c r="AJ55" s="127" t="e">
        <f>R55/NPV('Transition Cash Flow'!$C$3,'Transition Cash Flow'!$E$45,'Transition Cash Flow'!$I$45)</f>
        <v>#DIV/0!</v>
      </c>
      <c r="AK55" s="127" t="e">
        <f>S55/NPV('Transition Cash Flow'!$C$3,'Transition Cash Flow'!$E$45,'Transition Cash Flow'!$I$45)</f>
        <v>#DIV/0!</v>
      </c>
      <c r="AM55" s="69"/>
    </row>
    <row r="56" spans="1:39" x14ac:dyDescent="0.25">
      <c r="A56" s="156"/>
      <c r="B56" s="148"/>
      <c r="C56" s="122"/>
      <c r="D56" s="194">
        <f>(1+F56)*'Transition Cash Flow'!$E$11</f>
        <v>0</v>
      </c>
      <c r="E56" s="194">
        <f>(1+F56)*'Transition Cash Flow'!$I$11</f>
        <v>0</v>
      </c>
      <c r="F56" s="173">
        <v>0.15</v>
      </c>
      <c r="G56" s="33">
        <f>NPV('Transition Cash Flow'!$C$3,(1+'Transition Rotation Sensitivity'!G$46)*'Transition Cash Flow'!$E$10*(1+'Transition Rotation Sensitivity'!$F56)*'Transition Cash Flow'!$E$11-'Transition Cash Flow'!$E$45,(1+'Transition Rotation Sensitivity'!G$46)*'Transition Cash Flow'!$I$10*(1+'Transition Rotation Sensitivity'!$F56)*'Transition Cash Flow'!$I$11-'Transition Cash Flow'!$I$45)</f>
        <v>0</v>
      </c>
      <c r="H56" s="33">
        <f>NPV('Transition Cash Flow'!$C$3,(1+'Transition Rotation Sensitivity'!H$46)*'Transition Cash Flow'!$E$10*(1+'Transition Rotation Sensitivity'!$F56)*'Transition Cash Flow'!$E$11-'Transition Cash Flow'!$E$45,(1+'Transition Rotation Sensitivity'!H$46)*'Transition Cash Flow'!$I$10*(1+'Transition Rotation Sensitivity'!$F56)*'Transition Cash Flow'!$I$11-'Transition Cash Flow'!$I$45)</f>
        <v>0</v>
      </c>
      <c r="I56" s="33">
        <f>NPV('Transition Cash Flow'!$C$3,(1+'Transition Rotation Sensitivity'!I$46)*'Transition Cash Flow'!$E$10*(1+'Transition Rotation Sensitivity'!$F56)*'Transition Cash Flow'!$E$11-'Transition Cash Flow'!$E$45,(1+'Transition Rotation Sensitivity'!I$46)*'Transition Cash Flow'!$I$10*(1+'Transition Rotation Sensitivity'!$F56)*'Transition Cash Flow'!$I$11-'Transition Cash Flow'!$I$45)</f>
        <v>0</v>
      </c>
      <c r="J56" s="33">
        <f>NPV('Transition Cash Flow'!$C$3,(1+'Transition Rotation Sensitivity'!J$46)*'Transition Cash Flow'!$E$10*(1+'Transition Rotation Sensitivity'!$F56)*'Transition Cash Flow'!$E$11-'Transition Cash Flow'!$E$45,(1+'Transition Rotation Sensitivity'!J$46)*'Transition Cash Flow'!$I$10*(1+'Transition Rotation Sensitivity'!$F56)*'Transition Cash Flow'!$I$11-'Transition Cash Flow'!$I$45)</f>
        <v>0</v>
      </c>
      <c r="K56" s="33">
        <f>NPV('Transition Cash Flow'!$C$3,(1+'Transition Rotation Sensitivity'!K$46)*'Transition Cash Flow'!$E$10*(1+'Transition Rotation Sensitivity'!$F56)*'Transition Cash Flow'!$E$11-'Transition Cash Flow'!$E$45,(1+'Transition Rotation Sensitivity'!K$46)*'Transition Cash Flow'!$I$10*(1+'Transition Rotation Sensitivity'!$F56)*'Transition Cash Flow'!$I$11-'Transition Cash Flow'!$I$45)</f>
        <v>0</v>
      </c>
      <c r="L56" s="33">
        <f>NPV('Transition Cash Flow'!$C$3,(1+'Transition Rotation Sensitivity'!L$46)*'Transition Cash Flow'!$E$10*(1+'Transition Rotation Sensitivity'!$F56)*'Transition Cash Flow'!$E$11-'Transition Cash Flow'!$E$45,(1+'Transition Rotation Sensitivity'!L$46)*'Transition Cash Flow'!$I$10*(1+'Transition Rotation Sensitivity'!$F56)*'Transition Cash Flow'!$I$11-'Transition Cash Flow'!$I$45)</f>
        <v>0</v>
      </c>
      <c r="M56" s="33">
        <f>NPV('Transition Cash Flow'!$C$3,(1+'Transition Rotation Sensitivity'!M$46)*'Transition Cash Flow'!$E$10*(1+'Transition Rotation Sensitivity'!$F56)*'Transition Cash Flow'!$E$11-'Transition Cash Flow'!$E$45,(1+'Transition Rotation Sensitivity'!M$46)*'Transition Cash Flow'!$I$10*(1+'Transition Rotation Sensitivity'!$F56)*'Transition Cash Flow'!$I$11-'Transition Cash Flow'!$I$45)</f>
        <v>0</v>
      </c>
      <c r="N56" s="33">
        <f>NPV('Transition Cash Flow'!$C$3,(1+'Transition Rotation Sensitivity'!N$46)*'Transition Cash Flow'!$E$10*(1+'Transition Rotation Sensitivity'!$F56)*'Transition Cash Flow'!$E$11-'Transition Cash Flow'!$E$45,(1+'Transition Rotation Sensitivity'!N$46)*'Transition Cash Flow'!$I$10*(1+'Transition Rotation Sensitivity'!$F56)*'Transition Cash Flow'!$I$11-'Transition Cash Flow'!$I$45)</f>
        <v>0</v>
      </c>
      <c r="O56" s="33">
        <f>NPV('Transition Cash Flow'!$C$3,(1+'Transition Rotation Sensitivity'!O$46)*'Transition Cash Flow'!$E$10*(1+'Transition Rotation Sensitivity'!$F56)*'Transition Cash Flow'!$E$11-'Transition Cash Flow'!$E$45,(1+'Transition Rotation Sensitivity'!O$46)*'Transition Cash Flow'!$I$10*(1+'Transition Rotation Sensitivity'!$F56)*'Transition Cash Flow'!$I$11-'Transition Cash Flow'!$I$45)</f>
        <v>0</v>
      </c>
      <c r="P56" s="33">
        <f>NPV('Transition Cash Flow'!$C$3,(1+'Transition Rotation Sensitivity'!P$46)*'Transition Cash Flow'!$E$10*(1+'Transition Rotation Sensitivity'!$F56)*'Transition Cash Flow'!$E$11-'Transition Cash Flow'!$E$45,(1+'Transition Rotation Sensitivity'!P$46)*'Transition Cash Flow'!$I$10*(1+'Transition Rotation Sensitivity'!$F56)*'Transition Cash Flow'!$I$11-'Transition Cash Flow'!$I$45)</f>
        <v>0</v>
      </c>
      <c r="Q56" s="33">
        <f>NPV('Transition Cash Flow'!$C$3,(1+'Transition Rotation Sensitivity'!Q$46)*'Transition Cash Flow'!$E$10*(1+'Transition Rotation Sensitivity'!$F56)*'Transition Cash Flow'!$E$11-'Transition Cash Flow'!$E$45,(1+'Transition Rotation Sensitivity'!Q$46)*'Transition Cash Flow'!$I$10*(1+'Transition Rotation Sensitivity'!$F56)*'Transition Cash Flow'!$I$11-'Transition Cash Flow'!$I$45)</f>
        <v>0</v>
      </c>
      <c r="R56" s="33">
        <f>NPV('Transition Cash Flow'!$C$3,(1+'Transition Rotation Sensitivity'!R$46)*'Transition Cash Flow'!$E$10*(1+'Transition Rotation Sensitivity'!$F56)*'Transition Cash Flow'!$E$11-'Transition Cash Flow'!$E$45,(1+'Transition Rotation Sensitivity'!R$46)*'Transition Cash Flow'!$I$10*(1+'Transition Rotation Sensitivity'!$F56)*'Transition Cash Flow'!$I$11-'Transition Cash Flow'!$I$45)</f>
        <v>0</v>
      </c>
      <c r="S56" s="33">
        <f>NPV('Transition Cash Flow'!$C$3,(1+'Transition Rotation Sensitivity'!S$46)*'Transition Cash Flow'!$E$10*(1+'Transition Rotation Sensitivity'!$F56)*'Transition Cash Flow'!$E$11-'Transition Cash Flow'!$E$45,(1+'Transition Rotation Sensitivity'!S$46)*'Transition Cash Flow'!$I$10*(1+'Transition Rotation Sensitivity'!$F56)*'Transition Cash Flow'!$I$11-'Transition Cash Flow'!$I$45)</f>
        <v>0</v>
      </c>
      <c r="T56" s="33"/>
      <c r="U56" s="79"/>
      <c r="W56" s="149"/>
      <c r="X56" s="32">
        <f t="shared" si="5"/>
        <v>0.15</v>
      </c>
      <c r="Y56" s="127" t="e">
        <f>G56/NPV('Transition Cash Flow'!$C$3,'Transition Cash Flow'!$E$45,'Transition Cash Flow'!$I$45)</f>
        <v>#DIV/0!</v>
      </c>
      <c r="Z56" s="127" t="e">
        <f>H56/NPV('Transition Cash Flow'!$C$3,'Transition Cash Flow'!$E$45,'Transition Cash Flow'!$I$45)</f>
        <v>#DIV/0!</v>
      </c>
      <c r="AA56" s="127" t="e">
        <f>I56/NPV('Transition Cash Flow'!$C$3,'Transition Cash Flow'!$E$45,'Transition Cash Flow'!$I$45)</f>
        <v>#DIV/0!</v>
      </c>
      <c r="AB56" s="127" t="e">
        <f>J56/NPV('Transition Cash Flow'!$C$3,'Transition Cash Flow'!$E$45,'Transition Cash Flow'!$I$45)</f>
        <v>#DIV/0!</v>
      </c>
      <c r="AC56" s="127" t="e">
        <f>K56/NPV('Transition Cash Flow'!$C$3,'Transition Cash Flow'!$E$45,'Transition Cash Flow'!$I$45)</f>
        <v>#DIV/0!</v>
      </c>
      <c r="AD56" s="127" t="e">
        <f>L56/NPV('Transition Cash Flow'!$C$3,'Transition Cash Flow'!$E$45,'Transition Cash Flow'!$I$45)</f>
        <v>#DIV/0!</v>
      </c>
      <c r="AE56" s="127" t="e">
        <f>M56/NPV('Transition Cash Flow'!$C$3,'Transition Cash Flow'!$E$45,'Transition Cash Flow'!$I$45)</f>
        <v>#DIV/0!</v>
      </c>
      <c r="AF56" s="127" t="e">
        <f>N56/NPV('Transition Cash Flow'!$C$3,'Transition Cash Flow'!$E$45,'Transition Cash Flow'!$I$45)</f>
        <v>#DIV/0!</v>
      </c>
      <c r="AG56" s="127" t="e">
        <f>O56/NPV('Transition Cash Flow'!$C$3,'Transition Cash Flow'!$E$45,'Transition Cash Flow'!$I$45)</f>
        <v>#DIV/0!</v>
      </c>
      <c r="AH56" s="127" t="e">
        <f>P56/NPV('Transition Cash Flow'!$C$3,'Transition Cash Flow'!$E$45,'Transition Cash Flow'!$I$45)</f>
        <v>#DIV/0!</v>
      </c>
      <c r="AI56" s="127" t="e">
        <f>Q56/NPV('Transition Cash Flow'!$C$3,'Transition Cash Flow'!$E$45,'Transition Cash Flow'!$I$45)</f>
        <v>#DIV/0!</v>
      </c>
      <c r="AJ56" s="127" t="e">
        <f>R56/NPV('Transition Cash Flow'!$C$3,'Transition Cash Flow'!$E$45,'Transition Cash Flow'!$I$45)</f>
        <v>#DIV/0!</v>
      </c>
      <c r="AK56" s="127" t="e">
        <f>S56/NPV('Transition Cash Flow'!$C$3,'Transition Cash Flow'!$E$45,'Transition Cash Flow'!$I$45)</f>
        <v>#DIV/0!</v>
      </c>
      <c r="AM56" s="69"/>
    </row>
    <row r="57" spans="1:39" x14ac:dyDescent="0.25">
      <c r="A57" s="156"/>
      <c r="B57" s="148"/>
      <c r="C57" s="122"/>
      <c r="D57" s="194">
        <f>(1+F57)*'Transition Cash Flow'!$E$11</f>
        <v>0</v>
      </c>
      <c r="E57" s="194">
        <f>(1+F57)*'Transition Cash Flow'!$I$11</f>
        <v>0</v>
      </c>
      <c r="F57" s="173">
        <v>0.2</v>
      </c>
      <c r="G57" s="33">
        <f>NPV('Transition Cash Flow'!$C$3,(1+'Transition Rotation Sensitivity'!G$46)*'Transition Cash Flow'!$E$10*(1+'Transition Rotation Sensitivity'!$F57)*'Transition Cash Flow'!$E$11-'Transition Cash Flow'!$E$45,(1+'Transition Rotation Sensitivity'!G$46)*'Transition Cash Flow'!$I$10*(1+'Transition Rotation Sensitivity'!$F57)*'Transition Cash Flow'!$I$11-'Transition Cash Flow'!$I$45)</f>
        <v>0</v>
      </c>
      <c r="H57" s="33">
        <f>NPV('Transition Cash Flow'!$C$3,(1+'Transition Rotation Sensitivity'!H$46)*'Transition Cash Flow'!$E$10*(1+'Transition Rotation Sensitivity'!$F57)*'Transition Cash Flow'!$E$11-'Transition Cash Flow'!$E$45,(1+'Transition Rotation Sensitivity'!H$46)*'Transition Cash Flow'!$I$10*(1+'Transition Rotation Sensitivity'!$F57)*'Transition Cash Flow'!$I$11-'Transition Cash Flow'!$I$45)</f>
        <v>0</v>
      </c>
      <c r="I57" s="33">
        <f>NPV('Transition Cash Flow'!$C$3,(1+'Transition Rotation Sensitivity'!I$46)*'Transition Cash Flow'!$E$10*(1+'Transition Rotation Sensitivity'!$F57)*'Transition Cash Flow'!$E$11-'Transition Cash Flow'!$E$45,(1+'Transition Rotation Sensitivity'!I$46)*'Transition Cash Flow'!$I$10*(1+'Transition Rotation Sensitivity'!$F57)*'Transition Cash Flow'!$I$11-'Transition Cash Flow'!$I$45)</f>
        <v>0</v>
      </c>
      <c r="J57" s="33">
        <f>NPV('Transition Cash Flow'!$C$3,(1+'Transition Rotation Sensitivity'!J$46)*'Transition Cash Flow'!$E$10*(1+'Transition Rotation Sensitivity'!$F57)*'Transition Cash Flow'!$E$11-'Transition Cash Flow'!$E$45,(1+'Transition Rotation Sensitivity'!J$46)*'Transition Cash Flow'!$I$10*(1+'Transition Rotation Sensitivity'!$F57)*'Transition Cash Flow'!$I$11-'Transition Cash Flow'!$I$45)</f>
        <v>0</v>
      </c>
      <c r="K57" s="33">
        <f>NPV('Transition Cash Flow'!$C$3,(1+'Transition Rotation Sensitivity'!K$46)*'Transition Cash Flow'!$E$10*(1+'Transition Rotation Sensitivity'!$F57)*'Transition Cash Flow'!$E$11-'Transition Cash Flow'!$E$45,(1+'Transition Rotation Sensitivity'!K$46)*'Transition Cash Flow'!$I$10*(1+'Transition Rotation Sensitivity'!$F57)*'Transition Cash Flow'!$I$11-'Transition Cash Flow'!$I$45)</f>
        <v>0</v>
      </c>
      <c r="L57" s="33">
        <f>NPV('Transition Cash Flow'!$C$3,(1+'Transition Rotation Sensitivity'!L$46)*'Transition Cash Flow'!$E$10*(1+'Transition Rotation Sensitivity'!$F57)*'Transition Cash Flow'!$E$11-'Transition Cash Flow'!$E$45,(1+'Transition Rotation Sensitivity'!L$46)*'Transition Cash Flow'!$I$10*(1+'Transition Rotation Sensitivity'!$F57)*'Transition Cash Flow'!$I$11-'Transition Cash Flow'!$I$45)</f>
        <v>0</v>
      </c>
      <c r="M57" s="33">
        <f>NPV('Transition Cash Flow'!$C$3,(1+'Transition Rotation Sensitivity'!M$46)*'Transition Cash Flow'!$E$10*(1+'Transition Rotation Sensitivity'!$F57)*'Transition Cash Flow'!$E$11-'Transition Cash Flow'!$E$45,(1+'Transition Rotation Sensitivity'!M$46)*'Transition Cash Flow'!$I$10*(1+'Transition Rotation Sensitivity'!$F57)*'Transition Cash Flow'!$I$11-'Transition Cash Flow'!$I$45)</f>
        <v>0</v>
      </c>
      <c r="N57" s="33">
        <f>NPV('Transition Cash Flow'!$C$3,(1+'Transition Rotation Sensitivity'!N$46)*'Transition Cash Flow'!$E$10*(1+'Transition Rotation Sensitivity'!$F57)*'Transition Cash Flow'!$E$11-'Transition Cash Flow'!$E$45,(1+'Transition Rotation Sensitivity'!N$46)*'Transition Cash Flow'!$I$10*(1+'Transition Rotation Sensitivity'!$F57)*'Transition Cash Flow'!$I$11-'Transition Cash Flow'!$I$45)</f>
        <v>0</v>
      </c>
      <c r="O57" s="33">
        <f>NPV('Transition Cash Flow'!$C$3,(1+'Transition Rotation Sensitivity'!O$46)*'Transition Cash Flow'!$E$10*(1+'Transition Rotation Sensitivity'!$F57)*'Transition Cash Flow'!$E$11-'Transition Cash Flow'!$E$45,(1+'Transition Rotation Sensitivity'!O$46)*'Transition Cash Flow'!$I$10*(1+'Transition Rotation Sensitivity'!$F57)*'Transition Cash Flow'!$I$11-'Transition Cash Flow'!$I$45)</f>
        <v>0</v>
      </c>
      <c r="P57" s="33">
        <f>NPV('Transition Cash Flow'!$C$3,(1+'Transition Rotation Sensitivity'!P$46)*'Transition Cash Flow'!$E$10*(1+'Transition Rotation Sensitivity'!$F57)*'Transition Cash Flow'!$E$11-'Transition Cash Flow'!$E$45,(1+'Transition Rotation Sensitivity'!P$46)*'Transition Cash Flow'!$I$10*(1+'Transition Rotation Sensitivity'!$F57)*'Transition Cash Flow'!$I$11-'Transition Cash Flow'!$I$45)</f>
        <v>0</v>
      </c>
      <c r="Q57" s="33">
        <f>NPV('Transition Cash Flow'!$C$3,(1+'Transition Rotation Sensitivity'!Q$46)*'Transition Cash Flow'!$E$10*(1+'Transition Rotation Sensitivity'!$F57)*'Transition Cash Flow'!$E$11-'Transition Cash Flow'!$E$45,(1+'Transition Rotation Sensitivity'!Q$46)*'Transition Cash Flow'!$I$10*(1+'Transition Rotation Sensitivity'!$F57)*'Transition Cash Flow'!$I$11-'Transition Cash Flow'!$I$45)</f>
        <v>0</v>
      </c>
      <c r="R57" s="33">
        <f>NPV('Transition Cash Flow'!$C$3,(1+'Transition Rotation Sensitivity'!R$46)*'Transition Cash Flow'!$E$10*(1+'Transition Rotation Sensitivity'!$F57)*'Transition Cash Flow'!$E$11-'Transition Cash Flow'!$E$45,(1+'Transition Rotation Sensitivity'!R$46)*'Transition Cash Flow'!$I$10*(1+'Transition Rotation Sensitivity'!$F57)*'Transition Cash Flow'!$I$11-'Transition Cash Flow'!$I$45)</f>
        <v>0</v>
      </c>
      <c r="S57" s="33">
        <f>NPV('Transition Cash Flow'!$C$3,(1+'Transition Rotation Sensitivity'!S$46)*'Transition Cash Flow'!$E$10*(1+'Transition Rotation Sensitivity'!$F57)*'Transition Cash Flow'!$E$11-'Transition Cash Flow'!$E$45,(1+'Transition Rotation Sensitivity'!S$46)*'Transition Cash Flow'!$I$10*(1+'Transition Rotation Sensitivity'!$F57)*'Transition Cash Flow'!$I$11-'Transition Cash Flow'!$I$45)</f>
        <v>0</v>
      </c>
      <c r="T57" s="33"/>
      <c r="U57" s="79"/>
      <c r="W57" s="149"/>
      <c r="X57" s="32">
        <f t="shared" si="5"/>
        <v>0.2</v>
      </c>
      <c r="Y57" s="127" t="e">
        <f>G57/NPV('Transition Cash Flow'!$C$3,'Transition Cash Flow'!$E$45,'Transition Cash Flow'!$I$45)</f>
        <v>#DIV/0!</v>
      </c>
      <c r="Z57" s="127" t="e">
        <f>H57/NPV('Transition Cash Flow'!$C$3,'Transition Cash Flow'!$E$45,'Transition Cash Flow'!$I$45)</f>
        <v>#DIV/0!</v>
      </c>
      <c r="AA57" s="127" t="e">
        <f>I57/NPV('Transition Cash Flow'!$C$3,'Transition Cash Flow'!$E$45,'Transition Cash Flow'!$I$45)</f>
        <v>#DIV/0!</v>
      </c>
      <c r="AB57" s="127" t="e">
        <f>J57/NPV('Transition Cash Flow'!$C$3,'Transition Cash Flow'!$E$45,'Transition Cash Flow'!$I$45)</f>
        <v>#DIV/0!</v>
      </c>
      <c r="AC57" s="127" t="e">
        <f>K57/NPV('Transition Cash Flow'!$C$3,'Transition Cash Flow'!$E$45,'Transition Cash Flow'!$I$45)</f>
        <v>#DIV/0!</v>
      </c>
      <c r="AD57" s="127" t="e">
        <f>L57/NPV('Transition Cash Flow'!$C$3,'Transition Cash Flow'!$E$45,'Transition Cash Flow'!$I$45)</f>
        <v>#DIV/0!</v>
      </c>
      <c r="AE57" s="127" t="e">
        <f>M57/NPV('Transition Cash Flow'!$C$3,'Transition Cash Flow'!$E$45,'Transition Cash Flow'!$I$45)</f>
        <v>#DIV/0!</v>
      </c>
      <c r="AF57" s="127" t="e">
        <f>N57/NPV('Transition Cash Flow'!$C$3,'Transition Cash Flow'!$E$45,'Transition Cash Flow'!$I$45)</f>
        <v>#DIV/0!</v>
      </c>
      <c r="AG57" s="127" t="e">
        <f>O57/NPV('Transition Cash Flow'!$C$3,'Transition Cash Flow'!$E$45,'Transition Cash Flow'!$I$45)</f>
        <v>#DIV/0!</v>
      </c>
      <c r="AH57" s="127" t="e">
        <f>P57/NPV('Transition Cash Flow'!$C$3,'Transition Cash Flow'!$E$45,'Transition Cash Flow'!$I$45)</f>
        <v>#DIV/0!</v>
      </c>
      <c r="AI57" s="127" t="e">
        <f>Q57/NPV('Transition Cash Flow'!$C$3,'Transition Cash Flow'!$E$45,'Transition Cash Flow'!$I$45)</f>
        <v>#DIV/0!</v>
      </c>
      <c r="AJ57" s="127" t="e">
        <f>R57/NPV('Transition Cash Flow'!$C$3,'Transition Cash Flow'!$E$45,'Transition Cash Flow'!$I$45)</f>
        <v>#DIV/0!</v>
      </c>
      <c r="AK57" s="127" t="e">
        <f>S57/NPV('Transition Cash Flow'!$C$3,'Transition Cash Flow'!$E$45,'Transition Cash Flow'!$I$45)</f>
        <v>#DIV/0!</v>
      </c>
      <c r="AM57" s="69"/>
    </row>
    <row r="58" spans="1:39" x14ac:dyDescent="0.25">
      <c r="A58" s="156"/>
      <c r="B58" s="148"/>
      <c r="C58" s="122"/>
      <c r="D58" s="194">
        <f>(1+F58)*'Transition Cash Flow'!$E$11</f>
        <v>0</v>
      </c>
      <c r="E58" s="194">
        <f>(1+F58)*'Transition Cash Flow'!$I$11</f>
        <v>0</v>
      </c>
      <c r="F58" s="173">
        <v>0.25</v>
      </c>
      <c r="G58" s="33">
        <f>NPV('Transition Cash Flow'!$C$3,(1+'Transition Rotation Sensitivity'!G$46)*'Transition Cash Flow'!$E$10*(1+'Transition Rotation Sensitivity'!$F58)*'Transition Cash Flow'!$E$11-'Transition Cash Flow'!$E$45,(1+'Transition Rotation Sensitivity'!G$46)*'Transition Cash Flow'!$I$10*(1+'Transition Rotation Sensitivity'!$F58)*'Transition Cash Flow'!$I$11-'Transition Cash Flow'!$I$45)</f>
        <v>0</v>
      </c>
      <c r="H58" s="33">
        <f>NPV('Transition Cash Flow'!$C$3,(1+'Transition Rotation Sensitivity'!H$46)*'Transition Cash Flow'!$E$10*(1+'Transition Rotation Sensitivity'!$F58)*'Transition Cash Flow'!$E$11-'Transition Cash Flow'!$E$45,(1+'Transition Rotation Sensitivity'!H$46)*'Transition Cash Flow'!$I$10*(1+'Transition Rotation Sensitivity'!$F58)*'Transition Cash Flow'!$I$11-'Transition Cash Flow'!$I$45)</f>
        <v>0</v>
      </c>
      <c r="I58" s="33">
        <f>NPV('Transition Cash Flow'!$C$3,(1+'Transition Rotation Sensitivity'!I$46)*'Transition Cash Flow'!$E$10*(1+'Transition Rotation Sensitivity'!$F58)*'Transition Cash Flow'!$E$11-'Transition Cash Flow'!$E$45,(1+'Transition Rotation Sensitivity'!I$46)*'Transition Cash Flow'!$I$10*(1+'Transition Rotation Sensitivity'!$F58)*'Transition Cash Flow'!$I$11-'Transition Cash Flow'!$I$45)</f>
        <v>0</v>
      </c>
      <c r="J58" s="33">
        <f>NPV('Transition Cash Flow'!$C$3,(1+'Transition Rotation Sensitivity'!J$46)*'Transition Cash Flow'!$E$10*(1+'Transition Rotation Sensitivity'!$F58)*'Transition Cash Flow'!$E$11-'Transition Cash Flow'!$E$45,(1+'Transition Rotation Sensitivity'!J$46)*'Transition Cash Flow'!$I$10*(1+'Transition Rotation Sensitivity'!$F58)*'Transition Cash Flow'!$I$11-'Transition Cash Flow'!$I$45)</f>
        <v>0</v>
      </c>
      <c r="K58" s="33">
        <f>NPV('Transition Cash Flow'!$C$3,(1+'Transition Rotation Sensitivity'!K$46)*'Transition Cash Flow'!$E$10*(1+'Transition Rotation Sensitivity'!$F58)*'Transition Cash Flow'!$E$11-'Transition Cash Flow'!$E$45,(1+'Transition Rotation Sensitivity'!K$46)*'Transition Cash Flow'!$I$10*(1+'Transition Rotation Sensitivity'!$F58)*'Transition Cash Flow'!$I$11-'Transition Cash Flow'!$I$45)</f>
        <v>0</v>
      </c>
      <c r="L58" s="33">
        <f>NPV('Transition Cash Flow'!$C$3,(1+'Transition Rotation Sensitivity'!L$46)*'Transition Cash Flow'!$E$10*(1+'Transition Rotation Sensitivity'!$F58)*'Transition Cash Flow'!$E$11-'Transition Cash Flow'!$E$45,(1+'Transition Rotation Sensitivity'!L$46)*'Transition Cash Flow'!$I$10*(1+'Transition Rotation Sensitivity'!$F58)*'Transition Cash Flow'!$I$11-'Transition Cash Flow'!$I$45)</f>
        <v>0</v>
      </c>
      <c r="M58" s="33">
        <f>NPV('Transition Cash Flow'!$C$3,(1+'Transition Rotation Sensitivity'!M$46)*'Transition Cash Flow'!$E$10*(1+'Transition Rotation Sensitivity'!$F58)*'Transition Cash Flow'!$E$11-'Transition Cash Flow'!$E$45,(1+'Transition Rotation Sensitivity'!M$46)*'Transition Cash Flow'!$I$10*(1+'Transition Rotation Sensitivity'!$F58)*'Transition Cash Flow'!$I$11-'Transition Cash Flow'!$I$45)</f>
        <v>0</v>
      </c>
      <c r="N58" s="33">
        <f>NPV('Transition Cash Flow'!$C$3,(1+'Transition Rotation Sensitivity'!N$46)*'Transition Cash Flow'!$E$10*(1+'Transition Rotation Sensitivity'!$F58)*'Transition Cash Flow'!$E$11-'Transition Cash Flow'!$E$45,(1+'Transition Rotation Sensitivity'!N$46)*'Transition Cash Flow'!$I$10*(1+'Transition Rotation Sensitivity'!$F58)*'Transition Cash Flow'!$I$11-'Transition Cash Flow'!$I$45)</f>
        <v>0</v>
      </c>
      <c r="O58" s="33">
        <f>NPV('Transition Cash Flow'!$C$3,(1+'Transition Rotation Sensitivity'!O$46)*'Transition Cash Flow'!$E$10*(1+'Transition Rotation Sensitivity'!$F58)*'Transition Cash Flow'!$E$11-'Transition Cash Flow'!$E$45,(1+'Transition Rotation Sensitivity'!O$46)*'Transition Cash Flow'!$I$10*(1+'Transition Rotation Sensitivity'!$F58)*'Transition Cash Flow'!$I$11-'Transition Cash Flow'!$I$45)</f>
        <v>0</v>
      </c>
      <c r="P58" s="33">
        <f>NPV('Transition Cash Flow'!$C$3,(1+'Transition Rotation Sensitivity'!P$46)*'Transition Cash Flow'!$E$10*(1+'Transition Rotation Sensitivity'!$F58)*'Transition Cash Flow'!$E$11-'Transition Cash Flow'!$E$45,(1+'Transition Rotation Sensitivity'!P$46)*'Transition Cash Flow'!$I$10*(1+'Transition Rotation Sensitivity'!$F58)*'Transition Cash Flow'!$I$11-'Transition Cash Flow'!$I$45)</f>
        <v>0</v>
      </c>
      <c r="Q58" s="33">
        <f>NPV('Transition Cash Flow'!$C$3,(1+'Transition Rotation Sensitivity'!Q$46)*'Transition Cash Flow'!$E$10*(1+'Transition Rotation Sensitivity'!$F58)*'Transition Cash Flow'!$E$11-'Transition Cash Flow'!$E$45,(1+'Transition Rotation Sensitivity'!Q$46)*'Transition Cash Flow'!$I$10*(1+'Transition Rotation Sensitivity'!$F58)*'Transition Cash Flow'!$I$11-'Transition Cash Flow'!$I$45)</f>
        <v>0</v>
      </c>
      <c r="R58" s="33">
        <f>NPV('Transition Cash Flow'!$C$3,(1+'Transition Rotation Sensitivity'!R$46)*'Transition Cash Flow'!$E$10*(1+'Transition Rotation Sensitivity'!$F58)*'Transition Cash Flow'!$E$11-'Transition Cash Flow'!$E$45,(1+'Transition Rotation Sensitivity'!R$46)*'Transition Cash Flow'!$I$10*(1+'Transition Rotation Sensitivity'!$F58)*'Transition Cash Flow'!$I$11-'Transition Cash Flow'!$I$45)</f>
        <v>0</v>
      </c>
      <c r="S58" s="33">
        <f>NPV('Transition Cash Flow'!$C$3,(1+'Transition Rotation Sensitivity'!S$46)*'Transition Cash Flow'!$E$10*(1+'Transition Rotation Sensitivity'!$F58)*'Transition Cash Flow'!$E$11-'Transition Cash Flow'!$E$45,(1+'Transition Rotation Sensitivity'!S$46)*'Transition Cash Flow'!$I$10*(1+'Transition Rotation Sensitivity'!$F58)*'Transition Cash Flow'!$I$11-'Transition Cash Flow'!$I$45)</f>
        <v>0</v>
      </c>
      <c r="T58" s="33"/>
      <c r="U58" s="79"/>
      <c r="W58" s="149"/>
      <c r="X58" s="32">
        <f t="shared" si="5"/>
        <v>0.25</v>
      </c>
      <c r="Y58" s="127" t="e">
        <f>G58/NPV('Transition Cash Flow'!$C$3,'Transition Cash Flow'!$E$45,'Transition Cash Flow'!$I$45)</f>
        <v>#DIV/0!</v>
      </c>
      <c r="Z58" s="127" t="e">
        <f>H58/NPV('Transition Cash Flow'!$C$3,'Transition Cash Flow'!$E$45,'Transition Cash Flow'!$I$45)</f>
        <v>#DIV/0!</v>
      </c>
      <c r="AA58" s="127" t="e">
        <f>I58/NPV('Transition Cash Flow'!$C$3,'Transition Cash Flow'!$E$45,'Transition Cash Flow'!$I$45)</f>
        <v>#DIV/0!</v>
      </c>
      <c r="AB58" s="127" t="e">
        <f>J58/NPV('Transition Cash Flow'!$C$3,'Transition Cash Flow'!$E$45,'Transition Cash Flow'!$I$45)</f>
        <v>#DIV/0!</v>
      </c>
      <c r="AC58" s="127" t="e">
        <f>K58/NPV('Transition Cash Flow'!$C$3,'Transition Cash Flow'!$E$45,'Transition Cash Flow'!$I$45)</f>
        <v>#DIV/0!</v>
      </c>
      <c r="AD58" s="127" t="e">
        <f>L58/NPV('Transition Cash Flow'!$C$3,'Transition Cash Flow'!$E$45,'Transition Cash Flow'!$I$45)</f>
        <v>#DIV/0!</v>
      </c>
      <c r="AE58" s="127" t="e">
        <f>M58/NPV('Transition Cash Flow'!$C$3,'Transition Cash Flow'!$E$45,'Transition Cash Flow'!$I$45)</f>
        <v>#DIV/0!</v>
      </c>
      <c r="AF58" s="127" t="e">
        <f>N58/NPV('Transition Cash Flow'!$C$3,'Transition Cash Flow'!$E$45,'Transition Cash Flow'!$I$45)</f>
        <v>#DIV/0!</v>
      </c>
      <c r="AG58" s="127" t="e">
        <f>O58/NPV('Transition Cash Flow'!$C$3,'Transition Cash Flow'!$E$45,'Transition Cash Flow'!$I$45)</f>
        <v>#DIV/0!</v>
      </c>
      <c r="AH58" s="127" t="e">
        <f>P58/NPV('Transition Cash Flow'!$C$3,'Transition Cash Flow'!$E$45,'Transition Cash Flow'!$I$45)</f>
        <v>#DIV/0!</v>
      </c>
      <c r="AI58" s="127" t="e">
        <f>Q58/NPV('Transition Cash Flow'!$C$3,'Transition Cash Flow'!$E$45,'Transition Cash Flow'!$I$45)</f>
        <v>#DIV/0!</v>
      </c>
      <c r="AJ58" s="127" t="e">
        <f>R58/NPV('Transition Cash Flow'!$C$3,'Transition Cash Flow'!$E$45,'Transition Cash Flow'!$I$45)</f>
        <v>#DIV/0!</v>
      </c>
      <c r="AK58" s="127" t="e">
        <f>S58/NPV('Transition Cash Flow'!$C$3,'Transition Cash Flow'!$E$45,'Transition Cash Flow'!$I$45)</f>
        <v>#DIV/0!</v>
      </c>
      <c r="AM58" s="69"/>
    </row>
    <row r="59" spans="1:39" x14ac:dyDescent="0.25">
      <c r="A59" s="156"/>
      <c r="B59" s="148"/>
      <c r="C59" s="122"/>
      <c r="D59" s="195">
        <f>(1+F59)*'Transition Cash Flow'!$E$11</f>
        <v>0</v>
      </c>
      <c r="E59" s="195">
        <f>(1+F59)*'Transition Cash Flow'!$I$11</f>
        <v>0</v>
      </c>
      <c r="F59" s="173">
        <v>0.3</v>
      </c>
      <c r="G59" s="33">
        <f>NPV('Transition Cash Flow'!$C$3,(1+'Transition Rotation Sensitivity'!G$46)*'Transition Cash Flow'!$E$10*(1+'Transition Rotation Sensitivity'!$F59)*'Transition Cash Flow'!$E$11-'Transition Cash Flow'!$E$45,(1+'Transition Rotation Sensitivity'!G$46)*'Transition Cash Flow'!$I$10*(1+'Transition Rotation Sensitivity'!$F59)*'Transition Cash Flow'!$I$11-'Transition Cash Flow'!$I$45)</f>
        <v>0</v>
      </c>
      <c r="H59" s="33">
        <f>NPV('Transition Cash Flow'!$C$3,(1+'Transition Rotation Sensitivity'!H$46)*'Transition Cash Flow'!$E$10*(1+'Transition Rotation Sensitivity'!$F59)*'Transition Cash Flow'!$E$11-'Transition Cash Flow'!$E$45,(1+'Transition Rotation Sensitivity'!H$46)*'Transition Cash Flow'!$I$10*(1+'Transition Rotation Sensitivity'!$F59)*'Transition Cash Flow'!$I$11-'Transition Cash Flow'!$I$45)</f>
        <v>0</v>
      </c>
      <c r="I59" s="33">
        <f>NPV('Transition Cash Flow'!$C$3,(1+'Transition Rotation Sensitivity'!I$46)*'Transition Cash Flow'!$E$10*(1+'Transition Rotation Sensitivity'!$F59)*'Transition Cash Flow'!$E$11-'Transition Cash Flow'!$E$45,(1+'Transition Rotation Sensitivity'!I$46)*'Transition Cash Flow'!$I$10*(1+'Transition Rotation Sensitivity'!$F59)*'Transition Cash Flow'!$I$11-'Transition Cash Flow'!$I$45)</f>
        <v>0</v>
      </c>
      <c r="J59" s="33">
        <f>NPV('Transition Cash Flow'!$C$3,(1+'Transition Rotation Sensitivity'!J$46)*'Transition Cash Flow'!$E$10*(1+'Transition Rotation Sensitivity'!$F59)*'Transition Cash Flow'!$E$11-'Transition Cash Flow'!$E$45,(1+'Transition Rotation Sensitivity'!J$46)*'Transition Cash Flow'!$I$10*(1+'Transition Rotation Sensitivity'!$F59)*'Transition Cash Flow'!$I$11-'Transition Cash Flow'!$I$45)</f>
        <v>0</v>
      </c>
      <c r="K59" s="33">
        <f>NPV('Transition Cash Flow'!$C$3,(1+'Transition Rotation Sensitivity'!K$46)*'Transition Cash Flow'!$E$10*(1+'Transition Rotation Sensitivity'!$F59)*'Transition Cash Flow'!$E$11-'Transition Cash Flow'!$E$45,(1+'Transition Rotation Sensitivity'!K$46)*'Transition Cash Flow'!$I$10*(1+'Transition Rotation Sensitivity'!$F59)*'Transition Cash Flow'!$I$11-'Transition Cash Flow'!$I$45)</f>
        <v>0</v>
      </c>
      <c r="L59" s="33">
        <f>NPV('Transition Cash Flow'!$C$3,(1+'Transition Rotation Sensitivity'!L$46)*'Transition Cash Flow'!$E$10*(1+'Transition Rotation Sensitivity'!$F59)*'Transition Cash Flow'!$E$11-'Transition Cash Flow'!$E$45,(1+'Transition Rotation Sensitivity'!L$46)*'Transition Cash Flow'!$I$10*(1+'Transition Rotation Sensitivity'!$F59)*'Transition Cash Flow'!$I$11-'Transition Cash Flow'!$I$45)</f>
        <v>0</v>
      </c>
      <c r="M59" s="33">
        <f>NPV('Transition Cash Flow'!$C$3,(1+'Transition Rotation Sensitivity'!M$46)*'Transition Cash Flow'!$E$10*(1+'Transition Rotation Sensitivity'!$F59)*'Transition Cash Flow'!$E$11-'Transition Cash Flow'!$E$45,(1+'Transition Rotation Sensitivity'!M$46)*'Transition Cash Flow'!$I$10*(1+'Transition Rotation Sensitivity'!$F59)*'Transition Cash Flow'!$I$11-'Transition Cash Flow'!$I$45)</f>
        <v>0</v>
      </c>
      <c r="N59" s="33">
        <f>NPV('Transition Cash Flow'!$C$3,(1+'Transition Rotation Sensitivity'!N$46)*'Transition Cash Flow'!$E$10*(1+'Transition Rotation Sensitivity'!$F59)*'Transition Cash Flow'!$E$11-'Transition Cash Flow'!$E$45,(1+'Transition Rotation Sensitivity'!N$46)*'Transition Cash Flow'!$I$10*(1+'Transition Rotation Sensitivity'!$F59)*'Transition Cash Flow'!$I$11-'Transition Cash Flow'!$I$45)</f>
        <v>0</v>
      </c>
      <c r="O59" s="33">
        <f>NPV('Transition Cash Flow'!$C$3,(1+'Transition Rotation Sensitivity'!O$46)*'Transition Cash Flow'!$E$10*(1+'Transition Rotation Sensitivity'!$F59)*'Transition Cash Flow'!$E$11-'Transition Cash Flow'!$E$45,(1+'Transition Rotation Sensitivity'!O$46)*'Transition Cash Flow'!$I$10*(1+'Transition Rotation Sensitivity'!$F59)*'Transition Cash Flow'!$I$11-'Transition Cash Flow'!$I$45)</f>
        <v>0</v>
      </c>
      <c r="P59" s="33">
        <f>NPV('Transition Cash Flow'!$C$3,(1+'Transition Rotation Sensitivity'!P$46)*'Transition Cash Flow'!$E$10*(1+'Transition Rotation Sensitivity'!$F59)*'Transition Cash Flow'!$E$11-'Transition Cash Flow'!$E$45,(1+'Transition Rotation Sensitivity'!P$46)*'Transition Cash Flow'!$I$10*(1+'Transition Rotation Sensitivity'!$F59)*'Transition Cash Flow'!$I$11-'Transition Cash Flow'!$I$45)</f>
        <v>0</v>
      </c>
      <c r="Q59" s="33">
        <f>NPV('Transition Cash Flow'!$C$3,(1+'Transition Rotation Sensitivity'!Q$46)*'Transition Cash Flow'!$E$10*(1+'Transition Rotation Sensitivity'!$F59)*'Transition Cash Flow'!$E$11-'Transition Cash Flow'!$E$45,(1+'Transition Rotation Sensitivity'!Q$46)*'Transition Cash Flow'!$I$10*(1+'Transition Rotation Sensitivity'!$F59)*'Transition Cash Flow'!$I$11-'Transition Cash Flow'!$I$45)</f>
        <v>0</v>
      </c>
      <c r="R59" s="33">
        <f>NPV('Transition Cash Flow'!$C$3,(1+'Transition Rotation Sensitivity'!R$46)*'Transition Cash Flow'!$E$10*(1+'Transition Rotation Sensitivity'!$F59)*'Transition Cash Flow'!$E$11-'Transition Cash Flow'!$E$45,(1+'Transition Rotation Sensitivity'!R$46)*'Transition Cash Flow'!$I$10*(1+'Transition Rotation Sensitivity'!$F59)*'Transition Cash Flow'!$I$11-'Transition Cash Flow'!$I$45)</f>
        <v>0</v>
      </c>
      <c r="S59" s="33">
        <f>NPV('Transition Cash Flow'!$C$3,(1+'Transition Rotation Sensitivity'!S$46)*'Transition Cash Flow'!$E$10*(1+'Transition Rotation Sensitivity'!$F59)*'Transition Cash Flow'!$E$11-'Transition Cash Flow'!$E$45,(1+'Transition Rotation Sensitivity'!S$46)*'Transition Cash Flow'!$I$10*(1+'Transition Rotation Sensitivity'!$F59)*'Transition Cash Flow'!$I$11-'Transition Cash Flow'!$I$45)</f>
        <v>0</v>
      </c>
      <c r="T59" s="33"/>
      <c r="U59" s="79"/>
      <c r="W59" s="149"/>
      <c r="X59" s="32">
        <f t="shared" si="5"/>
        <v>0.3</v>
      </c>
      <c r="Y59" s="127" t="e">
        <f>G59/NPV('Transition Cash Flow'!$C$3,'Transition Cash Flow'!$E$45,'Transition Cash Flow'!$I$45)</f>
        <v>#DIV/0!</v>
      </c>
      <c r="Z59" s="127" t="e">
        <f>H59/NPV('Transition Cash Flow'!$C$3,'Transition Cash Flow'!$E$45,'Transition Cash Flow'!$I$45)</f>
        <v>#DIV/0!</v>
      </c>
      <c r="AA59" s="127" t="e">
        <f>I59/NPV('Transition Cash Flow'!$C$3,'Transition Cash Flow'!$E$45,'Transition Cash Flow'!$I$45)</f>
        <v>#DIV/0!</v>
      </c>
      <c r="AB59" s="127" t="e">
        <f>J59/NPV('Transition Cash Flow'!$C$3,'Transition Cash Flow'!$E$45,'Transition Cash Flow'!$I$45)</f>
        <v>#DIV/0!</v>
      </c>
      <c r="AC59" s="127" t="e">
        <f>K59/NPV('Transition Cash Flow'!$C$3,'Transition Cash Flow'!$E$45,'Transition Cash Flow'!$I$45)</f>
        <v>#DIV/0!</v>
      </c>
      <c r="AD59" s="127" t="e">
        <f>L59/NPV('Transition Cash Flow'!$C$3,'Transition Cash Flow'!$E$45,'Transition Cash Flow'!$I$45)</f>
        <v>#DIV/0!</v>
      </c>
      <c r="AE59" s="127" t="e">
        <f>M59/NPV('Transition Cash Flow'!$C$3,'Transition Cash Flow'!$E$45,'Transition Cash Flow'!$I$45)</f>
        <v>#DIV/0!</v>
      </c>
      <c r="AF59" s="127" t="e">
        <f>N59/NPV('Transition Cash Flow'!$C$3,'Transition Cash Flow'!$E$45,'Transition Cash Flow'!$I$45)</f>
        <v>#DIV/0!</v>
      </c>
      <c r="AG59" s="127" t="e">
        <f>O59/NPV('Transition Cash Flow'!$C$3,'Transition Cash Flow'!$E$45,'Transition Cash Flow'!$I$45)</f>
        <v>#DIV/0!</v>
      </c>
      <c r="AH59" s="127" t="e">
        <f>P59/NPV('Transition Cash Flow'!$C$3,'Transition Cash Flow'!$E$45,'Transition Cash Flow'!$I$45)</f>
        <v>#DIV/0!</v>
      </c>
      <c r="AI59" s="127" t="e">
        <f>Q59/NPV('Transition Cash Flow'!$C$3,'Transition Cash Flow'!$E$45,'Transition Cash Flow'!$I$45)</f>
        <v>#DIV/0!</v>
      </c>
      <c r="AJ59" s="127" t="e">
        <f>R59/NPV('Transition Cash Flow'!$C$3,'Transition Cash Flow'!$E$45,'Transition Cash Flow'!$I$45)</f>
        <v>#DIV/0!</v>
      </c>
      <c r="AK59" s="127" t="e">
        <f>S59/NPV('Transition Cash Flow'!$C$3,'Transition Cash Flow'!$E$45,'Transition Cash Flow'!$I$45)</f>
        <v>#DIV/0!</v>
      </c>
      <c r="AM59" s="69"/>
    </row>
    <row r="60" spans="1:39" ht="15" customHeight="1" thickBot="1" x14ac:dyDescent="0.3">
      <c r="A60" s="157"/>
      <c r="B60" s="148"/>
      <c r="C60" s="122"/>
      <c r="D60" s="122"/>
      <c r="E60" s="116"/>
      <c r="U60" s="69"/>
      <c r="W60" s="149"/>
      <c r="AM60" s="69"/>
    </row>
    <row r="61" spans="1:39" ht="12" customHeight="1" thickBot="1" x14ac:dyDescent="0.3">
      <c r="A61" s="80"/>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row>
    <row r="62" spans="1:39" ht="14.65" customHeight="1" x14ac:dyDescent="0.25">
      <c r="A62" s="152" t="s">
        <v>81</v>
      </c>
      <c r="B62" s="148" t="s">
        <v>68</v>
      </c>
      <c r="C62" s="122"/>
      <c r="D62" s="122"/>
      <c r="E62" s="116"/>
      <c r="U62" s="69"/>
      <c r="W62" s="149" t="s">
        <v>68</v>
      </c>
      <c r="AM62" s="69"/>
    </row>
    <row r="63" spans="1:39" ht="18.75" x14ac:dyDescent="0.3">
      <c r="A63" s="153"/>
      <c r="B63" s="148"/>
      <c r="C63" s="122"/>
      <c r="D63" s="122"/>
      <c r="E63" s="116"/>
      <c r="F63" s="29"/>
      <c r="G63" s="150" t="s">
        <v>67</v>
      </c>
      <c r="H63" s="150"/>
      <c r="I63" s="150"/>
      <c r="J63" s="150"/>
      <c r="K63" s="150"/>
      <c r="L63" s="150"/>
      <c r="M63" s="150"/>
      <c r="N63" s="150"/>
      <c r="O63" s="150"/>
      <c r="P63" s="150"/>
      <c r="Q63" s="150"/>
      <c r="R63" s="150"/>
      <c r="S63" s="150"/>
      <c r="T63" s="30"/>
      <c r="U63" s="77"/>
      <c r="W63" s="149"/>
      <c r="X63" s="29"/>
      <c r="AM63" s="69"/>
    </row>
    <row r="64" spans="1:39" ht="18.75" x14ac:dyDescent="0.3">
      <c r="A64" s="153"/>
      <c r="B64" s="148"/>
      <c r="C64" s="122"/>
      <c r="D64" s="122"/>
      <c r="E64" s="122"/>
      <c r="F64" s="198" t="s">
        <v>117</v>
      </c>
      <c r="G64" s="192">
        <f>'Transition Cash Flow'!$E$10</f>
        <v>0</v>
      </c>
      <c r="H64" s="192">
        <f>'Transition Cash Flow'!$E$10</f>
        <v>0</v>
      </c>
      <c r="I64" s="192">
        <f>'Transition Cash Flow'!$E$10</f>
        <v>0</v>
      </c>
      <c r="J64" s="192">
        <f>'Transition Cash Flow'!$E$10</f>
        <v>0</v>
      </c>
      <c r="K64" s="192">
        <f>'Transition Cash Flow'!$E$10</f>
        <v>0</v>
      </c>
      <c r="L64" s="192">
        <f>'Transition Cash Flow'!$E$10</f>
        <v>0</v>
      </c>
      <c r="M64" s="192">
        <f>'Transition Cash Flow'!$E$10</f>
        <v>0</v>
      </c>
      <c r="N64" s="192">
        <f>'Transition Cash Flow'!$E$10</f>
        <v>0</v>
      </c>
      <c r="O64" s="192">
        <f>'Transition Cash Flow'!$E$10</f>
        <v>0</v>
      </c>
      <c r="P64" s="192">
        <f>'Transition Cash Flow'!$E$10</f>
        <v>0</v>
      </c>
      <c r="Q64" s="192">
        <f>'Transition Cash Flow'!$E$10</f>
        <v>0</v>
      </c>
      <c r="R64" s="192">
        <f>'Transition Cash Flow'!$E$10</f>
        <v>0</v>
      </c>
      <c r="S64" s="193">
        <f>'Transition Cash Flow'!$E$10</f>
        <v>0</v>
      </c>
      <c r="T64" s="121"/>
      <c r="U64" s="77"/>
      <c r="W64" s="149"/>
      <c r="X64" s="29"/>
      <c r="Y64" s="121"/>
      <c r="Z64" s="121"/>
      <c r="AA64" s="121"/>
      <c r="AB64" s="121"/>
      <c r="AC64" s="121"/>
      <c r="AD64" s="121"/>
      <c r="AE64" s="121"/>
      <c r="AF64" s="121"/>
      <c r="AG64" s="121"/>
      <c r="AH64" s="121"/>
      <c r="AI64" s="121"/>
      <c r="AJ64" s="121"/>
      <c r="AK64" s="121"/>
      <c r="AM64" s="69"/>
    </row>
    <row r="65" spans="1:39" ht="18.75" x14ac:dyDescent="0.3">
      <c r="A65" s="153"/>
      <c r="B65" s="148"/>
      <c r="C65" s="122"/>
      <c r="D65" s="122"/>
      <c r="E65" s="122"/>
      <c r="F65" s="198" t="s">
        <v>116</v>
      </c>
      <c r="G65" s="192">
        <f>(1+G67)*'Transition Cash Flow'!$I$10</f>
        <v>0</v>
      </c>
      <c r="H65" s="192">
        <f>(1+H67)*'Transition Cash Flow'!$I$10</f>
        <v>0</v>
      </c>
      <c r="I65" s="192">
        <f>(1+I67)*'Transition Cash Flow'!$I$10</f>
        <v>0</v>
      </c>
      <c r="J65" s="192">
        <f>(1+J67)*'Transition Cash Flow'!$I$10</f>
        <v>0</v>
      </c>
      <c r="K65" s="192">
        <f>(1+K67)*'Transition Cash Flow'!$I$10</f>
        <v>0</v>
      </c>
      <c r="L65" s="192">
        <f>(1+L67)*'Transition Cash Flow'!$I$10</f>
        <v>0</v>
      </c>
      <c r="M65" s="192">
        <f>(1+M67)*'Transition Cash Flow'!$I$10</f>
        <v>0</v>
      </c>
      <c r="N65" s="192">
        <f>(1+N67)*'Transition Cash Flow'!$I$10</f>
        <v>0</v>
      </c>
      <c r="O65" s="192">
        <f>(1+O67)*'Transition Cash Flow'!$I$10</f>
        <v>0</v>
      </c>
      <c r="P65" s="192">
        <f>(1+P67)*'Transition Cash Flow'!$I$10</f>
        <v>0</v>
      </c>
      <c r="Q65" s="192">
        <f>(1+Q67)*'Transition Cash Flow'!$I$10</f>
        <v>0</v>
      </c>
      <c r="R65" s="192">
        <f>(1+R67)*'Transition Cash Flow'!$I$10</f>
        <v>0</v>
      </c>
      <c r="S65" s="193">
        <f>(1+S67)*'Transition Cash Flow'!$I$10</f>
        <v>0</v>
      </c>
      <c r="T65" s="121"/>
      <c r="U65" s="77"/>
      <c r="W65" s="149"/>
      <c r="X65" s="29"/>
      <c r="Y65" s="121"/>
      <c r="Z65" s="121"/>
      <c r="AA65" s="121"/>
      <c r="AB65" s="121"/>
      <c r="AC65" s="121"/>
      <c r="AD65" s="121"/>
      <c r="AE65" s="121"/>
      <c r="AF65" s="121"/>
      <c r="AG65" s="121"/>
      <c r="AH65" s="121"/>
      <c r="AI65" s="121"/>
      <c r="AJ65" s="121"/>
      <c r="AK65" s="121"/>
      <c r="AM65" s="69"/>
    </row>
    <row r="66" spans="1:39" ht="18.75" x14ac:dyDescent="0.3">
      <c r="A66" s="153"/>
      <c r="B66" s="148"/>
      <c r="C66" s="122"/>
      <c r="D66" s="122"/>
      <c r="E66" s="122"/>
      <c r="F66" s="198" t="s">
        <v>121</v>
      </c>
      <c r="G66" s="192">
        <f>'Transition Cash Flow'!$M$10</f>
        <v>0</v>
      </c>
      <c r="H66" s="192">
        <f>'Transition Cash Flow'!$M$10</f>
        <v>0</v>
      </c>
      <c r="I66" s="192">
        <f>'Transition Cash Flow'!$M$10</f>
        <v>0</v>
      </c>
      <c r="J66" s="192">
        <f>'Transition Cash Flow'!$M$10</f>
        <v>0</v>
      </c>
      <c r="K66" s="192">
        <f>'Transition Cash Flow'!$M$10</f>
        <v>0</v>
      </c>
      <c r="L66" s="192">
        <f>'Transition Cash Flow'!$M$10</f>
        <v>0</v>
      </c>
      <c r="M66" s="192">
        <f>'Transition Cash Flow'!$M$10</f>
        <v>0</v>
      </c>
      <c r="N66" s="192">
        <f>'Transition Cash Flow'!$M$10</f>
        <v>0</v>
      </c>
      <c r="O66" s="192">
        <f>'Transition Cash Flow'!$M$10</f>
        <v>0</v>
      </c>
      <c r="P66" s="192">
        <f>'Transition Cash Flow'!$M$10</f>
        <v>0</v>
      </c>
      <c r="Q66" s="192">
        <f>'Transition Cash Flow'!$M$10</f>
        <v>0</v>
      </c>
      <c r="R66" s="192">
        <f>'Transition Cash Flow'!$M$10</f>
        <v>0</v>
      </c>
      <c r="S66" s="193">
        <f>'Transition Cash Flow'!$M$10</f>
        <v>0</v>
      </c>
      <c r="T66" s="121"/>
      <c r="U66" s="77"/>
      <c r="W66" s="149"/>
      <c r="X66" s="29"/>
      <c r="Y66" s="150" t="s">
        <v>67</v>
      </c>
      <c r="Z66" s="150"/>
      <c r="AA66" s="150"/>
      <c r="AB66" s="150"/>
      <c r="AC66" s="150"/>
      <c r="AD66" s="150"/>
      <c r="AE66" s="150"/>
      <c r="AF66" s="150"/>
      <c r="AG66" s="150"/>
      <c r="AH66" s="150"/>
      <c r="AI66" s="150"/>
      <c r="AJ66" s="150"/>
      <c r="AK66" s="150"/>
      <c r="AM66" s="69"/>
    </row>
    <row r="67" spans="1:39" x14ac:dyDescent="0.25">
      <c r="A67" s="153"/>
      <c r="B67" s="148"/>
      <c r="C67" s="191" t="s">
        <v>119</v>
      </c>
      <c r="D67" s="191" t="s">
        <v>118</v>
      </c>
      <c r="E67" s="191" t="s">
        <v>120</v>
      </c>
      <c r="F67" s="69"/>
      <c r="G67" s="185">
        <v>-0.3</v>
      </c>
      <c r="H67" s="185">
        <v>-0.25</v>
      </c>
      <c r="I67" s="185">
        <v>-0.2</v>
      </c>
      <c r="J67" s="185">
        <v>-0.15</v>
      </c>
      <c r="K67" s="185">
        <v>-0.1</v>
      </c>
      <c r="L67" s="185">
        <v>-0.05</v>
      </c>
      <c r="M67" s="185">
        <v>0</v>
      </c>
      <c r="N67" s="185">
        <v>0.05</v>
      </c>
      <c r="O67" s="185">
        <v>0.1</v>
      </c>
      <c r="P67" s="185">
        <v>0.15</v>
      </c>
      <c r="Q67" s="185">
        <v>0.2</v>
      </c>
      <c r="R67" s="185">
        <v>0.25</v>
      </c>
      <c r="S67" s="185">
        <v>0.3</v>
      </c>
      <c r="T67" s="31"/>
      <c r="U67" s="78"/>
      <c r="W67" s="149"/>
      <c r="X67" s="29"/>
      <c r="Y67" s="31">
        <f>G67</f>
        <v>-0.3</v>
      </c>
      <c r="Z67" s="31">
        <f t="shared" ref="Z67:AK67" si="6">H67</f>
        <v>-0.25</v>
      </c>
      <c r="AA67" s="31">
        <f t="shared" si="6"/>
        <v>-0.2</v>
      </c>
      <c r="AB67" s="31">
        <f t="shared" si="6"/>
        <v>-0.15</v>
      </c>
      <c r="AC67" s="31">
        <f t="shared" si="6"/>
        <v>-0.1</v>
      </c>
      <c r="AD67" s="31">
        <f t="shared" si="6"/>
        <v>-0.05</v>
      </c>
      <c r="AE67" s="31">
        <f t="shared" si="6"/>
        <v>0</v>
      </c>
      <c r="AF67" s="31">
        <f t="shared" si="6"/>
        <v>0.05</v>
      </c>
      <c r="AG67" s="31">
        <f t="shared" si="6"/>
        <v>0.1</v>
      </c>
      <c r="AH67" s="31">
        <f t="shared" si="6"/>
        <v>0.15</v>
      </c>
      <c r="AI67" s="31">
        <f t="shared" si="6"/>
        <v>0.2</v>
      </c>
      <c r="AJ67" s="31">
        <f t="shared" si="6"/>
        <v>0.25</v>
      </c>
      <c r="AK67" s="31">
        <f t="shared" si="6"/>
        <v>0.3</v>
      </c>
      <c r="AM67" s="69"/>
    </row>
    <row r="68" spans="1:39" ht="14.25" customHeight="1" x14ac:dyDescent="0.25">
      <c r="A68" s="153"/>
      <c r="B68" s="148"/>
      <c r="C68" s="194">
        <f>'Transition Cash Flow'!$E$11</f>
        <v>0</v>
      </c>
      <c r="D68" s="194">
        <f>(1+F68)*'Transition Cash Flow'!$I$11</f>
        <v>0</v>
      </c>
      <c r="E68" s="194">
        <f>'Transition Cash Flow'!$M$11</f>
        <v>0</v>
      </c>
      <c r="F68" s="173">
        <v>-0.3</v>
      </c>
      <c r="G68" s="33">
        <f>NPV('Transition Cash Flow'!$C$3,(1+'Transition Rotation Sensitivity'!G$67)*'Transition Cash Flow'!$I$10*(1+'Transition Rotation Sensitivity'!$F68)*'Transition Cash Flow'!$I$11-'Transition Cash Flow'!$I$45,'Transition Cash Flow'!$M$46)</f>
        <v>0</v>
      </c>
      <c r="H68" s="33">
        <f>NPV('Transition Cash Flow'!$C$3,(1+'Transition Rotation Sensitivity'!H$67)*'Transition Cash Flow'!$I$10*(1+'Transition Rotation Sensitivity'!$F68)*'Transition Cash Flow'!$I$11-'Transition Cash Flow'!$I$45,'Transition Cash Flow'!$M$46)</f>
        <v>0</v>
      </c>
      <c r="I68" s="33">
        <f>NPV('Transition Cash Flow'!$C$3,(1+'Transition Rotation Sensitivity'!I$67)*'Transition Cash Flow'!$I$10*(1+'Transition Rotation Sensitivity'!$F68)*'Transition Cash Flow'!$I$11-'Transition Cash Flow'!$I$45,'Transition Cash Flow'!$M$46)</f>
        <v>0</v>
      </c>
      <c r="J68" s="33">
        <f>NPV('Transition Cash Flow'!$C$3,(1+'Transition Rotation Sensitivity'!J$67)*'Transition Cash Flow'!$I$10*(1+'Transition Rotation Sensitivity'!$F68)*'Transition Cash Flow'!$I$11-'Transition Cash Flow'!$I$45,'Transition Cash Flow'!$M$46)</f>
        <v>0</v>
      </c>
      <c r="K68" s="33">
        <f>NPV('Transition Cash Flow'!$C$3,(1+'Transition Rotation Sensitivity'!K$67)*'Transition Cash Flow'!$I$10*(1+'Transition Rotation Sensitivity'!$F68)*'Transition Cash Flow'!$I$11-'Transition Cash Flow'!$I$45,'Transition Cash Flow'!$M$46)</f>
        <v>0</v>
      </c>
      <c r="L68" s="33">
        <f>NPV('Transition Cash Flow'!$C$3,(1+'Transition Rotation Sensitivity'!L$67)*'Transition Cash Flow'!$I$10*(1+'Transition Rotation Sensitivity'!$F68)*'Transition Cash Flow'!$I$11-'Transition Cash Flow'!$I$45,'Transition Cash Flow'!$M$46)</f>
        <v>0</v>
      </c>
      <c r="M68" s="33">
        <f>NPV('Transition Cash Flow'!$C$3,(1+'Transition Rotation Sensitivity'!M$67)*'Transition Cash Flow'!$I$10*(1+'Transition Rotation Sensitivity'!$F68)*'Transition Cash Flow'!$I$11-'Transition Cash Flow'!$I$45,'Transition Cash Flow'!$M$46)</f>
        <v>0</v>
      </c>
      <c r="N68" s="33">
        <f>NPV('Transition Cash Flow'!$C$3,(1+'Transition Rotation Sensitivity'!N$67)*'Transition Cash Flow'!$I$10*(1+'Transition Rotation Sensitivity'!$F68)*'Transition Cash Flow'!$I$11-'Transition Cash Flow'!$I$45,'Transition Cash Flow'!$M$46)</f>
        <v>0</v>
      </c>
      <c r="O68" s="33">
        <f>NPV('Transition Cash Flow'!$C$3,(1+'Transition Rotation Sensitivity'!O$67)*'Transition Cash Flow'!$I$10*(1+'Transition Rotation Sensitivity'!$F68)*'Transition Cash Flow'!$I$11-'Transition Cash Flow'!$I$45,'Transition Cash Flow'!$M$46)</f>
        <v>0</v>
      </c>
      <c r="P68" s="33">
        <f>NPV('Transition Cash Flow'!$C$3,(1+'Transition Rotation Sensitivity'!P$67)*'Transition Cash Flow'!$I$10*(1+'Transition Rotation Sensitivity'!$F68)*'Transition Cash Flow'!$I$11-'Transition Cash Flow'!$I$45,'Transition Cash Flow'!$M$46)</f>
        <v>0</v>
      </c>
      <c r="Q68" s="33">
        <f>NPV('Transition Cash Flow'!$C$3,(1+'Transition Rotation Sensitivity'!Q$67)*'Transition Cash Flow'!$I$10*(1+'Transition Rotation Sensitivity'!$F68)*'Transition Cash Flow'!$I$11-'Transition Cash Flow'!$I$45,'Transition Cash Flow'!$M$46)</f>
        <v>0</v>
      </c>
      <c r="R68" s="33">
        <f>NPV('Transition Cash Flow'!$C$3,(1+'Transition Rotation Sensitivity'!R$67)*'Transition Cash Flow'!$I$10*(1+'Transition Rotation Sensitivity'!$F68)*'Transition Cash Flow'!$I$11-'Transition Cash Flow'!$I$45,'Transition Cash Flow'!$M$46)</f>
        <v>0</v>
      </c>
      <c r="S68" s="33">
        <f>NPV('Transition Cash Flow'!$C$3,(1+'Transition Rotation Sensitivity'!S$67)*'Transition Cash Flow'!$I$10*(1+'Transition Rotation Sensitivity'!$F68)*'Transition Cash Flow'!$I$11-'Transition Cash Flow'!$I$45,'Transition Cash Flow'!$M$46)</f>
        <v>0</v>
      </c>
      <c r="T68" s="33"/>
      <c r="U68" s="79"/>
      <c r="W68" s="149"/>
      <c r="X68" s="32">
        <f>F68</f>
        <v>-0.3</v>
      </c>
      <c r="Y68" s="35" t="e">
        <f>G68/NPV('Transition Cash Flow'!$C$3,'Transition Cash Flow'!$I$45,'Transition Cash Flow'!$M$45)</f>
        <v>#DIV/0!</v>
      </c>
      <c r="Z68" s="35" t="e">
        <f>H68/NPV('Transition Cash Flow'!$C$3,'Transition Cash Flow'!$I$45,'Transition Cash Flow'!$M$45)</f>
        <v>#DIV/0!</v>
      </c>
      <c r="AA68" s="35" t="e">
        <f>I68/NPV('Transition Cash Flow'!$C$3,'Transition Cash Flow'!$I$45,'Transition Cash Flow'!$M$45)</f>
        <v>#DIV/0!</v>
      </c>
      <c r="AB68" s="35" t="e">
        <f>J68/NPV('Transition Cash Flow'!$C$3,'Transition Cash Flow'!$I$45,'Transition Cash Flow'!$M$45)</f>
        <v>#DIV/0!</v>
      </c>
      <c r="AC68" s="35" t="e">
        <f>K68/NPV('Transition Cash Flow'!$C$3,'Transition Cash Flow'!$I$45,'Transition Cash Flow'!$M$45)</f>
        <v>#DIV/0!</v>
      </c>
      <c r="AD68" s="35" t="e">
        <f>L68/NPV('Transition Cash Flow'!$C$3,'Transition Cash Flow'!$I$45,'Transition Cash Flow'!$M$45)</f>
        <v>#DIV/0!</v>
      </c>
      <c r="AE68" s="35" t="e">
        <f>M68/NPV('Transition Cash Flow'!$C$3,'Transition Cash Flow'!$I$45,'Transition Cash Flow'!$M$45)</f>
        <v>#DIV/0!</v>
      </c>
      <c r="AF68" s="35" t="e">
        <f>N68/NPV('Transition Cash Flow'!$C$3,'Transition Cash Flow'!$I$45,'Transition Cash Flow'!$M$45)</f>
        <v>#DIV/0!</v>
      </c>
      <c r="AG68" s="35" t="e">
        <f>O68/NPV('Transition Cash Flow'!$C$3,'Transition Cash Flow'!$I$45,'Transition Cash Flow'!$M$45)</f>
        <v>#DIV/0!</v>
      </c>
      <c r="AH68" s="35" t="e">
        <f>P68/NPV('Transition Cash Flow'!$C$3,'Transition Cash Flow'!$I$45,'Transition Cash Flow'!$M$45)</f>
        <v>#DIV/0!</v>
      </c>
      <c r="AI68" s="35" t="e">
        <f>Q68/NPV('Transition Cash Flow'!$C$3,'Transition Cash Flow'!$I$45,'Transition Cash Flow'!$M$45)</f>
        <v>#DIV/0!</v>
      </c>
      <c r="AJ68" s="35" t="e">
        <f>R68/NPV('Transition Cash Flow'!$C$3,'Transition Cash Flow'!$I$45,'Transition Cash Flow'!$M$45)</f>
        <v>#DIV/0!</v>
      </c>
      <c r="AK68" s="35" t="e">
        <f>S68/NPV('Transition Cash Flow'!$C$3,'Transition Cash Flow'!$I$45,'Transition Cash Flow'!$M$45)</f>
        <v>#DIV/0!</v>
      </c>
      <c r="AM68" s="69"/>
    </row>
    <row r="69" spans="1:39" x14ac:dyDescent="0.25">
      <c r="A69" s="153"/>
      <c r="B69" s="148"/>
      <c r="C69" s="194">
        <f>'Transition Cash Flow'!$E$11</f>
        <v>0</v>
      </c>
      <c r="D69" s="194">
        <f>(1+F69)*'Transition Cash Flow'!$I$11</f>
        <v>0</v>
      </c>
      <c r="E69" s="194">
        <f>'Transition Cash Flow'!$M$11</f>
        <v>0</v>
      </c>
      <c r="F69" s="173">
        <v>-0.25</v>
      </c>
      <c r="G69" s="33">
        <f>NPV('Transition Cash Flow'!$C$3,(1+'Transition Rotation Sensitivity'!G$67)*'Transition Cash Flow'!$I$10*(1+'Transition Rotation Sensitivity'!$F69)*'Transition Cash Flow'!$I$11-'Transition Cash Flow'!$I$45,'Transition Cash Flow'!$M$46)</f>
        <v>0</v>
      </c>
      <c r="H69" s="33">
        <f>NPV('Transition Cash Flow'!$C$3,(1+'Transition Rotation Sensitivity'!H$67)*'Transition Cash Flow'!$I$10*(1+'Transition Rotation Sensitivity'!$F69)*'Transition Cash Flow'!$I$11-'Transition Cash Flow'!$I$45,'Transition Cash Flow'!$M$46)</f>
        <v>0</v>
      </c>
      <c r="I69" s="33">
        <f>NPV('Transition Cash Flow'!$C$3,(1+'Transition Rotation Sensitivity'!I$67)*'Transition Cash Flow'!$I$10*(1+'Transition Rotation Sensitivity'!$F69)*'Transition Cash Flow'!$I$11-'Transition Cash Flow'!$I$45,'Transition Cash Flow'!$M$46)</f>
        <v>0</v>
      </c>
      <c r="J69" s="33">
        <f>NPV('Transition Cash Flow'!$C$3,(1+'Transition Rotation Sensitivity'!J$67)*'Transition Cash Flow'!$I$10*(1+'Transition Rotation Sensitivity'!$F69)*'Transition Cash Flow'!$I$11-'Transition Cash Flow'!$I$45,'Transition Cash Flow'!$M$46)</f>
        <v>0</v>
      </c>
      <c r="K69" s="33">
        <f>NPV('Transition Cash Flow'!$C$3,(1+'Transition Rotation Sensitivity'!K$67)*'Transition Cash Flow'!$I$10*(1+'Transition Rotation Sensitivity'!$F69)*'Transition Cash Flow'!$I$11-'Transition Cash Flow'!$I$45,'Transition Cash Flow'!$M$46)</f>
        <v>0</v>
      </c>
      <c r="L69" s="33">
        <f>NPV('Transition Cash Flow'!$C$3,(1+'Transition Rotation Sensitivity'!L$67)*'Transition Cash Flow'!$I$10*(1+'Transition Rotation Sensitivity'!$F69)*'Transition Cash Flow'!$I$11-'Transition Cash Flow'!$I$45,'Transition Cash Flow'!$M$46)</f>
        <v>0</v>
      </c>
      <c r="M69" s="33">
        <f>NPV('Transition Cash Flow'!$C$3,(1+'Transition Rotation Sensitivity'!M$67)*'Transition Cash Flow'!$I$10*(1+'Transition Rotation Sensitivity'!$F69)*'Transition Cash Flow'!$I$11-'Transition Cash Flow'!$I$45,'Transition Cash Flow'!$M$46)</f>
        <v>0</v>
      </c>
      <c r="N69" s="33">
        <f>NPV('Transition Cash Flow'!$C$3,(1+'Transition Rotation Sensitivity'!N$67)*'Transition Cash Flow'!$I$10*(1+'Transition Rotation Sensitivity'!$F69)*'Transition Cash Flow'!$I$11-'Transition Cash Flow'!$I$45,'Transition Cash Flow'!$M$46)</f>
        <v>0</v>
      </c>
      <c r="O69" s="33">
        <f>NPV('Transition Cash Flow'!$C$3,(1+'Transition Rotation Sensitivity'!O$67)*'Transition Cash Flow'!$I$10*(1+'Transition Rotation Sensitivity'!$F69)*'Transition Cash Flow'!$I$11-'Transition Cash Flow'!$I$45,'Transition Cash Flow'!$M$46)</f>
        <v>0</v>
      </c>
      <c r="P69" s="33">
        <f>NPV('Transition Cash Flow'!$C$3,(1+'Transition Rotation Sensitivity'!P$67)*'Transition Cash Flow'!$I$10*(1+'Transition Rotation Sensitivity'!$F69)*'Transition Cash Flow'!$I$11-'Transition Cash Flow'!$I$45,'Transition Cash Flow'!$M$46)</f>
        <v>0</v>
      </c>
      <c r="Q69" s="33">
        <f>NPV('Transition Cash Flow'!$C$3,(1+'Transition Rotation Sensitivity'!Q$67)*'Transition Cash Flow'!$I$10*(1+'Transition Rotation Sensitivity'!$F69)*'Transition Cash Flow'!$I$11-'Transition Cash Flow'!$I$45,'Transition Cash Flow'!$M$46)</f>
        <v>0</v>
      </c>
      <c r="R69" s="33">
        <f>NPV('Transition Cash Flow'!$C$3,(1+'Transition Rotation Sensitivity'!R$67)*'Transition Cash Flow'!$I$10*(1+'Transition Rotation Sensitivity'!$F69)*'Transition Cash Flow'!$I$11-'Transition Cash Flow'!$I$45,'Transition Cash Flow'!$M$46)</f>
        <v>0</v>
      </c>
      <c r="S69" s="33">
        <f>NPV('Transition Cash Flow'!$C$3,(1+'Transition Rotation Sensitivity'!S$67)*'Transition Cash Flow'!$I$10*(1+'Transition Rotation Sensitivity'!$F69)*'Transition Cash Flow'!$I$11-'Transition Cash Flow'!$I$45,'Transition Cash Flow'!$M$46)</f>
        <v>0</v>
      </c>
      <c r="T69" s="33"/>
      <c r="U69" s="79"/>
      <c r="W69" s="149"/>
      <c r="X69" s="32">
        <f t="shared" ref="X69:X80" si="7">F69</f>
        <v>-0.25</v>
      </c>
      <c r="Y69" s="35" t="e">
        <f>G69/NPV('Transition Cash Flow'!$C$3,'Transition Cash Flow'!$I$45,'Transition Cash Flow'!$M$45)</f>
        <v>#DIV/0!</v>
      </c>
      <c r="Z69" s="35" t="e">
        <f>H69/NPV('Transition Cash Flow'!$C$3,'Transition Cash Flow'!$I$45,'Transition Cash Flow'!$M$45)</f>
        <v>#DIV/0!</v>
      </c>
      <c r="AA69" s="35" t="e">
        <f>I69/NPV('Transition Cash Flow'!$C$3,'Transition Cash Flow'!$I$45,'Transition Cash Flow'!$M$45)</f>
        <v>#DIV/0!</v>
      </c>
      <c r="AB69" s="35" t="e">
        <f>J69/NPV('Transition Cash Flow'!$C$3,'Transition Cash Flow'!$I$45,'Transition Cash Flow'!$M$45)</f>
        <v>#DIV/0!</v>
      </c>
      <c r="AC69" s="35" t="e">
        <f>K69/NPV('Transition Cash Flow'!$C$3,'Transition Cash Flow'!$I$45,'Transition Cash Flow'!$M$45)</f>
        <v>#DIV/0!</v>
      </c>
      <c r="AD69" s="35" t="e">
        <f>L69/NPV('Transition Cash Flow'!$C$3,'Transition Cash Flow'!$I$45,'Transition Cash Flow'!$M$45)</f>
        <v>#DIV/0!</v>
      </c>
      <c r="AE69" s="35" t="e">
        <f>M69/NPV('Transition Cash Flow'!$C$3,'Transition Cash Flow'!$I$45,'Transition Cash Flow'!$M$45)</f>
        <v>#DIV/0!</v>
      </c>
      <c r="AF69" s="35" t="e">
        <f>N69/NPV('Transition Cash Flow'!$C$3,'Transition Cash Flow'!$I$45,'Transition Cash Flow'!$M$45)</f>
        <v>#DIV/0!</v>
      </c>
      <c r="AG69" s="35" t="e">
        <f>O69/NPV('Transition Cash Flow'!$C$3,'Transition Cash Flow'!$I$45,'Transition Cash Flow'!$M$45)</f>
        <v>#DIV/0!</v>
      </c>
      <c r="AH69" s="35" t="e">
        <f>P69/NPV('Transition Cash Flow'!$C$3,'Transition Cash Flow'!$I$45,'Transition Cash Flow'!$M$45)</f>
        <v>#DIV/0!</v>
      </c>
      <c r="AI69" s="35" t="e">
        <f>Q69/NPV('Transition Cash Flow'!$C$3,'Transition Cash Flow'!$I$45,'Transition Cash Flow'!$M$45)</f>
        <v>#DIV/0!</v>
      </c>
      <c r="AJ69" s="35" t="e">
        <f>R69/NPV('Transition Cash Flow'!$C$3,'Transition Cash Flow'!$I$45,'Transition Cash Flow'!$M$45)</f>
        <v>#DIV/0!</v>
      </c>
      <c r="AK69" s="35" t="e">
        <f>S69/NPV('Transition Cash Flow'!$C$3,'Transition Cash Flow'!$I$45,'Transition Cash Flow'!$M$45)</f>
        <v>#DIV/0!</v>
      </c>
      <c r="AM69" s="69"/>
    </row>
    <row r="70" spans="1:39" x14ac:dyDescent="0.25">
      <c r="A70" s="153"/>
      <c r="B70" s="148"/>
      <c r="C70" s="194">
        <f>'Transition Cash Flow'!$E$11</f>
        <v>0</v>
      </c>
      <c r="D70" s="194">
        <f>(1+F70)*'Transition Cash Flow'!$I$11</f>
        <v>0</v>
      </c>
      <c r="E70" s="194">
        <f>'Transition Cash Flow'!$M$11</f>
        <v>0</v>
      </c>
      <c r="F70" s="173">
        <v>-0.2</v>
      </c>
      <c r="G70" s="33">
        <f>NPV('Transition Cash Flow'!$C$3,(1+'Transition Rotation Sensitivity'!G$67)*'Transition Cash Flow'!$I$10*(1+'Transition Rotation Sensitivity'!$F70)*'Transition Cash Flow'!$I$11-'Transition Cash Flow'!$I$45,'Transition Cash Flow'!$M$46)</f>
        <v>0</v>
      </c>
      <c r="H70" s="33">
        <f>NPV('Transition Cash Flow'!$C$3,(1+'Transition Rotation Sensitivity'!H$67)*'Transition Cash Flow'!$I$10*(1+'Transition Rotation Sensitivity'!$F70)*'Transition Cash Flow'!$I$11-'Transition Cash Flow'!$I$45,'Transition Cash Flow'!$M$46)</f>
        <v>0</v>
      </c>
      <c r="I70" s="33">
        <f>NPV('Transition Cash Flow'!$C$3,(1+'Transition Rotation Sensitivity'!I$67)*'Transition Cash Flow'!$I$10*(1+'Transition Rotation Sensitivity'!$F70)*'Transition Cash Flow'!$I$11-'Transition Cash Flow'!$I$45,'Transition Cash Flow'!$M$46)</f>
        <v>0</v>
      </c>
      <c r="J70" s="33">
        <f>NPV('Transition Cash Flow'!$C$3,(1+'Transition Rotation Sensitivity'!J$67)*'Transition Cash Flow'!$I$10*(1+'Transition Rotation Sensitivity'!$F70)*'Transition Cash Flow'!$I$11-'Transition Cash Flow'!$I$45,'Transition Cash Flow'!$M$46)</f>
        <v>0</v>
      </c>
      <c r="K70" s="33">
        <f>NPV('Transition Cash Flow'!$C$3,(1+'Transition Rotation Sensitivity'!K$67)*'Transition Cash Flow'!$I$10*(1+'Transition Rotation Sensitivity'!$F70)*'Transition Cash Flow'!$I$11-'Transition Cash Flow'!$I$45,'Transition Cash Flow'!$M$46)</f>
        <v>0</v>
      </c>
      <c r="L70" s="33">
        <f>NPV('Transition Cash Flow'!$C$3,(1+'Transition Rotation Sensitivity'!L$67)*'Transition Cash Flow'!$I$10*(1+'Transition Rotation Sensitivity'!$F70)*'Transition Cash Flow'!$I$11-'Transition Cash Flow'!$I$45,'Transition Cash Flow'!$M$46)</f>
        <v>0</v>
      </c>
      <c r="M70" s="33">
        <f>NPV('Transition Cash Flow'!$C$3,(1+'Transition Rotation Sensitivity'!M$67)*'Transition Cash Flow'!$I$10*(1+'Transition Rotation Sensitivity'!$F70)*'Transition Cash Flow'!$I$11-'Transition Cash Flow'!$I$45,'Transition Cash Flow'!$M$46)</f>
        <v>0</v>
      </c>
      <c r="N70" s="33">
        <f>NPV('Transition Cash Flow'!$C$3,(1+'Transition Rotation Sensitivity'!N$67)*'Transition Cash Flow'!$I$10*(1+'Transition Rotation Sensitivity'!$F70)*'Transition Cash Flow'!$I$11-'Transition Cash Flow'!$I$45,'Transition Cash Flow'!$M$46)</f>
        <v>0</v>
      </c>
      <c r="O70" s="33">
        <f>NPV('Transition Cash Flow'!$C$3,(1+'Transition Rotation Sensitivity'!O$67)*'Transition Cash Flow'!$I$10*(1+'Transition Rotation Sensitivity'!$F70)*'Transition Cash Flow'!$I$11-'Transition Cash Flow'!$I$45,'Transition Cash Flow'!$M$46)</f>
        <v>0</v>
      </c>
      <c r="P70" s="33">
        <f>NPV('Transition Cash Flow'!$C$3,(1+'Transition Rotation Sensitivity'!P$67)*'Transition Cash Flow'!$I$10*(1+'Transition Rotation Sensitivity'!$F70)*'Transition Cash Flow'!$I$11-'Transition Cash Flow'!$I$45,'Transition Cash Flow'!$M$46)</f>
        <v>0</v>
      </c>
      <c r="Q70" s="33">
        <f>NPV('Transition Cash Flow'!$C$3,(1+'Transition Rotation Sensitivity'!Q$67)*'Transition Cash Flow'!$I$10*(1+'Transition Rotation Sensitivity'!$F70)*'Transition Cash Flow'!$I$11-'Transition Cash Flow'!$I$45,'Transition Cash Flow'!$M$46)</f>
        <v>0</v>
      </c>
      <c r="R70" s="33">
        <f>NPV('Transition Cash Flow'!$C$3,(1+'Transition Rotation Sensitivity'!R$67)*'Transition Cash Flow'!$I$10*(1+'Transition Rotation Sensitivity'!$F70)*'Transition Cash Flow'!$I$11-'Transition Cash Flow'!$I$45,'Transition Cash Flow'!$M$46)</f>
        <v>0</v>
      </c>
      <c r="S70" s="33">
        <f>NPV('Transition Cash Flow'!$C$3,(1+'Transition Rotation Sensitivity'!S$67)*'Transition Cash Flow'!$I$10*(1+'Transition Rotation Sensitivity'!$F70)*'Transition Cash Flow'!$I$11-'Transition Cash Flow'!$I$45,'Transition Cash Flow'!$M$46)</f>
        <v>0</v>
      </c>
      <c r="T70" s="33"/>
      <c r="U70" s="79"/>
      <c r="W70" s="149"/>
      <c r="X70" s="32">
        <f t="shared" si="7"/>
        <v>-0.2</v>
      </c>
      <c r="Y70" s="35" t="e">
        <f>G70/NPV('Transition Cash Flow'!$C$3,'Transition Cash Flow'!$I$45,'Transition Cash Flow'!$M$45)</f>
        <v>#DIV/0!</v>
      </c>
      <c r="Z70" s="35" t="e">
        <f>H70/NPV('Transition Cash Flow'!$C$3,'Transition Cash Flow'!$I$45,'Transition Cash Flow'!$M$45)</f>
        <v>#DIV/0!</v>
      </c>
      <c r="AA70" s="35" t="e">
        <f>I70/NPV('Transition Cash Flow'!$C$3,'Transition Cash Flow'!$I$45,'Transition Cash Flow'!$M$45)</f>
        <v>#DIV/0!</v>
      </c>
      <c r="AB70" s="35" t="e">
        <f>J70/NPV('Transition Cash Flow'!$C$3,'Transition Cash Flow'!$I$45,'Transition Cash Flow'!$M$45)</f>
        <v>#DIV/0!</v>
      </c>
      <c r="AC70" s="35" t="e">
        <f>K70/NPV('Transition Cash Flow'!$C$3,'Transition Cash Flow'!$I$45,'Transition Cash Flow'!$M$45)</f>
        <v>#DIV/0!</v>
      </c>
      <c r="AD70" s="35" t="e">
        <f>L70/NPV('Transition Cash Flow'!$C$3,'Transition Cash Flow'!$I$45,'Transition Cash Flow'!$M$45)</f>
        <v>#DIV/0!</v>
      </c>
      <c r="AE70" s="35" t="e">
        <f>M70/NPV('Transition Cash Flow'!$C$3,'Transition Cash Flow'!$I$45,'Transition Cash Flow'!$M$45)</f>
        <v>#DIV/0!</v>
      </c>
      <c r="AF70" s="35" t="e">
        <f>N70/NPV('Transition Cash Flow'!$C$3,'Transition Cash Flow'!$I$45,'Transition Cash Flow'!$M$45)</f>
        <v>#DIV/0!</v>
      </c>
      <c r="AG70" s="35" t="e">
        <f>O70/NPV('Transition Cash Flow'!$C$3,'Transition Cash Flow'!$I$45,'Transition Cash Flow'!$M$45)</f>
        <v>#DIV/0!</v>
      </c>
      <c r="AH70" s="35" t="e">
        <f>P70/NPV('Transition Cash Flow'!$C$3,'Transition Cash Flow'!$I$45,'Transition Cash Flow'!$M$45)</f>
        <v>#DIV/0!</v>
      </c>
      <c r="AI70" s="35" t="e">
        <f>Q70/NPV('Transition Cash Flow'!$C$3,'Transition Cash Flow'!$I$45,'Transition Cash Flow'!$M$45)</f>
        <v>#DIV/0!</v>
      </c>
      <c r="AJ70" s="35" t="e">
        <f>R70/NPV('Transition Cash Flow'!$C$3,'Transition Cash Flow'!$I$45,'Transition Cash Flow'!$M$45)</f>
        <v>#DIV/0!</v>
      </c>
      <c r="AK70" s="35" t="e">
        <f>S70/NPV('Transition Cash Flow'!$C$3,'Transition Cash Flow'!$I$45,'Transition Cash Flow'!$M$45)</f>
        <v>#DIV/0!</v>
      </c>
      <c r="AM70" s="69"/>
    </row>
    <row r="71" spans="1:39" x14ac:dyDescent="0.25">
      <c r="A71" s="153"/>
      <c r="B71" s="148"/>
      <c r="C71" s="194">
        <f>'Transition Cash Flow'!$E$11</f>
        <v>0</v>
      </c>
      <c r="D71" s="194">
        <f>(1+F71)*'Transition Cash Flow'!$I$11</f>
        <v>0</v>
      </c>
      <c r="E71" s="194">
        <f>'Transition Cash Flow'!$M$11</f>
        <v>0</v>
      </c>
      <c r="F71" s="173">
        <v>-0.15</v>
      </c>
      <c r="G71" s="33">
        <f>NPV('Transition Cash Flow'!$C$3,(1+'Transition Rotation Sensitivity'!G$67)*'Transition Cash Flow'!$I$10*(1+'Transition Rotation Sensitivity'!$F71)*'Transition Cash Flow'!$I$11-'Transition Cash Flow'!$I$45,'Transition Cash Flow'!$M$46)</f>
        <v>0</v>
      </c>
      <c r="H71" s="33">
        <f>NPV('Transition Cash Flow'!$C$3,(1+'Transition Rotation Sensitivity'!H$67)*'Transition Cash Flow'!$I$10*(1+'Transition Rotation Sensitivity'!$F71)*'Transition Cash Flow'!$I$11-'Transition Cash Flow'!$I$45,'Transition Cash Flow'!$M$46)</f>
        <v>0</v>
      </c>
      <c r="I71" s="33">
        <f>NPV('Transition Cash Flow'!$C$3,(1+'Transition Rotation Sensitivity'!I$67)*'Transition Cash Flow'!$I$10*(1+'Transition Rotation Sensitivity'!$F71)*'Transition Cash Flow'!$I$11-'Transition Cash Flow'!$I$45,'Transition Cash Flow'!$M$46)</f>
        <v>0</v>
      </c>
      <c r="J71" s="33">
        <f>NPV('Transition Cash Flow'!$C$3,(1+'Transition Rotation Sensitivity'!J$67)*'Transition Cash Flow'!$I$10*(1+'Transition Rotation Sensitivity'!$F71)*'Transition Cash Flow'!$I$11-'Transition Cash Flow'!$I$45,'Transition Cash Flow'!$M$46)</f>
        <v>0</v>
      </c>
      <c r="K71" s="33">
        <f>NPV('Transition Cash Flow'!$C$3,(1+'Transition Rotation Sensitivity'!K$67)*'Transition Cash Flow'!$I$10*(1+'Transition Rotation Sensitivity'!$F71)*'Transition Cash Flow'!$I$11-'Transition Cash Flow'!$I$45,'Transition Cash Flow'!$M$46)</f>
        <v>0</v>
      </c>
      <c r="L71" s="33">
        <f>NPV('Transition Cash Flow'!$C$3,(1+'Transition Rotation Sensitivity'!L$67)*'Transition Cash Flow'!$I$10*(1+'Transition Rotation Sensitivity'!$F71)*'Transition Cash Flow'!$I$11-'Transition Cash Flow'!$I$45,'Transition Cash Flow'!$M$46)</f>
        <v>0</v>
      </c>
      <c r="M71" s="33">
        <f>NPV('Transition Cash Flow'!$C$3,(1+'Transition Rotation Sensitivity'!M$67)*'Transition Cash Flow'!$I$10*(1+'Transition Rotation Sensitivity'!$F71)*'Transition Cash Flow'!$I$11-'Transition Cash Flow'!$I$45,'Transition Cash Flow'!$M$46)</f>
        <v>0</v>
      </c>
      <c r="N71" s="33">
        <f>NPV('Transition Cash Flow'!$C$3,(1+'Transition Rotation Sensitivity'!N$67)*'Transition Cash Flow'!$I$10*(1+'Transition Rotation Sensitivity'!$F71)*'Transition Cash Flow'!$I$11-'Transition Cash Flow'!$I$45,'Transition Cash Flow'!$M$46)</f>
        <v>0</v>
      </c>
      <c r="O71" s="33">
        <f>NPV('Transition Cash Flow'!$C$3,(1+'Transition Rotation Sensitivity'!O$67)*'Transition Cash Flow'!$I$10*(1+'Transition Rotation Sensitivity'!$F71)*'Transition Cash Flow'!$I$11-'Transition Cash Flow'!$I$45,'Transition Cash Flow'!$M$46)</f>
        <v>0</v>
      </c>
      <c r="P71" s="33">
        <f>NPV('Transition Cash Flow'!$C$3,(1+'Transition Rotation Sensitivity'!P$67)*'Transition Cash Flow'!$I$10*(1+'Transition Rotation Sensitivity'!$F71)*'Transition Cash Flow'!$I$11-'Transition Cash Flow'!$I$45,'Transition Cash Flow'!$M$46)</f>
        <v>0</v>
      </c>
      <c r="Q71" s="33">
        <f>NPV('Transition Cash Flow'!$C$3,(1+'Transition Rotation Sensitivity'!Q$67)*'Transition Cash Flow'!$I$10*(1+'Transition Rotation Sensitivity'!$F71)*'Transition Cash Flow'!$I$11-'Transition Cash Flow'!$I$45,'Transition Cash Flow'!$M$46)</f>
        <v>0</v>
      </c>
      <c r="R71" s="33">
        <f>NPV('Transition Cash Flow'!$C$3,(1+'Transition Rotation Sensitivity'!R$67)*'Transition Cash Flow'!$I$10*(1+'Transition Rotation Sensitivity'!$F71)*'Transition Cash Flow'!$I$11-'Transition Cash Flow'!$I$45,'Transition Cash Flow'!$M$46)</f>
        <v>0</v>
      </c>
      <c r="S71" s="33">
        <f>NPV('Transition Cash Flow'!$C$3,(1+'Transition Rotation Sensitivity'!S$67)*'Transition Cash Flow'!$I$10*(1+'Transition Rotation Sensitivity'!$F71)*'Transition Cash Flow'!$I$11-'Transition Cash Flow'!$I$45,'Transition Cash Flow'!$M$46)</f>
        <v>0</v>
      </c>
      <c r="T71" s="33"/>
      <c r="U71" s="79"/>
      <c r="W71" s="149"/>
      <c r="X71" s="32">
        <f t="shared" si="7"/>
        <v>-0.15</v>
      </c>
      <c r="Y71" s="35" t="e">
        <f>G71/NPV('Transition Cash Flow'!$C$3,'Transition Cash Flow'!$I$45,'Transition Cash Flow'!$M$45)</f>
        <v>#DIV/0!</v>
      </c>
      <c r="Z71" s="35" t="e">
        <f>H71/NPV('Transition Cash Flow'!$C$3,'Transition Cash Flow'!$I$45,'Transition Cash Flow'!$M$45)</f>
        <v>#DIV/0!</v>
      </c>
      <c r="AA71" s="35" t="e">
        <f>I71/NPV('Transition Cash Flow'!$C$3,'Transition Cash Flow'!$I$45,'Transition Cash Flow'!$M$45)</f>
        <v>#DIV/0!</v>
      </c>
      <c r="AB71" s="35" t="e">
        <f>J71/NPV('Transition Cash Flow'!$C$3,'Transition Cash Flow'!$I$45,'Transition Cash Flow'!$M$45)</f>
        <v>#DIV/0!</v>
      </c>
      <c r="AC71" s="35" t="e">
        <f>K71/NPV('Transition Cash Flow'!$C$3,'Transition Cash Flow'!$I$45,'Transition Cash Flow'!$M$45)</f>
        <v>#DIV/0!</v>
      </c>
      <c r="AD71" s="35" t="e">
        <f>L71/NPV('Transition Cash Flow'!$C$3,'Transition Cash Flow'!$I$45,'Transition Cash Flow'!$M$45)</f>
        <v>#DIV/0!</v>
      </c>
      <c r="AE71" s="35" t="e">
        <f>M71/NPV('Transition Cash Flow'!$C$3,'Transition Cash Flow'!$I$45,'Transition Cash Flow'!$M$45)</f>
        <v>#DIV/0!</v>
      </c>
      <c r="AF71" s="35" t="e">
        <f>N71/NPV('Transition Cash Flow'!$C$3,'Transition Cash Flow'!$I$45,'Transition Cash Flow'!$M$45)</f>
        <v>#DIV/0!</v>
      </c>
      <c r="AG71" s="35" t="e">
        <f>O71/NPV('Transition Cash Flow'!$C$3,'Transition Cash Flow'!$I$45,'Transition Cash Flow'!$M$45)</f>
        <v>#DIV/0!</v>
      </c>
      <c r="AH71" s="35" t="e">
        <f>P71/NPV('Transition Cash Flow'!$C$3,'Transition Cash Flow'!$I$45,'Transition Cash Flow'!$M$45)</f>
        <v>#DIV/0!</v>
      </c>
      <c r="AI71" s="35" t="e">
        <f>Q71/NPV('Transition Cash Flow'!$C$3,'Transition Cash Flow'!$I$45,'Transition Cash Flow'!$M$45)</f>
        <v>#DIV/0!</v>
      </c>
      <c r="AJ71" s="35" t="e">
        <f>R71/NPV('Transition Cash Flow'!$C$3,'Transition Cash Flow'!$I$45,'Transition Cash Flow'!$M$45)</f>
        <v>#DIV/0!</v>
      </c>
      <c r="AK71" s="35" t="e">
        <f>S71/NPV('Transition Cash Flow'!$C$3,'Transition Cash Flow'!$I$45,'Transition Cash Flow'!$M$45)</f>
        <v>#DIV/0!</v>
      </c>
      <c r="AM71" s="69"/>
    </row>
    <row r="72" spans="1:39" x14ac:dyDescent="0.25">
      <c r="A72" s="153"/>
      <c r="B72" s="148"/>
      <c r="C72" s="194">
        <f>'Transition Cash Flow'!$E$11</f>
        <v>0</v>
      </c>
      <c r="D72" s="194">
        <f>(1+F72)*'Transition Cash Flow'!$I$11</f>
        <v>0</v>
      </c>
      <c r="E72" s="194">
        <f>'Transition Cash Flow'!$M$11</f>
        <v>0</v>
      </c>
      <c r="F72" s="173">
        <v>-0.1</v>
      </c>
      <c r="G72" s="33">
        <f>NPV('Transition Cash Flow'!$C$3,(1+'Transition Rotation Sensitivity'!G$67)*'Transition Cash Flow'!$I$10*(1+'Transition Rotation Sensitivity'!$F72)*'Transition Cash Flow'!$I$11-'Transition Cash Flow'!$I$45,'Transition Cash Flow'!$M$46)</f>
        <v>0</v>
      </c>
      <c r="H72" s="33">
        <f>NPV('Transition Cash Flow'!$C$3,(1+'Transition Rotation Sensitivity'!H$67)*'Transition Cash Flow'!$I$10*(1+'Transition Rotation Sensitivity'!$F72)*'Transition Cash Flow'!$I$11-'Transition Cash Flow'!$I$45,'Transition Cash Flow'!$M$46)</f>
        <v>0</v>
      </c>
      <c r="I72" s="33">
        <f>NPV('Transition Cash Flow'!$C$3,(1+'Transition Rotation Sensitivity'!I$67)*'Transition Cash Flow'!$I$10*(1+'Transition Rotation Sensitivity'!$F72)*'Transition Cash Flow'!$I$11-'Transition Cash Flow'!$I$45,'Transition Cash Flow'!$M$46)</f>
        <v>0</v>
      </c>
      <c r="J72" s="33">
        <f>NPV('Transition Cash Flow'!$C$3,(1+'Transition Rotation Sensitivity'!J$67)*'Transition Cash Flow'!$I$10*(1+'Transition Rotation Sensitivity'!$F72)*'Transition Cash Flow'!$I$11-'Transition Cash Flow'!$I$45,'Transition Cash Flow'!$M$46)</f>
        <v>0</v>
      </c>
      <c r="K72" s="33">
        <f>NPV('Transition Cash Flow'!$C$3,(1+'Transition Rotation Sensitivity'!K$67)*'Transition Cash Flow'!$I$10*(1+'Transition Rotation Sensitivity'!$F72)*'Transition Cash Flow'!$I$11-'Transition Cash Flow'!$I$45,'Transition Cash Flow'!$M$46)</f>
        <v>0</v>
      </c>
      <c r="L72" s="33">
        <f>NPV('Transition Cash Flow'!$C$3,(1+'Transition Rotation Sensitivity'!L$67)*'Transition Cash Flow'!$I$10*(1+'Transition Rotation Sensitivity'!$F72)*'Transition Cash Flow'!$I$11-'Transition Cash Flow'!$I$45,'Transition Cash Flow'!$M$46)</f>
        <v>0</v>
      </c>
      <c r="M72" s="33">
        <f>NPV('Transition Cash Flow'!$C$3,(1+'Transition Rotation Sensitivity'!M$67)*'Transition Cash Flow'!$I$10*(1+'Transition Rotation Sensitivity'!$F72)*'Transition Cash Flow'!$I$11-'Transition Cash Flow'!$I$45,'Transition Cash Flow'!$M$46)</f>
        <v>0</v>
      </c>
      <c r="N72" s="33">
        <f>NPV('Transition Cash Flow'!$C$3,(1+'Transition Rotation Sensitivity'!N$67)*'Transition Cash Flow'!$I$10*(1+'Transition Rotation Sensitivity'!$F72)*'Transition Cash Flow'!$I$11-'Transition Cash Flow'!$I$45,'Transition Cash Flow'!$M$46)</f>
        <v>0</v>
      </c>
      <c r="O72" s="33">
        <f>NPV('Transition Cash Flow'!$C$3,(1+'Transition Rotation Sensitivity'!O$67)*'Transition Cash Flow'!$I$10*(1+'Transition Rotation Sensitivity'!$F72)*'Transition Cash Flow'!$I$11-'Transition Cash Flow'!$I$45,'Transition Cash Flow'!$M$46)</f>
        <v>0</v>
      </c>
      <c r="P72" s="33">
        <f>NPV('Transition Cash Flow'!$C$3,(1+'Transition Rotation Sensitivity'!P$67)*'Transition Cash Flow'!$I$10*(1+'Transition Rotation Sensitivity'!$F72)*'Transition Cash Flow'!$I$11-'Transition Cash Flow'!$I$45,'Transition Cash Flow'!$M$46)</f>
        <v>0</v>
      </c>
      <c r="Q72" s="33">
        <f>NPV('Transition Cash Flow'!$C$3,(1+'Transition Rotation Sensitivity'!Q$67)*'Transition Cash Flow'!$I$10*(1+'Transition Rotation Sensitivity'!$F72)*'Transition Cash Flow'!$I$11-'Transition Cash Flow'!$I$45,'Transition Cash Flow'!$M$46)</f>
        <v>0</v>
      </c>
      <c r="R72" s="33">
        <f>NPV('Transition Cash Flow'!$C$3,(1+'Transition Rotation Sensitivity'!R$67)*'Transition Cash Flow'!$I$10*(1+'Transition Rotation Sensitivity'!$F72)*'Transition Cash Flow'!$I$11-'Transition Cash Flow'!$I$45,'Transition Cash Flow'!$M$46)</f>
        <v>0</v>
      </c>
      <c r="S72" s="33">
        <f>NPV('Transition Cash Flow'!$C$3,(1+'Transition Rotation Sensitivity'!S$67)*'Transition Cash Flow'!$I$10*(1+'Transition Rotation Sensitivity'!$F72)*'Transition Cash Flow'!$I$11-'Transition Cash Flow'!$I$45,'Transition Cash Flow'!$M$46)</f>
        <v>0</v>
      </c>
      <c r="T72" s="33"/>
      <c r="U72" s="79"/>
      <c r="W72" s="149"/>
      <c r="X72" s="32">
        <f t="shared" si="7"/>
        <v>-0.1</v>
      </c>
      <c r="Y72" s="35" t="e">
        <f>G72/NPV('Transition Cash Flow'!$C$3,'Transition Cash Flow'!$I$45,'Transition Cash Flow'!$M$45)</f>
        <v>#DIV/0!</v>
      </c>
      <c r="Z72" s="35" t="e">
        <f>H72/NPV('Transition Cash Flow'!$C$3,'Transition Cash Flow'!$I$45,'Transition Cash Flow'!$M$45)</f>
        <v>#DIV/0!</v>
      </c>
      <c r="AA72" s="35" t="e">
        <f>I72/NPV('Transition Cash Flow'!$C$3,'Transition Cash Flow'!$I$45,'Transition Cash Flow'!$M$45)</f>
        <v>#DIV/0!</v>
      </c>
      <c r="AB72" s="35" t="e">
        <f>J72/NPV('Transition Cash Flow'!$C$3,'Transition Cash Flow'!$I$45,'Transition Cash Flow'!$M$45)</f>
        <v>#DIV/0!</v>
      </c>
      <c r="AC72" s="35" t="e">
        <f>K72/NPV('Transition Cash Flow'!$C$3,'Transition Cash Flow'!$I$45,'Transition Cash Flow'!$M$45)</f>
        <v>#DIV/0!</v>
      </c>
      <c r="AD72" s="35" t="e">
        <f>L72/NPV('Transition Cash Flow'!$C$3,'Transition Cash Flow'!$I$45,'Transition Cash Flow'!$M$45)</f>
        <v>#DIV/0!</v>
      </c>
      <c r="AE72" s="35" t="e">
        <f>M72/NPV('Transition Cash Flow'!$C$3,'Transition Cash Flow'!$I$45,'Transition Cash Flow'!$M$45)</f>
        <v>#DIV/0!</v>
      </c>
      <c r="AF72" s="35" t="e">
        <f>N72/NPV('Transition Cash Flow'!$C$3,'Transition Cash Flow'!$I$45,'Transition Cash Flow'!$M$45)</f>
        <v>#DIV/0!</v>
      </c>
      <c r="AG72" s="35" t="e">
        <f>O72/NPV('Transition Cash Flow'!$C$3,'Transition Cash Flow'!$I$45,'Transition Cash Flow'!$M$45)</f>
        <v>#DIV/0!</v>
      </c>
      <c r="AH72" s="35" t="e">
        <f>P72/NPV('Transition Cash Flow'!$C$3,'Transition Cash Flow'!$I$45,'Transition Cash Flow'!$M$45)</f>
        <v>#DIV/0!</v>
      </c>
      <c r="AI72" s="35" t="e">
        <f>Q72/NPV('Transition Cash Flow'!$C$3,'Transition Cash Flow'!$I$45,'Transition Cash Flow'!$M$45)</f>
        <v>#DIV/0!</v>
      </c>
      <c r="AJ72" s="35" t="e">
        <f>R72/NPV('Transition Cash Flow'!$C$3,'Transition Cash Flow'!$I$45,'Transition Cash Flow'!$M$45)</f>
        <v>#DIV/0!</v>
      </c>
      <c r="AK72" s="35" t="e">
        <f>S72/NPV('Transition Cash Flow'!$C$3,'Transition Cash Flow'!$I$45,'Transition Cash Flow'!$M$45)</f>
        <v>#DIV/0!</v>
      </c>
      <c r="AM72" s="69"/>
    </row>
    <row r="73" spans="1:39" x14ac:dyDescent="0.25">
      <c r="A73" s="153"/>
      <c r="B73" s="148"/>
      <c r="C73" s="194">
        <f>'Transition Cash Flow'!$E$11</f>
        <v>0</v>
      </c>
      <c r="D73" s="194">
        <f>(1+F73)*'Transition Cash Flow'!$I$11</f>
        <v>0</v>
      </c>
      <c r="E73" s="194">
        <f>'Transition Cash Flow'!$M$11</f>
        <v>0</v>
      </c>
      <c r="F73" s="173">
        <v>-0.05</v>
      </c>
      <c r="G73" s="33">
        <f>NPV('Transition Cash Flow'!$C$3,(1+'Transition Rotation Sensitivity'!G$67)*'Transition Cash Flow'!$I$10*(1+'Transition Rotation Sensitivity'!$F73)*'Transition Cash Flow'!$I$11-'Transition Cash Flow'!$I$45,'Transition Cash Flow'!$M$46)</f>
        <v>0</v>
      </c>
      <c r="H73" s="33">
        <f>NPV('Transition Cash Flow'!$C$3,(1+'Transition Rotation Sensitivity'!H$67)*'Transition Cash Flow'!$I$10*(1+'Transition Rotation Sensitivity'!$F73)*'Transition Cash Flow'!$I$11-'Transition Cash Flow'!$I$45,'Transition Cash Flow'!$M$46)</f>
        <v>0</v>
      </c>
      <c r="I73" s="33">
        <f>NPV('Transition Cash Flow'!$C$3,(1+'Transition Rotation Sensitivity'!I$67)*'Transition Cash Flow'!$I$10*(1+'Transition Rotation Sensitivity'!$F73)*'Transition Cash Flow'!$I$11-'Transition Cash Flow'!$I$45,'Transition Cash Flow'!$M$46)</f>
        <v>0</v>
      </c>
      <c r="J73" s="33">
        <f>NPV('Transition Cash Flow'!$C$3,(1+'Transition Rotation Sensitivity'!J$67)*'Transition Cash Flow'!$I$10*(1+'Transition Rotation Sensitivity'!$F73)*'Transition Cash Flow'!$I$11-'Transition Cash Flow'!$I$45,'Transition Cash Flow'!$M$46)</f>
        <v>0</v>
      </c>
      <c r="K73" s="33">
        <f>NPV('Transition Cash Flow'!$C$3,(1+'Transition Rotation Sensitivity'!K$67)*'Transition Cash Flow'!$I$10*(1+'Transition Rotation Sensitivity'!$F73)*'Transition Cash Flow'!$I$11-'Transition Cash Flow'!$I$45,'Transition Cash Flow'!$M$46)</f>
        <v>0</v>
      </c>
      <c r="L73" s="33">
        <f>NPV('Transition Cash Flow'!$C$3,(1+'Transition Rotation Sensitivity'!L$67)*'Transition Cash Flow'!$I$10*(1+'Transition Rotation Sensitivity'!$F73)*'Transition Cash Flow'!$I$11-'Transition Cash Flow'!$I$45,'Transition Cash Flow'!$M$46)</f>
        <v>0</v>
      </c>
      <c r="M73" s="33">
        <f>NPV('Transition Cash Flow'!$C$3,(1+'Transition Rotation Sensitivity'!M$67)*'Transition Cash Flow'!$I$10*(1+'Transition Rotation Sensitivity'!$F73)*'Transition Cash Flow'!$I$11-'Transition Cash Flow'!$I$45,'Transition Cash Flow'!$M$46)</f>
        <v>0</v>
      </c>
      <c r="N73" s="33">
        <f>NPV('Transition Cash Flow'!$C$3,(1+'Transition Rotation Sensitivity'!N$67)*'Transition Cash Flow'!$I$10*(1+'Transition Rotation Sensitivity'!$F73)*'Transition Cash Flow'!$I$11-'Transition Cash Flow'!$I$45,'Transition Cash Flow'!$M$46)</f>
        <v>0</v>
      </c>
      <c r="O73" s="33">
        <f>NPV('Transition Cash Flow'!$C$3,(1+'Transition Rotation Sensitivity'!O$67)*'Transition Cash Flow'!$I$10*(1+'Transition Rotation Sensitivity'!$F73)*'Transition Cash Flow'!$I$11-'Transition Cash Flow'!$I$45,'Transition Cash Flow'!$M$46)</f>
        <v>0</v>
      </c>
      <c r="P73" s="33">
        <f>NPV('Transition Cash Flow'!$C$3,(1+'Transition Rotation Sensitivity'!P$67)*'Transition Cash Flow'!$I$10*(1+'Transition Rotation Sensitivity'!$F73)*'Transition Cash Flow'!$I$11-'Transition Cash Flow'!$I$45,'Transition Cash Flow'!$M$46)</f>
        <v>0</v>
      </c>
      <c r="Q73" s="33">
        <f>NPV('Transition Cash Flow'!$C$3,(1+'Transition Rotation Sensitivity'!Q$67)*'Transition Cash Flow'!$I$10*(1+'Transition Rotation Sensitivity'!$F73)*'Transition Cash Flow'!$I$11-'Transition Cash Flow'!$I$45,'Transition Cash Flow'!$M$46)</f>
        <v>0</v>
      </c>
      <c r="R73" s="33">
        <f>NPV('Transition Cash Flow'!$C$3,(1+'Transition Rotation Sensitivity'!R$67)*'Transition Cash Flow'!$I$10*(1+'Transition Rotation Sensitivity'!$F73)*'Transition Cash Flow'!$I$11-'Transition Cash Flow'!$I$45,'Transition Cash Flow'!$M$46)</f>
        <v>0</v>
      </c>
      <c r="S73" s="33">
        <f>NPV('Transition Cash Flow'!$C$3,(1+'Transition Rotation Sensitivity'!S$67)*'Transition Cash Flow'!$I$10*(1+'Transition Rotation Sensitivity'!$F73)*'Transition Cash Flow'!$I$11-'Transition Cash Flow'!$I$45,'Transition Cash Flow'!$M$46)</f>
        <v>0</v>
      </c>
      <c r="T73" s="33"/>
      <c r="U73" s="79"/>
      <c r="W73" s="149"/>
      <c r="X73" s="32">
        <f t="shared" si="7"/>
        <v>-0.05</v>
      </c>
      <c r="Y73" s="35" t="e">
        <f>G73/NPV('Transition Cash Flow'!$C$3,'Transition Cash Flow'!$I$45,'Transition Cash Flow'!$M$45)</f>
        <v>#DIV/0!</v>
      </c>
      <c r="Z73" s="35" t="e">
        <f>H73/NPV('Transition Cash Flow'!$C$3,'Transition Cash Flow'!$I$45,'Transition Cash Flow'!$M$45)</f>
        <v>#DIV/0!</v>
      </c>
      <c r="AA73" s="35" t="e">
        <f>I73/NPV('Transition Cash Flow'!$C$3,'Transition Cash Flow'!$I$45,'Transition Cash Flow'!$M$45)</f>
        <v>#DIV/0!</v>
      </c>
      <c r="AB73" s="35" t="e">
        <f>J73/NPV('Transition Cash Flow'!$C$3,'Transition Cash Flow'!$I$45,'Transition Cash Flow'!$M$45)</f>
        <v>#DIV/0!</v>
      </c>
      <c r="AC73" s="35" t="e">
        <f>K73/NPV('Transition Cash Flow'!$C$3,'Transition Cash Flow'!$I$45,'Transition Cash Flow'!$M$45)</f>
        <v>#DIV/0!</v>
      </c>
      <c r="AD73" s="35" t="e">
        <f>L73/NPV('Transition Cash Flow'!$C$3,'Transition Cash Flow'!$I$45,'Transition Cash Flow'!$M$45)</f>
        <v>#DIV/0!</v>
      </c>
      <c r="AE73" s="35" t="e">
        <f>M73/NPV('Transition Cash Flow'!$C$3,'Transition Cash Flow'!$I$45,'Transition Cash Flow'!$M$45)</f>
        <v>#DIV/0!</v>
      </c>
      <c r="AF73" s="35" t="e">
        <f>N73/NPV('Transition Cash Flow'!$C$3,'Transition Cash Flow'!$I$45,'Transition Cash Flow'!$M$45)</f>
        <v>#DIV/0!</v>
      </c>
      <c r="AG73" s="35" t="e">
        <f>O73/NPV('Transition Cash Flow'!$C$3,'Transition Cash Flow'!$I$45,'Transition Cash Flow'!$M$45)</f>
        <v>#DIV/0!</v>
      </c>
      <c r="AH73" s="35" t="e">
        <f>P73/NPV('Transition Cash Flow'!$C$3,'Transition Cash Flow'!$I$45,'Transition Cash Flow'!$M$45)</f>
        <v>#DIV/0!</v>
      </c>
      <c r="AI73" s="35" t="e">
        <f>Q73/NPV('Transition Cash Flow'!$C$3,'Transition Cash Flow'!$I$45,'Transition Cash Flow'!$M$45)</f>
        <v>#DIV/0!</v>
      </c>
      <c r="AJ73" s="35" t="e">
        <f>R73/NPV('Transition Cash Flow'!$C$3,'Transition Cash Flow'!$I$45,'Transition Cash Flow'!$M$45)</f>
        <v>#DIV/0!</v>
      </c>
      <c r="AK73" s="35" t="e">
        <f>S73/NPV('Transition Cash Flow'!$C$3,'Transition Cash Flow'!$I$45,'Transition Cash Flow'!$M$45)</f>
        <v>#DIV/0!</v>
      </c>
      <c r="AM73" s="69"/>
    </row>
    <row r="74" spans="1:39" ht="15.75" x14ac:dyDescent="0.25">
      <c r="A74" s="153"/>
      <c r="B74" s="148"/>
      <c r="C74" s="194">
        <f>'Transition Cash Flow'!$E$11</f>
        <v>0</v>
      </c>
      <c r="D74" s="194">
        <f>(1+F74)*'Transition Cash Flow'!$I$11</f>
        <v>0</v>
      </c>
      <c r="E74" s="194">
        <f>'Transition Cash Flow'!$M$11</f>
        <v>0</v>
      </c>
      <c r="F74" s="173">
        <v>0</v>
      </c>
      <c r="G74" s="33">
        <f>NPV('Transition Cash Flow'!$C$3,(1+'Transition Rotation Sensitivity'!G$67)*'Transition Cash Flow'!$I$10*(1+'Transition Rotation Sensitivity'!$F74)*'Transition Cash Flow'!$I$11-'Transition Cash Flow'!$I$45,'Transition Cash Flow'!$M$46)</f>
        <v>0</v>
      </c>
      <c r="H74" s="33">
        <f>NPV('Transition Cash Flow'!$C$3,(1+'Transition Rotation Sensitivity'!H$67)*'Transition Cash Flow'!$I$10*(1+'Transition Rotation Sensitivity'!$F74)*'Transition Cash Flow'!$I$11-'Transition Cash Flow'!$I$45,'Transition Cash Flow'!$M$46)</f>
        <v>0</v>
      </c>
      <c r="I74" s="33">
        <f>NPV('Transition Cash Flow'!$C$3,(1+'Transition Rotation Sensitivity'!I$67)*'Transition Cash Flow'!$I$10*(1+'Transition Rotation Sensitivity'!$F74)*'Transition Cash Flow'!$I$11-'Transition Cash Flow'!$I$45,'Transition Cash Flow'!$M$46)</f>
        <v>0</v>
      </c>
      <c r="J74" s="33">
        <f>NPV('Transition Cash Flow'!$C$3,(1+'Transition Rotation Sensitivity'!J$67)*'Transition Cash Flow'!$I$10*(1+'Transition Rotation Sensitivity'!$F74)*'Transition Cash Flow'!$I$11-'Transition Cash Flow'!$I$45,'Transition Cash Flow'!$M$46)</f>
        <v>0</v>
      </c>
      <c r="K74" s="33">
        <f>NPV('Transition Cash Flow'!$C$3,(1+'Transition Rotation Sensitivity'!K$67)*'Transition Cash Flow'!$I$10*(1+'Transition Rotation Sensitivity'!$F74)*'Transition Cash Flow'!$I$11-'Transition Cash Flow'!$I$45,'Transition Cash Flow'!$M$46)</f>
        <v>0</v>
      </c>
      <c r="L74" s="33">
        <f>NPV('Transition Cash Flow'!$C$3,(1+'Transition Rotation Sensitivity'!L$67)*'Transition Cash Flow'!$I$10*(1+'Transition Rotation Sensitivity'!$F74)*'Transition Cash Flow'!$I$11-'Transition Cash Flow'!$I$45,'Transition Cash Flow'!$M$46)</f>
        <v>0</v>
      </c>
      <c r="M74" s="34">
        <f>NPV('Transition Cash Flow'!$C$3,(1+'Transition Rotation Sensitivity'!M$67)*'Transition Cash Flow'!$I$10*(1+'Transition Rotation Sensitivity'!$F74)*'Transition Cash Flow'!$I$11-'Transition Cash Flow'!$I$45,'Transition Cash Flow'!$M$46)</f>
        <v>0</v>
      </c>
      <c r="N74" s="33">
        <f>NPV('Transition Cash Flow'!$C$3,(1+'Transition Rotation Sensitivity'!N$67)*'Transition Cash Flow'!$I$10*(1+'Transition Rotation Sensitivity'!$F74)*'Transition Cash Flow'!$I$11-'Transition Cash Flow'!$I$45,'Transition Cash Flow'!$M$46)</f>
        <v>0</v>
      </c>
      <c r="O74" s="33">
        <f>NPV('Transition Cash Flow'!$C$3,(1+'Transition Rotation Sensitivity'!O$67)*'Transition Cash Flow'!$I$10*(1+'Transition Rotation Sensitivity'!$F74)*'Transition Cash Flow'!$I$11-'Transition Cash Flow'!$I$45,'Transition Cash Flow'!$M$46)</f>
        <v>0</v>
      </c>
      <c r="P74" s="33">
        <f>NPV('Transition Cash Flow'!$C$3,(1+'Transition Rotation Sensitivity'!P$67)*'Transition Cash Flow'!$I$10*(1+'Transition Rotation Sensitivity'!$F74)*'Transition Cash Flow'!$I$11-'Transition Cash Flow'!$I$45,'Transition Cash Flow'!$M$46)</f>
        <v>0</v>
      </c>
      <c r="Q74" s="33">
        <f>NPV('Transition Cash Flow'!$C$3,(1+'Transition Rotation Sensitivity'!Q$67)*'Transition Cash Flow'!$I$10*(1+'Transition Rotation Sensitivity'!$F74)*'Transition Cash Flow'!$I$11-'Transition Cash Flow'!$I$45,'Transition Cash Flow'!$M$46)</f>
        <v>0</v>
      </c>
      <c r="R74" s="33">
        <f>NPV('Transition Cash Flow'!$C$3,(1+'Transition Rotation Sensitivity'!R$67)*'Transition Cash Flow'!$I$10*(1+'Transition Rotation Sensitivity'!$F74)*'Transition Cash Flow'!$I$11-'Transition Cash Flow'!$I$45,'Transition Cash Flow'!$M$46)</f>
        <v>0</v>
      </c>
      <c r="S74" s="33">
        <f>NPV('Transition Cash Flow'!$C$3,(1+'Transition Rotation Sensitivity'!S$67)*'Transition Cash Flow'!$I$10*(1+'Transition Rotation Sensitivity'!$F74)*'Transition Cash Flow'!$I$11-'Transition Cash Flow'!$I$45,'Transition Cash Flow'!$M$46)</f>
        <v>0</v>
      </c>
      <c r="T74" s="33"/>
      <c r="U74" s="79"/>
      <c r="W74" s="149"/>
      <c r="X74" s="32">
        <f t="shared" si="7"/>
        <v>0</v>
      </c>
      <c r="Y74" s="35" t="e">
        <f>G74/NPV('Transition Cash Flow'!$C$3,'Transition Cash Flow'!$I$45,'Transition Cash Flow'!$M$45)</f>
        <v>#DIV/0!</v>
      </c>
      <c r="Z74" s="35" t="e">
        <f>H74/NPV('Transition Cash Flow'!$C$3,'Transition Cash Flow'!$I$45,'Transition Cash Flow'!$M$45)</f>
        <v>#DIV/0!</v>
      </c>
      <c r="AA74" s="35" t="e">
        <f>I74/NPV('Transition Cash Flow'!$C$3,'Transition Cash Flow'!$I$45,'Transition Cash Flow'!$M$45)</f>
        <v>#DIV/0!</v>
      </c>
      <c r="AB74" s="35" t="e">
        <f>J74/NPV('Transition Cash Flow'!$C$3,'Transition Cash Flow'!$I$45,'Transition Cash Flow'!$M$45)</f>
        <v>#DIV/0!</v>
      </c>
      <c r="AC74" s="35" t="e">
        <f>K74/NPV('Transition Cash Flow'!$C$3,'Transition Cash Flow'!$I$45,'Transition Cash Flow'!$M$45)</f>
        <v>#DIV/0!</v>
      </c>
      <c r="AD74" s="35" t="e">
        <f>L74/NPV('Transition Cash Flow'!$C$3,'Transition Cash Flow'!$I$45,'Transition Cash Flow'!$M$45)</f>
        <v>#DIV/0!</v>
      </c>
      <c r="AE74" s="36" t="e">
        <f>M74/NPV('Transition Cash Flow'!$C$3,'Transition Cash Flow'!$I$45,'Transition Cash Flow'!$M$45)</f>
        <v>#DIV/0!</v>
      </c>
      <c r="AF74" s="35" t="e">
        <f>N74/NPV('Transition Cash Flow'!$C$3,'Transition Cash Flow'!$I$45,'Transition Cash Flow'!$M$45)</f>
        <v>#DIV/0!</v>
      </c>
      <c r="AG74" s="35" t="e">
        <f>O74/NPV('Transition Cash Flow'!$C$3,'Transition Cash Flow'!$I$45,'Transition Cash Flow'!$M$45)</f>
        <v>#DIV/0!</v>
      </c>
      <c r="AH74" s="35" t="e">
        <f>P74/NPV('Transition Cash Flow'!$C$3,'Transition Cash Flow'!$I$45,'Transition Cash Flow'!$M$45)</f>
        <v>#DIV/0!</v>
      </c>
      <c r="AI74" s="35" t="e">
        <f>Q74/NPV('Transition Cash Flow'!$C$3,'Transition Cash Flow'!$I$45,'Transition Cash Flow'!$M$45)</f>
        <v>#DIV/0!</v>
      </c>
      <c r="AJ74" s="35" t="e">
        <f>R74/NPV('Transition Cash Flow'!$C$3,'Transition Cash Flow'!$I$45,'Transition Cash Flow'!$M$45)</f>
        <v>#DIV/0!</v>
      </c>
      <c r="AK74" s="35" t="e">
        <f>S74/NPV('Transition Cash Flow'!$C$3,'Transition Cash Flow'!$I$45,'Transition Cash Flow'!$M$45)</f>
        <v>#DIV/0!</v>
      </c>
      <c r="AM74" s="69"/>
    </row>
    <row r="75" spans="1:39" x14ac:dyDescent="0.25">
      <c r="A75" s="153"/>
      <c r="B75" s="148"/>
      <c r="C75" s="194">
        <f>'Transition Cash Flow'!$E$11</f>
        <v>0</v>
      </c>
      <c r="D75" s="194">
        <f>(1+F75)*'Transition Cash Flow'!$I$11</f>
        <v>0</v>
      </c>
      <c r="E75" s="194">
        <f>'Transition Cash Flow'!$M$11</f>
        <v>0</v>
      </c>
      <c r="F75" s="173">
        <v>0.05</v>
      </c>
      <c r="G75" s="33">
        <f>NPV('Transition Cash Flow'!$C$3,(1+'Transition Rotation Sensitivity'!G$67)*'Transition Cash Flow'!$I$10*(1+'Transition Rotation Sensitivity'!$F75)*'Transition Cash Flow'!$I$11-'Transition Cash Flow'!$I$45,'Transition Cash Flow'!$M$46)</f>
        <v>0</v>
      </c>
      <c r="H75" s="33">
        <f>NPV('Transition Cash Flow'!$C$3,(1+'Transition Rotation Sensitivity'!H$67)*'Transition Cash Flow'!$I$10*(1+'Transition Rotation Sensitivity'!$F75)*'Transition Cash Flow'!$I$11-'Transition Cash Flow'!$I$45,'Transition Cash Flow'!$M$46)</f>
        <v>0</v>
      </c>
      <c r="I75" s="33">
        <f>NPV('Transition Cash Flow'!$C$3,(1+'Transition Rotation Sensitivity'!I$67)*'Transition Cash Flow'!$I$10*(1+'Transition Rotation Sensitivity'!$F75)*'Transition Cash Flow'!$I$11-'Transition Cash Flow'!$I$45,'Transition Cash Flow'!$M$46)</f>
        <v>0</v>
      </c>
      <c r="J75" s="33">
        <f>NPV('Transition Cash Flow'!$C$3,(1+'Transition Rotation Sensitivity'!J$67)*'Transition Cash Flow'!$I$10*(1+'Transition Rotation Sensitivity'!$F75)*'Transition Cash Flow'!$I$11-'Transition Cash Flow'!$I$45,'Transition Cash Flow'!$M$46)</f>
        <v>0</v>
      </c>
      <c r="K75" s="33">
        <f>NPV('Transition Cash Flow'!$C$3,(1+'Transition Rotation Sensitivity'!K$67)*'Transition Cash Flow'!$I$10*(1+'Transition Rotation Sensitivity'!$F75)*'Transition Cash Flow'!$I$11-'Transition Cash Flow'!$I$45,'Transition Cash Flow'!$M$46)</f>
        <v>0</v>
      </c>
      <c r="L75" s="33">
        <f>NPV('Transition Cash Flow'!$C$3,(1+'Transition Rotation Sensitivity'!L$67)*'Transition Cash Flow'!$I$10*(1+'Transition Rotation Sensitivity'!$F75)*'Transition Cash Flow'!$I$11-'Transition Cash Flow'!$I$45,'Transition Cash Flow'!$M$46)</f>
        <v>0</v>
      </c>
      <c r="M75" s="33">
        <f>NPV('Transition Cash Flow'!$C$3,(1+'Transition Rotation Sensitivity'!M$67)*'Transition Cash Flow'!$I$10*(1+'Transition Rotation Sensitivity'!$F75)*'Transition Cash Flow'!$I$11-'Transition Cash Flow'!$I$45,'Transition Cash Flow'!$M$46)</f>
        <v>0</v>
      </c>
      <c r="N75" s="33">
        <f>NPV('Transition Cash Flow'!$C$3,(1+'Transition Rotation Sensitivity'!N$67)*'Transition Cash Flow'!$I$10*(1+'Transition Rotation Sensitivity'!$F75)*'Transition Cash Flow'!$I$11-'Transition Cash Flow'!$I$45,'Transition Cash Flow'!$M$46)</f>
        <v>0</v>
      </c>
      <c r="O75" s="33">
        <f>NPV('Transition Cash Flow'!$C$3,(1+'Transition Rotation Sensitivity'!O$67)*'Transition Cash Flow'!$I$10*(1+'Transition Rotation Sensitivity'!$F75)*'Transition Cash Flow'!$I$11-'Transition Cash Flow'!$I$45,'Transition Cash Flow'!$M$46)</f>
        <v>0</v>
      </c>
      <c r="P75" s="33">
        <f>NPV('Transition Cash Flow'!$C$3,(1+'Transition Rotation Sensitivity'!P$67)*'Transition Cash Flow'!$I$10*(1+'Transition Rotation Sensitivity'!$F75)*'Transition Cash Flow'!$I$11-'Transition Cash Flow'!$I$45,'Transition Cash Flow'!$M$46)</f>
        <v>0</v>
      </c>
      <c r="Q75" s="33">
        <f>NPV('Transition Cash Flow'!$C$3,(1+'Transition Rotation Sensitivity'!Q$67)*'Transition Cash Flow'!$I$10*(1+'Transition Rotation Sensitivity'!$F75)*'Transition Cash Flow'!$I$11-'Transition Cash Flow'!$I$45,'Transition Cash Flow'!$M$46)</f>
        <v>0</v>
      </c>
      <c r="R75" s="33">
        <f>NPV('Transition Cash Flow'!$C$3,(1+'Transition Rotation Sensitivity'!R$67)*'Transition Cash Flow'!$I$10*(1+'Transition Rotation Sensitivity'!$F75)*'Transition Cash Flow'!$I$11-'Transition Cash Flow'!$I$45,'Transition Cash Flow'!$M$46)</f>
        <v>0</v>
      </c>
      <c r="S75" s="33">
        <f>NPV('Transition Cash Flow'!$C$3,(1+'Transition Rotation Sensitivity'!S$67)*'Transition Cash Flow'!$I$10*(1+'Transition Rotation Sensitivity'!$F75)*'Transition Cash Flow'!$I$11-'Transition Cash Flow'!$I$45,'Transition Cash Flow'!$M$46)</f>
        <v>0</v>
      </c>
      <c r="T75" s="33"/>
      <c r="U75" s="79"/>
      <c r="W75" s="149"/>
      <c r="X75" s="32">
        <f t="shared" si="7"/>
        <v>0.05</v>
      </c>
      <c r="Y75" s="35" t="e">
        <f>G75/NPV('Transition Cash Flow'!$C$3,'Transition Cash Flow'!$I$45,'Transition Cash Flow'!$M$45)</f>
        <v>#DIV/0!</v>
      </c>
      <c r="Z75" s="35" t="e">
        <f>H75/NPV('Transition Cash Flow'!$C$3,'Transition Cash Flow'!$I$45,'Transition Cash Flow'!$M$45)</f>
        <v>#DIV/0!</v>
      </c>
      <c r="AA75" s="35" t="e">
        <f>I75/NPV('Transition Cash Flow'!$C$3,'Transition Cash Flow'!$I$45,'Transition Cash Flow'!$M$45)</f>
        <v>#DIV/0!</v>
      </c>
      <c r="AB75" s="35" t="e">
        <f>J75/NPV('Transition Cash Flow'!$C$3,'Transition Cash Flow'!$I$45,'Transition Cash Flow'!$M$45)</f>
        <v>#DIV/0!</v>
      </c>
      <c r="AC75" s="35" t="e">
        <f>K75/NPV('Transition Cash Flow'!$C$3,'Transition Cash Flow'!$I$45,'Transition Cash Flow'!$M$45)</f>
        <v>#DIV/0!</v>
      </c>
      <c r="AD75" s="35" t="e">
        <f>L75/NPV('Transition Cash Flow'!$C$3,'Transition Cash Flow'!$I$45,'Transition Cash Flow'!$M$45)</f>
        <v>#DIV/0!</v>
      </c>
      <c r="AE75" s="35" t="e">
        <f>M75/NPV('Transition Cash Flow'!$C$3,'Transition Cash Flow'!$I$45,'Transition Cash Flow'!$M$45)</f>
        <v>#DIV/0!</v>
      </c>
      <c r="AF75" s="35" t="e">
        <f>N75/NPV('Transition Cash Flow'!$C$3,'Transition Cash Flow'!$I$45,'Transition Cash Flow'!$M$45)</f>
        <v>#DIV/0!</v>
      </c>
      <c r="AG75" s="35" t="e">
        <f>O75/NPV('Transition Cash Flow'!$C$3,'Transition Cash Flow'!$I$45,'Transition Cash Flow'!$M$45)</f>
        <v>#DIV/0!</v>
      </c>
      <c r="AH75" s="35" t="e">
        <f>P75/NPV('Transition Cash Flow'!$C$3,'Transition Cash Flow'!$I$45,'Transition Cash Flow'!$M$45)</f>
        <v>#DIV/0!</v>
      </c>
      <c r="AI75" s="35" t="e">
        <f>Q75/NPV('Transition Cash Flow'!$C$3,'Transition Cash Flow'!$I$45,'Transition Cash Flow'!$M$45)</f>
        <v>#DIV/0!</v>
      </c>
      <c r="AJ75" s="35" t="e">
        <f>R75/NPV('Transition Cash Flow'!$C$3,'Transition Cash Flow'!$I$45,'Transition Cash Flow'!$M$45)</f>
        <v>#DIV/0!</v>
      </c>
      <c r="AK75" s="35" t="e">
        <f>S75/NPV('Transition Cash Flow'!$C$3,'Transition Cash Flow'!$I$45,'Transition Cash Flow'!$M$45)</f>
        <v>#DIV/0!</v>
      </c>
      <c r="AM75" s="69"/>
    </row>
    <row r="76" spans="1:39" x14ac:dyDescent="0.25">
      <c r="A76" s="153"/>
      <c r="B76" s="148"/>
      <c r="C76" s="194">
        <f>'Transition Cash Flow'!$E$11</f>
        <v>0</v>
      </c>
      <c r="D76" s="194">
        <f>(1+F76)*'Transition Cash Flow'!$I$11</f>
        <v>0</v>
      </c>
      <c r="E76" s="194">
        <f>'Transition Cash Flow'!$M$11</f>
        <v>0</v>
      </c>
      <c r="F76" s="173">
        <v>0.1</v>
      </c>
      <c r="G76" s="33">
        <f>NPV('Transition Cash Flow'!$C$3,(1+'Transition Rotation Sensitivity'!G$67)*'Transition Cash Flow'!$I$10*(1+'Transition Rotation Sensitivity'!$F76)*'Transition Cash Flow'!$I$11-'Transition Cash Flow'!$I$45,'Transition Cash Flow'!$M$46)</f>
        <v>0</v>
      </c>
      <c r="H76" s="33">
        <f>NPV('Transition Cash Flow'!$C$3,(1+'Transition Rotation Sensitivity'!H$67)*'Transition Cash Flow'!$I$10*(1+'Transition Rotation Sensitivity'!$F76)*'Transition Cash Flow'!$I$11-'Transition Cash Flow'!$I$45,'Transition Cash Flow'!$M$46)</f>
        <v>0</v>
      </c>
      <c r="I76" s="33">
        <f>NPV('Transition Cash Flow'!$C$3,(1+'Transition Rotation Sensitivity'!I$67)*'Transition Cash Flow'!$I$10*(1+'Transition Rotation Sensitivity'!$F76)*'Transition Cash Flow'!$I$11-'Transition Cash Flow'!$I$45,'Transition Cash Flow'!$M$46)</f>
        <v>0</v>
      </c>
      <c r="J76" s="33">
        <f>NPV('Transition Cash Flow'!$C$3,(1+'Transition Rotation Sensitivity'!J$67)*'Transition Cash Flow'!$I$10*(1+'Transition Rotation Sensitivity'!$F76)*'Transition Cash Flow'!$I$11-'Transition Cash Flow'!$I$45,'Transition Cash Flow'!$M$46)</f>
        <v>0</v>
      </c>
      <c r="K76" s="33">
        <f>NPV('Transition Cash Flow'!$C$3,(1+'Transition Rotation Sensitivity'!K$67)*'Transition Cash Flow'!$I$10*(1+'Transition Rotation Sensitivity'!$F76)*'Transition Cash Flow'!$I$11-'Transition Cash Flow'!$I$45,'Transition Cash Flow'!$M$46)</f>
        <v>0</v>
      </c>
      <c r="L76" s="33">
        <f>NPV('Transition Cash Flow'!$C$3,(1+'Transition Rotation Sensitivity'!L$67)*'Transition Cash Flow'!$I$10*(1+'Transition Rotation Sensitivity'!$F76)*'Transition Cash Flow'!$I$11-'Transition Cash Flow'!$I$45,'Transition Cash Flow'!$M$46)</f>
        <v>0</v>
      </c>
      <c r="M76" s="33">
        <f>NPV('Transition Cash Flow'!$C$3,(1+'Transition Rotation Sensitivity'!M$67)*'Transition Cash Flow'!$I$10*(1+'Transition Rotation Sensitivity'!$F76)*'Transition Cash Flow'!$I$11-'Transition Cash Flow'!$I$45,'Transition Cash Flow'!$M$46)</f>
        <v>0</v>
      </c>
      <c r="N76" s="33">
        <f>NPV('Transition Cash Flow'!$C$3,(1+'Transition Rotation Sensitivity'!N$67)*'Transition Cash Flow'!$I$10*(1+'Transition Rotation Sensitivity'!$F76)*'Transition Cash Flow'!$I$11-'Transition Cash Flow'!$I$45,'Transition Cash Flow'!$M$46)</f>
        <v>0</v>
      </c>
      <c r="O76" s="33">
        <f>NPV('Transition Cash Flow'!$C$3,(1+'Transition Rotation Sensitivity'!O$67)*'Transition Cash Flow'!$I$10*(1+'Transition Rotation Sensitivity'!$F76)*'Transition Cash Flow'!$I$11-'Transition Cash Flow'!$I$45,'Transition Cash Flow'!$M$46)</f>
        <v>0</v>
      </c>
      <c r="P76" s="33">
        <f>NPV('Transition Cash Flow'!$C$3,(1+'Transition Rotation Sensitivity'!P$67)*'Transition Cash Flow'!$I$10*(1+'Transition Rotation Sensitivity'!$F76)*'Transition Cash Flow'!$I$11-'Transition Cash Flow'!$I$45,'Transition Cash Flow'!$M$46)</f>
        <v>0</v>
      </c>
      <c r="Q76" s="33">
        <f>NPV('Transition Cash Flow'!$C$3,(1+'Transition Rotation Sensitivity'!Q$67)*'Transition Cash Flow'!$I$10*(1+'Transition Rotation Sensitivity'!$F76)*'Transition Cash Flow'!$I$11-'Transition Cash Flow'!$I$45,'Transition Cash Flow'!$M$46)</f>
        <v>0</v>
      </c>
      <c r="R76" s="33">
        <f>NPV('Transition Cash Flow'!$C$3,(1+'Transition Rotation Sensitivity'!R$67)*'Transition Cash Flow'!$I$10*(1+'Transition Rotation Sensitivity'!$F76)*'Transition Cash Flow'!$I$11-'Transition Cash Flow'!$I$45,'Transition Cash Flow'!$M$46)</f>
        <v>0</v>
      </c>
      <c r="S76" s="33">
        <f>NPV('Transition Cash Flow'!$C$3,(1+'Transition Rotation Sensitivity'!S$67)*'Transition Cash Flow'!$I$10*(1+'Transition Rotation Sensitivity'!$F76)*'Transition Cash Flow'!$I$11-'Transition Cash Flow'!$I$45,'Transition Cash Flow'!$M$46)</f>
        <v>0</v>
      </c>
      <c r="T76" s="33"/>
      <c r="U76" s="79"/>
      <c r="W76" s="149"/>
      <c r="X76" s="32">
        <f t="shared" si="7"/>
        <v>0.1</v>
      </c>
      <c r="Y76" s="35" t="e">
        <f>G76/NPV('Transition Cash Flow'!$C$3,'Transition Cash Flow'!$I$45,'Transition Cash Flow'!$M$45)</f>
        <v>#DIV/0!</v>
      </c>
      <c r="Z76" s="35" t="e">
        <f>H76/NPV('Transition Cash Flow'!$C$3,'Transition Cash Flow'!$I$45,'Transition Cash Flow'!$M$45)</f>
        <v>#DIV/0!</v>
      </c>
      <c r="AA76" s="35" t="e">
        <f>I76/NPV('Transition Cash Flow'!$C$3,'Transition Cash Flow'!$I$45,'Transition Cash Flow'!$M$45)</f>
        <v>#DIV/0!</v>
      </c>
      <c r="AB76" s="35" t="e">
        <f>J76/NPV('Transition Cash Flow'!$C$3,'Transition Cash Flow'!$I$45,'Transition Cash Flow'!$M$45)</f>
        <v>#DIV/0!</v>
      </c>
      <c r="AC76" s="35" t="e">
        <f>K76/NPV('Transition Cash Flow'!$C$3,'Transition Cash Flow'!$I$45,'Transition Cash Flow'!$M$45)</f>
        <v>#DIV/0!</v>
      </c>
      <c r="AD76" s="35" t="e">
        <f>L76/NPV('Transition Cash Flow'!$C$3,'Transition Cash Flow'!$I$45,'Transition Cash Flow'!$M$45)</f>
        <v>#DIV/0!</v>
      </c>
      <c r="AE76" s="35" t="e">
        <f>M76/NPV('Transition Cash Flow'!$C$3,'Transition Cash Flow'!$I$45,'Transition Cash Flow'!$M$45)</f>
        <v>#DIV/0!</v>
      </c>
      <c r="AF76" s="35" t="e">
        <f>N76/NPV('Transition Cash Flow'!$C$3,'Transition Cash Flow'!$I$45,'Transition Cash Flow'!$M$45)</f>
        <v>#DIV/0!</v>
      </c>
      <c r="AG76" s="35" t="e">
        <f>O76/NPV('Transition Cash Flow'!$C$3,'Transition Cash Flow'!$I$45,'Transition Cash Flow'!$M$45)</f>
        <v>#DIV/0!</v>
      </c>
      <c r="AH76" s="35" t="e">
        <f>P76/NPV('Transition Cash Flow'!$C$3,'Transition Cash Flow'!$I$45,'Transition Cash Flow'!$M$45)</f>
        <v>#DIV/0!</v>
      </c>
      <c r="AI76" s="35" t="e">
        <f>Q76/NPV('Transition Cash Flow'!$C$3,'Transition Cash Flow'!$I$45,'Transition Cash Flow'!$M$45)</f>
        <v>#DIV/0!</v>
      </c>
      <c r="AJ76" s="35" t="e">
        <f>R76/NPV('Transition Cash Flow'!$C$3,'Transition Cash Flow'!$I$45,'Transition Cash Flow'!$M$45)</f>
        <v>#DIV/0!</v>
      </c>
      <c r="AK76" s="35" t="e">
        <f>S76/NPV('Transition Cash Flow'!$C$3,'Transition Cash Flow'!$I$45,'Transition Cash Flow'!$M$45)</f>
        <v>#DIV/0!</v>
      </c>
      <c r="AM76" s="69"/>
    </row>
    <row r="77" spans="1:39" x14ac:dyDescent="0.25">
      <c r="A77" s="153"/>
      <c r="B77" s="148"/>
      <c r="C77" s="194">
        <f>'Transition Cash Flow'!$E$11</f>
        <v>0</v>
      </c>
      <c r="D77" s="194">
        <f>(1+F77)*'Transition Cash Flow'!$I$11</f>
        <v>0</v>
      </c>
      <c r="E77" s="194">
        <f>'Transition Cash Flow'!$M$11</f>
        <v>0</v>
      </c>
      <c r="F77" s="173">
        <v>0.15</v>
      </c>
      <c r="G77" s="33">
        <f>NPV('Transition Cash Flow'!$C$3,(1+'Transition Rotation Sensitivity'!G$67)*'Transition Cash Flow'!$I$10*(1+'Transition Rotation Sensitivity'!$F77)*'Transition Cash Flow'!$I$11-'Transition Cash Flow'!$I$45,'Transition Cash Flow'!$M$46)</f>
        <v>0</v>
      </c>
      <c r="H77" s="33">
        <f>NPV('Transition Cash Flow'!$C$3,(1+'Transition Rotation Sensitivity'!H$67)*'Transition Cash Flow'!$I$10*(1+'Transition Rotation Sensitivity'!$F77)*'Transition Cash Flow'!$I$11-'Transition Cash Flow'!$I$45,'Transition Cash Flow'!$M$46)</f>
        <v>0</v>
      </c>
      <c r="I77" s="33">
        <f>NPV('Transition Cash Flow'!$C$3,(1+'Transition Rotation Sensitivity'!I$67)*'Transition Cash Flow'!$I$10*(1+'Transition Rotation Sensitivity'!$F77)*'Transition Cash Flow'!$I$11-'Transition Cash Flow'!$I$45,'Transition Cash Flow'!$M$46)</f>
        <v>0</v>
      </c>
      <c r="J77" s="33">
        <f>NPV('Transition Cash Flow'!$C$3,(1+'Transition Rotation Sensitivity'!J$67)*'Transition Cash Flow'!$I$10*(1+'Transition Rotation Sensitivity'!$F77)*'Transition Cash Flow'!$I$11-'Transition Cash Flow'!$I$45,'Transition Cash Flow'!$M$46)</f>
        <v>0</v>
      </c>
      <c r="K77" s="33">
        <f>NPV('Transition Cash Flow'!$C$3,(1+'Transition Rotation Sensitivity'!K$67)*'Transition Cash Flow'!$I$10*(1+'Transition Rotation Sensitivity'!$F77)*'Transition Cash Flow'!$I$11-'Transition Cash Flow'!$I$45,'Transition Cash Flow'!$M$46)</f>
        <v>0</v>
      </c>
      <c r="L77" s="33">
        <f>NPV('Transition Cash Flow'!$C$3,(1+'Transition Rotation Sensitivity'!L$67)*'Transition Cash Flow'!$I$10*(1+'Transition Rotation Sensitivity'!$F77)*'Transition Cash Flow'!$I$11-'Transition Cash Flow'!$I$45,'Transition Cash Flow'!$M$46)</f>
        <v>0</v>
      </c>
      <c r="M77" s="33">
        <f>NPV('Transition Cash Flow'!$C$3,(1+'Transition Rotation Sensitivity'!M$67)*'Transition Cash Flow'!$I$10*(1+'Transition Rotation Sensitivity'!$F77)*'Transition Cash Flow'!$I$11-'Transition Cash Flow'!$I$45,'Transition Cash Flow'!$M$46)</f>
        <v>0</v>
      </c>
      <c r="N77" s="33">
        <f>NPV('Transition Cash Flow'!$C$3,(1+'Transition Rotation Sensitivity'!N$67)*'Transition Cash Flow'!$I$10*(1+'Transition Rotation Sensitivity'!$F77)*'Transition Cash Flow'!$I$11-'Transition Cash Flow'!$I$45,'Transition Cash Flow'!$M$46)</f>
        <v>0</v>
      </c>
      <c r="O77" s="33">
        <f>NPV('Transition Cash Flow'!$C$3,(1+'Transition Rotation Sensitivity'!O$67)*'Transition Cash Flow'!$I$10*(1+'Transition Rotation Sensitivity'!$F77)*'Transition Cash Flow'!$I$11-'Transition Cash Flow'!$I$45,'Transition Cash Flow'!$M$46)</f>
        <v>0</v>
      </c>
      <c r="P77" s="33">
        <f>NPV('Transition Cash Flow'!$C$3,(1+'Transition Rotation Sensitivity'!P$67)*'Transition Cash Flow'!$I$10*(1+'Transition Rotation Sensitivity'!$F77)*'Transition Cash Flow'!$I$11-'Transition Cash Flow'!$I$45,'Transition Cash Flow'!$M$46)</f>
        <v>0</v>
      </c>
      <c r="Q77" s="33">
        <f>NPV('Transition Cash Flow'!$C$3,(1+'Transition Rotation Sensitivity'!Q$67)*'Transition Cash Flow'!$I$10*(1+'Transition Rotation Sensitivity'!$F77)*'Transition Cash Flow'!$I$11-'Transition Cash Flow'!$I$45,'Transition Cash Flow'!$M$46)</f>
        <v>0</v>
      </c>
      <c r="R77" s="33">
        <f>NPV('Transition Cash Flow'!$C$3,(1+'Transition Rotation Sensitivity'!R$67)*'Transition Cash Flow'!$I$10*(1+'Transition Rotation Sensitivity'!$F77)*'Transition Cash Flow'!$I$11-'Transition Cash Flow'!$I$45,'Transition Cash Flow'!$M$46)</f>
        <v>0</v>
      </c>
      <c r="S77" s="33">
        <f>NPV('Transition Cash Flow'!$C$3,(1+'Transition Rotation Sensitivity'!S$67)*'Transition Cash Flow'!$I$10*(1+'Transition Rotation Sensitivity'!$F77)*'Transition Cash Flow'!$I$11-'Transition Cash Flow'!$I$45,'Transition Cash Flow'!$M$46)</f>
        <v>0</v>
      </c>
      <c r="T77" s="33"/>
      <c r="U77" s="79"/>
      <c r="W77" s="149"/>
      <c r="X77" s="32">
        <f t="shared" si="7"/>
        <v>0.15</v>
      </c>
      <c r="Y77" s="35" t="e">
        <f>G77/NPV('Transition Cash Flow'!$C$3,'Transition Cash Flow'!$I$45,'Transition Cash Flow'!$M$45)</f>
        <v>#DIV/0!</v>
      </c>
      <c r="Z77" s="35" t="e">
        <f>H77/NPV('Transition Cash Flow'!$C$3,'Transition Cash Flow'!$I$45,'Transition Cash Flow'!$M$45)</f>
        <v>#DIV/0!</v>
      </c>
      <c r="AA77" s="35" t="e">
        <f>I77/NPV('Transition Cash Flow'!$C$3,'Transition Cash Flow'!$I$45,'Transition Cash Flow'!$M$45)</f>
        <v>#DIV/0!</v>
      </c>
      <c r="AB77" s="35" t="e">
        <f>J77/NPV('Transition Cash Flow'!$C$3,'Transition Cash Flow'!$I$45,'Transition Cash Flow'!$M$45)</f>
        <v>#DIV/0!</v>
      </c>
      <c r="AC77" s="35" t="e">
        <f>K77/NPV('Transition Cash Flow'!$C$3,'Transition Cash Flow'!$I$45,'Transition Cash Flow'!$M$45)</f>
        <v>#DIV/0!</v>
      </c>
      <c r="AD77" s="35" t="e">
        <f>L77/NPV('Transition Cash Flow'!$C$3,'Transition Cash Flow'!$I$45,'Transition Cash Flow'!$M$45)</f>
        <v>#DIV/0!</v>
      </c>
      <c r="AE77" s="35" t="e">
        <f>M77/NPV('Transition Cash Flow'!$C$3,'Transition Cash Flow'!$I$45,'Transition Cash Flow'!$M$45)</f>
        <v>#DIV/0!</v>
      </c>
      <c r="AF77" s="35" t="e">
        <f>N77/NPV('Transition Cash Flow'!$C$3,'Transition Cash Flow'!$I$45,'Transition Cash Flow'!$M$45)</f>
        <v>#DIV/0!</v>
      </c>
      <c r="AG77" s="35" t="e">
        <f>O77/NPV('Transition Cash Flow'!$C$3,'Transition Cash Flow'!$I$45,'Transition Cash Flow'!$M$45)</f>
        <v>#DIV/0!</v>
      </c>
      <c r="AH77" s="35" t="e">
        <f>P77/NPV('Transition Cash Flow'!$C$3,'Transition Cash Flow'!$I$45,'Transition Cash Flow'!$M$45)</f>
        <v>#DIV/0!</v>
      </c>
      <c r="AI77" s="35" t="e">
        <f>Q77/NPV('Transition Cash Flow'!$C$3,'Transition Cash Flow'!$I$45,'Transition Cash Flow'!$M$45)</f>
        <v>#DIV/0!</v>
      </c>
      <c r="AJ77" s="35" t="e">
        <f>R77/NPV('Transition Cash Flow'!$C$3,'Transition Cash Flow'!$I$45,'Transition Cash Flow'!$M$45)</f>
        <v>#DIV/0!</v>
      </c>
      <c r="AK77" s="35" t="e">
        <f>S77/NPV('Transition Cash Flow'!$C$3,'Transition Cash Flow'!$I$45,'Transition Cash Flow'!$M$45)</f>
        <v>#DIV/0!</v>
      </c>
      <c r="AM77" s="69"/>
    </row>
    <row r="78" spans="1:39" x14ac:dyDescent="0.25">
      <c r="A78" s="153"/>
      <c r="B78" s="148"/>
      <c r="C78" s="194">
        <f>'Transition Cash Flow'!$E$11</f>
        <v>0</v>
      </c>
      <c r="D78" s="194">
        <f>(1+F78)*'Transition Cash Flow'!$I$11</f>
        <v>0</v>
      </c>
      <c r="E78" s="194">
        <f>'Transition Cash Flow'!$M$11</f>
        <v>0</v>
      </c>
      <c r="F78" s="173">
        <v>0.2</v>
      </c>
      <c r="G78" s="33">
        <f>NPV('Transition Cash Flow'!$C$3,(1+'Transition Rotation Sensitivity'!G$67)*'Transition Cash Flow'!$I$10*(1+'Transition Rotation Sensitivity'!$F78)*'Transition Cash Flow'!$I$11-'Transition Cash Flow'!$I$45,'Transition Cash Flow'!$M$46)</f>
        <v>0</v>
      </c>
      <c r="H78" s="33">
        <f>NPV('Transition Cash Flow'!$C$3,(1+'Transition Rotation Sensitivity'!H$67)*'Transition Cash Flow'!$I$10*(1+'Transition Rotation Sensitivity'!$F78)*'Transition Cash Flow'!$I$11-'Transition Cash Flow'!$I$45,'Transition Cash Flow'!$M$46)</f>
        <v>0</v>
      </c>
      <c r="I78" s="33">
        <f>NPV('Transition Cash Flow'!$C$3,(1+'Transition Rotation Sensitivity'!I$67)*'Transition Cash Flow'!$I$10*(1+'Transition Rotation Sensitivity'!$F78)*'Transition Cash Flow'!$I$11-'Transition Cash Flow'!$I$45,'Transition Cash Flow'!$M$46)</f>
        <v>0</v>
      </c>
      <c r="J78" s="33">
        <f>NPV('Transition Cash Flow'!$C$3,(1+'Transition Rotation Sensitivity'!J$67)*'Transition Cash Flow'!$I$10*(1+'Transition Rotation Sensitivity'!$F78)*'Transition Cash Flow'!$I$11-'Transition Cash Flow'!$I$45,'Transition Cash Flow'!$M$46)</f>
        <v>0</v>
      </c>
      <c r="K78" s="33">
        <f>NPV('Transition Cash Flow'!$C$3,(1+'Transition Rotation Sensitivity'!K$67)*'Transition Cash Flow'!$I$10*(1+'Transition Rotation Sensitivity'!$F78)*'Transition Cash Flow'!$I$11-'Transition Cash Flow'!$I$45,'Transition Cash Flow'!$M$46)</f>
        <v>0</v>
      </c>
      <c r="L78" s="33">
        <f>NPV('Transition Cash Flow'!$C$3,(1+'Transition Rotation Sensitivity'!L$67)*'Transition Cash Flow'!$I$10*(1+'Transition Rotation Sensitivity'!$F78)*'Transition Cash Flow'!$I$11-'Transition Cash Flow'!$I$45,'Transition Cash Flow'!$M$46)</f>
        <v>0</v>
      </c>
      <c r="M78" s="33">
        <f>NPV('Transition Cash Flow'!$C$3,(1+'Transition Rotation Sensitivity'!M$67)*'Transition Cash Flow'!$I$10*(1+'Transition Rotation Sensitivity'!$F78)*'Transition Cash Flow'!$I$11-'Transition Cash Flow'!$I$45,'Transition Cash Flow'!$M$46)</f>
        <v>0</v>
      </c>
      <c r="N78" s="33">
        <f>NPV('Transition Cash Flow'!$C$3,(1+'Transition Rotation Sensitivity'!N$67)*'Transition Cash Flow'!$I$10*(1+'Transition Rotation Sensitivity'!$F78)*'Transition Cash Flow'!$I$11-'Transition Cash Flow'!$I$45,'Transition Cash Flow'!$M$46)</f>
        <v>0</v>
      </c>
      <c r="O78" s="33">
        <f>NPV('Transition Cash Flow'!$C$3,(1+'Transition Rotation Sensitivity'!O$67)*'Transition Cash Flow'!$I$10*(1+'Transition Rotation Sensitivity'!$F78)*'Transition Cash Flow'!$I$11-'Transition Cash Flow'!$I$45,'Transition Cash Flow'!$M$46)</f>
        <v>0</v>
      </c>
      <c r="P78" s="33">
        <f>NPV('Transition Cash Flow'!$C$3,(1+'Transition Rotation Sensitivity'!P$67)*'Transition Cash Flow'!$I$10*(1+'Transition Rotation Sensitivity'!$F78)*'Transition Cash Flow'!$I$11-'Transition Cash Flow'!$I$45,'Transition Cash Flow'!$M$46)</f>
        <v>0</v>
      </c>
      <c r="Q78" s="33">
        <f>NPV('Transition Cash Flow'!$C$3,(1+'Transition Rotation Sensitivity'!Q$67)*'Transition Cash Flow'!$I$10*(1+'Transition Rotation Sensitivity'!$F78)*'Transition Cash Flow'!$I$11-'Transition Cash Flow'!$I$45,'Transition Cash Flow'!$M$46)</f>
        <v>0</v>
      </c>
      <c r="R78" s="33">
        <f>NPV('Transition Cash Flow'!$C$3,(1+'Transition Rotation Sensitivity'!R$67)*'Transition Cash Flow'!$I$10*(1+'Transition Rotation Sensitivity'!$F78)*'Transition Cash Flow'!$I$11-'Transition Cash Flow'!$I$45,'Transition Cash Flow'!$M$46)</f>
        <v>0</v>
      </c>
      <c r="S78" s="33">
        <f>NPV('Transition Cash Flow'!$C$3,(1+'Transition Rotation Sensitivity'!S$67)*'Transition Cash Flow'!$I$10*(1+'Transition Rotation Sensitivity'!$F78)*'Transition Cash Flow'!$I$11-'Transition Cash Flow'!$I$45,'Transition Cash Flow'!$M$46)</f>
        <v>0</v>
      </c>
      <c r="T78" s="33"/>
      <c r="U78" s="79"/>
      <c r="W78" s="149"/>
      <c r="X78" s="32">
        <f t="shared" si="7"/>
        <v>0.2</v>
      </c>
      <c r="Y78" s="35" t="e">
        <f>G78/NPV('Transition Cash Flow'!$C$3,'Transition Cash Flow'!$I$45,'Transition Cash Flow'!$M$45)</f>
        <v>#DIV/0!</v>
      </c>
      <c r="Z78" s="35" t="e">
        <f>H78/NPV('Transition Cash Flow'!$C$3,'Transition Cash Flow'!$I$45,'Transition Cash Flow'!$M$45)</f>
        <v>#DIV/0!</v>
      </c>
      <c r="AA78" s="35" t="e">
        <f>I78/NPV('Transition Cash Flow'!$C$3,'Transition Cash Flow'!$I$45,'Transition Cash Flow'!$M$45)</f>
        <v>#DIV/0!</v>
      </c>
      <c r="AB78" s="35" t="e">
        <f>J78/NPV('Transition Cash Flow'!$C$3,'Transition Cash Flow'!$I$45,'Transition Cash Flow'!$M$45)</f>
        <v>#DIV/0!</v>
      </c>
      <c r="AC78" s="35" t="e">
        <f>K78/NPV('Transition Cash Flow'!$C$3,'Transition Cash Flow'!$I$45,'Transition Cash Flow'!$M$45)</f>
        <v>#DIV/0!</v>
      </c>
      <c r="AD78" s="35" t="e">
        <f>L78/NPV('Transition Cash Flow'!$C$3,'Transition Cash Flow'!$I$45,'Transition Cash Flow'!$M$45)</f>
        <v>#DIV/0!</v>
      </c>
      <c r="AE78" s="35" t="e">
        <f>M78/NPV('Transition Cash Flow'!$C$3,'Transition Cash Flow'!$I$45,'Transition Cash Flow'!$M$45)</f>
        <v>#DIV/0!</v>
      </c>
      <c r="AF78" s="35" t="e">
        <f>N78/NPV('Transition Cash Flow'!$C$3,'Transition Cash Flow'!$I$45,'Transition Cash Flow'!$M$45)</f>
        <v>#DIV/0!</v>
      </c>
      <c r="AG78" s="35" t="e">
        <f>O78/NPV('Transition Cash Flow'!$C$3,'Transition Cash Flow'!$I$45,'Transition Cash Flow'!$M$45)</f>
        <v>#DIV/0!</v>
      </c>
      <c r="AH78" s="35" t="e">
        <f>P78/NPV('Transition Cash Flow'!$C$3,'Transition Cash Flow'!$I$45,'Transition Cash Flow'!$M$45)</f>
        <v>#DIV/0!</v>
      </c>
      <c r="AI78" s="35" t="e">
        <f>Q78/NPV('Transition Cash Flow'!$C$3,'Transition Cash Flow'!$I$45,'Transition Cash Flow'!$M$45)</f>
        <v>#DIV/0!</v>
      </c>
      <c r="AJ78" s="35" t="e">
        <f>R78/NPV('Transition Cash Flow'!$C$3,'Transition Cash Flow'!$I$45,'Transition Cash Flow'!$M$45)</f>
        <v>#DIV/0!</v>
      </c>
      <c r="AK78" s="35" t="e">
        <f>S78/NPV('Transition Cash Flow'!$C$3,'Transition Cash Flow'!$I$45,'Transition Cash Flow'!$M$45)</f>
        <v>#DIV/0!</v>
      </c>
      <c r="AM78" s="69"/>
    </row>
    <row r="79" spans="1:39" x14ac:dyDescent="0.25">
      <c r="A79" s="153"/>
      <c r="B79" s="148"/>
      <c r="C79" s="194">
        <f>'Transition Cash Flow'!$E$11</f>
        <v>0</v>
      </c>
      <c r="D79" s="194">
        <f>(1+F79)*'Transition Cash Flow'!$I$11</f>
        <v>0</v>
      </c>
      <c r="E79" s="194">
        <f>'Transition Cash Flow'!$M$11</f>
        <v>0</v>
      </c>
      <c r="F79" s="173">
        <v>0.25</v>
      </c>
      <c r="G79" s="33">
        <f>NPV('Transition Cash Flow'!$C$3,(1+'Transition Rotation Sensitivity'!G$67)*'Transition Cash Flow'!$I$10*(1+'Transition Rotation Sensitivity'!$F79)*'Transition Cash Flow'!$I$11-'Transition Cash Flow'!$I$45,'Transition Cash Flow'!$M$46)</f>
        <v>0</v>
      </c>
      <c r="H79" s="33">
        <f>NPV('Transition Cash Flow'!$C$3,(1+'Transition Rotation Sensitivity'!H$67)*'Transition Cash Flow'!$I$10*(1+'Transition Rotation Sensitivity'!$F79)*'Transition Cash Flow'!$I$11-'Transition Cash Flow'!$I$45,'Transition Cash Flow'!$M$46)</f>
        <v>0</v>
      </c>
      <c r="I79" s="33">
        <f>NPV('Transition Cash Flow'!$C$3,(1+'Transition Rotation Sensitivity'!I$67)*'Transition Cash Flow'!$I$10*(1+'Transition Rotation Sensitivity'!$F79)*'Transition Cash Flow'!$I$11-'Transition Cash Flow'!$I$45,'Transition Cash Flow'!$M$46)</f>
        <v>0</v>
      </c>
      <c r="J79" s="33">
        <f>NPV('Transition Cash Flow'!$C$3,(1+'Transition Rotation Sensitivity'!J$67)*'Transition Cash Flow'!$I$10*(1+'Transition Rotation Sensitivity'!$F79)*'Transition Cash Flow'!$I$11-'Transition Cash Flow'!$I$45,'Transition Cash Flow'!$M$46)</f>
        <v>0</v>
      </c>
      <c r="K79" s="33">
        <f>NPV('Transition Cash Flow'!$C$3,(1+'Transition Rotation Sensitivity'!K$67)*'Transition Cash Flow'!$I$10*(1+'Transition Rotation Sensitivity'!$F79)*'Transition Cash Flow'!$I$11-'Transition Cash Flow'!$I$45,'Transition Cash Flow'!$M$46)</f>
        <v>0</v>
      </c>
      <c r="L79" s="33">
        <f>NPV('Transition Cash Flow'!$C$3,(1+'Transition Rotation Sensitivity'!L$67)*'Transition Cash Flow'!$I$10*(1+'Transition Rotation Sensitivity'!$F79)*'Transition Cash Flow'!$I$11-'Transition Cash Flow'!$I$45,'Transition Cash Flow'!$M$46)</f>
        <v>0</v>
      </c>
      <c r="M79" s="33">
        <f>NPV('Transition Cash Flow'!$C$3,(1+'Transition Rotation Sensitivity'!M$67)*'Transition Cash Flow'!$I$10*(1+'Transition Rotation Sensitivity'!$F79)*'Transition Cash Flow'!$I$11-'Transition Cash Flow'!$I$45,'Transition Cash Flow'!$M$46)</f>
        <v>0</v>
      </c>
      <c r="N79" s="33">
        <f>NPV('Transition Cash Flow'!$C$3,(1+'Transition Rotation Sensitivity'!N$67)*'Transition Cash Flow'!$I$10*(1+'Transition Rotation Sensitivity'!$F79)*'Transition Cash Flow'!$I$11-'Transition Cash Flow'!$I$45,'Transition Cash Flow'!$M$46)</f>
        <v>0</v>
      </c>
      <c r="O79" s="33">
        <f>NPV('Transition Cash Flow'!$C$3,(1+'Transition Rotation Sensitivity'!O$67)*'Transition Cash Flow'!$I$10*(1+'Transition Rotation Sensitivity'!$F79)*'Transition Cash Flow'!$I$11-'Transition Cash Flow'!$I$45,'Transition Cash Flow'!$M$46)</f>
        <v>0</v>
      </c>
      <c r="P79" s="33">
        <f>NPV('Transition Cash Flow'!$C$3,(1+'Transition Rotation Sensitivity'!P$67)*'Transition Cash Flow'!$I$10*(1+'Transition Rotation Sensitivity'!$F79)*'Transition Cash Flow'!$I$11-'Transition Cash Flow'!$I$45,'Transition Cash Flow'!$M$46)</f>
        <v>0</v>
      </c>
      <c r="Q79" s="33">
        <f>NPV('Transition Cash Flow'!$C$3,(1+'Transition Rotation Sensitivity'!Q$67)*'Transition Cash Flow'!$I$10*(1+'Transition Rotation Sensitivity'!$F79)*'Transition Cash Flow'!$I$11-'Transition Cash Flow'!$I$45,'Transition Cash Flow'!$M$46)</f>
        <v>0</v>
      </c>
      <c r="R79" s="33">
        <f>NPV('Transition Cash Flow'!$C$3,(1+'Transition Rotation Sensitivity'!R$67)*'Transition Cash Flow'!$I$10*(1+'Transition Rotation Sensitivity'!$F79)*'Transition Cash Flow'!$I$11-'Transition Cash Flow'!$I$45,'Transition Cash Flow'!$M$46)</f>
        <v>0</v>
      </c>
      <c r="S79" s="33">
        <f>NPV('Transition Cash Flow'!$C$3,(1+'Transition Rotation Sensitivity'!S$67)*'Transition Cash Flow'!$I$10*(1+'Transition Rotation Sensitivity'!$F79)*'Transition Cash Flow'!$I$11-'Transition Cash Flow'!$I$45,'Transition Cash Flow'!$M$46)</f>
        <v>0</v>
      </c>
      <c r="T79" s="33"/>
      <c r="U79" s="79"/>
      <c r="W79" s="149"/>
      <c r="X79" s="32">
        <f t="shared" si="7"/>
        <v>0.25</v>
      </c>
      <c r="Y79" s="35" t="e">
        <f>G79/NPV('Transition Cash Flow'!$C$3,'Transition Cash Flow'!$I$45,'Transition Cash Flow'!$M$45)</f>
        <v>#DIV/0!</v>
      </c>
      <c r="Z79" s="35" t="e">
        <f>H79/NPV('Transition Cash Flow'!$C$3,'Transition Cash Flow'!$I$45,'Transition Cash Flow'!$M$45)</f>
        <v>#DIV/0!</v>
      </c>
      <c r="AA79" s="35" t="e">
        <f>I79/NPV('Transition Cash Flow'!$C$3,'Transition Cash Flow'!$I$45,'Transition Cash Flow'!$M$45)</f>
        <v>#DIV/0!</v>
      </c>
      <c r="AB79" s="35" t="e">
        <f>J79/NPV('Transition Cash Flow'!$C$3,'Transition Cash Flow'!$I$45,'Transition Cash Flow'!$M$45)</f>
        <v>#DIV/0!</v>
      </c>
      <c r="AC79" s="35" t="e">
        <f>K79/NPV('Transition Cash Flow'!$C$3,'Transition Cash Flow'!$I$45,'Transition Cash Flow'!$M$45)</f>
        <v>#DIV/0!</v>
      </c>
      <c r="AD79" s="35" t="e">
        <f>L79/NPV('Transition Cash Flow'!$C$3,'Transition Cash Flow'!$I$45,'Transition Cash Flow'!$M$45)</f>
        <v>#DIV/0!</v>
      </c>
      <c r="AE79" s="35" t="e">
        <f>M79/NPV('Transition Cash Flow'!$C$3,'Transition Cash Flow'!$I$45,'Transition Cash Flow'!$M$45)</f>
        <v>#DIV/0!</v>
      </c>
      <c r="AF79" s="35" t="e">
        <f>N79/NPV('Transition Cash Flow'!$C$3,'Transition Cash Flow'!$I$45,'Transition Cash Flow'!$M$45)</f>
        <v>#DIV/0!</v>
      </c>
      <c r="AG79" s="35" t="e">
        <f>O79/NPV('Transition Cash Flow'!$C$3,'Transition Cash Flow'!$I$45,'Transition Cash Flow'!$M$45)</f>
        <v>#DIV/0!</v>
      </c>
      <c r="AH79" s="35" t="e">
        <f>P79/NPV('Transition Cash Flow'!$C$3,'Transition Cash Flow'!$I$45,'Transition Cash Flow'!$M$45)</f>
        <v>#DIV/0!</v>
      </c>
      <c r="AI79" s="35" t="e">
        <f>Q79/NPV('Transition Cash Flow'!$C$3,'Transition Cash Flow'!$I$45,'Transition Cash Flow'!$M$45)</f>
        <v>#DIV/0!</v>
      </c>
      <c r="AJ79" s="35" t="e">
        <f>R79/NPV('Transition Cash Flow'!$C$3,'Transition Cash Flow'!$I$45,'Transition Cash Flow'!$M$45)</f>
        <v>#DIV/0!</v>
      </c>
      <c r="AK79" s="35" t="e">
        <f>S79/NPV('Transition Cash Flow'!$C$3,'Transition Cash Flow'!$I$45,'Transition Cash Flow'!$M$45)</f>
        <v>#DIV/0!</v>
      </c>
      <c r="AM79" s="69"/>
    </row>
    <row r="80" spans="1:39" x14ac:dyDescent="0.25">
      <c r="A80" s="153"/>
      <c r="B80" s="148"/>
      <c r="C80" s="195">
        <f>'Transition Cash Flow'!$E$11</f>
        <v>0</v>
      </c>
      <c r="D80" s="195">
        <f>(1+F80)*'Transition Cash Flow'!$I$11</f>
        <v>0</v>
      </c>
      <c r="E80" s="195">
        <f>'Transition Cash Flow'!$M$11</f>
        <v>0</v>
      </c>
      <c r="F80" s="173">
        <v>0.3</v>
      </c>
      <c r="G80" s="33">
        <f>NPV('Transition Cash Flow'!$C$3,(1+'Transition Rotation Sensitivity'!G$67)*'Transition Cash Flow'!$I$10*(1+'Transition Rotation Sensitivity'!$F80)*'Transition Cash Flow'!$I$11-'Transition Cash Flow'!$I$45,'Transition Cash Flow'!$M$46)</f>
        <v>0</v>
      </c>
      <c r="H80" s="33">
        <f>NPV('Transition Cash Flow'!$C$3,(1+'Transition Rotation Sensitivity'!H$67)*'Transition Cash Flow'!$I$10*(1+'Transition Rotation Sensitivity'!$F80)*'Transition Cash Flow'!$I$11-'Transition Cash Flow'!$I$45,'Transition Cash Flow'!$M$46)</f>
        <v>0</v>
      </c>
      <c r="I80" s="33">
        <f>NPV('Transition Cash Flow'!$C$3,(1+'Transition Rotation Sensitivity'!I$67)*'Transition Cash Flow'!$I$10*(1+'Transition Rotation Sensitivity'!$F80)*'Transition Cash Flow'!$I$11-'Transition Cash Flow'!$I$45,'Transition Cash Flow'!$M$46)</f>
        <v>0</v>
      </c>
      <c r="J80" s="33">
        <f>NPV('Transition Cash Flow'!$C$3,(1+'Transition Rotation Sensitivity'!J$67)*'Transition Cash Flow'!$I$10*(1+'Transition Rotation Sensitivity'!$F80)*'Transition Cash Flow'!$I$11-'Transition Cash Flow'!$I$45,'Transition Cash Flow'!$M$46)</f>
        <v>0</v>
      </c>
      <c r="K80" s="33">
        <f>NPV('Transition Cash Flow'!$C$3,(1+'Transition Rotation Sensitivity'!K$67)*'Transition Cash Flow'!$I$10*(1+'Transition Rotation Sensitivity'!$F80)*'Transition Cash Flow'!$I$11-'Transition Cash Flow'!$I$45,'Transition Cash Flow'!$M$46)</f>
        <v>0</v>
      </c>
      <c r="L80" s="33">
        <f>NPV('Transition Cash Flow'!$C$3,(1+'Transition Rotation Sensitivity'!L$67)*'Transition Cash Flow'!$I$10*(1+'Transition Rotation Sensitivity'!$F80)*'Transition Cash Flow'!$I$11-'Transition Cash Flow'!$I$45,'Transition Cash Flow'!$M$46)</f>
        <v>0</v>
      </c>
      <c r="M80" s="33">
        <f>NPV('Transition Cash Flow'!$C$3,(1+'Transition Rotation Sensitivity'!M$67)*'Transition Cash Flow'!$I$10*(1+'Transition Rotation Sensitivity'!$F80)*'Transition Cash Flow'!$I$11-'Transition Cash Flow'!$I$45,'Transition Cash Flow'!$M$46)</f>
        <v>0</v>
      </c>
      <c r="N80" s="33">
        <f>NPV('Transition Cash Flow'!$C$3,(1+'Transition Rotation Sensitivity'!N$67)*'Transition Cash Flow'!$I$10*(1+'Transition Rotation Sensitivity'!$F80)*'Transition Cash Flow'!$I$11-'Transition Cash Flow'!$I$45,'Transition Cash Flow'!$M$46)</f>
        <v>0</v>
      </c>
      <c r="O80" s="33">
        <f>NPV('Transition Cash Flow'!$C$3,(1+'Transition Rotation Sensitivity'!O$67)*'Transition Cash Flow'!$I$10*(1+'Transition Rotation Sensitivity'!$F80)*'Transition Cash Flow'!$I$11-'Transition Cash Flow'!$I$45,'Transition Cash Flow'!$M$46)</f>
        <v>0</v>
      </c>
      <c r="P80" s="33">
        <f>NPV('Transition Cash Flow'!$C$3,(1+'Transition Rotation Sensitivity'!P$67)*'Transition Cash Flow'!$I$10*(1+'Transition Rotation Sensitivity'!$F80)*'Transition Cash Flow'!$I$11-'Transition Cash Flow'!$I$45,'Transition Cash Flow'!$M$46)</f>
        <v>0</v>
      </c>
      <c r="Q80" s="33">
        <f>NPV('Transition Cash Flow'!$C$3,(1+'Transition Rotation Sensitivity'!Q$67)*'Transition Cash Flow'!$I$10*(1+'Transition Rotation Sensitivity'!$F80)*'Transition Cash Flow'!$I$11-'Transition Cash Flow'!$I$45,'Transition Cash Flow'!$M$46)</f>
        <v>0</v>
      </c>
      <c r="R80" s="33">
        <f>NPV('Transition Cash Flow'!$C$3,(1+'Transition Rotation Sensitivity'!R$67)*'Transition Cash Flow'!$I$10*(1+'Transition Rotation Sensitivity'!$F80)*'Transition Cash Flow'!$I$11-'Transition Cash Flow'!$I$45,'Transition Cash Flow'!$M$46)</f>
        <v>0</v>
      </c>
      <c r="S80" s="33">
        <f>NPV('Transition Cash Flow'!$C$3,(1+'Transition Rotation Sensitivity'!S$67)*'Transition Cash Flow'!$I$10*(1+'Transition Rotation Sensitivity'!$F80)*'Transition Cash Flow'!$I$11-'Transition Cash Flow'!$I$45,'Transition Cash Flow'!$M$46)</f>
        <v>0</v>
      </c>
      <c r="T80" s="33"/>
      <c r="U80" s="79"/>
      <c r="W80" s="149"/>
      <c r="X80" s="32">
        <f t="shared" si="7"/>
        <v>0.3</v>
      </c>
      <c r="Y80" s="35" t="e">
        <f>G80/NPV('Transition Cash Flow'!$C$3,'Transition Cash Flow'!$I$45,'Transition Cash Flow'!$M$45)</f>
        <v>#DIV/0!</v>
      </c>
      <c r="Z80" s="35" t="e">
        <f>H80/NPV('Transition Cash Flow'!$C$3,'Transition Cash Flow'!$I$45,'Transition Cash Flow'!$M$45)</f>
        <v>#DIV/0!</v>
      </c>
      <c r="AA80" s="35" t="e">
        <f>I80/NPV('Transition Cash Flow'!$C$3,'Transition Cash Flow'!$I$45,'Transition Cash Flow'!$M$45)</f>
        <v>#DIV/0!</v>
      </c>
      <c r="AB80" s="35" t="e">
        <f>J80/NPV('Transition Cash Flow'!$C$3,'Transition Cash Flow'!$I$45,'Transition Cash Flow'!$M$45)</f>
        <v>#DIV/0!</v>
      </c>
      <c r="AC80" s="35" t="e">
        <f>K80/NPV('Transition Cash Flow'!$C$3,'Transition Cash Flow'!$I$45,'Transition Cash Flow'!$M$45)</f>
        <v>#DIV/0!</v>
      </c>
      <c r="AD80" s="35" t="e">
        <f>L80/NPV('Transition Cash Flow'!$C$3,'Transition Cash Flow'!$I$45,'Transition Cash Flow'!$M$45)</f>
        <v>#DIV/0!</v>
      </c>
      <c r="AE80" s="35" t="e">
        <f>M80/NPV('Transition Cash Flow'!$C$3,'Transition Cash Flow'!$I$45,'Transition Cash Flow'!$M$45)</f>
        <v>#DIV/0!</v>
      </c>
      <c r="AF80" s="35" t="e">
        <f>N80/NPV('Transition Cash Flow'!$C$3,'Transition Cash Flow'!$I$45,'Transition Cash Flow'!$M$45)</f>
        <v>#DIV/0!</v>
      </c>
      <c r="AG80" s="35" t="e">
        <f>O80/NPV('Transition Cash Flow'!$C$3,'Transition Cash Flow'!$I$45,'Transition Cash Flow'!$M$45)</f>
        <v>#DIV/0!</v>
      </c>
      <c r="AH80" s="35" t="e">
        <f>P80/NPV('Transition Cash Flow'!$C$3,'Transition Cash Flow'!$I$45,'Transition Cash Flow'!$M$45)</f>
        <v>#DIV/0!</v>
      </c>
      <c r="AI80" s="35" t="e">
        <f>Q80/NPV('Transition Cash Flow'!$C$3,'Transition Cash Flow'!$I$45,'Transition Cash Flow'!$M$45)</f>
        <v>#DIV/0!</v>
      </c>
      <c r="AJ80" s="35" t="e">
        <f>R80/NPV('Transition Cash Flow'!$C$3,'Transition Cash Flow'!$I$45,'Transition Cash Flow'!$M$45)</f>
        <v>#DIV/0!</v>
      </c>
      <c r="AK80" s="35" t="e">
        <f>S80/NPV('Transition Cash Flow'!$C$3,'Transition Cash Flow'!$I$45,'Transition Cash Flow'!$M$45)</f>
        <v>#DIV/0!</v>
      </c>
      <c r="AM80" s="69"/>
    </row>
    <row r="81" spans="1:39" x14ac:dyDescent="0.25">
      <c r="A81" s="153"/>
      <c r="B81" s="148"/>
      <c r="C81" s="122"/>
      <c r="D81" s="122"/>
      <c r="E81" s="116"/>
      <c r="U81" s="69"/>
      <c r="W81" s="149"/>
      <c r="AM81" s="69"/>
    </row>
    <row r="82" spans="1:39" ht="9" customHeight="1" x14ac:dyDescent="0.25">
      <c r="A82" s="153"/>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row>
    <row r="83" spans="1:39" x14ac:dyDescent="0.25">
      <c r="A83" s="153"/>
      <c r="B83" s="148" t="s">
        <v>72</v>
      </c>
      <c r="C83" s="122"/>
      <c r="D83" s="122"/>
      <c r="E83" s="116"/>
      <c r="U83" s="69"/>
      <c r="W83" s="149" t="s">
        <v>72</v>
      </c>
      <c r="AM83" s="69"/>
    </row>
    <row r="84" spans="1:39" ht="18.75" x14ac:dyDescent="0.3">
      <c r="A84" s="153"/>
      <c r="B84" s="148"/>
      <c r="C84" s="122"/>
      <c r="D84" s="122"/>
      <c r="E84" s="116"/>
      <c r="F84" s="29"/>
      <c r="G84" s="150" t="s">
        <v>71</v>
      </c>
      <c r="H84" s="150"/>
      <c r="I84" s="150"/>
      <c r="J84" s="150"/>
      <c r="K84" s="150"/>
      <c r="L84" s="150"/>
      <c r="M84" s="150"/>
      <c r="N84" s="150"/>
      <c r="O84" s="150"/>
      <c r="P84" s="150"/>
      <c r="Q84" s="150"/>
      <c r="R84" s="150"/>
      <c r="S84" s="150"/>
      <c r="T84" s="30"/>
      <c r="U84" s="77"/>
      <c r="W84" s="149"/>
      <c r="X84" s="29"/>
      <c r="AM84" s="69"/>
    </row>
    <row r="85" spans="1:39" ht="18.75" x14ac:dyDescent="0.3">
      <c r="A85" s="153"/>
      <c r="B85" s="148"/>
      <c r="C85" s="122"/>
      <c r="D85" s="122"/>
      <c r="E85" s="122"/>
      <c r="F85" s="198" t="s">
        <v>117</v>
      </c>
      <c r="G85" s="192">
        <f>'Transition Cash Flow'!$E$10</f>
        <v>0</v>
      </c>
      <c r="H85" s="192">
        <f>'Transition Cash Flow'!$E$10</f>
        <v>0</v>
      </c>
      <c r="I85" s="192">
        <f>'Transition Cash Flow'!$E$10</f>
        <v>0</v>
      </c>
      <c r="J85" s="192">
        <f>'Transition Cash Flow'!$E$10</f>
        <v>0</v>
      </c>
      <c r="K85" s="192">
        <f>'Transition Cash Flow'!$E$10</f>
        <v>0</v>
      </c>
      <c r="L85" s="192">
        <f>'Transition Cash Flow'!$E$10</f>
        <v>0</v>
      </c>
      <c r="M85" s="192">
        <f>'Transition Cash Flow'!$E$10</f>
        <v>0</v>
      </c>
      <c r="N85" s="192">
        <f>'Transition Cash Flow'!$E$10</f>
        <v>0</v>
      </c>
      <c r="O85" s="192">
        <f>'Transition Cash Flow'!$E$10</f>
        <v>0</v>
      </c>
      <c r="P85" s="192">
        <f>'Transition Cash Flow'!$E$10</f>
        <v>0</v>
      </c>
      <c r="Q85" s="192">
        <f>'Transition Cash Flow'!$E$10</f>
        <v>0</v>
      </c>
      <c r="R85" s="192">
        <f>'Transition Cash Flow'!$E$10</f>
        <v>0</v>
      </c>
      <c r="S85" s="193">
        <f>'Transition Cash Flow'!$E$10</f>
        <v>0</v>
      </c>
      <c r="T85" s="121"/>
      <c r="U85" s="77"/>
      <c r="W85" s="149"/>
      <c r="X85" s="29"/>
      <c r="Y85" s="121"/>
      <c r="Z85" s="121"/>
      <c r="AA85" s="121"/>
      <c r="AB85" s="121"/>
      <c r="AC85" s="121"/>
      <c r="AD85" s="121"/>
      <c r="AE85" s="121"/>
      <c r="AF85" s="121"/>
      <c r="AG85" s="121"/>
      <c r="AH85" s="121"/>
      <c r="AI85" s="121"/>
      <c r="AJ85" s="121"/>
      <c r="AK85" s="121"/>
      <c r="AM85" s="69"/>
    </row>
    <row r="86" spans="1:39" ht="18.75" x14ac:dyDescent="0.3">
      <c r="A86" s="153"/>
      <c r="B86" s="148"/>
      <c r="C86" s="122"/>
      <c r="D86" s="122"/>
      <c r="E86" s="122"/>
      <c r="F86" s="198" t="s">
        <v>116</v>
      </c>
      <c r="G86" s="192">
        <f>'Transition Cash Flow'!$I$10</f>
        <v>0</v>
      </c>
      <c r="H86" s="192">
        <f>'Transition Cash Flow'!$I$10</f>
        <v>0</v>
      </c>
      <c r="I86" s="192">
        <f>'Transition Cash Flow'!$I$10</f>
        <v>0</v>
      </c>
      <c r="J86" s="192">
        <f>'Transition Cash Flow'!$I$10</f>
        <v>0</v>
      </c>
      <c r="K86" s="192">
        <f>'Transition Cash Flow'!$I$10</f>
        <v>0</v>
      </c>
      <c r="L86" s="192">
        <f>'Transition Cash Flow'!$I$10</f>
        <v>0</v>
      </c>
      <c r="M86" s="192">
        <f>'Transition Cash Flow'!$I$10</f>
        <v>0</v>
      </c>
      <c r="N86" s="192">
        <f>'Transition Cash Flow'!$I$10</f>
        <v>0</v>
      </c>
      <c r="O86" s="192">
        <f>'Transition Cash Flow'!$I$10</f>
        <v>0</v>
      </c>
      <c r="P86" s="192">
        <f>'Transition Cash Flow'!$I$10</f>
        <v>0</v>
      </c>
      <c r="Q86" s="192">
        <f>'Transition Cash Flow'!$I$10</f>
        <v>0</v>
      </c>
      <c r="R86" s="192">
        <f>'Transition Cash Flow'!$I$10</f>
        <v>0</v>
      </c>
      <c r="S86" s="193">
        <f>'Transition Cash Flow'!$I$10</f>
        <v>0</v>
      </c>
      <c r="T86" s="121"/>
      <c r="U86" s="77"/>
      <c r="W86" s="149"/>
      <c r="X86" s="29"/>
      <c r="Y86" s="121"/>
      <c r="Z86" s="121"/>
      <c r="AA86" s="121"/>
      <c r="AB86" s="121"/>
      <c r="AC86" s="121"/>
      <c r="AD86" s="121"/>
      <c r="AE86" s="121"/>
      <c r="AF86" s="121"/>
      <c r="AG86" s="121"/>
      <c r="AH86" s="121"/>
      <c r="AI86" s="121"/>
      <c r="AJ86" s="121"/>
      <c r="AK86" s="121"/>
      <c r="AM86" s="69"/>
    </row>
    <row r="87" spans="1:39" ht="18.75" x14ac:dyDescent="0.3">
      <c r="A87" s="153"/>
      <c r="B87" s="148"/>
      <c r="C87" s="122"/>
      <c r="D87" s="122"/>
      <c r="E87" s="122"/>
      <c r="F87" s="198" t="s">
        <v>121</v>
      </c>
      <c r="G87" s="192">
        <f>(1+G88)*'Transition Cash Flow'!$M$10</f>
        <v>0</v>
      </c>
      <c r="H87" s="192">
        <f>(1+H88)*'Transition Cash Flow'!$M$10</f>
        <v>0</v>
      </c>
      <c r="I87" s="192">
        <f>(1+I88)*'Transition Cash Flow'!$M$10</f>
        <v>0</v>
      </c>
      <c r="J87" s="192">
        <f>(1+J88)*'Transition Cash Flow'!$M$10</f>
        <v>0</v>
      </c>
      <c r="K87" s="192">
        <f>(1+K88)*'Transition Cash Flow'!$M$10</f>
        <v>0</v>
      </c>
      <c r="L87" s="192">
        <f>(1+L88)*'Transition Cash Flow'!$M$10</f>
        <v>0</v>
      </c>
      <c r="M87" s="192">
        <f>(1+M88)*'Transition Cash Flow'!$M$10</f>
        <v>0</v>
      </c>
      <c r="N87" s="192">
        <f>(1+N88)*'Transition Cash Flow'!$M$10</f>
        <v>0</v>
      </c>
      <c r="O87" s="192">
        <f>(1+O88)*'Transition Cash Flow'!$M$10</f>
        <v>0</v>
      </c>
      <c r="P87" s="192">
        <f>(1+P88)*'Transition Cash Flow'!$M$10</f>
        <v>0</v>
      </c>
      <c r="Q87" s="192">
        <f>(1+Q88)*'Transition Cash Flow'!$M$10</f>
        <v>0</v>
      </c>
      <c r="R87" s="192">
        <f>(1+R88)*'Transition Cash Flow'!$M$10</f>
        <v>0</v>
      </c>
      <c r="S87" s="193">
        <f>(1+S88)*'Transition Cash Flow'!$M$10</f>
        <v>0</v>
      </c>
      <c r="T87" s="121"/>
      <c r="U87" s="77"/>
      <c r="W87" s="149"/>
      <c r="X87" s="29"/>
      <c r="Y87" s="150" t="s">
        <v>71</v>
      </c>
      <c r="Z87" s="150"/>
      <c r="AA87" s="150"/>
      <c r="AB87" s="150"/>
      <c r="AC87" s="150"/>
      <c r="AD87" s="150"/>
      <c r="AE87" s="150"/>
      <c r="AF87" s="150"/>
      <c r="AG87" s="150"/>
      <c r="AH87" s="150"/>
      <c r="AI87" s="150"/>
      <c r="AJ87" s="150"/>
      <c r="AK87" s="150"/>
      <c r="AM87" s="69"/>
    </row>
    <row r="88" spans="1:39" ht="14.25" customHeight="1" x14ac:dyDescent="0.25">
      <c r="A88" s="153"/>
      <c r="B88" s="148"/>
      <c r="C88" s="191" t="s">
        <v>119</v>
      </c>
      <c r="D88" s="191" t="s">
        <v>118</v>
      </c>
      <c r="E88" s="191" t="s">
        <v>120</v>
      </c>
      <c r="F88" s="69"/>
      <c r="G88" s="185">
        <v>-0.3</v>
      </c>
      <c r="H88" s="185">
        <v>-0.25</v>
      </c>
      <c r="I88" s="185">
        <v>-0.2</v>
      </c>
      <c r="J88" s="185">
        <v>-0.15</v>
      </c>
      <c r="K88" s="185">
        <v>-0.1</v>
      </c>
      <c r="L88" s="185">
        <v>-0.05</v>
      </c>
      <c r="M88" s="185">
        <v>0</v>
      </c>
      <c r="N88" s="185">
        <v>0.05</v>
      </c>
      <c r="O88" s="185">
        <v>0.1</v>
      </c>
      <c r="P88" s="185">
        <v>0.15</v>
      </c>
      <c r="Q88" s="185">
        <v>0.2</v>
      </c>
      <c r="R88" s="185">
        <v>0.25</v>
      </c>
      <c r="S88" s="185">
        <v>0.3</v>
      </c>
      <c r="T88" s="31"/>
      <c r="U88" s="78"/>
      <c r="W88" s="149"/>
      <c r="X88" s="29"/>
      <c r="Y88" s="31">
        <f>G88</f>
        <v>-0.3</v>
      </c>
      <c r="Z88" s="31">
        <f t="shared" ref="Z88:AK88" si="8">H88</f>
        <v>-0.25</v>
      </c>
      <c r="AA88" s="31">
        <f t="shared" si="8"/>
        <v>-0.2</v>
      </c>
      <c r="AB88" s="31">
        <f t="shared" si="8"/>
        <v>-0.15</v>
      </c>
      <c r="AC88" s="31">
        <f t="shared" si="8"/>
        <v>-0.1</v>
      </c>
      <c r="AD88" s="31">
        <f t="shared" si="8"/>
        <v>-0.05</v>
      </c>
      <c r="AE88" s="31">
        <f t="shared" si="8"/>
        <v>0</v>
      </c>
      <c r="AF88" s="31">
        <f t="shared" si="8"/>
        <v>0.05</v>
      </c>
      <c r="AG88" s="31">
        <f t="shared" si="8"/>
        <v>0.1</v>
      </c>
      <c r="AH88" s="31">
        <f t="shared" si="8"/>
        <v>0.15</v>
      </c>
      <c r="AI88" s="31">
        <f t="shared" si="8"/>
        <v>0.2</v>
      </c>
      <c r="AJ88" s="31">
        <f t="shared" si="8"/>
        <v>0.25</v>
      </c>
      <c r="AK88" s="31">
        <f t="shared" si="8"/>
        <v>0.3</v>
      </c>
      <c r="AM88" s="69"/>
    </row>
    <row r="89" spans="1:39" ht="15" customHeight="1" x14ac:dyDescent="0.25">
      <c r="A89" s="153"/>
      <c r="B89" s="148"/>
      <c r="C89" s="194">
        <f>'Transition Cash Flow'!$E$11</f>
        <v>0</v>
      </c>
      <c r="D89" s="194">
        <f>'Transition Cash Flow'!$I$11</f>
        <v>0</v>
      </c>
      <c r="E89" s="194">
        <f>(1+F89)*'Transition Cash Flow'!$M$11</f>
        <v>0</v>
      </c>
      <c r="F89" s="175">
        <v>-0.3</v>
      </c>
      <c r="G89" s="33">
        <f>NPV('Transition Cash Flow'!$C$3,'Transition Cash Flow'!$I$46,(1+'Transition Rotation Sensitivity'!G$88)*'Transition Cash Flow'!$M$10*(1+'Transition Rotation Sensitivity'!$F89)*'Transition Cash Flow'!$M$11-'Transition Cash Flow'!$M$45)</f>
        <v>0</v>
      </c>
      <c r="H89" s="33">
        <f>NPV('Transition Cash Flow'!$C$3,'Transition Cash Flow'!$I$46,(1+'Transition Rotation Sensitivity'!H$88)*'Transition Cash Flow'!$M$10*(1+'Transition Rotation Sensitivity'!$F89)*'Transition Cash Flow'!$M$11-'Transition Cash Flow'!$M$45)</f>
        <v>0</v>
      </c>
      <c r="I89" s="33">
        <f>NPV('Transition Cash Flow'!$C$3,'Transition Cash Flow'!$I$46,(1+'Transition Rotation Sensitivity'!I$88)*'Transition Cash Flow'!$M$10*(1+'Transition Rotation Sensitivity'!$F89)*'Transition Cash Flow'!$M$11-'Transition Cash Flow'!$M$45)</f>
        <v>0</v>
      </c>
      <c r="J89" s="33">
        <f>NPV('Transition Cash Flow'!$C$3,'Transition Cash Flow'!$I$46,(1+'Transition Rotation Sensitivity'!J$88)*'Transition Cash Flow'!$M$10*(1+'Transition Rotation Sensitivity'!$F89)*'Transition Cash Flow'!$M$11-'Transition Cash Flow'!$M$45)</f>
        <v>0</v>
      </c>
      <c r="K89" s="33">
        <f>NPV('Transition Cash Flow'!$C$3,'Transition Cash Flow'!$I$46,(1+'Transition Rotation Sensitivity'!K$88)*'Transition Cash Flow'!$M$10*(1+'Transition Rotation Sensitivity'!$F89)*'Transition Cash Flow'!$M$11-'Transition Cash Flow'!$M$45)</f>
        <v>0</v>
      </c>
      <c r="L89" s="33">
        <f>NPV('Transition Cash Flow'!$C$3,'Transition Cash Flow'!$I$46,(1+'Transition Rotation Sensitivity'!L$88)*'Transition Cash Flow'!$M$10*(1+'Transition Rotation Sensitivity'!$F89)*'Transition Cash Flow'!$M$11-'Transition Cash Flow'!$M$45)</f>
        <v>0</v>
      </c>
      <c r="M89" s="33">
        <f>NPV('Transition Cash Flow'!$C$3,'Transition Cash Flow'!$I$46,(1+'Transition Rotation Sensitivity'!M$88)*'Transition Cash Flow'!$M$10*(1+'Transition Rotation Sensitivity'!$F89)*'Transition Cash Flow'!$M$11-'Transition Cash Flow'!$M$45)</f>
        <v>0</v>
      </c>
      <c r="N89" s="33">
        <f>NPV('Transition Cash Flow'!$C$3,'Transition Cash Flow'!$I$46,(1+'Transition Rotation Sensitivity'!N$88)*'Transition Cash Flow'!$M$10*(1+'Transition Rotation Sensitivity'!$F89)*'Transition Cash Flow'!$M$11-'Transition Cash Flow'!$M$45)</f>
        <v>0</v>
      </c>
      <c r="O89" s="33">
        <f>NPV('Transition Cash Flow'!$C$3,'Transition Cash Flow'!$I$46,(1+'Transition Rotation Sensitivity'!O$88)*'Transition Cash Flow'!$M$10*(1+'Transition Rotation Sensitivity'!$F89)*'Transition Cash Flow'!$M$11-'Transition Cash Flow'!$M$45)</f>
        <v>0</v>
      </c>
      <c r="P89" s="33">
        <f>NPV('Transition Cash Flow'!$C$3,'Transition Cash Flow'!$I$46,(1+'Transition Rotation Sensitivity'!P$88)*'Transition Cash Flow'!$M$10*(1+'Transition Rotation Sensitivity'!$F89)*'Transition Cash Flow'!$M$11-'Transition Cash Flow'!$M$45)</f>
        <v>0</v>
      </c>
      <c r="Q89" s="33">
        <f>NPV('Transition Cash Flow'!$C$3,'Transition Cash Flow'!$I$46,(1+'Transition Rotation Sensitivity'!Q$88)*'Transition Cash Flow'!$M$10*(1+'Transition Rotation Sensitivity'!$F89)*'Transition Cash Flow'!$M$11-'Transition Cash Flow'!$M$45)</f>
        <v>0</v>
      </c>
      <c r="R89" s="33">
        <f>NPV('Transition Cash Flow'!$C$3,'Transition Cash Flow'!$I$46,(1+'Transition Rotation Sensitivity'!R$88)*'Transition Cash Flow'!$M$10*(1+'Transition Rotation Sensitivity'!$F89)*'Transition Cash Flow'!$M$11-'Transition Cash Flow'!$M$45)</f>
        <v>0</v>
      </c>
      <c r="S89" s="33">
        <f>NPV('Transition Cash Flow'!$C$3,'Transition Cash Flow'!$I$46,(1+'Transition Rotation Sensitivity'!S$88)*'Transition Cash Flow'!$M$10*(1+'Transition Rotation Sensitivity'!$F89)*'Transition Cash Flow'!$M$11-'Transition Cash Flow'!$M$45)</f>
        <v>0</v>
      </c>
      <c r="T89" s="33"/>
      <c r="U89" s="79"/>
      <c r="W89" s="149"/>
      <c r="X89" s="32">
        <f>F89</f>
        <v>-0.3</v>
      </c>
      <c r="Y89" s="35" t="e">
        <f>G89/NPV('Transition Cash Flow'!$C$3,'Transition Cash Flow'!$I$45,'Transition Cash Flow'!$M$45)</f>
        <v>#DIV/0!</v>
      </c>
      <c r="Z89" s="35" t="e">
        <f>H89/NPV('Transition Cash Flow'!$C$3,'Transition Cash Flow'!$I$45,'Transition Cash Flow'!$M$45)</f>
        <v>#DIV/0!</v>
      </c>
      <c r="AA89" s="35" t="e">
        <f>I89/NPV('Transition Cash Flow'!$C$3,'Transition Cash Flow'!$I$45,'Transition Cash Flow'!$M$45)</f>
        <v>#DIV/0!</v>
      </c>
      <c r="AB89" s="35" t="e">
        <f>J89/NPV('Transition Cash Flow'!$C$3,'Transition Cash Flow'!$I$45,'Transition Cash Flow'!$M$45)</f>
        <v>#DIV/0!</v>
      </c>
      <c r="AC89" s="35" t="e">
        <f>K89/NPV('Transition Cash Flow'!$C$3,'Transition Cash Flow'!$I$45,'Transition Cash Flow'!$M$45)</f>
        <v>#DIV/0!</v>
      </c>
      <c r="AD89" s="35" t="e">
        <f>L89/NPV('Transition Cash Flow'!$C$3,'Transition Cash Flow'!$I$45,'Transition Cash Flow'!$M$45)</f>
        <v>#DIV/0!</v>
      </c>
      <c r="AE89" s="35" t="e">
        <f>M89/NPV('Transition Cash Flow'!$C$3,'Transition Cash Flow'!$I$45,'Transition Cash Flow'!$M$45)</f>
        <v>#DIV/0!</v>
      </c>
      <c r="AF89" s="35" t="e">
        <f>N89/NPV('Transition Cash Flow'!$C$3,'Transition Cash Flow'!$I$45,'Transition Cash Flow'!$M$45)</f>
        <v>#DIV/0!</v>
      </c>
      <c r="AG89" s="35" t="e">
        <f>O89/NPV('Transition Cash Flow'!$C$3,'Transition Cash Flow'!$I$45,'Transition Cash Flow'!$M$45)</f>
        <v>#DIV/0!</v>
      </c>
      <c r="AH89" s="35" t="e">
        <f>P89/NPV('Transition Cash Flow'!$C$3,'Transition Cash Flow'!$I$45,'Transition Cash Flow'!$M$45)</f>
        <v>#DIV/0!</v>
      </c>
      <c r="AI89" s="35" t="e">
        <f>Q89/NPV('Transition Cash Flow'!$C$3,'Transition Cash Flow'!$I$45,'Transition Cash Flow'!$M$45)</f>
        <v>#DIV/0!</v>
      </c>
      <c r="AJ89" s="35" t="e">
        <f>R89/NPV('Transition Cash Flow'!$C$3,'Transition Cash Flow'!$I$45,'Transition Cash Flow'!$M$45)</f>
        <v>#DIV/0!</v>
      </c>
      <c r="AK89" s="35" t="e">
        <f>S89/NPV('Transition Cash Flow'!$C$3,'Transition Cash Flow'!$I$45,'Transition Cash Flow'!$M$45)</f>
        <v>#DIV/0!</v>
      </c>
      <c r="AM89" s="69"/>
    </row>
    <row r="90" spans="1:39" x14ac:dyDescent="0.25">
      <c r="A90" s="153"/>
      <c r="B90" s="148"/>
      <c r="C90" s="194">
        <f>'Transition Cash Flow'!$E$11</f>
        <v>0</v>
      </c>
      <c r="D90" s="194">
        <f>'Transition Cash Flow'!$I$11</f>
        <v>0</v>
      </c>
      <c r="E90" s="194">
        <f>(1+F90)*'Transition Cash Flow'!$M$11</f>
        <v>0</v>
      </c>
      <c r="F90" s="175">
        <v>-0.25</v>
      </c>
      <c r="G90" s="33">
        <f>NPV('Transition Cash Flow'!$C$3,'Transition Cash Flow'!$I$46,(1+'Transition Rotation Sensitivity'!G$88)*'Transition Cash Flow'!$M$10*(1+'Transition Rotation Sensitivity'!$F90)*'Transition Cash Flow'!$M$11-'Transition Cash Flow'!$M$45)</f>
        <v>0</v>
      </c>
      <c r="H90" s="33">
        <f>NPV('Transition Cash Flow'!$C$3,'Transition Cash Flow'!$I$46,(1+'Transition Rotation Sensitivity'!H$88)*'Transition Cash Flow'!$M$10*(1+'Transition Rotation Sensitivity'!$F90)*'Transition Cash Flow'!$M$11-'Transition Cash Flow'!$M$45)</f>
        <v>0</v>
      </c>
      <c r="I90" s="33">
        <f>NPV('Transition Cash Flow'!$C$3,'Transition Cash Flow'!$I$46,(1+'Transition Rotation Sensitivity'!I$88)*'Transition Cash Flow'!$M$10*(1+'Transition Rotation Sensitivity'!$F90)*'Transition Cash Flow'!$M$11-'Transition Cash Flow'!$M$45)</f>
        <v>0</v>
      </c>
      <c r="J90" s="33">
        <f>NPV('Transition Cash Flow'!$C$3,'Transition Cash Flow'!$I$46,(1+'Transition Rotation Sensitivity'!J$88)*'Transition Cash Flow'!$M$10*(1+'Transition Rotation Sensitivity'!$F90)*'Transition Cash Flow'!$M$11-'Transition Cash Flow'!$M$45)</f>
        <v>0</v>
      </c>
      <c r="K90" s="33">
        <f>NPV('Transition Cash Flow'!$C$3,'Transition Cash Flow'!$I$46,(1+'Transition Rotation Sensitivity'!K$88)*'Transition Cash Flow'!$M$10*(1+'Transition Rotation Sensitivity'!$F90)*'Transition Cash Flow'!$M$11-'Transition Cash Flow'!$M$45)</f>
        <v>0</v>
      </c>
      <c r="L90" s="33">
        <f>NPV('Transition Cash Flow'!$C$3,'Transition Cash Flow'!$I$46,(1+'Transition Rotation Sensitivity'!L$88)*'Transition Cash Flow'!$M$10*(1+'Transition Rotation Sensitivity'!$F90)*'Transition Cash Flow'!$M$11-'Transition Cash Flow'!$M$45)</f>
        <v>0</v>
      </c>
      <c r="M90" s="33">
        <f>NPV('Transition Cash Flow'!$C$3,'Transition Cash Flow'!$I$46,(1+'Transition Rotation Sensitivity'!M$88)*'Transition Cash Flow'!$M$10*(1+'Transition Rotation Sensitivity'!$F90)*'Transition Cash Flow'!$M$11-'Transition Cash Flow'!$M$45)</f>
        <v>0</v>
      </c>
      <c r="N90" s="33">
        <f>NPV('Transition Cash Flow'!$C$3,'Transition Cash Flow'!$I$46,(1+'Transition Rotation Sensitivity'!N$88)*'Transition Cash Flow'!$M$10*(1+'Transition Rotation Sensitivity'!$F90)*'Transition Cash Flow'!$M$11-'Transition Cash Flow'!$M$45)</f>
        <v>0</v>
      </c>
      <c r="O90" s="33">
        <f>NPV('Transition Cash Flow'!$C$3,'Transition Cash Flow'!$I$46,(1+'Transition Rotation Sensitivity'!O$88)*'Transition Cash Flow'!$M$10*(1+'Transition Rotation Sensitivity'!$F90)*'Transition Cash Flow'!$M$11-'Transition Cash Flow'!$M$45)</f>
        <v>0</v>
      </c>
      <c r="P90" s="33">
        <f>NPV('Transition Cash Flow'!$C$3,'Transition Cash Flow'!$I$46,(1+'Transition Rotation Sensitivity'!P$88)*'Transition Cash Flow'!$M$10*(1+'Transition Rotation Sensitivity'!$F90)*'Transition Cash Flow'!$M$11-'Transition Cash Flow'!$M$45)</f>
        <v>0</v>
      </c>
      <c r="Q90" s="33">
        <f>NPV('Transition Cash Flow'!$C$3,'Transition Cash Flow'!$I$46,(1+'Transition Rotation Sensitivity'!Q$88)*'Transition Cash Flow'!$M$10*(1+'Transition Rotation Sensitivity'!$F90)*'Transition Cash Flow'!$M$11-'Transition Cash Flow'!$M$45)</f>
        <v>0</v>
      </c>
      <c r="R90" s="33">
        <f>NPV('Transition Cash Flow'!$C$3,'Transition Cash Flow'!$I$46,(1+'Transition Rotation Sensitivity'!R$88)*'Transition Cash Flow'!$M$10*(1+'Transition Rotation Sensitivity'!$F90)*'Transition Cash Flow'!$M$11-'Transition Cash Flow'!$M$45)</f>
        <v>0</v>
      </c>
      <c r="S90" s="33">
        <f>NPV('Transition Cash Flow'!$C$3,'Transition Cash Flow'!$I$46,(1+'Transition Rotation Sensitivity'!S$88)*'Transition Cash Flow'!$M$10*(1+'Transition Rotation Sensitivity'!$F90)*'Transition Cash Flow'!$M$11-'Transition Cash Flow'!$M$45)</f>
        <v>0</v>
      </c>
      <c r="T90" s="33"/>
      <c r="U90" s="79"/>
      <c r="W90" s="149"/>
      <c r="X90" s="32">
        <f t="shared" ref="X90:X101" si="9">F90</f>
        <v>-0.25</v>
      </c>
      <c r="Y90" s="35" t="e">
        <f>G90/NPV('Transition Cash Flow'!$C$3,'Transition Cash Flow'!$I$45,'Transition Cash Flow'!$M$45)</f>
        <v>#DIV/0!</v>
      </c>
      <c r="Z90" s="35" t="e">
        <f>H90/NPV('Transition Cash Flow'!$C$3,'Transition Cash Flow'!$I$45,'Transition Cash Flow'!$M$45)</f>
        <v>#DIV/0!</v>
      </c>
      <c r="AA90" s="35" t="e">
        <f>I90/NPV('Transition Cash Flow'!$C$3,'Transition Cash Flow'!$I$45,'Transition Cash Flow'!$M$45)</f>
        <v>#DIV/0!</v>
      </c>
      <c r="AB90" s="35" t="e">
        <f>J90/NPV('Transition Cash Flow'!$C$3,'Transition Cash Flow'!$I$45,'Transition Cash Flow'!$M$45)</f>
        <v>#DIV/0!</v>
      </c>
      <c r="AC90" s="35" t="e">
        <f>K90/NPV('Transition Cash Flow'!$C$3,'Transition Cash Flow'!$I$45,'Transition Cash Flow'!$M$45)</f>
        <v>#DIV/0!</v>
      </c>
      <c r="AD90" s="35" t="e">
        <f>L90/NPV('Transition Cash Flow'!$C$3,'Transition Cash Flow'!$I$45,'Transition Cash Flow'!$M$45)</f>
        <v>#DIV/0!</v>
      </c>
      <c r="AE90" s="35" t="e">
        <f>M90/NPV('Transition Cash Flow'!$C$3,'Transition Cash Flow'!$I$45,'Transition Cash Flow'!$M$45)</f>
        <v>#DIV/0!</v>
      </c>
      <c r="AF90" s="35" t="e">
        <f>N90/NPV('Transition Cash Flow'!$C$3,'Transition Cash Flow'!$I$45,'Transition Cash Flow'!$M$45)</f>
        <v>#DIV/0!</v>
      </c>
      <c r="AG90" s="35" t="e">
        <f>O90/NPV('Transition Cash Flow'!$C$3,'Transition Cash Flow'!$I$45,'Transition Cash Flow'!$M$45)</f>
        <v>#DIV/0!</v>
      </c>
      <c r="AH90" s="35" t="e">
        <f>P90/NPV('Transition Cash Flow'!$C$3,'Transition Cash Flow'!$I$45,'Transition Cash Flow'!$M$45)</f>
        <v>#DIV/0!</v>
      </c>
      <c r="AI90" s="35" t="e">
        <f>Q90/NPV('Transition Cash Flow'!$C$3,'Transition Cash Flow'!$I$45,'Transition Cash Flow'!$M$45)</f>
        <v>#DIV/0!</v>
      </c>
      <c r="AJ90" s="35" t="e">
        <f>R90/NPV('Transition Cash Flow'!$C$3,'Transition Cash Flow'!$I$45,'Transition Cash Flow'!$M$45)</f>
        <v>#DIV/0!</v>
      </c>
      <c r="AK90" s="35" t="e">
        <f>S90/NPV('Transition Cash Flow'!$C$3,'Transition Cash Flow'!$I$45,'Transition Cash Flow'!$M$45)</f>
        <v>#DIV/0!</v>
      </c>
      <c r="AM90" s="69"/>
    </row>
    <row r="91" spans="1:39" x14ac:dyDescent="0.25">
      <c r="A91" s="153"/>
      <c r="B91" s="148"/>
      <c r="C91" s="194">
        <f>'Transition Cash Flow'!$E$11</f>
        <v>0</v>
      </c>
      <c r="D91" s="194">
        <f>'Transition Cash Flow'!$I$11</f>
        <v>0</v>
      </c>
      <c r="E91" s="194">
        <f>(1+F91)*'Transition Cash Flow'!$M$11</f>
        <v>0</v>
      </c>
      <c r="F91" s="175">
        <v>-0.2</v>
      </c>
      <c r="G91" s="33">
        <f>NPV('Transition Cash Flow'!$C$3,'Transition Cash Flow'!$I$46,(1+'Transition Rotation Sensitivity'!G$88)*'Transition Cash Flow'!$M$10*(1+'Transition Rotation Sensitivity'!$F91)*'Transition Cash Flow'!$M$11-'Transition Cash Flow'!$M$45)</f>
        <v>0</v>
      </c>
      <c r="H91" s="33">
        <f>NPV('Transition Cash Flow'!$C$3,'Transition Cash Flow'!$I$46,(1+'Transition Rotation Sensitivity'!H$88)*'Transition Cash Flow'!$M$10*(1+'Transition Rotation Sensitivity'!$F91)*'Transition Cash Flow'!$M$11-'Transition Cash Flow'!$M$45)</f>
        <v>0</v>
      </c>
      <c r="I91" s="33">
        <f>NPV('Transition Cash Flow'!$C$3,'Transition Cash Flow'!$I$46,(1+'Transition Rotation Sensitivity'!I$88)*'Transition Cash Flow'!$M$10*(1+'Transition Rotation Sensitivity'!$F91)*'Transition Cash Flow'!$M$11-'Transition Cash Flow'!$M$45)</f>
        <v>0</v>
      </c>
      <c r="J91" s="33">
        <f>NPV('Transition Cash Flow'!$C$3,'Transition Cash Flow'!$I$46,(1+'Transition Rotation Sensitivity'!J$88)*'Transition Cash Flow'!$M$10*(1+'Transition Rotation Sensitivity'!$F91)*'Transition Cash Flow'!$M$11-'Transition Cash Flow'!$M$45)</f>
        <v>0</v>
      </c>
      <c r="K91" s="33">
        <f>NPV('Transition Cash Flow'!$C$3,'Transition Cash Flow'!$I$46,(1+'Transition Rotation Sensitivity'!K$88)*'Transition Cash Flow'!$M$10*(1+'Transition Rotation Sensitivity'!$F91)*'Transition Cash Flow'!$M$11-'Transition Cash Flow'!$M$45)</f>
        <v>0</v>
      </c>
      <c r="L91" s="33">
        <f>NPV('Transition Cash Flow'!$C$3,'Transition Cash Flow'!$I$46,(1+'Transition Rotation Sensitivity'!L$88)*'Transition Cash Flow'!$M$10*(1+'Transition Rotation Sensitivity'!$F91)*'Transition Cash Flow'!$M$11-'Transition Cash Flow'!$M$45)</f>
        <v>0</v>
      </c>
      <c r="M91" s="33">
        <f>NPV('Transition Cash Flow'!$C$3,'Transition Cash Flow'!$I$46,(1+'Transition Rotation Sensitivity'!M$88)*'Transition Cash Flow'!$M$10*(1+'Transition Rotation Sensitivity'!$F91)*'Transition Cash Flow'!$M$11-'Transition Cash Flow'!$M$45)</f>
        <v>0</v>
      </c>
      <c r="N91" s="33">
        <f>NPV('Transition Cash Flow'!$C$3,'Transition Cash Flow'!$I$46,(1+'Transition Rotation Sensitivity'!N$88)*'Transition Cash Flow'!$M$10*(1+'Transition Rotation Sensitivity'!$F91)*'Transition Cash Flow'!$M$11-'Transition Cash Flow'!$M$45)</f>
        <v>0</v>
      </c>
      <c r="O91" s="33">
        <f>NPV('Transition Cash Flow'!$C$3,'Transition Cash Flow'!$I$46,(1+'Transition Rotation Sensitivity'!O$88)*'Transition Cash Flow'!$M$10*(1+'Transition Rotation Sensitivity'!$F91)*'Transition Cash Flow'!$M$11-'Transition Cash Flow'!$M$45)</f>
        <v>0</v>
      </c>
      <c r="P91" s="33">
        <f>NPV('Transition Cash Flow'!$C$3,'Transition Cash Flow'!$I$46,(1+'Transition Rotation Sensitivity'!P$88)*'Transition Cash Flow'!$M$10*(1+'Transition Rotation Sensitivity'!$F91)*'Transition Cash Flow'!$M$11-'Transition Cash Flow'!$M$45)</f>
        <v>0</v>
      </c>
      <c r="Q91" s="33">
        <f>NPV('Transition Cash Flow'!$C$3,'Transition Cash Flow'!$I$46,(1+'Transition Rotation Sensitivity'!Q$88)*'Transition Cash Flow'!$M$10*(1+'Transition Rotation Sensitivity'!$F91)*'Transition Cash Flow'!$M$11-'Transition Cash Flow'!$M$45)</f>
        <v>0</v>
      </c>
      <c r="R91" s="33">
        <f>NPV('Transition Cash Flow'!$C$3,'Transition Cash Flow'!$I$46,(1+'Transition Rotation Sensitivity'!R$88)*'Transition Cash Flow'!$M$10*(1+'Transition Rotation Sensitivity'!$F91)*'Transition Cash Flow'!$M$11-'Transition Cash Flow'!$M$45)</f>
        <v>0</v>
      </c>
      <c r="S91" s="33">
        <f>NPV('Transition Cash Flow'!$C$3,'Transition Cash Flow'!$I$46,(1+'Transition Rotation Sensitivity'!S$88)*'Transition Cash Flow'!$M$10*(1+'Transition Rotation Sensitivity'!$F91)*'Transition Cash Flow'!$M$11-'Transition Cash Flow'!$M$45)</f>
        <v>0</v>
      </c>
      <c r="T91" s="33"/>
      <c r="U91" s="79"/>
      <c r="W91" s="149"/>
      <c r="X91" s="32">
        <f t="shared" si="9"/>
        <v>-0.2</v>
      </c>
      <c r="Y91" s="35" t="e">
        <f>G91/NPV('Transition Cash Flow'!$C$3,'Transition Cash Flow'!$I$45,'Transition Cash Flow'!$M$45)</f>
        <v>#DIV/0!</v>
      </c>
      <c r="Z91" s="35" t="e">
        <f>H91/NPV('Transition Cash Flow'!$C$3,'Transition Cash Flow'!$I$45,'Transition Cash Flow'!$M$45)</f>
        <v>#DIV/0!</v>
      </c>
      <c r="AA91" s="35" t="e">
        <f>I91/NPV('Transition Cash Flow'!$C$3,'Transition Cash Flow'!$I$45,'Transition Cash Flow'!$M$45)</f>
        <v>#DIV/0!</v>
      </c>
      <c r="AB91" s="35" t="e">
        <f>J91/NPV('Transition Cash Flow'!$C$3,'Transition Cash Flow'!$I$45,'Transition Cash Flow'!$M$45)</f>
        <v>#DIV/0!</v>
      </c>
      <c r="AC91" s="35" t="e">
        <f>K91/NPV('Transition Cash Flow'!$C$3,'Transition Cash Flow'!$I$45,'Transition Cash Flow'!$M$45)</f>
        <v>#DIV/0!</v>
      </c>
      <c r="AD91" s="35" t="e">
        <f>L91/NPV('Transition Cash Flow'!$C$3,'Transition Cash Flow'!$I$45,'Transition Cash Flow'!$M$45)</f>
        <v>#DIV/0!</v>
      </c>
      <c r="AE91" s="35" t="e">
        <f>M91/NPV('Transition Cash Flow'!$C$3,'Transition Cash Flow'!$I$45,'Transition Cash Flow'!$M$45)</f>
        <v>#DIV/0!</v>
      </c>
      <c r="AF91" s="35" t="e">
        <f>N91/NPV('Transition Cash Flow'!$C$3,'Transition Cash Flow'!$I$45,'Transition Cash Flow'!$M$45)</f>
        <v>#DIV/0!</v>
      </c>
      <c r="AG91" s="35" t="e">
        <f>O91/NPV('Transition Cash Flow'!$C$3,'Transition Cash Flow'!$I$45,'Transition Cash Flow'!$M$45)</f>
        <v>#DIV/0!</v>
      </c>
      <c r="AH91" s="35" t="e">
        <f>P91/NPV('Transition Cash Flow'!$C$3,'Transition Cash Flow'!$I$45,'Transition Cash Flow'!$M$45)</f>
        <v>#DIV/0!</v>
      </c>
      <c r="AI91" s="35" t="e">
        <f>Q91/NPV('Transition Cash Flow'!$C$3,'Transition Cash Flow'!$I$45,'Transition Cash Flow'!$M$45)</f>
        <v>#DIV/0!</v>
      </c>
      <c r="AJ91" s="35" t="e">
        <f>R91/NPV('Transition Cash Flow'!$C$3,'Transition Cash Flow'!$I$45,'Transition Cash Flow'!$M$45)</f>
        <v>#DIV/0!</v>
      </c>
      <c r="AK91" s="35" t="e">
        <f>S91/NPV('Transition Cash Flow'!$C$3,'Transition Cash Flow'!$I$45,'Transition Cash Flow'!$M$45)</f>
        <v>#DIV/0!</v>
      </c>
      <c r="AM91" s="69"/>
    </row>
    <row r="92" spans="1:39" x14ac:dyDescent="0.25">
      <c r="A92" s="153"/>
      <c r="B92" s="148"/>
      <c r="C92" s="194">
        <f>'Transition Cash Flow'!$E$11</f>
        <v>0</v>
      </c>
      <c r="D92" s="194">
        <f>'Transition Cash Flow'!$I$11</f>
        <v>0</v>
      </c>
      <c r="E92" s="194">
        <f>(1+F92)*'Transition Cash Flow'!$M$11</f>
        <v>0</v>
      </c>
      <c r="F92" s="175">
        <v>-0.15</v>
      </c>
      <c r="G92" s="33">
        <f>NPV('Transition Cash Flow'!$C$3,'Transition Cash Flow'!$I$46,(1+'Transition Rotation Sensitivity'!G$88)*'Transition Cash Flow'!$M$10*(1+'Transition Rotation Sensitivity'!$F92)*'Transition Cash Flow'!$M$11-'Transition Cash Flow'!$M$45)</f>
        <v>0</v>
      </c>
      <c r="H92" s="33">
        <f>NPV('Transition Cash Flow'!$C$3,'Transition Cash Flow'!$I$46,(1+'Transition Rotation Sensitivity'!H$88)*'Transition Cash Flow'!$M$10*(1+'Transition Rotation Sensitivity'!$F92)*'Transition Cash Flow'!$M$11-'Transition Cash Flow'!$M$45)</f>
        <v>0</v>
      </c>
      <c r="I92" s="33">
        <f>NPV('Transition Cash Flow'!$C$3,'Transition Cash Flow'!$I$46,(1+'Transition Rotation Sensitivity'!I$88)*'Transition Cash Flow'!$M$10*(1+'Transition Rotation Sensitivity'!$F92)*'Transition Cash Flow'!$M$11-'Transition Cash Flow'!$M$45)</f>
        <v>0</v>
      </c>
      <c r="J92" s="33">
        <f>NPV('Transition Cash Flow'!$C$3,'Transition Cash Flow'!$I$46,(1+'Transition Rotation Sensitivity'!J$88)*'Transition Cash Flow'!$M$10*(1+'Transition Rotation Sensitivity'!$F92)*'Transition Cash Flow'!$M$11-'Transition Cash Flow'!$M$45)</f>
        <v>0</v>
      </c>
      <c r="K92" s="33">
        <f>NPV('Transition Cash Flow'!$C$3,'Transition Cash Flow'!$I$46,(1+'Transition Rotation Sensitivity'!K$88)*'Transition Cash Flow'!$M$10*(1+'Transition Rotation Sensitivity'!$F92)*'Transition Cash Flow'!$M$11-'Transition Cash Flow'!$M$45)</f>
        <v>0</v>
      </c>
      <c r="L92" s="33">
        <f>NPV('Transition Cash Flow'!$C$3,'Transition Cash Flow'!$I$46,(1+'Transition Rotation Sensitivity'!L$88)*'Transition Cash Flow'!$M$10*(1+'Transition Rotation Sensitivity'!$F92)*'Transition Cash Flow'!$M$11-'Transition Cash Flow'!$M$45)</f>
        <v>0</v>
      </c>
      <c r="M92" s="33">
        <f>NPV('Transition Cash Flow'!$C$3,'Transition Cash Flow'!$I$46,(1+'Transition Rotation Sensitivity'!M$88)*'Transition Cash Flow'!$M$10*(1+'Transition Rotation Sensitivity'!$F92)*'Transition Cash Flow'!$M$11-'Transition Cash Flow'!$M$45)</f>
        <v>0</v>
      </c>
      <c r="N92" s="33">
        <f>NPV('Transition Cash Flow'!$C$3,'Transition Cash Flow'!$I$46,(1+'Transition Rotation Sensitivity'!N$88)*'Transition Cash Flow'!$M$10*(1+'Transition Rotation Sensitivity'!$F92)*'Transition Cash Flow'!$M$11-'Transition Cash Flow'!$M$45)</f>
        <v>0</v>
      </c>
      <c r="O92" s="33">
        <f>NPV('Transition Cash Flow'!$C$3,'Transition Cash Flow'!$I$46,(1+'Transition Rotation Sensitivity'!O$88)*'Transition Cash Flow'!$M$10*(1+'Transition Rotation Sensitivity'!$F92)*'Transition Cash Flow'!$M$11-'Transition Cash Flow'!$M$45)</f>
        <v>0</v>
      </c>
      <c r="P92" s="33">
        <f>NPV('Transition Cash Flow'!$C$3,'Transition Cash Flow'!$I$46,(1+'Transition Rotation Sensitivity'!P$88)*'Transition Cash Flow'!$M$10*(1+'Transition Rotation Sensitivity'!$F92)*'Transition Cash Flow'!$M$11-'Transition Cash Flow'!$M$45)</f>
        <v>0</v>
      </c>
      <c r="Q92" s="33">
        <f>NPV('Transition Cash Flow'!$C$3,'Transition Cash Flow'!$I$46,(1+'Transition Rotation Sensitivity'!Q$88)*'Transition Cash Flow'!$M$10*(1+'Transition Rotation Sensitivity'!$F92)*'Transition Cash Flow'!$M$11-'Transition Cash Flow'!$M$45)</f>
        <v>0</v>
      </c>
      <c r="R92" s="33">
        <f>NPV('Transition Cash Flow'!$C$3,'Transition Cash Flow'!$I$46,(1+'Transition Rotation Sensitivity'!R$88)*'Transition Cash Flow'!$M$10*(1+'Transition Rotation Sensitivity'!$F92)*'Transition Cash Flow'!$M$11-'Transition Cash Flow'!$M$45)</f>
        <v>0</v>
      </c>
      <c r="S92" s="33">
        <f>NPV('Transition Cash Flow'!$C$3,'Transition Cash Flow'!$I$46,(1+'Transition Rotation Sensitivity'!S$88)*'Transition Cash Flow'!$M$10*(1+'Transition Rotation Sensitivity'!$F92)*'Transition Cash Flow'!$M$11-'Transition Cash Flow'!$M$45)</f>
        <v>0</v>
      </c>
      <c r="T92" s="33"/>
      <c r="U92" s="79"/>
      <c r="W92" s="149"/>
      <c r="X92" s="32">
        <f t="shared" si="9"/>
        <v>-0.15</v>
      </c>
      <c r="Y92" s="35" t="e">
        <f>G92/NPV('Transition Cash Flow'!$C$3,'Transition Cash Flow'!$I$45,'Transition Cash Flow'!$M$45)</f>
        <v>#DIV/0!</v>
      </c>
      <c r="Z92" s="35" t="e">
        <f>H92/NPV('Transition Cash Flow'!$C$3,'Transition Cash Flow'!$I$45,'Transition Cash Flow'!$M$45)</f>
        <v>#DIV/0!</v>
      </c>
      <c r="AA92" s="35" t="e">
        <f>I92/NPV('Transition Cash Flow'!$C$3,'Transition Cash Flow'!$I$45,'Transition Cash Flow'!$M$45)</f>
        <v>#DIV/0!</v>
      </c>
      <c r="AB92" s="35" t="e">
        <f>J92/NPV('Transition Cash Flow'!$C$3,'Transition Cash Flow'!$I$45,'Transition Cash Flow'!$M$45)</f>
        <v>#DIV/0!</v>
      </c>
      <c r="AC92" s="35" t="e">
        <f>K92/NPV('Transition Cash Flow'!$C$3,'Transition Cash Flow'!$I$45,'Transition Cash Flow'!$M$45)</f>
        <v>#DIV/0!</v>
      </c>
      <c r="AD92" s="35" t="e">
        <f>L92/NPV('Transition Cash Flow'!$C$3,'Transition Cash Flow'!$I$45,'Transition Cash Flow'!$M$45)</f>
        <v>#DIV/0!</v>
      </c>
      <c r="AE92" s="35" t="e">
        <f>M92/NPV('Transition Cash Flow'!$C$3,'Transition Cash Flow'!$I$45,'Transition Cash Flow'!$M$45)</f>
        <v>#DIV/0!</v>
      </c>
      <c r="AF92" s="35" t="e">
        <f>N92/NPV('Transition Cash Flow'!$C$3,'Transition Cash Flow'!$I$45,'Transition Cash Flow'!$M$45)</f>
        <v>#DIV/0!</v>
      </c>
      <c r="AG92" s="35" t="e">
        <f>O92/NPV('Transition Cash Flow'!$C$3,'Transition Cash Flow'!$I$45,'Transition Cash Flow'!$M$45)</f>
        <v>#DIV/0!</v>
      </c>
      <c r="AH92" s="35" t="e">
        <f>P92/NPV('Transition Cash Flow'!$C$3,'Transition Cash Flow'!$I$45,'Transition Cash Flow'!$M$45)</f>
        <v>#DIV/0!</v>
      </c>
      <c r="AI92" s="35" t="e">
        <f>Q92/NPV('Transition Cash Flow'!$C$3,'Transition Cash Flow'!$I$45,'Transition Cash Flow'!$M$45)</f>
        <v>#DIV/0!</v>
      </c>
      <c r="AJ92" s="35" t="e">
        <f>R92/NPV('Transition Cash Flow'!$C$3,'Transition Cash Flow'!$I$45,'Transition Cash Flow'!$M$45)</f>
        <v>#DIV/0!</v>
      </c>
      <c r="AK92" s="35" t="e">
        <f>S92/NPV('Transition Cash Flow'!$C$3,'Transition Cash Flow'!$I$45,'Transition Cash Flow'!$M$45)</f>
        <v>#DIV/0!</v>
      </c>
      <c r="AM92" s="69"/>
    </row>
    <row r="93" spans="1:39" x14ac:dyDescent="0.25">
      <c r="A93" s="153"/>
      <c r="B93" s="148"/>
      <c r="C93" s="194">
        <f>'Transition Cash Flow'!$E$11</f>
        <v>0</v>
      </c>
      <c r="D93" s="194">
        <f>'Transition Cash Flow'!$I$11</f>
        <v>0</v>
      </c>
      <c r="E93" s="194">
        <f>(1+F93)*'Transition Cash Flow'!$M$11</f>
        <v>0</v>
      </c>
      <c r="F93" s="175">
        <v>-0.1</v>
      </c>
      <c r="G93" s="33">
        <f>NPV('Transition Cash Flow'!$C$3,'Transition Cash Flow'!$I$46,(1+'Transition Rotation Sensitivity'!G$88)*'Transition Cash Flow'!$M$10*(1+'Transition Rotation Sensitivity'!$F93)*'Transition Cash Flow'!$M$11-'Transition Cash Flow'!$M$45)</f>
        <v>0</v>
      </c>
      <c r="H93" s="33">
        <f>NPV('Transition Cash Flow'!$C$3,'Transition Cash Flow'!$I$46,(1+'Transition Rotation Sensitivity'!H$88)*'Transition Cash Flow'!$M$10*(1+'Transition Rotation Sensitivity'!$F93)*'Transition Cash Flow'!$M$11-'Transition Cash Flow'!$M$45)</f>
        <v>0</v>
      </c>
      <c r="I93" s="33">
        <f>NPV('Transition Cash Flow'!$C$3,'Transition Cash Flow'!$I$46,(1+'Transition Rotation Sensitivity'!I$88)*'Transition Cash Flow'!$M$10*(1+'Transition Rotation Sensitivity'!$F93)*'Transition Cash Flow'!$M$11-'Transition Cash Flow'!$M$45)</f>
        <v>0</v>
      </c>
      <c r="J93" s="33">
        <f>NPV('Transition Cash Flow'!$C$3,'Transition Cash Flow'!$I$46,(1+'Transition Rotation Sensitivity'!J$88)*'Transition Cash Flow'!$M$10*(1+'Transition Rotation Sensitivity'!$F93)*'Transition Cash Flow'!$M$11-'Transition Cash Flow'!$M$45)</f>
        <v>0</v>
      </c>
      <c r="K93" s="33">
        <f>NPV('Transition Cash Flow'!$C$3,'Transition Cash Flow'!$I$46,(1+'Transition Rotation Sensitivity'!K$88)*'Transition Cash Flow'!$M$10*(1+'Transition Rotation Sensitivity'!$F93)*'Transition Cash Flow'!$M$11-'Transition Cash Flow'!$M$45)</f>
        <v>0</v>
      </c>
      <c r="L93" s="33">
        <f>NPV('Transition Cash Flow'!$C$3,'Transition Cash Flow'!$I$46,(1+'Transition Rotation Sensitivity'!L$88)*'Transition Cash Flow'!$M$10*(1+'Transition Rotation Sensitivity'!$F93)*'Transition Cash Flow'!$M$11-'Transition Cash Flow'!$M$45)</f>
        <v>0</v>
      </c>
      <c r="M93" s="33">
        <f>NPV('Transition Cash Flow'!$C$3,'Transition Cash Flow'!$I$46,(1+'Transition Rotation Sensitivity'!M$88)*'Transition Cash Flow'!$M$10*(1+'Transition Rotation Sensitivity'!$F93)*'Transition Cash Flow'!$M$11-'Transition Cash Flow'!$M$45)</f>
        <v>0</v>
      </c>
      <c r="N93" s="33">
        <f>NPV('Transition Cash Flow'!$C$3,'Transition Cash Flow'!$I$46,(1+'Transition Rotation Sensitivity'!N$88)*'Transition Cash Flow'!$M$10*(1+'Transition Rotation Sensitivity'!$F93)*'Transition Cash Flow'!$M$11-'Transition Cash Flow'!$M$45)</f>
        <v>0</v>
      </c>
      <c r="O93" s="33">
        <f>NPV('Transition Cash Flow'!$C$3,'Transition Cash Flow'!$I$46,(1+'Transition Rotation Sensitivity'!O$88)*'Transition Cash Flow'!$M$10*(1+'Transition Rotation Sensitivity'!$F93)*'Transition Cash Flow'!$M$11-'Transition Cash Flow'!$M$45)</f>
        <v>0</v>
      </c>
      <c r="P93" s="33">
        <f>NPV('Transition Cash Flow'!$C$3,'Transition Cash Flow'!$I$46,(1+'Transition Rotation Sensitivity'!P$88)*'Transition Cash Flow'!$M$10*(1+'Transition Rotation Sensitivity'!$F93)*'Transition Cash Flow'!$M$11-'Transition Cash Flow'!$M$45)</f>
        <v>0</v>
      </c>
      <c r="Q93" s="33">
        <f>NPV('Transition Cash Flow'!$C$3,'Transition Cash Flow'!$I$46,(1+'Transition Rotation Sensitivity'!Q$88)*'Transition Cash Flow'!$M$10*(1+'Transition Rotation Sensitivity'!$F93)*'Transition Cash Flow'!$M$11-'Transition Cash Flow'!$M$45)</f>
        <v>0</v>
      </c>
      <c r="R93" s="33">
        <f>NPV('Transition Cash Flow'!$C$3,'Transition Cash Flow'!$I$46,(1+'Transition Rotation Sensitivity'!R$88)*'Transition Cash Flow'!$M$10*(1+'Transition Rotation Sensitivity'!$F93)*'Transition Cash Flow'!$M$11-'Transition Cash Flow'!$M$45)</f>
        <v>0</v>
      </c>
      <c r="S93" s="33">
        <f>NPV('Transition Cash Flow'!$C$3,'Transition Cash Flow'!$I$46,(1+'Transition Rotation Sensitivity'!S$88)*'Transition Cash Flow'!$M$10*(1+'Transition Rotation Sensitivity'!$F93)*'Transition Cash Flow'!$M$11-'Transition Cash Flow'!$M$45)</f>
        <v>0</v>
      </c>
      <c r="T93" s="33"/>
      <c r="U93" s="79"/>
      <c r="W93" s="149"/>
      <c r="X93" s="32">
        <f t="shared" si="9"/>
        <v>-0.1</v>
      </c>
      <c r="Y93" s="35" t="e">
        <f>G93/NPV('Transition Cash Flow'!$C$3,'Transition Cash Flow'!$I$45,'Transition Cash Flow'!$M$45)</f>
        <v>#DIV/0!</v>
      </c>
      <c r="Z93" s="35" t="e">
        <f>H93/NPV('Transition Cash Flow'!$C$3,'Transition Cash Flow'!$I$45,'Transition Cash Flow'!$M$45)</f>
        <v>#DIV/0!</v>
      </c>
      <c r="AA93" s="35" t="e">
        <f>I93/NPV('Transition Cash Flow'!$C$3,'Transition Cash Flow'!$I$45,'Transition Cash Flow'!$M$45)</f>
        <v>#DIV/0!</v>
      </c>
      <c r="AB93" s="35" t="e">
        <f>J93/NPV('Transition Cash Flow'!$C$3,'Transition Cash Flow'!$I$45,'Transition Cash Flow'!$M$45)</f>
        <v>#DIV/0!</v>
      </c>
      <c r="AC93" s="35" t="e">
        <f>K93/NPV('Transition Cash Flow'!$C$3,'Transition Cash Flow'!$I$45,'Transition Cash Flow'!$M$45)</f>
        <v>#DIV/0!</v>
      </c>
      <c r="AD93" s="35" t="e">
        <f>L93/NPV('Transition Cash Flow'!$C$3,'Transition Cash Flow'!$I$45,'Transition Cash Flow'!$M$45)</f>
        <v>#DIV/0!</v>
      </c>
      <c r="AE93" s="35" t="e">
        <f>M93/NPV('Transition Cash Flow'!$C$3,'Transition Cash Flow'!$I$45,'Transition Cash Flow'!$M$45)</f>
        <v>#DIV/0!</v>
      </c>
      <c r="AF93" s="35" t="e">
        <f>N93/NPV('Transition Cash Flow'!$C$3,'Transition Cash Flow'!$I$45,'Transition Cash Flow'!$M$45)</f>
        <v>#DIV/0!</v>
      </c>
      <c r="AG93" s="35" t="e">
        <f>O93/NPV('Transition Cash Flow'!$C$3,'Transition Cash Flow'!$I$45,'Transition Cash Flow'!$M$45)</f>
        <v>#DIV/0!</v>
      </c>
      <c r="AH93" s="35" t="e">
        <f>P93/NPV('Transition Cash Flow'!$C$3,'Transition Cash Flow'!$I$45,'Transition Cash Flow'!$M$45)</f>
        <v>#DIV/0!</v>
      </c>
      <c r="AI93" s="35" t="e">
        <f>Q93/NPV('Transition Cash Flow'!$C$3,'Transition Cash Flow'!$I$45,'Transition Cash Flow'!$M$45)</f>
        <v>#DIV/0!</v>
      </c>
      <c r="AJ93" s="35" t="e">
        <f>R93/NPV('Transition Cash Flow'!$C$3,'Transition Cash Flow'!$I$45,'Transition Cash Flow'!$M$45)</f>
        <v>#DIV/0!</v>
      </c>
      <c r="AK93" s="35" t="e">
        <f>S93/NPV('Transition Cash Flow'!$C$3,'Transition Cash Flow'!$I$45,'Transition Cash Flow'!$M$45)</f>
        <v>#DIV/0!</v>
      </c>
      <c r="AM93" s="69"/>
    </row>
    <row r="94" spans="1:39" x14ac:dyDescent="0.25">
      <c r="A94" s="153"/>
      <c r="B94" s="148"/>
      <c r="C94" s="194">
        <f>'Transition Cash Flow'!$E$11</f>
        <v>0</v>
      </c>
      <c r="D94" s="194">
        <f>'Transition Cash Flow'!$I$11</f>
        <v>0</v>
      </c>
      <c r="E94" s="194">
        <f>(1+F94)*'Transition Cash Flow'!$M$11</f>
        <v>0</v>
      </c>
      <c r="F94" s="175">
        <v>-0.05</v>
      </c>
      <c r="G94" s="33">
        <f>NPV('Transition Cash Flow'!$C$3,'Transition Cash Flow'!$I$46,(1+'Transition Rotation Sensitivity'!G$88)*'Transition Cash Flow'!$M$10*(1+'Transition Rotation Sensitivity'!$F94)*'Transition Cash Flow'!$M$11-'Transition Cash Flow'!$M$45)</f>
        <v>0</v>
      </c>
      <c r="H94" s="33">
        <f>NPV('Transition Cash Flow'!$C$3,'Transition Cash Flow'!$I$46,(1+'Transition Rotation Sensitivity'!H$88)*'Transition Cash Flow'!$M$10*(1+'Transition Rotation Sensitivity'!$F94)*'Transition Cash Flow'!$M$11-'Transition Cash Flow'!$M$45)</f>
        <v>0</v>
      </c>
      <c r="I94" s="33">
        <f>NPV('Transition Cash Flow'!$C$3,'Transition Cash Flow'!$I$46,(1+'Transition Rotation Sensitivity'!I$88)*'Transition Cash Flow'!$M$10*(1+'Transition Rotation Sensitivity'!$F94)*'Transition Cash Flow'!$M$11-'Transition Cash Flow'!$M$45)</f>
        <v>0</v>
      </c>
      <c r="J94" s="33">
        <f>NPV('Transition Cash Flow'!$C$3,'Transition Cash Flow'!$I$46,(1+'Transition Rotation Sensitivity'!J$88)*'Transition Cash Flow'!$M$10*(1+'Transition Rotation Sensitivity'!$F94)*'Transition Cash Flow'!$M$11-'Transition Cash Flow'!$M$45)</f>
        <v>0</v>
      </c>
      <c r="K94" s="33">
        <f>NPV('Transition Cash Flow'!$C$3,'Transition Cash Flow'!$I$46,(1+'Transition Rotation Sensitivity'!K$88)*'Transition Cash Flow'!$M$10*(1+'Transition Rotation Sensitivity'!$F94)*'Transition Cash Flow'!$M$11-'Transition Cash Flow'!$M$45)</f>
        <v>0</v>
      </c>
      <c r="L94" s="33">
        <f>NPV('Transition Cash Flow'!$C$3,'Transition Cash Flow'!$I$46,(1+'Transition Rotation Sensitivity'!L$88)*'Transition Cash Flow'!$M$10*(1+'Transition Rotation Sensitivity'!$F94)*'Transition Cash Flow'!$M$11-'Transition Cash Flow'!$M$45)</f>
        <v>0</v>
      </c>
      <c r="M94" s="33">
        <f>NPV('Transition Cash Flow'!$C$3,'Transition Cash Flow'!$I$46,(1+'Transition Rotation Sensitivity'!M$88)*'Transition Cash Flow'!$M$10*(1+'Transition Rotation Sensitivity'!$F94)*'Transition Cash Flow'!$M$11-'Transition Cash Flow'!$M$45)</f>
        <v>0</v>
      </c>
      <c r="N94" s="33">
        <f>NPV('Transition Cash Flow'!$C$3,'Transition Cash Flow'!$I$46,(1+'Transition Rotation Sensitivity'!N$88)*'Transition Cash Flow'!$M$10*(1+'Transition Rotation Sensitivity'!$F94)*'Transition Cash Flow'!$M$11-'Transition Cash Flow'!$M$45)</f>
        <v>0</v>
      </c>
      <c r="O94" s="33">
        <f>NPV('Transition Cash Flow'!$C$3,'Transition Cash Flow'!$I$46,(1+'Transition Rotation Sensitivity'!O$88)*'Transition Cash Flow'!$M$10*(1+'Transition Rotation Sensitivity'!$F94)*'Transition Cash Flow'!$M$11-'Transition Cash Flow'!$M$45)</f>
        <v>0</v>
      </c>
      <c r="P94" s="33">
        <f>NPV('Transition Cash Flow'!$C$3,'Transition Cash Flow'!$I$46,(1+'Transition Rotation Sensitivity'!P$88)*'Transition Cash Flow'!$M$10*(1+'Transition Rotation Sensitivity'!$F94)*'Transition Cash Flow'!$M$11-'Transition Cash Flow'!$M$45)</f>
        <v>0</v>
      </c>
      <c r="Q94" s="33">
        <f>NPV('Transition Cash Flow'!$C$3,'Transition Cash Flow'!$I$46,(1+'Transition Rotation Sensitivity'!Q$88)*'Transition Cash Flow'!$M$10*(1+'Transition Rotation Sensitivity'!$F94)*'Transition Cash Flow'!$M$11-'Transition Cash Flow'!$M$45)</f>
        <v>0</v>
      </c>
      <c r="R94" s="33">
        <f>NPV('Transition Cash Flow'!$C$3,'Transition Cash Flow'!$I$46,(1+'Transition Rotation Sensitivity'!R$88)*'Transition Cash Flow'!$M$10*(1+'Transition Rotation Sensitivity'!$F94)*'Transition Cash Flow'!$M$11-'Transition Cash Flow'!$M$45)</f>
        <v>0</v>
      </c>
      <c r="S94" s="33">
        <f>NPV('Transition Cash Flow'!$C$3,'Transition Cash Flow'!$I$46,(1+'Transition Rotation Sensitivity'!S$88)*'Transition Cash Flow'!$M$10*(1+'Transition Rotation Sensitivity'!$F94)*'Transition Cash Flow'!$M$11-'Transition Cash Flow'!$M$45)</f>
        <v>0</v>
      </c>
      <c r="T94" s="33"/>
      <c r="U94" s="79"/>
      <c r="W94" s="149"/>
      <c r="X94" s="32">
        <f t="shared" si="9"/>
        <v>-0.05</v>
      </c>
      <c r="Y94" s="35" t="e">
        <f>G94/NPV('Transition Cash Flow'!$C$3,'Transition Cash Flow'!$I$45,'Transition Cash Flow'!$M$45)</f>
        <v>#DIV/0!</v>
      </c>
      <c r="Z94" s="35" t="e">
        <f>H94/NPV('Transition Cash Flow'!$C$3,'Transition Cash Flow'!$I$45,'Transition Cash Flow'!$M$45)</f>
        <v>#DIV/0!</v>
      </c>
      <c r="AA94" s="35" t="e">
        <f>I94/NPV('Transition Cash Flow'!$C$3,'Transition Cash Flow'!$I$45,'Transition Cash Flow'!$M$45)</f>
        <v>#DIV/0!</v>
      </c>
      <c r="AB94" s="35" t="e">
        <f>J94/NPV('Transition Cash Flow'!$C$3,'Transition Cash Flow'!$I$45,'Transition Cash Flow'!$M$45)</f>
        <v>#DIV/0!</v>
      </c>
      <c r="AC94" s="35" t="e">
        <f>K94/NPV('Transition Cash Flow'!$C$3,'Transition Cash Flow'!$I$45,'Transition Cash Flow'!$M$45)</f>
        <v>#DIV/0!</v>
      </c>
      <c r="AD94" s="35" t="e">
        <f>L94/NPV('Transition Cash Flow'!$C$3,'Transition Cash Flow'!$I$45,'Transition Cash Flow'!$M$45)</f>
        <v>#DIV/0!</v>
      </c>
      <c r="AE94" s="35" t="e">
        <f>M94/NPV('Transition Cash Flow'!$C$3,'Transition Cash Flow'!$I$45,'Transition Cash Flow'!$M$45)</f>
        <v>#DIV/0!</v>
      </c>
      <c r="AF94" s="35" t="e">
        <f>N94/NPV('Transition Cash Flow'!$C$3,'Transition Cash Flow'!$I$45,'Transition Cash Flow'!$M$45)</f>
        <v>#DIV/0!</v>
      </c>
      <c r="AG94" s="35" t="e">
        <f>O94/NPV('Transition Cash Flow'!$C$3,'Transition Cash Flow'!$I$45,'Transition Cash Flow'!$M$45)</f>
        <v>#DIV/0!</v>
      </c>
      <c r="AH94" s="35" t="e">
        <f>P94/NPV('Transition Cash Flow'!$C$3,'Transition Cash Flow'!$I$45,'Transition Cash Flow'!$M$45)</f>
        <v>#DIV/0!</v>
      </c>
      <c r="AI94" s="35" t="e">
        <f>Q94/NPV('Transition Cash Flow'!$C$3,'Transition Cash Flow'!$I$45,'Transition Cash Flow'!$M$45)</f>
        <v>#DIV/0!</v>
      </c>
      <c r="AJ94" s="35" t="e">
        <f>R94/NPV('Transition Cash Flow'!$C$3,'Transition Cash Flow'!$I$45,'Transition Cash Flow'!$M$45)</f>
        <v>#DIV/0!</v>
      </c>
      <c r="AK94" s="35" t="e">
        <f>S94/NPV('Transition Cash Flow'!$C$3,'Transition Cash Flow'!$I$45,'Transition Cash Flow'!$M$45)</f>
        <v>#DIV/0!</v>
      </c>
      <c r="AM94" s="69"/>
    </row>
    <row r="95" spans="1:39" ht="15.75" x14ac:dyDescent="0.25">
      <c r="A95" s="153"/>
      <c r="B95" s="148"/>
      <c r="C95" s="194">
        <f>'Transition Cash Flow'!$E$11</f>
        <v>0</v>
      </c>
      <c r="D95" s="194">
        <f>'Transition Cash Flow'!$I$11</f>
        <v>0</v>
      </c>
      <c r="E95" s="194">
        <f>(1+F95)*'Transition Cash Flow'!$M$11</f>
        <v>0</v>
      </c>
      <c r="F95" s="175">
        <v>0</v>
      </c>
      <c r="G95" s="33">
        <f>NPV('Transition Cash Flow'!$C$3,'Transition Cash Flow'!$I$46,(1+'Transition Rotation Sensitivity'!G$88)*'Transition Cash Flow'!$M$10*(1+'Transition Rotation Sensitivity'!$F95)*'Transition Cash Flow'!$M$11-'Transition Cash Flow'!$M$45)</f>
        <v>0</v>
      </c>
      <c r="H95" s="33">
        <f>NPV('Transition Cash Flow'!$C$3,'Transition Cash Flow'!$I$46,(1+'Transition Rotation Sensitivity'!H$88)*'Transition Cash Flow'!$M$10*(1+'Transition Rotation Sensitivity'!$F95)*'Transition Cash Flow'!$M$11-'Transition Cash Flow'!$M$45)</f>
        <v>0</v>
      </c>
      <c r="I95" s="33">
        <f>NPV('Transition Cash Flow'!$C$3,'Transition Cash Flow'!$I$46,(1+'Transition Rotation Sensitivity'!I$88)*'Transition Cash Flow'!$M$10*(1+'Transition Rotation Sensitivity'!$F95)*'Transition Cash Flow'!$M$11-'Transition Cash Flow'!$M$45)</f>
        <v>0</v>
      </c>
      <c r="J95" s="33">
        <f>NPV('Transition Cash Flow'!$C$3,'Transition Cash Flow'!$I$46,(1+'Transition Rotation Sensitivity'!J$88)*'Transition Cash Flow'!$M$10*(1+'Transition Rotation Sensitivity'!$F95)*'Transition Cash Flow'!$M$11-'Transition Cash Flow'!$M$45)</f>
        <v>0</v>
      </c>
      <c r="K95" s="33">
        <f>NPV('Transition Cash Flow'!$C$3,'Transition Cash Flow'!$I$46,(1+'Transition Rotation Sensitivity'!K$88)*'Transition Cash Flow'!$M$10*(1+'Transition Rotation Sensitivity'!$F95)*'Transition Cash Flow'!$M$11-'Transition Cash Flow'!$M$45)</f>
        <v>0</v>
      </c>
      <c r="L95" s="33">
        <f>NPV('Transition Cash Flow'!$C$3,'Transition Cash Flow'!$I$46,(1+'Transition Rotation Sensitivity'!L$88)*'Transition Cash Flow'!$M$10*(1+'Transition Rotation Sensitivity'!$F95)*'Transition Cash Flow'!$M$11-'Transition Cash Flow'!$M$45)</f>
        <v>0</v>
      </c>
      <c r="M95" s="34">
        <f>NPV('Transition Cash Flow'!$C$3,'Transition Cash Flow'!$I$46,(1+'Transition Rotation Sensitivity'!M$88)*'Transition Cash Flow'!$M$10*(1+'Transition Rotation Sensitivity'!$F95)*'Transition Cash Flow'!$M$11-'Transition Cash Flow'!$M$45)</f>
        <v>0</v>
      </c>
      <c r="N95" s="33">
        <f>NPV('Transition Cash Flow'!$C$3,'Transition Cash Flow'!$I$46,(1+'Transition Rotation Sensitivity'!N$88)*'Transition Cash Flow'!$M$10*(1+'Transition Rotation Sensitivity'!$F95)*'Transition Cash Flow'!$M$11-'Transition Cash Flow'!$M$45)</f>
        <v>0</v>
      </c>
      <c r="O95" s="33">
        <f>NPV('Transition Cash Flow'!$C$3,'Transition Cash Flow'!$I$46,(1+'Transition Rotation Sensitivity'!O$88)*'Transition Cash Flow'!$M$10*(1+'Transition Rotation Sensitivity'!$F95)*'Transition Cash Flow'!$M$11-'Transition Cash Flow'!$M$45)</f>
        <v>0</v>
      </c>
      <c r="P95" s="33">
        <f>NPV('Transition Cash Flow'!$C$3,'Transition Cash Flow'!$I$46,(1+'Transition Rotation Sensitivity'!P$88)*'Transition Cash Flow'!$M$10*(1+'Transition Rotation Sensitivity'!$F95)*'Transition Cash Flow'!$M$11-'Transition Cash Flow'!$M$45)</f>
        <v>0</v>
      </c>
      <c r="Q95" s="33">
        <f>NPV('Transition Cash Flow'!$C$3,'Transition Cash Flow'!$I$46,(1+'Transition Rotation Sensitivity'!Q$88)*'Transition Cash Flow'!$M$10*(1+'Transition Rotation Sensitivity'!$F95)*'Transition Cash Flow'!$M$11-'Transition Cash Flow'!$M$45)</f>
        <v>0</v>
      </c>
      <c r="R95" s="33">
        <f>NPV('Transition Cash Flow'!$C$3,'Transition Cash Flow'!$I$46,(1+'Transition Rotation Sensitivity'!R$88)*'Transition Cash Flow'!$M$10*(1+'Transition Rotation Sensitivity'!$F95)*'Transition Cash Flow'!$M$11-'Transition Cash Flow'!$M$45)</f>
        <v>0</v>
      </c>
      <c r="S95" s="33">
        <f>NPV('Transition Cash Flow'!$C$3,'Transition Cash Flow'!$I$46,(1+'Transition Rotation Sensitivity'!S$88)*'Transition Cash Flow'!$M$10*(1+'Transition Rotation Sensitivity'!$F95)*'Transition Cash Flow'!$M$11-'Transition Cash Flow'!$M$45)</f>
        <v>0</v>
      </c>
      <c r="T95" s="33"/>
      <c r="U95" s="79"/>
      <c r="W95" s="149"/>
      <c r="X95" s="32">
        <f t="shared" si="9"/>
        <v>0</v>
      </c>
      <c r="Y95" s="35" t="e">
        <f>G95/NPV('Transition Cash Flow'!$C$3,'Transition Cash Flow'!$I$45,'Transition Cash Flow'!$M$45)</f>
        <v>#DIV/0!</v>
      </c>
      <c r="Z95" s="35" t="e">
        <f>H95/NPV('Transition Cash Flow'!$C$3,'Transition Cash Flow'!$I$45,'Transition Cash Flow'!$M$45)</f>
        <v>#DIV/0!</v>
      </c>
      <c r="AA95" s="35" t="e">
        <f>I95/NPV('Transition Cash Flow'!$C$3,'Transition Cash Flow'!$I$45,'Transition Cash Flow'!$M$45)</f>
        <v>#DIV/0!</v>
      </c>
      <c r="AB95" s="35" t="e">
        <f>J95/NPV('Transition Cash Flow'!$C$3,'Transition Cash Flow'!$I$45,'Transition Cash Flow'!$M$45)</f>
        <v>#DIV/0!</v>
      </c>
      <c r="AC95" s="35" t="e">
        <f>K95/NPV('Transition Cash Flow'!$C$3,'Transition Cash Flow'!$I$45,'Transition Cash Flow'!$M$45)</f>
        <v>#DIV/0!</v>
      </c>
      <c r="AD95" s="35" t="e">
        <f>L95/NPV('Transition Cash Flow'!$C$3,'Transition Cash Flow'!$I$45,'Transition Cash Flow'!$M$45)</f>
        <v>#DIV/0!</v>
      </c>
      <c r="AE95" s="36" t="e">
        <f>M95/NPV('Transition Cash Flow'!$C$3,'Transition Cash Flow'!$I$45,'Transition Cash Flow'!$M$45)</f>
        <v>#DIV/0!</v>
      </c>
      <c r="AF95" s="35" t="e">
        <f>N95/NPV('Transition Cash Flow'!$C$3,'Transition Cash Flow'!$I$45,'Transition Cash Flow'!$M$45)</f>
        <v>#DIV/0!</v>
      </c>
      <c r="AG95" s="35" t="e">
        <f>O95/NPV('Transition Cash Flow'!$C$3,'Transition Cash Flow'!$I$45,'Transition Cash Flow'!$M$45)</f>
        <v>#DIV/0!</v>
      </c>
      <c r="AH95" s="35" t="e">
        <f>P95/NPV('Transition Cash Flow'!$C$3,'Transition Cash Flow'!$I$45,'Transition Cash Flow'!$M$45)</f>
        <v>#DIV/0!</v>
      </c>
      <c r="AI95" s="35" t="e">
        <f>Q95/NPV('Transition Cash Flow'!$C$3,'Transition Cash Flow'!$I$45,'Transition Cash Flow'!$M$45)</f>
        <v>#DIV/0!</v>
      </c>
      <c r="AJ95" s="35" t="e">
        <f>R95/NPV('Transition Cash Flow'!$C$3,'Transition Cash Flow'!$I$45,'Transition Cash Flow'!$M$45)</f>
        <v>#DIV/0!</v>
      </c>
      <c r="AK95" s="35" t="e">
        <f>S95/NPV('Transition Cash Flow'!$C$3,'Transition Cash Flow'!$I$45,'Transition Cash Flow'!$M$45)</f>
        <v>#DIV/0!</v>
      </c>
      <c r="AM95" s="69"/>
    </row>
    <row r="96" spans="1:39" x14ac:dyDescent="0.25">
      <c r="A96" s="153"/>
      <c r="B96" s="148"/>
      <c r="C96" s="194">
        <f>'Transition Cash Flow'!$E$11</f>
        <v>0</v>
      </c>
      <c r="D96" s="194">
        <f>'Transition Cash Flow'!$I$11</f>
        <v>0</v>
      </c>
      <c r="E96" s="194">
        <f>(1+F96)*'Transition Cash Flow'!$M$11</f>
        <v>0</v>
      </c>
      <c r="F96" s="175">
        <v>0.05</v>
      </c>
      <c r="G96" s="33">
        <f>NPV('Transition Cash Flow'!$C$3,'Transition Cash Flow'!$I$46,(1+'Transition Rotation Sensitivity'!G$88)*'Transition Cash Flow'!$M$10*(1+'Transition Rotation Sensitivity'!$F96)*'Transition Cash Flow'!$M$11-'Transition Cash Flow'!$M$45)</f>
        <v>0</v>
      </c>
      <c r="H96" s="33">
        <f>NPV('Transition Cash Flow'!$C$3,'Transition Cash Flow'!$I$46,(1+'Transition Rotation Sensitivity'!H$88)*'Transition Cash Flow'!$M$10*(1+'Transition Rotation Sensitivity'!$F96)*'Transition Cash Flow'!$M$11-'Transition Cash Flow'!$M$45)</f>
        <v>0</v>
      </c>
      <c r="I96" s="33">
        <f>NPV('Transition Cash Flow'!$C$3,'Transition Cash Flow'!$I$46,(1+'Transition Rotation Sensitivity'!I$88)*'Transition Cash Flow'!$M$10*(1+'Transition Rotation Sensitivity'!$F96)*'Transition Cash Flow'!$M$11-'Transition Cash Flow'!$M$45)</f>
        <v>0</v>
      </c>
      <c r="J96" s="33">
        <f>NPV('Transition Cash Flow'!$C$3,'Transition Cash Flow'!$I$46,(1+'Transition Rotation Sensitivity'!J$88)*'Transition Cash Flow'!$M$10*(1+'Transition Rotation Sensitivity'!$F96)*'Transition Cash Flow'!$M$11-'Transition Cash Flow'!$M$45)</f>
        <v>0</v>
      </c>
      <c r="K96" s="33">
        <f>NPV('Transition Cash Flow'!$C$3,'Transition Cash Flow'!$I$46,(1+'Transition Rotation Sensitivity'!K$88)*'Transition Cash Flow'!$M$10*(1+'Transition Rotation Sensitivity'!$F96)*'Transition Cash Flow'!$M$11-'Transition Cash Flow'!$M$45)</f>
        <v>0</v>
      </c>
      <c r="L96" s="33">
        <f>NPV('Transition Cash Flow'!$C$3,'Transition Cash Flow'!$I$46,(1+'Transition Rotation Sensitivity'!L$88)*'Transition Cash Flow'!$M$10*(1+'Transition Rotation Sensitivity'!$F96)*'Transition Cash Flow'!$M$11-'Transition Cash Flow'!$M$45)</f>
        <v>0</v>
      </c>
      <c r="M96" s="33">
        <f>NPV('Transition Cash Flow'!$C$3,'Transition Cash Flow'!$I$46,(1+'Transition Rotation Sensitivity'!M$88)*'Transition Cash Flow'!$M$10*(1+'Transition Rotation Sensitivity'!$F96)*'Transition Cash Flow'!$M$11-'Transition Cash Flow'!$M$45)</f>
        <v>0</v>
      </c>
      <c r="N96" s="33">
        <f>NPV('Transition Cash Flow'!$C$3,'Transition Cash Flow'!$I$46,(1+'Transition Rotation Sensitivity'!N$88)*'Transition Cash Flow'!$M$10*(1+'Transition Rotation Sensitivity'!$F96)*'Transition Cash Flow'!$M$11-'Transition Cash Flow'!$M$45)</f>
        <v>0</v>
      </c>
      <c r="O96" s="33">
        <f>NPV('Transition Cash Flow'!$C$3,'Transition Cash Flow'!$I$46,(1+'Transition Rotation Sensitivity'!O$88)*'Transition Cash Flow'!$M$10*(1+'Transition Rotation Sensitivity'!$F96)*'Transition Cash Flow'!$M$11-'Transition Cash Flow'!$M$45)</f>
        <v>0</v>
      </c>
      <c r="P96" s="33">
        <f>NPV('Transition Cash Flow'!$C$3,'Transition Cash Flow'!$I$46,(1+'Transition Rotation Sensitivity'!P$88)*'Transition Cash Flow'!$M$10*(1+'Transition Rotation Sensitivity'!$F96)*'Transition Cash Flow'!$M$11-'Transition Cash Flow'!$M$45)</f>
        <v>0</v>
      </c>
      <c r="Q96" s="33">
        <f>NPV('Transition Cash Flow'!$C$3,'Transition Cash Flow'!$I$46,(1+'Transition Rotation Sensitivity'!Q$88)*'Transition Cash Flow'!$M$10*(1+'Transition Rotation Sensitivity'!$F96)*'Transition Cash Flow'!$M$11-'Transition Cash Flow'!$M$45)</f>
        <v>0</v>
      </c>
      <c r="R96" s="33">
        <f>NPV('Transition Cash Flow'!$C$3,'Transition Cash Flow'!$I$46,(1+'Transition Rotation Sensitivity'!R$88)*'Transition Cash Flow'!$M$10*(1+'Transition Rotation Sensitivity'!$F96)*'Transition Cash Flow'!$M$11-'Transition Cash Flow'!$M$45)</f>
        <v>0</v>
      </c>
      <c r="S96" s="33">
        <f>NPV('Transition Cash Flow'!$C$3,'Transition Cash Flow'!$I$46,(1+'Transition Rotation Sensitivity'!S$88)*'Transition Cash Flow'!$M$10*(1+'Transition Rotation Sensitivity'!$F96)*'Transition Cash Flow'!$M$11-'Transition Cash Flow'!$M$45)</f>
        <v>0</v>
      </c>
      <c r="T96" s="33"/>
      <c r="U96" s="79"/>
      <c r="W96" s="149"/>
      <c r="X96" s="32">
        <f t="shared" si="9"/>
        <v>0.05</v>
      </c>
      <c r="Y96" s="35" t="e">
        <f>G96/NPV('Transition Cash Flow'!$C$3,'Transition Cash Flow'!$I$45,'Transition Cash Flow'!$M$45)</f>
        <v>#DIV/0!</v>
      </c>
      <c r="Z96" s="35" t="e">
        <f>H96/NPV('Transition Cash Flow'!$C$3,'Transition Cash Flow'!$I$45,'Transition Cash Flow'!$M$45)</f>
        <v>#DIV/0!</v>
      </c>
      <c r="AA96" s="35" t="e">
        <f>I96/NPV('Transition Cash Flow'!$C$3,'Transition Cash Flow'!$I$45,'Transition Cash Flow'!$M$45)</f>
        <v>#DIV/0!</v>
      </c>
      <c r="AB96" s="35" t="e">
        <f>J96/NPV('Transition Cash Flow'!$C$3,'Transition Cash Flow'!$I$45,'Transition Cash Flow'!$M$45)</f>
        <v>#DIV/0!</v>
      </c>
      <c r="AC96" s="35" t="e">
        <f>K96/NPV('Transition Cash Flow'!$C$3,'Transition Cash Flow'!$I$45,'Transition Cash Flow'!$M$45)</f>
        <v>#DIV/0!</v>
      </c>
      <c r="AD96" s="35" t="e">
        <f>L96/NPV('Transition Cash Flow'!$C$3,'Transition Cash Flow'!$I$45,'Transition Cash Flow'!$M$45)</f>
        <v>#DIV/0!</v>
      </c>
      <c r="AE96" s="35" t="e">
        <f>M96/NPV('Transition Cash Flow'!$C$3,'Transition Cash Flow'!$I$45,'Transition Cash Flow'!$M$45)</f>
        <v>#DIV/0!</v>
      </c>
      <c r="AF96" s="35" t="e">
        <f>N96/NPV('Transition Cash Flow'!$C$3,'Transition Cash Flow'!$I$45,'Transition Cash Flow'!$M$45)</f>
        <v>#DIV/0!</v>
      </c>
      <c r="AG96" s="35" t="e">
        <f>O96/NPV('Transition Cash Flow'!$C$3,'Transition Cash Flow'!$I$45,'Transition Cash Flow'!$M$45)</f>
        <v>#DIV/0!</v>
      </c>
      <c r="AH96" s="35" t="e">
        <f>P96/NPV('Transition Cash Flow'!$C$3,'Transition Cash Flow'!$I$45,'Transition Cash Flow'!$M$45)</f>
        <v>#DIV/0!</v>
      </c>
      <c r="AI96" s="35" t="e">
        <f>Q96/NPV('Transition Cash Flow'!$C$3,'Transition Cash Flow'!$I$45,'Transition Cash Flow'!$M$45)</f>
        <v>#DIV/0!</v>
      </c>
      <c r="AJ96" s="35" t="e">
        <f>R96/NPV('Transition Cash Flow'!$C$3,'Transition Cash Flow'!$I$45,'Transition Cash Flow'!$M$45)</f>
        <v>#DIV/0!</v>
      </c>
      <c r="AK96" s="35" t="e">
        <f>S96/NPV('Transition Cash Flow'!$C$3,'Transition Cash Flow'!$I$45,'Transition Cash Flow'!$M$45)</f>
        <v>#DIV/0!</v>
      </c>
      <c r="AM96" s="69"/>
    </row>
    <row r="97" spans="1:39" x14ac:dyDescent="0.25">
      <c r="A97" s="153"/>
      <c r="B97" s="148"/>
      <c r="C97" s="194">
        <f>'Transition Cash Flow'!$E$11</f>
        <v>0</v>
      </c>
      <c r="D97" s="194">
        <f>'Transition Cash Flow'!$I$11</f>
        <v>0</v>
      </c>
      <c r="E97" s="194">
        <f>(1+F97)*'Transition Cash Flow'!$M$11</f>
        <v>0</v>
      </c>
      <c r="F97" s="175">
        <v>0.1</v>
      </c>
      <c r="G97" s="33">
        <f>NPV('Transition Cash Flow'!$C$3,'Transition Cash Flow'!$I$46,(1+'Transition Rotation Sensitivity'!G$88)*'Transition Cash Flow'!$M$10*(1+'Transition Rotation Sensitivity'!$F97)*'Transition Cash Flow'!$M$11-'Transition Cash Flow'!$M$45)</f>
        <v>0</v>
      </c>
      <c r="H97" s="33">
        <f>NPV('Transition Cash Flow'!$C$3,'Transition Cash Flow'!$I$46,(1+'Transition Rotation Sensitivity'!H$88)*'Transition Cash Flow'!$M$10*(1+'Transition Rotation Sensitivity'!$F97)*'Transition Cash Flow'!$M$11-'Transition Cash Flow'!$M$45)</f>
        <v>0</v>
      </c>
      <c r="I97" s="33">
        <f>NPV('Transition Cash Flow'!$C$3,'Transition Cash Flow'!$I$46,(1+'Transition Rotation Sensitivity'!I$88)*'Transition Cash Flow'!$M$10*(1+'Transition Rotation Sensitivity'!$F97)*'Transition Cash Flow'!$M$11-'Transition Cash Flow'!$M$45)</f>
        <v>0</v>
      </c>
      <c r="J97" s="33">
        <f>NPV('Transition Cash Flow'!$C$3,'Transition Cash Flow'!$I$46,(1+'Transition Rotation Sensitivity'!J$88)*'Transition Cash Flow'!$M$10*(1+'Transition Rotation Sensitivity'!$F97)*'Transition Cash Flow'!$M$11-'Transition Cash Flow'!$M$45)</f>
        <v>0</v>
      </c>
      <c r="K97" s="33">
        <f>NPV('Transition Cash Flow'!$C$3,'Transition Cash Flow'!$I$46,(1+'Transition Rotation Sensitivity'!K$88)*'Transition Cash Flow'!$M$10*(1+'Transition Rotation Sensitivity'!$F97)*'Transition Cash Flow'!$M$11-'Transition Cash Flow'!$M$45)</f>
        <v>0</v>
      </c>
      <c r="L97" s="33">
        <f>NPV('Transition Cash Flow'!$C$3,'Transition Cash Flow'!$I$46,(1+'Transition Rotation Sensitivity'!L$88)*'Transition Cash Flow'!$M$10*(1+'Transition Rotation Sensitivity'!$F97)*'Transition Cash Flow'!$M$11-'Transition Cash Flow'!$M$45)</f>
        <v>0</v>
      </c>
      <c r="M97" s="33">
        <f>NPV('Transition Cash Flow'!$C$3,'Transition Cash Flow'!$I$46,(1+'Transition Rotation Sensitivity'!M$88)*'Transition Cash Flow'!$M$10*(1+'Transition Rotation Sensitivity'!$F97)*'Transition Cash Flow'!$M$11-'Transition Cash Flow'!$M$45)</f>
        <v>0</v>
      </c>
      <c r="N97" s="33">
        <f>NPV('Transition Cash Flow'!$C$3,'Transition Cash Flow'!$I$46,(1+'Transition Rotation Sensitivity'!N$88)*'Transition Cash Flow'!$M$10*(1+'Transition Rotation Sensitivity'!$F97)*'Transition Cash Flow'!$M$11-'Transition Cash Flow'!$M$45)</f>
        <v>0</v>
      </c>
      <c r="O97" s="33">
        <f>NPV('Transition Cash Flow'!$C$3,'Transition Cash Flow'!$I$46,(1+'Transition Rotation Sensitivity'!O$88)*'Transition Cash Flow'!$M$10*(1+'Transition Rotation Sensitivity'!$F97)*'Transition Cash Flow'!$M$11-'Transition Cash Flow'!$M$45)</f>
        <v>0</v>
      </c>
      <c r="P97" s="33">
        <f>NPV('Transition Cash Flow'!$C$3,'Transition Cash Flow'!$I$46,(1+'Transition Rotation Sensitivity'!P$88)*'Transition Cash Flow'!$M$10*(1+'Transition Rotation Sensitivity'!$F97)*'Transition Cash Flow'!$M$11-'Transition Cash Flow'!$M$45)</f>
        <v>0</v>
      </c>
      <c r="Q97" s="33">
        <f>NPV('Transition Cash Flow'!$C$3,'Transition Cash Flow'!$I$46,(1+'Transition Rotation Sensitivity'!Q$88)*'Transition Cash Flow'!$M$10*(1+'Transition Rotation Sensitivity'!$F97)*'Transition Cash Flow'!$M$11-'Transition Cash Flow'!$M$45)</f>
        <v>0</v>
      </c>
      <c r="R97" s="33">
        <f>NPV('Transition Cash Flow'!$C$3,'Transition Cash Flow'!$I$46,(1+'Transition Rotation Sensitivity'!R$88)*'Transition Cash Flow'!$M$10*(1+'Transition Rotation Sensitivity'!$F97)*'Transition Cash Flow'!$M$11-'Transition Cash Flow'!$M$45)</f>
        <v>0</v>
      </c>
      <c r="S97" s="33">
        <f>NPV('Transition Cash Flow'!$C$3,'Transition Cash Flow'!$I$46,(1+'Transition Rotation Sensitivity'!S$88)*'Transition Cash Flow'!$M$10*(1+'Transition Rotation Sensitivity'!$F97)*'Transition Cash Flow'!$M$11-'Transition Cash Flow'!$M$45)</f>
        <v>0</v>
      </c>
      <c r="T97" s="33"/>
      <c r="U97" s="79"/>
      <c r="W97" s="149"/>
      <c r="X97" s="32">
        <f t="shared" si="9"/>
        <v>0.1</v>
      </c>
      <c r="Y97" s="35" t="e">
        <f>G97/NPV('Transition Cash Flow'!$C$3,'Transition Cash Flow'!$I$45,'Transition Cash Flow'!$M$45)</f>
        <v>#DIV/0!</v>
      </c>
      <c r="Z97" s="35" t="e">
        <f>H97/NPV('Transition Cash Flow'!$C$3,'Transition Cash Flow'!$I$45,'Transition Cash Flow'!$M$45)</f>
        <v>#DIV/0!</v>
      </c>
      <c r="AA97" s="35" t="e">
        <f>I97/NPV('Transition Cash Flow'!$C$3,'Transition Cash Flow'!$I$45,'Transition Cash Flow'!$M$45)</f>
        <v>#DIV/0!</v>
      </c>
      <c r="AB97" s="35" t="e">
        <f>J97/NPV('Transition Cash Flow'!$C$3,'Transition Cash Flow'!$I$45,'Transition Cash Flow'!$M$45)</f>
        <v>#DIV/0!</v>
      </c>
      <c r="AC97" s="35" t="e">
        <f>K97/NPV('Transition Cash Flow'!$C$3,'Transition Cash Flow'!$I$45,'Transition Cash Flow'!$M$45)</f>
        <v>#DIV/0!</v>
      </c>
      <c r="AD97" s="35" t="e">
        <f>L97/NPV('Transition Cash Flow'!$C$3,'Transition Cash Flow'!$I$45,'Transition Cash Flow'!$M$45)</f>
        <v>#DIV/0!</v>
      </c>
      <c r="AE97" s="35" t="e">
        <f>M97/NPV('Transition Cash Flow'!$C$3,'Transition Cash Flow'!$I$45,'Transition Cash Flow'!$M$45)</f>
        <v>#DIV/0!</v>
      </c>
      <c r="AF97" s="35" t="e">
        <f>N97/NPV('Transition Cash Flow'!$C$3,'Transition Cash Flow'!$I$45,'Transition Cash Flow'!$M$45)</f>
        <v>#DIV/0!</v>
      </c>
      <c r="AG97" s="35" t="e">
        <f>O97/NPV('Transition Cash Flow'!$C$3,'Transition Cash Flow'!$I$45,'Transition Cash Flow'!$M$45)</f>
        <v>#DIV/0!</v>
      </c>
      <c r="AH97" s="35" t="e">
        <f>P97/NPV('Transition Cash Flow'!$C$3,'Transition Cash Flow'!$I$45,'Transition Cash Flow'!$M$45)</f>
        <v>#DIV/0!</v>
      </c>
      <c r="AI97" s="35" t="e">
        <f>Q97/NPV('Transition Cash Flow'!$C$3,'Transition Cash Flow'!$I$45,'Transition Cash Flow'!$M$45)</f>
        <v>#DIV/0!</v>
      </c>
      <c r="AJ97" s="35" t="e">
        <f>R97/NPV('Transition Cash Flow'!$C$3,'Transition Cash Flow'!$I$45,'Transition Cash Flow'!$M$45)</f>
        <v>#DIV/0!</v>
      </c>
      <c r="AK97" s="35" t="e">
        <f>S97/NPV('Transition Cash Flow'!$C$3,'Transition Cash Flow'!$I$45,'Transition Cash Flow'!$M$45)</f>
        <v>#DIV/0!</v>
      </c>
      <c r="AM97" s="69"/>
    </row>
    <row r="98" spans="1:39" x14ac:dyDescent="0.25">
      <c r="A98" s="153"/>
      <c r="B98" s="148"/>
      <c r="C98" s="194">
        <f>'Transition Cash Flow'!$E$11</f>
        <v>0</v>
      </c>
      <c r="D98" s="194">
        <f>'Transition Cash Flow'!$I$11</f>
        <v>0</v>
      </c>
      <c r="E98" s="194">
        <f>(1+F98)*'Transition Cash Flow'!$M$11</f>
        <v>0</v>
      </c>
      <c r="F98" s="175">
        <v>0.15</v>
      </c>
      <c r="G98" s="33">
        <f>NPV('Transition Cash Flow'!$C$3,'Transition Cash Flow'!$I$46,(1+'Transition Rotation Sensitivity'!G$88)*'Transition Cash Flow'!$M$10*(1+'Transition Rotation Sensitivity'!$F98)*'Transition Cash Flow'!$M$11-'Transition Cash Flow'!$M$45)</f>
        <v>0</v>
      </c>
      <c r="H98" s="33">
        <f>NPV('Transition Cash Flow'!$C$3,'Transition Cash Flow'!$I$46,(1+'Transition Rotation Sensitivity'!H$88)*'Transition Cash Flow'!$M$10*(1+'Transition Rotation Sensitivity'!$F98)*'Transition Cash Flow'!$M$11-'Transition Cash Flow'!$M$45)</f>
        <v>0</v>
      </c>
      <c r="I98" s="33">
        <f>NPV('Transition Cash Flow'!$C$3,'Transition Cash Flow'!$I$46,(1+'Transition Rotation Sensitivity'!I$88)*'Transition Cash Flow'!$M$10*(1+'Transition Rotation Sensitivity'!$F98)*'Transition Cash Flow'!$M$11-'Transition Cash Flow'!$M$45)</f>
        <v>0</v>
      </c>
      <c r="J98" s="33">
        <f>NPV('Transition Cash Flow'!$C$3,'Transition Cash Flow'!$I$46,(1+'Transition Rotation Sensitivity'!J$88)*'Transition Cash Flow'!$M$10*(1+'Transition Rotation Sensitivity'!$F98)*'Transition Cash Flow'!$M$11-'Transition Cash Flow'!$M$45)</f>
        <v>0</v>
      </c>
      <c r="K98" s="33">
        <f>NPV('Transition Cash Flow'!$C$3,'Transition Cash Flow'!$I$46,(1+'Transition Rotation Sensitivity'!K$88)*'Transition Cash Flow'!$M$10*(1+'Transition Rotation Sensitivity'!$F98)*'Transition Cash Flow'!$M$11-'Transition Cash Flow'!$M$45)</f>
        <v>0</v>
      </c>
      <c r="L98" s="33">
        <f>NPV('Transition Cash Flow'!$C$3,'Transition Cash Flow'!$I$46,(1+'Transition Rotation Sensitivity'!L$88)*'Transition Cash Flow'!$M$10*(1+'Transition Rotation Sensitivity'!$F98)*'Transition Cash Flow'!$M$11-'Transition Cash Flow'!$M$45)</f>
        <v>0</v>
      </c>
      <c r="M98" s="33">
        <f>NPV('Transition Cash Flow'!$C$3,'Transition Cash Flow'!$I$46,(1+'Transition Rotation Sensitivity'!M$88)*'Transition Cash Flow'!$M$10*(1+'Transition Rotation Sensitivity'!$F98)*'Transition Cash Flow'!$M$11-'Transition Cash Flow'!$M$45)</f>
        <v>0</v>
      </c>
      <c r="N98" s="33">
        <f>NPV('Transition Cash Flow'!$C$3,'Transition Cash Flow'!$I$46,(1+'Transition Rotation Sensitivity'!N$88)*'Transition Cash Flow'!$M$10*(1+'Transition Rotation Sensitivity'!$F98)*'Transition Cash Flow'!$M$11-'Transition Cash Flow'!$M$45)</f>
        <v>0</v>
      </c>
      <c r="O98" s="33">
        <f>NPV('Transition Cash Flow'!$C$3,'Transition Cash Flow'!$I$46,(1+'Transition Rotation Sensitivity'!O$88)*'Transition Cash Flow'!$M$10*(1+'Transition Rotation Sensitivity'!$F98)*'Transition Cash Flow'!$M$11-'Transition Cash Flow'!$M$45)</f>
        <v>0</v>
      </c>
      <c r="P98" s="33">
        <f>NPV('Transition Cash Flow'!$C$3,'Transition Cash Flow'!$I$46,(1+'Transition Rotation Sensitivity'!P$88)*'Transition Cash Flow'!$M$10*(1+'Transition Rotation Sensitivity'!$F98)*'Transition Cash Flow'!$M$11-'Transition Cash Flow'!$M$45)</f>
        <v>0</v>
      </c>
      <c r="Q98" s="33">
        <f>NPV('Transition Cash Flow'!$C$3,'Transition Cash Flow'!$I$46,(1+'Transition Rotation Sensitivity'!Q$88)*'Transition Cash Flow'!$M$10*(1+'Transition Rotation Sensitivity'!$F98)*'Transition Cash Flow'!$M$11-'Transition Cash Flow'!$M$45)</f>
        <v>0</v>
      </c>
      <c r="R98" s="33">
        <f>NPV('Transition Cash Flow'!$C$3,'Transition Cash Flow'!$I$46,(1+'Transition Rotation Sensitivity'!R$88)*'Transition Cash Flow'!$M$10*(1+'Transition Rotation Sensitivity'!$F98)*'Transition Cash Flow'!$M$11-'Transition Cash Flow'!$M$45)</f>
        <v>0</v>
      </c>
      <c r="S98" s="33">
        <f>NPV('Transition Cash Flow'!$C$3,'Transition Cash Flow'!$I$46,(1+'Transition Rotation Sensitivity'!S$88)*'Transition Cash Flow'!$M$10*(1+'Transition Rotation Sensitivity'!$F98)*'Transition Cash Flow'!$M$11-'Transition Cash Flow'!$M$45)</f>
        <v>0</v>
      </c>
      <c r="T98" s="33"/>
      <c r="U98" s="79"/>
      <c r="W98" s="149"/>
      <c r="X98" s="32">
        <f t="shared" si="9"/>
        <v>0.15</v>
      </c>
      <c r="Y98" s="35" t="e">
        <f>G98/NPV('Transition Cash Flow'!$C$3,'Transition Cash Flow'!$I$45,'Transition Cash Flow'!$M$45)</f>
        <v>#DIV/0!</v>
      </c>
      <c r="Z98" s="35" t="e">
        <f>H98/NPV('Transition Cash Flow'!$C$3,'Transition Cash Flow'!$I$45,'Transition Cash Flow'!$M$45)</f>
        <v>#DIV/0!</v>
      </c>
      <c r="AA98" s="35" t="e">
        <f>I98/NPV('Transition Cash Flow'!$C$3,'Transition Cash Flow'!$I$45,'Transition Cash Flow'!$M$45)</f>
        <v>#DIV/0!</v>
      </c>
      <c r="AB98" s="35" t="e">
        <f>J98/NPV('Transition Cash Flow'!$C$3,'Transition Cash Flow'!$I$45,'Transition Cash Flow'!$M$45)</f>
        <v>#DIV/0!</v>
      </c>
      <c r="AC98" s="35" t="e">
        <f>K98/NPV('Transition Cash Flow'!$C$3,'Transition Cash Flow'!$I$45,'Transition Cash Flow'!$M$45)</f>
        <v>#DIV/0!</v>
      </c>
      <c r="AD98" s="35" t="e">
        <f>L98/NPV('Transition Cash Flow'!$C$3,'Transition Cash Flow'!$I$45,'Transition Cash Flow'!$M$45)</f>
        <v>#DIV/0!</v>
      </c>
      <c r="AE98" s="35" t="e">
        <f>M98/NPV('Transition Cash Flow'!$C$3,'Transition Cash Flow'!$I$45,'Transition Cash Flow'!$M$45)</f>
        <v>#DIV/0!</v>
      </c>
      <c r="AF98" s="35" t="e">
        <f>N98/NPV('Transition Cash Flow'!$C$3,'Transition Cash Flow'!$I$45,'Transition Cash Flow'!$M$45)</f>
        <v>#DIV/0!</v>
      </c>
      <c r="AG98" s="35" t="e">
        <f>O98/NPV('Transition Cash Flow'!$C$3,'Transition Cash Flow'!$I$45,'Transition Cash Flow'!$M$45)</f>
        <v>#DIV/0!</v>
      </c>
      <c r="AH98" s="35" t="e">
        <f>P98/NPV('Transition Cash Flow'!$C$3,'Transition Cash Flow'!$I$45,'Transition Cash Flow'!$M$45)</f>
        <v>#DIV/0!</v>
      </c>
      <c r="AI98" s="35" t="e">
        <f>Q98/NPV('Transition Cash Flow'!$C$3,'Transition Cash Flow'!$I$45,'Transition Cash Flow'!$M$45)</f>
        <v>#DIV/0!</v>
      </c>
      <c r="AJ98" s="35" t="e">
        <f>R98/NPV('Transition Cash Flow'!$C$3,'Transition Cash Flow'!$I$45,'Transition Cash Flow'!$M$45)</f>
        <v>#DIV/0!</v>
      </c>
      <c r="AK98" s="35" t="e">
        <f>S98/NPV('Transition Cash Flow'!$C$3,'Transition Cash Flow'!$I$45,'Transition Cash Flow'!$M$45)</f>
        <v>#DIV/0!</v>
      </c>
      <c r="AM98" s="69"/>
    </row>
    <row r="99" spans="1:39" x14ac:dyDescent="0.25">
      <c r="A99" s="153"/>
      <c r="B99" s="148"/>
      <c r="C99" s="194">
        <f>'Transition Cash Flow'!$E$11</f>
        <v>0</v>
      </c>
      <c r="D99" s="194">
        <f>'Transition Cash Flow'!$I$11</f>
        <v>0</v>
      </c>
      <c r="E99" s="194">
        <f>(1+F99)*'Transition Cash Flow'!$M$11</f>
        <v>0</v>
      </c>
      <c r="F99" s="175">
        <v>0.2</v>
      </c>
      <c r="G99" s="33">
        <f>NPV('Transition Cash Flow'!$C$3,'Transition Cash Flow'!$I$46,(1+'Transition Rotation Sensitivity'!G$88)*'Transition Cash Flow'!$M$10*(1+'Transition Rotation Sensitivity'!$F99)*'Transition Cash Flow'!$M$11-'Transition Cash Flow'!$M$45)</f>
        <v>0</v>
      </c>
      <c r="H99" s="33">
        <f>NPV('Transition Cash Flow'!$C$3,'Transition Cash Flow'!$I$46,(1+'Transition Rotation Sensitivity'!H$88)*'Transition Cash Flow'!$M$10*(1+'Transition Rotation Sensitivity'!$F99)*'Transition Cash Flow'!$M$11-'Transition Cash Flow'!$M$45)</f>
        <v>0</v>
      </c>
      <c r="I99" s="33">
        <f>NPV('Transition Cash Flow'!$C$3,'Transition Cash Flow'!$I$46,(1+'Transition Rotation Sensitivity'!I$88)*'Transition Cash Flow'!$M$10*(1+'Transition Rotation Sensitivity'!$F99)*'Transition Cash Flow'!$M$11-'Transition Cash Flow'!$M$45)</f>
        <v>0</v>
      </c>
      <c r="J99" s="33">
        <f>NPV('Transition Cash Flow'!$C$3,'Transition Cash Flow'!$I$46,(1+'Transition Rotation Sensitivity'!J$88)*'Transition Cash Flow'!$M$10*(1+'Transition Rotation Sensitivity'!$F99)*'Transition Cash Flow'!$M$11-'Transition Cash Flow'!$M$45)</f>
        <v>0</v>
      </c>
      <c r="K99" s="33">
        <f>NPV('Transition Cash Flow'!$C$3,'Transition Cash Flow'!$I$46,(1+'Transition Rotation Sensitivity'!K$88)*'Transition Cash Flow'!$M$10*(1+'Transition Rotation Sensitivity'!$F99)*'Transition Cash Flow'!$M$11-'Transition Cash Flow'!$M$45)</f>
        <v>0</v>
      </c>
      <c r="L99" s="33">
        <f>NPV('Transition Cash Flow'!$C$3,'Transition Cash Flow'!$I$46,(1+'Transition Rotation Sensitivity'!L$88)*'Transition Cash Flow'!$M$10*(1+'Transition Rotation Sensitivity'!$F99)*'Transition Cash Flow'!$M$11-'Transition Cash Flow'!$M$45)</f>
        <v>0</v>
      </c>
      <c r="M99" s="33">
        <f>NPV('Transition Cash Flow'!$C$3,'Transition Cash Flow'!$I$46,(1+'Transition Rotation Sensitivity'!M$88)*'Transition Cash Flow'!$M$10*(1+'Transition Rotation Sensitivity'!$F99)*'Transition Cash Flow'!$M$11-'Transition Cash Flow'!$M$45)</f>
        <v>0</v>
      </c>
      <c r="N99" s="33">
        <f>NPV('Transition Cash Flow'!$C$3,'Transition Cash Flow'!$I$46,(1+'Transition Rotation Sensitivity'!N$88)*'Transition Cash Flow'!$M$10*(1+'Transition Rotation Sensitivity'!$F99)*'Transition Cash Flow'!$M$11-'Transition Cash Flow'!$M$45)</f>
        <v>0</v>
      </c>
      <c r="O99" s="33">
        <f>NPV('Transition Cash Flow'!$C$3,'Transition Cash Flow'!$I$46,(1+'Transition Rotation Sensitivity'!O$88)*'Transition Cash Flow'!$M$10*(1+'Transition Rotation Sensitivity'!$F99)*'Transition Cash Flow'!$M$11-'Transition Cash Flow'!$M$45)</f>
        <v>0</v>
      </c>
      <c r="P99" s="33">
        <f>NPV('Transition Cash Flow'!$C$3,'Transition Cash Flow'!$I$46,(1+'Transition Rotation Sensitivity'!P$88)*'Transition Cash Flow'!$M$10*(1+'Transition Rotation Sensitivity'!$F99)*'Transition Cash Flow'!$M$11-'Transition Cash Flow'!$M$45)</f>
        <v>0</v>
      </c>
      <c r="Q99" s="33">
        <f>NPV('Transition Cash Flow'!$C$3,'Transition Cash Flow'!$I$46,(1+'Transition Rotation Sensitivity'!Q$88)*'Transition Cash Flow'!$M$10*(1+'Transition Rotation Sensitivity'!$F99)*'Transition Cash Flow'!$M$11-'Transition Cash Flow'!$M$45)</f>
        <v>0</v>
      </c>
      <c r="R99" s="33">
        <f>NPV('Transition Cash Flow'!$C$3,'Transition Cash Flow'!$I$46,(1+'Transition Rotation Sensitivity'!R$88)*'Transition Cash Flow'!$M$10*(1+'Transition Rotation Sensitivity'!$F99)*'Transition Cash Flow'!$M$11-'Transition Cash Flow'!$M$45)</f>
        <v>0</v>
      </c>
      <c r="S99" s="33">
        <f>NPV('Transition Cash Flow'!$C$3,'Transition Cash Flow'!$I$46,(1+'Transition Rotation Sensitivity'!S$88)*'Transition Cash Flow'!$M$10*(1+'Transition Rotation Sensitivity'!$F99)*'Transition Cash Flow'!$M$11-'Transition Cash Flow'!$M$45)</f>
        <v>0</v>
      </c>
      <c r="T99" s="33"/>
      <c r="U99" s="79"/>
      <c r="W99" s="149"/>
      <c r="X99" s="32">
        <f t="shared" si="9"/>
        <v>0.2</v>
      </c>
      <c r="Y99" s="35" t="e">
        <f>G99/NPV('Transition Cash Flow'!$C$3,'Transition Cash Flow'!$I$45,'Transition Cash Flow'!$M$45)</f>
        <v>#DIV/0!</v>
      </c>
      <c r="Z99" s="35" t="e">
        <f>H99/NPV('Transition Cash Flow'!$C$3,'Transition Cash Flow'!$I$45,'Transition Cash Flow'!$M$45)</f>
        <v>#DIV/0!</v>
      </c>
      <c r="AA99" s="35" t="e">
        <f>I99/NPV('Transition Cash Flow'!$C$3,'Transition Cash Flow'!$I$45,'Transition Cash Flow'!$M$45)</f>
        <v>#DIV/0!</v>
      </c>
      <c r="AB99" s="35" t="e">
        <f>J99/NPV('Transition Cash Flow'!$C$3,'Transition Cash Flow'!$I$45,'Transition Cash Flow'!$M$45)</f>
        <v>#DIV/0!</v>
      </c>
      <c r="AC99" s="35" t="e">
        <f>K99/NPV('Transition Cash Flow'!$C$3,'Transition Cash Flow'!$I$45,'Transition Cash Flow'!$M$45)</f>
        <v>#DIV/0!</v>
      </c>
      <c r="AD99" s="35" t="e">
        <f>L99/NPV('Transition Cash Flow'!$C$3,'Transition Cash Flow'!$I$45,'Transition Cash Flow'!$M$45)</f>
        <v>#DIV/0!</v>
      </c>
      <c r="AE99" s="35" t="e">
        <f>M99/NPV('Transition Cash Flow'!$C$3,'Transition Cash Flow'!$I$45,'Transition Cash Flow'!$M$45)</f>
        <v>#DIV/0!</v>
      </c>
      <c r="AF99" s="35" t="e">
        <f>N99/NPV('Transition Cash Flow'!$C$3,'Transition Cash Flow'!$I$45,'Transition Cash Flow'!$M$45)</f>
        <v>#DIV/0!</v>
      </c>
      <c r="AG99" s="35" t="e">
        <f>O99/NPV('Transition Cash Flow'!$C$3,'Transition Cash Flow'!$I$45,'Transition Cash Flow'!$M$45)</f>
        <v>#DIV/0!</v>
      </c>
      <c r="AH99" s="35" t="e">
        <f>P99/NPV('Transition Cash Flow'!$C$3,'Transition Cash Flow'!$I$45,'Transition Cash Flow'!$M$45)</f>
        <v>#DIV/0!</v>
      </c>
      <c r="AI99" s="35" t="e">
        <f>Q99/NPV('Transition Cash Flow'!$C$3,'Transition Cash Flow'!$I$45,'Transition Cash Flow'!$M$45)</f>
        <v>#DIV/0!</v>
      </c>
      <c r="AJ99" s="35" t="e">
        <f>R99/NPV('Transition Cash Flow'!$C$3,'Transition Cash Flow'!$I$45,'Transition Cash Flow'!$M$45)</f>
        <v>#DIV/0!</v>
      </c>
      <c r="AK99" s="35" t="e">
        <f>S99/NPV('Transition Cash Flow'!$C$3,'Transition Cash Flow'!$I$45,'Transition Cash Flow'!$M$45)</f>
        <v>#DIV/0!</v>
      </c>
      <c r="AM99" s="69"/>
    </row>
    <row r="100" spans="1:39" x14ac:dyDescent="0.25">
      <c r="A100" s="153"/>
      <c r="B100" s="148"/>
      <c r="C100" s="194">
        <f>'Transition Cash Flow'!$E$11</f>
        <v>0</v>
      </c>
      <c r="D100" s="194">
        <f>'Transition Cash Flow'!$I$11</f>
        <v>0</v>
      </c>
      <c r="E100" s="194">
        <f>(1+F100)*'Transition Cash Flow'!$M$11</f>
        <v>0</v>
      </c>
      <c r="F100" s="175">
        <v>0.25</v>
      </c>
      <c r="G100" s="33">
        <f>NPV('Transition Cash Flow'!$C$3,'Transition Cash Flow'!$I$46,(1+'Transition Rotation Sensitivity'!G$88)*'Transition Cash Flow'!$M$10*(1+'Transition Rotation Sensitivity'!$F100)*'Transition Cash Flow'!$M$11-'Transition Cash Flow'!$M$45)</f>
        <v>0</v>
      </c>
      <c r="H100" s="33">
        <f>NPV('Transition Cash Flow'!$C$3,'Transition Cash Flow'!$I$46,(1+'Transition Rotation Sensitivity'!H$88)*'Transition Cash Flow'!$M$10*(1+'Transition Rotation Sensitivity'!$F100)*'Transition Cash Flow'!$M$11-'Transition Cash Flow'!$M$45)</f>
        <v>0</v>
      </c>
      <c r="I100" s="33">
        <f>NPV('Transition Cash Flow'!$C$3,'Transition Cash Flow'!$I$46,(1+'Transition Rotation Sensitivity'!I$88)*'Transition Cash Flow'!$M$10*(1+'Transition Rotation Sensitivity'!$F100)*'Transition Cash Flow'!$M$11-'Transition Cash Flow'!$M$45)</f>
        <v>0</v>
      </c>
      <c r="J100" s="33">
        <f>NPV('Transition Cash Flow'!$C$3,'Transition Cash Flow'!$I$46,(1+'Transition Rotation Sensitivity'!J$88)*'Transition Cash Flow'!$M$10*(1+'Transition Rotation Sensitivity'!$F100)*'Transition Cash Flow'!$M$11-'Transition Cash Flow'!$M$45)</f>
        <v>0</v>
      </c>
      <c r="K100" s="33">
        <f>NPV('Transition Cash Flow'!$C$3,'Transition Cash Flow'!$I$46,(1+'Transition Rotation Sensitivity'!K$88)*'Transition Cash Flow'!$M$10*(1+'Transition Rotation Sensitivity'!$F100)*'Transition Cash Flow'!$M$11-'Transition Cash Flow'!$M$45)</f>
        <v>0</v>
      </c>
      <c r="L100" s="33">
        <f>NPV('Transition Cash Flow'!$C$3,'Transition Cash Flow'!$I$46,(1+'Transition Rotation Sensitivity'!L$88)*'Transition Cash Flow'!$M$10*(1+'Transition Rotation Sensitivity'!$F100)*'Transition Cash Flow'!$M$11-'Transition Cash Flow'!$M$45)</f>
        <v>0</v>
      </c>
      <c r="M100" s="33">
        <f>NPV('Transition Cash Flow'!$C$3,'Transition Cash Flow'!$I$46,(1+'Transition Rotation Sensitivity'!M$88)*'Transition Cash Flow'!$M$10*(1+'Transition Rotation Sensitivity'!$F100)*'Transition Cash Flow'!$M$11-'Transition Cash Flow'!$M$45)</f>
        <v>0</v>
      </c>
      <c r="N100" s="33">
        <f>NPV('Transition Cash Flow'!$C$3,'Transition Cash Flow'!$I$46,(1+'Transition Rotation Sensitivity'!N$88)*'Transition Cash Flow'!$M$10*(1+'Transition Rotation Sensitivity'!$F100)*'Transition Cash Flow'!$M$11-'Transition Cash Flow'!$M$45)</f>
        <v>0</v>
      </c>
      <c r="O100" s="33">
        <f>NPV('Transition Cash Flow'!$C$3,'Transition Cash Flow'!$I$46,(1+'Transition Rotation Sensitivity'!O$88)*'Transition Cash Flow'!$M$10*(1+'Transition Rotation Sensitivity'!$F100)*'Transition Cash Flow'!$M$11-'Transition Cash Flow'!$M$45)</f>
        <v>0</v>
      </c>
      <c r="P100" s="33">
        <f>NPV('Transition Cash Flow'!$C$3,'Transition Cash Flow'!$I$46,(1+'Transition Rotation Sensitivity'!P$88)*'Transition Cash Flow'!$M$10*(1+'Transition Rotation Sensitivity'!$F100)*'Transition Cash Flow'!$M$11-'Transition Cash Flow'!$M$45)</f>
        <v>0</v>
      </c>
      <c r="Q100" s="33">
        <f>NPV('Transition Cash Flow'!$C$3,'Transition Cash Flow'!$I$46,(1+'Transition Rotation Sensitivity'!Q$88)*'Transition Cash Flow'!$M$10*(1+'Transition Rotation Sensitivity'!$F100)*'Transition Cash Flow'!$M$11-'Transition Cash Flow'!$M$45)</f>
        <v>0</v>
      </c>
      <c r="R100" s="33">
        <f>NPV('Transition Cash Flow'!$C$3,'Transition Cash Flow'!$I$46,(1+'Transition Rotation Sensitivity'!R$88)*'Transition Cash Flow'!$M$10*(1+'Transition Rotation Sensitivity'!$F100)*'Transition Cash Flow'!$M$11-'Transition Cash Flow'!$M$45)</f>
        <v>0</v>
      </c>
      <c r="S100" s="33">
        <f>NPV('Transition Cash Flow'!$C$3,'Transition Cash Flow'!$I$46,(1+'Transition Rotation Sensitivity'!S$88)*'Transition Cash Flow'!$M$10*(1+'Transition Rotation Sensitivity'!$F100)*'Transition Cash Flow'!$M$11-'Transition Cash Flow'!$M$45)</f>
        <v>0</v>
      </c>
      <c r="T100" s="33"/>
      <c r="U100" s="79"/>
      <c r="W100" s="149"/>
      <c r="X100" s="32">
        <f t="shared" si="9"/>
        <v>0.25</v>
      </c>
      <c r="Y100" s="35" t="e">
        <f>G100/NPV('Transition Cash Flow'!$C$3,'Transition Cash Flow'!$I$45,'Transition Cash Flow'!$M$45)</f>
        <v>#DIV/0!</v>
      </c>
      <c r="Z100" s="35" t="e">
        <f>H100/NPV('Transition Cash Flow'!$C$3,'Transition Cash Flow'!$I$45,'Transition Cash Flow'!$M$45)</f>
        <v>#DIV/0!</v>
      </c>
      <c r="AA100" s="35" t="e">
        <f>I100/NPV('Transition Cash Flow'!$C$3,'Transition Cash Flow'!$I$45,'Transition Cash Flow'!$M$45)</f>
        <v>#DIV/0!</v>
      </c>
      <c r="AB100" s="35" t="e">
        <f>J100/NPV('Transition Cash Flow'!$C$3,'Transition Cash Flow'!$I$45,'Transition Cash Flow'!$M$45)</f>
        <v>#DIV/0!</v>
      </c>
      <c r="AC100" s="35" t="e">
        <f>K100/NPV('Transition Cash Flow'!$C$3,'Transition Cash Flow'!$I$45,'Transition Cash Flow'!$M$45)</f>
        <v>#DIV/0!</v>
      </c>
      <c r="AD100" s="35" t="e">
        <f>L100/NPV('Transition Cash Flow'!$C$3,'Transition Cash Flow'!$I$45,'Transition Cash Flow'!$M$45)</f>
        <v>#DIV/0!</v>
      </c>
      <c r="AE100" s="35" t="e">
        <f>M100/NPV('Transition Cash Flow'!$C$3,'Transition Cash Flow'!$I$45,'Transition Cash Flow'!$M$45)</f>
        <v>#DIV/0!</v>
      </c>
      <c r="AF100" s="35" t="e">
        <f>N100/NPV('Transition Cash Flow'!$C$3,'Transition Cash Flow'!$I$45,'Transition Cash Flow'!$M$45)</f>
        <v>#DIV/0!</v>
      </c>
      <c r="AG100" s="35" t="e">
        <f>O100/NPV('Transition Cash Flow'!$C$3,'Transition Cash Flow'!$I$45,'Transition Cash Flow'!$M$45)</f>
        <v>#DIV/0!</v>
      </c>
      <c r="AH100" s="35" t="e">
        <f>P100/NPV('Transition Cash Flow'!$C$3,'Transition Cash Flow'!$I$45,'Transition Cash Flow'!$M$45)</f>
        <v>#DIV/0!</v>
      </c>
      <c r="AI100" s="35" t="e">
        <f>Q100/NPV('Transition Cash Flow'!$C$3,'Transition Cash Flow'!$I$45,'Transition Cash Flow'!$M$45)</f>
        <v>#DIV/0!</v>
      </c>
      <c r="AJ100" s="35" t="e">
        <f>R100/NPV('Transition Cash Flow'!$C$3,'Transition Cash Flow'!$I$45,'Transition Cash Flow'!$M$45)</f>
        <v>#DIV/0!</v>
      </c>
      <c r="AK100" s="35" t="e">
        <f>S100/NPV('Transition Cash Flow'!$C$3,'Transition Cash Flow'!$I$45,'Transition Cash Flow'!$M$45)</f>
        <v>#DIV/0!</v>
      </c>
      <c r="AM100" s="69"/>
    </row>
    <row r="101" spans="1:39" x14ac:dyDescent="0.25">
      <c r="A101" s="153"/>
      <c r="B101" s="148"/>
      <c r="C101" s="195">
        <f>'Transition Cash Flow'!$E$11</f>
        <v>0</v>
      </c>
      <c r="D101" s="195">
        <f>'Transition Cash Flow'!$I$11</f>
        <v>0</v>
      </c>
      <c r="E101" s="195">
        <f>(1+F101)*'Transition Cash Flow'!$M$11</f>
        <v>0</v>
      </c>
      <c r="F101" s="175">
        <v>0.3</v>
      </c>
      <c r="G101" s="33">
        <f>NPV('Transition Cash Flow'!$C$3,'Transition Cash Flow'!$I$46,(1+'Transition Rotation Sensitivity'!G$88)*'Transition Cash Flow'!$M$10*(1+'Transition Rotation Sensitivity'!$F101)*'Transition Cash Flow'!$M$11-'Transition Cash Flow'!$M$45)</f>
        <v>0</v>
      </c>
      <c r="H101" s="33">
        <f>NPV('Transition Cash Flow'!$C$3,'Transition Cash Flow'!$I$46,(1+'Transition Rotation Sensitivity'!H$88)*'Transition Cash Flow'!$M$10*(1+'Transition Rotation Sensitivity'!$F101)*'Transition Cash Flow'!$M$11-'Transition Cash Flow'!$M$45)</f>
        <v>0</v>
      </c>
      <c r="I101" s="33">
        <f>NPV('Transition Cash Flow'!$C$3,'Transition Cash Flow'!$I$46,(1+'Transition Rotation Sensitivity'!I$88)*'Transition Cash Flow'!$M$10*(1+'Transition Rotation Sensitivity'!$F101)*'Transition Cash Flow'!$M$11-'Transition Cash Flow'!$M$45)</f>
        <v>0</v>
      </c>
      <c r="J101" s="33">
        <f>NPV('Transition Cash Flow'!$C$3,'Transition Cash Flow'!$I$46,(1+'Transition Rotation Sensitivity'!J$88)*'Transition Cash Flow'!$M$10*(1+'Transition Rotation Sensitivity'!$F101)*'Transition Cash Flow'!$M$11-'Transition Cash Flow'!$M$45)</f>
        <v>0</v>
      </c>
      <c r="K101" s="33">
        <f>NPV('Transition Cash Flow'!$C$3,'Transition Cash Flow'!$I$46,(1+'Transition Rotation Sensitivity'!K$88)*'Transition Cash Flow'!$M$10*(1+'Transition Rotation Sensitivity'!$F101)*'Transition Cash Flow'!$M$11-'Transition Cash Flow'!$M$45)</f>
        <v>0</v>
      </c>
      <c r="L101" s="33">
        <f>NPV('Transition Cash Flow'!$C$3,'Transition Cash Flow'!$I$46,(1+'Transition Rotation Sensitivity'!L$88)*'Transition Cash Flow'!$M$10*(1+'Transition Rotation Sensitivity'!$F101)*'Transition Cash Flow'!$M$11-'Transition Cash Flow'!$M$45)</f>
        <v>0</v>
      </c>
      <c r="M101" s="33">
        <f>NPV('Transition Cash Flow'!$C$3,'Transition Cash Flow'!$I$46,(1+'Transition Rotation Sensitivity'!M$88)*'Transition Cash Flow'!$M$10*(1+'Transition Rotation Sensitivity'!$F101)*'Transition Cash Flow'!$M$11-'Transition Cash Flow'!$M$45)</f>
        <v>0</v>
      </c>
      <c r="N101" s="33">
        <f>NPV('Transition Cash Flow'!$C$3,'Transition Cash Flow'!$I$46,(1+'Transition Rotation Sensitivity'!N$88)*'Transition Cash Flow'!$M$10*(1+'Transition Rotation Sensitivity'!$F101)*'Transition Cash Flow'!$M$11-'Transition Cash Flow'!$M$45)</f>
        <v>0</v>
      </c>
      <c r="O101" s="33">
        <f>NPV('Transition Cash Flow'!$C$3,'Transition Cash Flow'!$I$46,(1+'Transition Rotation Sensitivity'!O$88)*'Transition Cash Flow'!$M$10*(1+'Transition Rotation Sensitivity'!$F101)*'Transition Cash Flow'!$M$11-'Transition Cash Flow'!$M$45)</f>
        <v>0</v>
      </c>
      <c r="P101" s="33">
        <f>NPV('Transition Cash Flow'!$C$3,'Transition Cash Flow'!$I$46,(1+'Transition Rotation Sensitivity'!P$88)*'Transition Cash Flow'!$M$10*(1+'Transition Rotation Sensitivity'!$F101)*'Transition Cash Flow'!$M$11-'Transition Cash Flow'!$M$45)</f>
        <v>0</v>
      </c>
      <c r="Q101" s="33">
        <f>NPV('Transition Cash Flow'!$C$3,'Transition Cash Flow'!$I$46,(1+'Transition Rotation Sensitivity'!Q$88)*'Transition Cash Flow'!$M$10*(1+'Transition Rotation Sensitivity'!$F101)*'Transition Cash Flow'!$M$11-'Transition Cash Flow'!$M$45)</f>
        <v>0</v>
      </c>
      <c r="R101" s="33">
        <f>NPV('Transition Cash Flow'!$C$3,'Transition Cash Flow'!$I$46,(1+'Transition Rotation Sensitivity'!R$88)*'Transition Cash Flow'!$M$10*(1+'Transition Rotation Sensitivity'!$F101)*'Transition Cash Flow'!$M$11-'Transition Cash Flow'!$M$45)</f>
        <v>0</v>
      </c>
      <c r="S101" s="33">
        <f>NPV('Transition Cash Flow'!$C$3,'Transition Cash Flow'!$I$46,(1+'Transition Rotation Sensitivity'!S$88)*'Transition Cash Flow'!$M$10*(1+'Transition Rotation Sensitivity'!$F101)*'Transition Cash Flow'!$M$11-'Transition Cash Flow'!$M$45)</f>
        <v>0</v>
      </c>
      <c r="T101" s="33"/>
      <c r="U101" s="79"/>
      <c r="W101" s="149"/>
      <c r="X101" s="32">
        <f t="shared" si="9"/>
        <v>0.3</v>
      </c>
      <c r="Y101" s="35" t="e">
        <f>G101/NPV('Transition Cash Flow'!$C$3,'Transition Cash Flow'!$I$45,'Transition Cash Flow'!$M$45)</f>
        <v>#DIV/0!</v>
      </c>
      <c r="Z101" s="35" t="e">
        <f>H101/NPV('Transition Cash Flow'!$C$3,'Transition Cash Flow'!$I$45,'Transition Cash Flow'!$M$45)</f>
        <v>#DIV/0!</v>
      </c>
      <c r="AA101" s="35" t="e">
        <f>I101/NPV('Transition Cash Flow'!$C$3,'Transition Cash Flow'!$I$45,'Transition Cash Flow'!$M$45)</f>
        <v>#DIV/0!</v>
      </c>
      <c r="AB101" s="35" t="e">
        <f>J101/NPV('Transition Cash Flow'!$C$3,'Transition Cash Flow'!$I$45,'Transition Cash Flow'!$M$45)</f>
        <v>#DIV/0!</v>
      </c>
      <c r="AC101" s="35" t="e">
        <f>K101/NPV('Transition Cash Flow'!$C$3,'Transition Cash Flow'!$I$45,'Transition Cash Flow'!$M$45)</f>
        <v>#DIV/0!</v>
      </c>
      <c r="AD101" s="35" t="e">
        <f>L101/NPV('Transition Cash Flow'!$C$3,'Transition Cash Flow'!$I$45,'Transition Cash Flow'!$M$45)</f>
        <v>#DIV/0!</v>
      </c>
      <c r="AE101" s="35" t="e">
        <f>M101/NPV('Transition Cash Flow'!$C$3,'Transition Cash Flow'!$I$45,'Transition Cash Flow'!$M$45)</f>
        <v>#DIV/0!</v>
      </c>
      <c r="AF101" s="35" t="e">
        <f>N101/NPV('Transition Cash Flow'!$C$3,'Transition Cash Flow'!$I$45,'Transition Cash Flow'!$M$45)</f>
        <v>#DIV/0!</v>
      </c>
      <c r="AG101" s="35" t="e">
        <f>O101/NPV('Transition Cash Flow'!$C$3,'Transition Cash Flow'!$I$45,'Transition Cash Flow'!$M$45)</f>
        <v>#DIV/0!</v>
      </c>
      <c r="AH101" s="35" t="e">
        <f>P101/NPV('Transition Cash Flow'!$C$3,'Transition Cash Flow'!$I$45,'Transition Cash Flow'!$M$45)</f>
        <v>#DIV/0!</v>
      </c>
      <c r="AI101" s="35" t="e">
        <f>Q101/NPV('Transition Cash Flow'!$C$3,'Transition Cash Flow'!$I$45,'Transition Cash Flow'!$M$45)</f>
        <v>#DIV/0!</v>
      </c>
      <c r="AJ101" s="35" t="e">
        <f>R101/NPV('Transition Cash Flow'!$C$3,'Transition Cash Flow'!$I$45,'Transition Cash Flow'!$M$45)</f>
        <v>#DIV/0!</v>
      </c>
      <c r="AK101" s="35" t="e">
        <f>S101/NPV('Transition Cash Flow'!$C$3,'Transition Cash Flow'!$I$45,'Transition Cash Flow'!$M$45)</f>
        <v>#DIV/0!</v>
      </c>
      <c r="AM101" s="69"/>
    </row>
    <row r="102" spans="1:39" x14ac:dyDescent="0.25">
      <c r="A102" s="153"/>
      <c r="B102" s="148"/>
      <c r="C102" s="122"/>
      <c r="D102" s="122"/>
      <c r="E102" s="116"/>
      <c r="U102" s="69"/>
      <c r="W102" s="149"/>
      <c r="AM102" s="69"/>
    </row>
    <row r="103" spans="1:39" ht="9" customHeight="1" x14ac:dyDescent="0.25">
      <c r="A103" s="153"/>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row>
    <row r="104" spans="1:39" x14ac:dyDescent="0.25">
      <c r="A104" s="153"/>
      <c r="B104" s="148" t="s">
        <v>76</v>
      </c>
      <c r="C104" s="122"/>
      <c r="D104" s="122"/>
      <c r="E104" s="116"/>
      <c r="U104" s="69"/>
      <c r="W104" s="149" t="s">
        <v>76</v>
      </c>
      <c r="AM104" s="69"/>
    </row>
    <row r="105" spans="1:39" ht="18.75" x14ac:dyDescent="0.3">
      <c r="A105" s="153"/>
      <c r="B105" s="148"/>
      <c r="C105" s="122"/>
      <c r="D105" s="122"/>
      <c r="E105" s="116"/>
      <c r="F105" s="29"/>
      <c r="G105" s="150" t="s">
        <v>75</v>
      </c>
      <c r="H105" s="150"/>
      <c r="I105" s="150"/>
      <c r="J105" s="150"/>
      <c r="K105" s="150"/>
      <c r="L105" s="150"/>
      <c r="M105" s="150"/>
      <c r="N105" s="150"/>
      <c r="O105" s="150"/>
      <c r="P105" s="150"/>
      <c r="Q105" s="150"/>
      <c r="R105" s="150"/>
      <c r="S105" s="150"/>
      <c r="T105" s="30"/>
      <c r="U105" s="77"/>
      <c r="W105" s="149"/>
      <c r="X105" s="29"/>
      <c r="AM105" s="69"/>
    </row>
    <row r="106" spans="1:39" ht="18.75" x14ac:dyDescent="0.3">
      <c r="A106" s="153"/>
      <c r="B106" s="148"/>
      <c r="C106" s="122"/>
      <c r="D106" s="122"/>
      <c r="E106" s="122"/>
      <c r="F106" s="198" t="s">
        <v>117</v>
      </c>
      <c r="G106" s="192">
        <f>'Transition Cash Flow'!$E$10</f>
        <v>0</v>
      </c>
      <c r="H106" s="192">
        <f>'Transition Cash Flow'!$E$10</f>
        <v>0</v>
      </c>
      <c r="I106" s="192">
        <f>'Transition Cash Flow'!$E$10</f>
        <v>0</v>
      </c>
      <c r="J106" s="192">
        <f>'Transition Cash Flow'!$E$10</f>
        <v>0</v>
      </c>
      <c r="K106" s="192">
        <f>'Transition Cash Flow'!$E$10</f>
        <v>0</v>
      </c>
      <c r="L106" s="192">
        <f>'Transition Cash Flow'!$E$10</f>
        <v>0</v>
      </c>
      <c r="M106" s="192">
        <f>'Transition Cash Flow'!$E$10</f>
        <v>0</v>
      </c>
      <c r="N106" s="192">
        <f>'Transition Cash Flow'!$E$10</f>
        <v>0</v>
      </c>
      <c r="O106" s="192">
        <f>'Transition Cash Flow'!$E$10</f>
        <v>0</v>
      </c>
      <c r="P106" s="192">
        <f>'Transition Cash Flow'!$E$10</f>
        <v>0</v>
      </c>
      <c r="Q106" s="192">
        <f>'Transition Cash Flow'!$E$10</f>
        <v>0</v>
      </c>
      <c r="R106" s="192">
        <f>'Transition Cash Flow'!$E$10</f>
        <v>0</v>
      </c>
      <c r="S106" s="193">
        <f>'Transition Cash Flow'!$E$10</f>
        <v>0</v>
      </c>
      <c r="T106" s="121"/>
      <c r="U106" s="77"/>
      <c r="W106" s="149"/>
      <c r="X106" s="29"/>
      <c r="Y106" s="121"/>
      <c r="Z106" s="121"/>
      <c r="AA106" s="121"/>
      <c r="AB106" s="121"/>
      <c r="AC106" s="121"/>
      <c r="AD106" s="121"/>
      <c r="AE106" s="121"/>
      <c r="AF106" s="121"/>
      <c r="AG106" s="121"/>
      <c r="AH106" s="121"/>
      <c r="AI106" s="121"/>
      <c r="AJ106" s="121"/>
      <c r="AK106" s="121"/>
      <c r="AM106" s="69"/>
    </row>
    <row r="107" spans="1:39" ht="18.75" x14ac:dyDescent="0.3">
      <c r="A107" s="153"/>
      <c r="B107" s="148"/>
      <c r="C107" s="122"/>
      <c r="D107" s="122"/>
      <c r="E107" s="122"/>
      <c r="F107" s="198" t="s">
        <v>116</v>
      </c>
      <c r="G107" s="192">
        <f>(1+G109)*'Transition Cash Flow'!$I$10</f>
        <v>0</v>
      </c>
      <c r="H107" s="192">
        <f>(1+H109)*'Transition Cash Flow'!$I$10</f>
        <v>0</v>
      </c>
      <c r="I107" s="192">
        <f>(1+I109)*'Transition Cash Flow'!$I$10</f>
        <v>0</v>
      </c>
      <c r="J107" s="192">
        <f>(1+J109)*'Transition Cash Flow'!$I$10</f>
        <v>0</v>
      </c>
      <c r="K107" s="192">
        <f>(1+K109)*'Transition Cash Flow'!$I$10</f>
        <v>0</v>
      </c>
      <c r="L107" s="192">
        <f>(1+L109)*'Transition Cash Flow'!$I$10</f>
        <v>0</v>
      </c>
      <c r="M107" s="192">
        <f>(1+M109)*'Transition Cash Flow'!$I$10</f>
        <v>0</v>
      </c>
      <c r="N107" s="192">
        <f>(1+N109)*'Transition Cash Flow'!$I$10</f>
        <v>0</v>
      </c>
      <c r="O107" s="192">
        <f>(1+O109)*'Transition Cash Flow'!$I$10</f>
        <v>0</v>
      </c>
      <c r="P107" s="192">
        <f>(1+P109)*'Transition Cash Flow'!$I$10</f>
        <v>0</v>
      </c>
      <c r="Q107" s="192">
        <f>(1+Q109)*'Transition Cash Flow'!$I$10</f>
        <v>0</v>
      </c>
      <c r="R107" s="192">
        <f>(1+R109)*'Transition Cash Flow'!$I$10</f>
        <v>0</v>
      </c>
      <c r="S107" s="193">
        <f>(1+S109)*'Transition Cash Flow'!$I$10</f>
        <v>0</v>
      </c>
      <c r="T107" s="121"/>
      <c r="U107" s="77"/>
      <c r="W107" s="149"/>
      <c r="X107" s="29"/>
      <c r="Y107" s="121"/>
      <c r="Z107" s="121"/>
      <c r="AA107" s="121"/>
      <c r="AB107" s="121"/>
      <c r="AC107" s="121"/>
      <c r="AD107" s="121"/>
      <c r="AE107" s="121"/>
      <c r="AF107" s="121"/>
      <c r="AG107" s="121"/>
      <c r="AH107" s="121"/>
      <c r="AI107" s="121"/>
      <c r="AJ107" s="121"/>
      <c r="AK107" s="121"/>
      <c r="AM107" s="69"/>
    </row>
    <row r="108" spans="1:39" ht="18.75" x14ac:dyDescent="0.3">
      <c r="A108" s="153"/>
      <c r="B108" s="148"/>
      <c r="C108" s="122"/>
      <c r="D108" s="122"/>
      <c r="E108" s="122"/>
      <c r="F108" s="198" t="s">
        <v>121</v>
      </c>
      <c r="G108" s="192">
        <f>(1+G109)*'Transition Cash Flow'!$M$10</f>
        <v>0</v>
      </c>
      <c r="H108" s="192">
        <f>(1+H109)*'Transition Cash Flow'!$M$10</f>
        <v>0</v>
      </c>
      <c r="I108" s="192">
        <f>(1+I109)*'Transition Cash Flow'!$M$10</f>
        <v>0</v>
      </c>
      <c r="J108" s="192">
        <f>(1+J109)*'Transition Cash Flow'!$M$10</f>
        <v>0</v>
      </c>
      <c r="K108" s="192">
        <f>(1+K109)*'Transition Cash Flow'!$M$10</f>
        <v>0</v>
      </c>
      <c r="L108" s="192">
        <f>(1+L109)*'Transition Cash Flow'!$M$10</f>
        <v>0</v>
      </c>
      <c r="M108" s="192">
        <f>(1+M109)*'Transition Cash Flow'!$M$10</f>
        <v>0</v>
      </c>
      <c r="N108" s="192">
        <f>(1+N109)*'Transition Cash Flow'!$M$10</f>
        <v>0</v>
      </c>
      <c r="O108" s="192">
        <f>(1+O109)*'Transition Cash Flow'!$M$10</f>
        <v>0</v>
      </c>
      <c r="P108" s="192">
        <f>(1+P109)*'Transition Cash Flow'!$M$10</f>
        <v>0</v>
      </c>
      <c r="Q108" s="192">
        <f>(1+Q109)*'Transition Cash Flow'!$M$10</f>
        <v>0</v>
      </c>
      <c r="R108" s="192">
        <f>(1+R109)*'Transition Cash Flow'!$M$10</f>
        <v>0</v>
      </c>
      <c r="S108" s="193">
        <f>(1+S109)*'Transition Cash Flow'!$M$10</f>
        <v>0</v>
      </c>
      <c r="T108" s="121"/>
      <c r="U108" s="77"/>
      <c r="W108" s="149"/>
      <c r="X108" s="29"/>
      <c r="Y108" s="150" t="s">
        <v>75</v>
      </c>
      <c r="Z108" s="150"/>
      <c r="AA108" s="150"/>
      <c r="AB108" s="150"/>
      <c r="AC108" s="150"/>
      <c r="AD108" s="150"/>
      <c r="AE108" s="150"/>
      <c r="AF108" s="150"/>
      <c r="AG108" s="150"/>
      <c r="AH108" s="150"/>
      <c r="AI108" s="150"/>
      <c r="AJ108" s="150"/>
      <c r="AK108" s="150"/>
      <c r="AM108" s="69"/>
    </row>
    <row r="109" spans="1:39" x14ac:dyDescent="0.25">
      <c r="A109" s="153"/>
      <c r="B109" s="148"/>
      <c r="C109" s="191" t="s">
        <v>119</v>
      </c>
      <c r="D109" s="191" t="s">
        <v>118</v>
      </c>
      <c r="E109" s="191" t="s">
        <v>120</v>
      </c>
      <c r="F109" s="69"/>
      <c r="G109" s="185">
        <v>-0.3</v>
      </c>
      <c r="H109" s="185">
        <v>-0.25</v>
      </c>
      <c r="I109" s="185">
        <v>-0.2</v>
      </c>
      <c r="J109" s="185">
        <v>-0.15</v>
      </c>
      <c r="K109" s="185">
        <v>-0.1</v>
      </c>
      <c r="L109" s="185">
        <v>-0.05</v>
      </c>
      <c r="M109" s="185">
        <v>0</v>
      </c>
      <c r="N109" s="185">
        <v>0.05</v>
      </c>
      <c r="O109" s="185">
        <v>0.1</v>
      </c>
      <c r="P109" s="185">
        <v>0.15</v>
      </c>
      <c r="Q109" s="185">
        <v>0.2</v>
      </c>
      <c r="R109" s="185">
        <v>0.25</v>
      </c>
      <c r="S109" s="185">
        <v>0.3</v>
      </c>
      <c r="T109" s="31"/>
      <c r="U109" s="78"/>
      <c r="W109" s="149"/>
      <c r="X109" s="29"/>
      <c r="Y109" s="31">
        <f>G109</f>
        <v>-0.3</v>
      </c>
      <c r="Z109" s="31">
        <f t="shared" ref="Z109:AK109" si="10">H109</f>
        <v>-0.25</v>
      </c>
      <c r="AA109" s="31">
        <f t="shared" si="10"/>
        <v>-0.2</v>
      </c>
      <c r="AB109" s="31">
        <f t="shared" si="10"/>
        <v>-0.15</v>
      </c>
      <c r="AC109" s="31">
        <f t="shared" si="10"/>
        <v>-0.1</v>
      </c>
      <c r="AD109" s="31">
        <f t="shared" si="10"/>
        <v>-0.05</v>
      </c>
      <c r="AE109" s="31">
        <f t="shared" si="10"/>
        <v>0</v>
      </c>
      <c r="AF109" s="31">
        <f t="shared" si="10"/>
        <v>0.05</v>
      </c>
      <c r="AG109" s="31">
        <f t="shared" si="10"/>
        <v>0.1</v>
      </c>
      <c r="AH109" s="31">
        <f t="shared" si="10"/>
        <v>0.15</v>
      </c>
      <c r="AI109" s="31">
        <f t="shared" si="10"/>
        <v>0.2</v>
      </c>
      <c r="AJ109" s="31">
        <f t="shared" si="10"/>
        <v>0.25</v>
      </c>
      <c r="AK109" s="31">
        <f t="shared" si="10"/>
        <v>0.3</v>
      </c>
      <c r="AM109" s="69"/>
    </row>
    <row r="110" spans="1:39" ht="15" customHeight="1" x14ac:dyDescent="0.25">
      <c r="A110" s="153"/>
      <c r="B110" s="148"/>
      <c r="C110" s="194">
        <f>'Transition Cash Flow'!$E$11</f>
        <v>0</v>
      </c>
      <c r="D110" s="194">
        <f>(1+F110)*'Transition Cash Flow'!$I$11</f>
        <v>0</v>
      </c>
      <c r="E110" s="194">
        <f>(1+F110)*'Transition Cash Flow'!$M$11</f>
        <v>0</v>
      </c>
      <c r="F110" s="175">
        <v>-0.3</v>
      </c>
      <c r="G110" s="33">
        <f>NPV('Transition Cash Flow'!$C$3,(1+'Transition Rotation Sensitivity'!G$109)*'Transition Cash Flow'!$I$10*(1+'Transition Rotation Sensitivity'!$F110)*'Transition Cash Flow'!$I$11-'Transition Cash Flow'!$I$45,(1+'Transition Rotation Sensitivity'!G$109)*'Transition Cash Flow'!$M$10*(1+'Transition Rotation Sensitivity'!$F110)*'Transition Cash Flow'!$M$11-'Transition Cash Flow'!$M$45)</f>
        <v>0</v>
      </c>
      <c r="H110" s="33">
        <f>NPV('Transition Cash Flow'!$C$3,(1+'Transition Rotation Sensitivity'!H$109)*'Transition Cash Flow'!$I$10*(1+'Transition Rotation Sensitivity'!$F110)*'Transition Cash Flow'!$I$11-'Transition Cash Flow'!$I$45,(1+'Transition Rotation Sensitivity'!H$109)*'Transition Cash Flow'!$M$10*(1+'Transition Rotation Sensitivity'!$F110)*'Transition Cash Flow'!$M$11-'Transition Cash Flow'!$M$45)</f>
        <v>0</v>
      </c>
      <c r="I110" s="33">
        <f>NPV('Transition Cash Flow'!$C$3,(1+'Transition Rotation Sensitivity'!I$109)*'Transition Cash Flow'!$I$10*(1+'Transition Rotation Sensitivity'!$F110)*'Transition Cash Flow'!$I$11-'Transition Cash Flow'!$I$45,(1+'Transition Rotation Sensitivity'!I$109)*'Transition Cash Flow'!$M$10*(1+'Transition Rotation Sensitivity'!$F110)*'Transition Cash Flow'!$M$11-'Transition Cash Flow'!$M$45)</f>
        <v>0</v>
      </c>
      <c r="J110" s="33">
        <f>NPV('Transition Cash Flow'!$C$3,(1+'Transition Rotation Sensitivity'!J$109)*'Transition Cash Flow'!$I$10*(1+'Transition Rotation Sensitivity'!$F110)*'Transition Cash Flow'!$I$11-'Transition Cash Flow'!$I$45,(1+'Transition Rotation Sensitivity'!J$109)*'Transition Cash Flow'!$M$10*(1+'Transition Rotation Sensitivity'!$F110)*'Transition Cash Flow'!$M$11-'Transition Cash Flow'!$M$45)</f>
        <v>0</v>
      </c>
      <c r="K110" s="33">
        <f>NPV('Transition Cash Flow'!$C$3,(1+'Transition Rotation Sensitivity'!K$109)*'Transition Cash Flow'!$I$10*(1+'Transition Rotation Sensitivity'!$F110)*'Transition Cash Flow'!$I$11-'Transition Cash Flow'!$I$45,(1+'Transition Rotation Sensitivity'!K$109)*'Transition Cash Flow'!$M$10*(1+'Transition Rotation Sensitivity'!$F110)*'Transition Cash Flow'!$M$11-'Transition Cash Flow'!$M$45)</f>
        <v>0</v>
      </c>
      <c r="L110" s="33">
        <f>NPV('Transition Cash Flow'!$C$3,(1+'Transition Rotation Sensitivity'!L$109)*'Transition Cash Flow'!$I$10*(1+'Transition Rotation Sensitivity'!$F110)*'Transition Cash Flow'!$I$11-'Transition Cash Flow'!$I$45,(1+'Transition Rotation Sensitivity'!L$109)*'Transition Cash Flow'!$M$10*(1+'Transition Rotation Sensitivity'!$F110)*'Transition Cash Flow'!$M$11-'Transition Cash Flow'!$M$45)</f>
        <v>0</v>
      </c>
      <c r="M110" s="33">
        <f>NPV('Transition Cash Flow'!$C$3,(1+'Transition Rotation Sensitivity'!M$109)*'Transition Cash Flow'!$I$10*(1+'Transition Rotation Sensitivity'!$F110)*'Transition Cash Flow'!$I$11-'Transition Cash Flow'!$I$45,(1+'Transition Rotation Sensitivity'!M$109)*'Transition Cash Flow'!$M$10*(1+'Transition Rotation Sensitivity'!$F110)*'Transition Cash Flow'!$M$11-'Transition Cash Flow'!$M$45)</f>
        <v>0</v>
      </c>
      <c r="N110" s="33">
        <f>NPV('Transition Cash Flow'!$C$3,(1+'Transition Rotation Sensitivity'!N$109)*'Transition Cash Flow'!$I$10*(1+'Transition Rotation Sensitivity'!$F110)*'Transition Cash Flow'!$I$11-'Transition Cash Flow'!$I$45,(1+'Transition Rotation Sensitivity'!N$109)*'Transition Cash Flow'!$M$10*(1+'Transition Rotation Sensitivity'!$F110)*'Transition Cash Flow'!$M$11-'Transition Cash Flow'!$M$45)</f>
        <v>0</v>
      </c>
      <c r="O110" s="33">
        <f>NPV('Transition Cash Flow'!$C$3,(1+'Transition Rotation Sensitivity'!O$109)*'Transition Cash Flow'!$I$10*(1+'Transition Rotation Sensitivity'!$F110)*'Transition Cash Flow'!$I$11-'Transition Cash Flow'!$I$45,(1+'Transition Rotation Sensitivity'!O$109)*'Transition Cash Flow'!$M$10*(1+'Transition Rotation Sensitivity'!$F110)*'Transition Cash Flow'!$M$11-'Transition Cash Flow'!$M$45)</f>
        <v>0</v>
      </c>
      <c r="P110" s="33">
        <f>NPV('Transition Cash Flow'!$C$3,(1+'Transition Rotation Sensitivity'!P$109)*'Transition Cash Flow'!$I$10*(1+'Transition Rotation Sensitivity'!$F110)*'Transition Cash Flow'!$I$11-'Transition Cash Flow'!$I$45,(1+'Transition Rotation Sensitivity'!P$109)*'Transition Cash Flow'!$M$10*(1+'Transition Rotation Sensitivity'!$F110)*'Transition Cash Flow'!$M$11-'Transition Cash Flow'!$M$45)</f>
        <v>0</v>
      </c>
      <c r="Q110" s="33">
        <f>NPV('Transition Cash Flow'!$C$3,(1+'Transition Rotation Sensitivity'!Q$109)*'Transition Cash Flow'!$I$10*(1+'Transition Rotation Sensitivity'!$F110)*'Transition Cash Flow'!$I$11-'Transition Cash Flow'!$I$45,(1+'Transition Rotation Sensitivity'!Q$109)*'Transition Cash Flow'!$M$10*(1+'Transition Rotation Sensitivity'!$F110)*'Transition Cash Flow'!$M$11-'Transition Cash Flow'!$M$45)</f>
        <v>0</v>
      </c>
      <c r="R110" s="33">
        <f>NPV('Transition Cash Flow'!$C$3,(1+'Transition Rotation Sensitivity'!R$109)*'Transition Cash Flow'!$I$10*(1+'Transition Rotation Sensitivity'!$F110)*'Transition Cash Flow'!$I$11-'Transition Cash Flow'!$I$45,(1+'Transition Rotation Sensitivity'!R$109)*'Transition Cash Flow'!$M$10*(1+'Transition Rotation Sensitivity'!$F110)*'Transition Cash Flow'!$M$11-'Transition Cash Flow'!$M$45)</f>
        <v>0</v>
      </c>
      <c r="S110" s="33">
        <f>NPV('Transition Cash Flow'!$C$3,(1+'Transition Rotation Sensitivity'!S$109)*'Transition Cash Flow'!$I$10*(1+'Transition Rotation Sensitivity'!$F110)*'Transition Cash Flow'!$I$11-'Transition Cash Flow'!$I$45,(1+'Transition Rotation Sensitivity'!S$109)*'Transition Cash Flow'!$M$10*(1+'Transition Rotation Sensitivity'!$F110)*'Transition Cash Flow'!$M$11-'Transition Cash Flow'!$M$45)</f>
        <v>0</v>
      </c>
      <c r="T110" s="33"/>
      <c r="U110" s="79"/>
      <c r="W110" s="149"/>
      <c r="X110" s="32">
        <f>F110</f>
        <v>-0.3</v>
      </c>
      <c r="Y110" s="35" t="e">
        <f>G110/NPV('Transition Cash Flow'!$C$3,'Transition Cash Flow'!$I$45,'Transition Cash Flow'!$M$45)</f>
        <v>#DIV/0!</v>
      </c>
      <c r="Z110" s="35" t="e">
        <f>H110/NPV('Transition Cash Flow'!$C$3,'Transition Cash Flow'!$I$45,'Transition Cash Flow'!$M$45)</f>
        <v>#DIV/0!</v>
      </c>
      <c r="AA110" s="35" t="e">
        <f>I110/NPV('Transition Cash Flow'!$C$3,'Transition Cash Flow'!$I$45,'Transition Cash Flow'!$M$45)</f>
        <v>#DIV/0!</v>
      </c>
      <c r="AB110" s="35" t="e">
        <f>J110/NPV('Transition Cash Flow'!$C$3,'Transition Cash Flow'!$I$45,'Transition Cash Flow'!$M$45)</f>
        <v>#DIV/0!</v>
      </c>
      <c r="AC110" s="35" t="e">
        <f>K110/NPV('Transition Cash Flow'!$C$3,'Transition Cash Flow'!$I$45,'Transition Cash Flow'!$M$45)</f>
        <v>#DIV/0!</v>
      </c>
      <c r="AD110" s="35" t="e">
        <f>L110/NPV('Transition Cash Flow'!$C$3,'Transition Cash Flow'!$I$45,'Transition Cash Flow'!$M$45)</f>
        <v>#DIV/0!</v>
      </c>
      <c r="AE110" s="35" t="e">
        <f>M110/NPV('Transition Cash Flow'!$C$3,'Transition Cash Flow'!$I$45,'Transition Cash Flow'!$M$45)</f>
        <v>#DIV/0!</v>
      </c>
      <c r="AF110" s="35" t="e">
        <f>N110/NPV('Transition Cash Flow'!$C$3,'Transition Cash Flow'!$I$45,'Transition Cash Flow'!$M$45)</f>
        <v>#DIV/0!</v>
      </c>
      <c r="AG110" s="35" t="e">
        <f>O110/NPV('Transition Cash Flow'!$C$3,'Transition Cash Flow'!$I$45,'Transition Cash Flow'!$M$45)</f>
        <v>#DIV/0!</v>
      </c>
      <c r="AH110" s="35" t="e">
        <f>P110/NPV('Transition Cash Flow'!$C$3,'Transition Cash Flow'!$I$45,'Transition Cash Flow'!$M$45)</f>
        <v>#DIV/0!</v>
      </c>
      <c r="AI110" s="35" t="e">
        <f>Q110/NPV('Transition Cash Flow'!$C$3,'Transition Cash Flow'!$I$45,'Transition Cash Flow'!$M$45)</f>
        <v>#DIV/0!</v>
      </c>
      <c r="AJ110" s="35" t="e">
        <f>R110/NPV('Transition Cash Flow'!$C$3,'Transition Cash Flow'!$I$45,'Transition Cash Flow'!$M$45)</f>
        <v>#DIV/0!</v>
      </c>
      <c r="AK110" s="35" t="e">
        <f>S110/NPV('Transition Cash Flow'!$C$3,'Transition Cash Flow'!$I$45,'Transition Cash Flow'!$M$45)</f>
        <v>#DIV/0!</v>
      </c>
      <c r="AM110" s="69"/>
    </row>
    <row r="111" spans="1:39" x14ac:dyDescent="0.25">
      <c r="A111" s="153"/>
      <c r="B111" s="148"/>
      <c r="C111" s="194">
        <f>'Transition Cash Flow'!$E$11</f>
        <v>0</v>
      </c>
      <c r="D111" s="194">
        <f>(1+F111)*'Transition Cash Flow'!$I$11</f>
        <v>0</v>
      </c>
      <c r="E111" s="194">
        <f>(1+F111)*'Transition Cash Flow'!$M$11</f>
        <v>0</v>
      </c>
      <c r="F111" s="175">
        <v>-0.25</v>
      </c>
      <c r="G111" s="33">
        <f>NPV('Transition Cash Flow'!$C$3,(1+'Transition Rotation Sensitivity'!G$109)*'Transition Cash Flow'!$I$10*(1+'Transition Rotation Sensitivity'!$F111)*'Transition Cash Flow'!$I$11-'Transition Cash Flow'!$I$45,(1+'Transition Rotation Sensitivity'!G$109)*'Transition Cash Flow'!$M$10*(1+'Transition Rotation Sensitivity'!$F111)*'Transition Cash Flow'!$M$11-'Transition Cash Flow'!$M$45)</f>
        <v>0</v>
      </c>
      <c r="H111" s="33">
        <f>NPV('Transition Cash Flow'!$C$3,(1+'Transition Rotation Sensitivity'!H$109)*'Transition Cash Flow'!$I$10*(1+'Transition Rotation Sensitivity'!$F111)*'Transition Cash Flow'!$I$11-'Transition Cash Flow'!$I$45,(1+'Transition Rotation Sensitivity'!H$109)*'Transition Cash Flow'!$M$10*(1+'Transition Rotation Sensitivity'!$F111)*'Transition Cash Flow'!$M$11-'Transition Cash Flow'!$M$45)</f>
        <v>0</v>
      </c>
      <c r="I111" s="33">
        <f>NPV('Transition Cash Flow'!$C$3,(1+'Transition Rotation Sensitivity'!I$109)*'Transition Cash Flow'!$I$10*(1+'Transition Rotation Sensitivity'!$F111)*'Transition Cash Flow'!$I$11-'Transition Cash Flow'!$I$45,(1+'Transition Rotation Sensitivity'!I$109)*'Transition Cash Flow'!$M$10*(1+'Transition Rotation Sensitivity'!$F111)*'Transition Cash Flow'!$M$11-'Transition Cash Flow'!$M$45)</f>
        <v>0</v>
      </c>
      <c r="J111" s="33">
        <f>NPV('Transition Cash Flow'!$C$3,(1+'Transition Rotation Sensitivity'!J$109)*'Transition Cash Flow'!$I$10*(1+'Transition Rotation Sensitivity'!$F111)*'Transition Cash Flow'!$I$11-'Transition Cash Flow'!$I$45,(1+'Transition Rotation Sensitivity'!J$109)*'Transition Cash Flow'!$M$10*(1+'Transition Rotation Sensitivity'!$F111)*'Transition Cash Flow'!$M$11-'Transition Cash Flow'!$M$45)</f>
        <v>0</v>
      </c>
      <c r="K111" s="33">
        <f>NPV('Transition Cash Flow'!$C$3,(1+'Transition Rotation Sensitivity'!K$109)*'Transition Cash Flow'!$I$10*(1+'Transition Rotation Sensitivity'!$F111)*'Transition Cash Flow'!$I$11-'Transition Cash Flow'!$I$45,(1+'Transition Rotation Sensitivity'!K$109)*'Transition Cash Flow'!$M$10*(1+'Transition Rotation Sensitivity'!$F111)*'Transition Cash Flow'!$M$11-'Transition Cash Flow'!$M$45)</f>
        <v>0</v>
      </c>
      <c r="L111" s="33">
        <f>NPV('Transition Cash Flow'!$C$3,(1+'Transition Rotation Sensitivity'!L$109)*'Transition Cash Flow'!$I$10*(1+'Transition Rotation Sensitivity'!$F111)*'Transition Cash Flow'!$I$11-'Transition Cash Flow'!$I$45,(1+'Transition Rotation Sensitivity'!L$109)*'Transition Cash Flow'!$M$10*(1+'Transition Rotation Sensitivity'!$F111)*'Transition Cash Flow'!$M$11-'Transition Cash Flow'!$M$45)</f>
        <v>0</v>
      </c>
      <c r="M111" s="33">
        <f>NPV('Transition Cash Flow'!$C$3,(1+'Transition Rotation Sensitivity'!M$109)*'Transition Cash Flow'!$I$10*(1+'Transition Rotation Sensitivity'!$F111)*'Transition Cash Flow'!$I$11-'Transition Cash Flow'!$I$45,(1+'Transition Rotation Sensitivity'!M$109)*'Transition Cash Flow'!$M$10*(1+'Transition Rotation Sensitivity'!$F111)*'Transition Cash Flow'!$M$11-'Transition Cash Flow'!$M$45)</f>
        <v>0</v>
      </c>
      <c r="N111" s="33">
        <f>NPV('Transition Cash Flow'!$C$3,(1+'Transition Rotation Sensitivity'!N$109)*'Transition Cash Flow'!$I$10*(1+'Transition Rotation Sensitivity'!$F111)*'Transition Cash Flow'!$I$11-'Transition Cash Flow'!$I$45,(1+'Transition Rotation Sensitivity'!N$109)*'Transition Cash Flow'!$M$10*(1+'Transition Rotation Sensitivity'!$F111)*'Transition Cash Flow'!$M$11-'Transition Cash Flow'!$M$45)</f>
        <v>0</v>
      </c>
      <c r="O111" s="33">
        <f>NPV('Transition Cash Flow'!$C$3,(1+'Transition Rotation Sensitivity'!O$109)*'Transition Cash Flow'!$I$10*(1+'Transition Rotation Sensitivity'!$F111)*'Transition Cash Flow'!$I$11-'Transition Cash Flow'!$I$45,(1+'Transition Rotation Sensitivity'!O$109)*'Transition Cash Flow'!$M$10*(1+'Transition Rotation Sensitivity'!$F111)*'Transition Cash Flow'!$M$11-'Transition Cash Flow'!$M$45)</f>
        <v>0</v>
      </c>
      <c r="P111" s="33">
        <f>NPV('Transition Cash Flow'!$C$3,(1+'Transition Rotation Sensitivity'!P$109)*'Transition Cash Flow'!$I$10*(1+'Transition Rotation Sensitivity'!$F111)*'Transition Cash Flow'!$I$11-'Transition Cash Flow'!$I$45,(1+'Transition Rotation Sensitivity'!P$109)*'Transition Cash Flow'!$M$10*(1+'Transition Rotation Sensitivity'!$F111)*'Transition Cash Flow'!$M$11-'Transition Cash Flow'!$M$45)</f>
        <v>0</v>
      </c>
      <c r="Q111" s="33">
        <f>NPV('Transition Cash Flow'!$C$3,(1+'Transition Rotation Sensitivity'!Q$109)*'Transition Cash Flow'!$I$10*(1+'Transition Rotation Sensitivity'!$F111)*'Transition Cash Flow'!$I$11-'Transition Cash Flow'!$I$45,(1+'Transition Rotation Sensitivity'!Q$109)*'Transition Cash Flow'!$M$10*(1+'Transition Rotation Sensitivity'!$F111)*'Transition Cash Flow'!$M$11-'Transition Cash Flow'!$M$45)</f>
        <v>0</v>
      </c>
      <c r="R111" s="33">
        <f>NPV('Transition Cash Flow'!$C$3,(1+'Transition Rotation Sensitivity'!R$109)*'Transition Cash Flow'!$I$10*(1+'Transition Rotation Sensitivity'!$F111)*'Transition Cash Flow'!$I$11-'Transition Cash Flow'!$I$45,(1+'Transition Rotation Sensitivity'!R$109)*'Transition Cash Flow'!$M$10*(1+'Transition Rotation Sensitivity'!$F111)*'Transition Cash Flow'!$M$11-'Transition Cash Flow'!$M$45)</f>
        <v>0</v>
      </c>
      <c r="S111" s="33">
        <f>NPV('Transition Cash Flow'!$C$3,(1+'Transition Rotation Sensitivity'!S$109)*'Transition Cash Flow'!$I$10*(1+'Transition Rotation Sensitivity'!$F111)*'Transition Cash Flow'!$I$11-'Transition Cash Flow'!$I$45,(1+'Transition Rotation Sensitivity'!S$109)*'Transition Cash Flow'!$M$10*(1+'Transition Rotation Sensitivity'!$F111)*'Transition Cash Flow'!$M$11-'Transition Cash Flow'!$M$45)</f>
        <v>0</v>
      </c>
      <c r="T111" s="33"/>
      <c r="U111" s="79"/>
      <c r="W111" s="149"/>
      <c r="X111" s="32">
        <f t="shared" ref="X111:X122" si="11">F111</f>
        <v>-0.25</v>
      </c>
      <c r="Y111" s="35" t="e">
        <f>G111/NPV('Transition Cash Flow'!$C$3,'Transition Cash Flow'!$I$45,'Transition Cash Flow'!$M$45)</f>
        <v>#DIV/0!</v>
      </c>
      <c r="Z111" s="35" t="e">
        <f>H111/NPV('Transition Cash Flow'!$C$3,'Transition Cash Flow'!$I$45,'Transition Cash Flow'!$M$45)</f>
        <v>#DIV/0!</v>
      </c>
      <c r="AA111" s="35" t="e">
        <f>I111/NPV('Transition Cash Flow'!$C$3,'Transition Cash Flow'!$I$45,'Transition Cash Flow'!$M$45)</f>
        <v>#DIV/0!</v>
      </c>
      <c r="AB111" s="35" t="e">
        <f>J111/NPV('Transition Cash Flow'!$C$3,'Transition Cash Flow'!$I$45,'Transition Cash Flow'!$M$45)</f>
        <v>#DIV/0!</v>
      </c>
      <c r="AC111" s="35" t="e">
        <f>K111/NPV('Transition Cash Flow'!$C$3,'Transition Cash Flow'!$I$45,'Transition Cash Flow'!$M$45)</f>
        <v>#DIV/0!</v>
      </c>
      <c r="AD111" s="35" t="e">
        <f>L111/NPV('Transition Cash Flow'!$C$3,'Transition Cash Flow'!$I$45,'Transition Cash Flow'!$M$45)</f>
        <v>#DIV/0!</v>
      </c>
      <c r="AE111" s="35" t="e">
        <f>M111/NPV('Transition Cash Flow'!$C$3,'Transition Cash Flow'!$I$45,'Transition Cash Flow'!$M$45)</f>
        <v>#DIV/0!</v>
      </c>
      <c r="AF111" s="35" t="e">
        <f>N111/NPV('Transition Cash Flow'!$C$3,'Transition Cash Flow'!$I$45,'Transition Cash Flow'!$M$45)</f>
        <v>#DIV/0!</v>
      </c>
      <c r="AG111" s="35" t="e">
        <f>O111/NPV('Transition Cash Flow'!$C$3,'Transition Cash Flow'!$I$45,'Transition Cash Flow'!$M$45)</f>
        <v>#DIV/0!</v>
      </c>
      <c r="AH111" s="35" t="e">
        <f>P111/NPV('Transition Cash Flow'!$C$3,'Transition Cash Flow'!$I$45,'Transition Cash Flow'!$M$45)</f>
        <v>#DIV/0!</v>
      </c>
      <c r="AI111" s="35" t="e">
        <f>Q111/NPV('Transition Cash Flow'!$C$3,'Transition Cash Flow'!$I$45,'Transition Cash Flow'!$M$45)</f>
        <v>#DIV/0!</v>
      </c>
      <c r="AJ111" s="35" t="e">
        <f>R111/NPV('Transition Cash Flow'!$C$3,'Transition Cash Flow'!$I$45,'Transition Cash Flow'!$M$45)</f>
        <v>#DIV/0!</v>
      </c>
      <c r="AK111" s="35" t="e">
        <f>S111/NPV('Transition Cash Flow'!$C$3,'Transition Cash Flow'!$I$45,'Transition Cash Flow'!$M$45)</f>
        <v>#DIV/0!</v>
      </c>
      <c r="AM111" s="69"/>
    </row>
    <row r="112" spans="1:39" x14ac:dyDescent="0.25">
      <c r="A112" s="153"/>
      <c r="B112" s="148"/>
      <c r="C112" s="194">
        <f>'Transition Cash Flow'!$E$11</f>
        <v>0</v>
      </c>
      <c r="D112" s="194">
        <f>(1+F112)*'Transition Cash Flow'!$I$11</f>
        <v>0</v>
      </c>
      <c r="E112" s="194">
        <f>(1+F112)*'Transition Cash Flow'!$M$11</f>
        <v>0</v>
      </c>
      <c r="F112" s="175">
        <v>-0.2</v>
      </c>
      <c r="G112" s="33">
        <f>NPV('Transition Cash Flow'!$C$3,(1+'Transition Rotation Sensitivity'!G$109)*'Transition Cash Flow'!$I$10*(1+'Transition Rotation Sensitivity'!$F112)*'Transition Cash Flow'!$I$11-'Transition Cash Flow'!$I$45,(1+'Transition Rotation Sensitivity'!G$109)*'Transition Cash Flow'!$M$10*(1+'Transition Rotation Sensitivity'!$F112)*'Transition Cash Flow'!$M$11-'Transition Cash Flow'!$M$45)</f>
        <v>0</v>
      </c>
      <c r="H112" s="33">
        <f>NPV('Transition Cash Flow'!$C$3,(1+'Transition Rotation Sensitivity'!H$109)*'Transition Cash Flow'!$I$10*(1+'Transition Rotation Sensitivity'!$F112)*'Transition Cash Flow'!$I$11-'Transition Cash Flow'!$I$45,(1+'Transition Rotation Sensitivity'!H$109)*'Transition Cash Flow'!$M$10*(1+'Transition Rotation Sensitivity'!$F112)*'Transition Cash Flow'!$M$11-'Transition Cash Flow'!$M$45)</f>
        <v>0</v>
      </c>
      <c r="I112" s="33">
        <f>NPV('Transition Cash Flow'!$C$3,(1+'Transition Rotation Sensitivity'!I$109)*'Transition Cash Flow'!$I$10*(1+'Transition Rotation Sensitivity'!$F112)*'Transition Cash Flow'!$I$11-'Transition Cash Flow'!$I$45,(1+'Transition Rotation Sensitivity'!I$109)*'Transition Cash Flow'!$M$10*(1+'Transition Rotation Sensitivity'!$F112)*'Transition Cash Flow'!$M$11-'Transition Cash Flow'!$M$45)</f>
        <v>0</v>
      </c>
      <c r="J112" s="33">
        <f>NPV('Transition Cash Flow'!$C$3,(1+'Transition Rotation Sensitivity'!J$109)*'Transition Cash Flow'!$I$10*(1+'Transition Rotation Sensitivity'!$F112)*'Transition Cash Flow'!$I$11-'Transition Cash Flow'!$I$45,(1+'Transition Rotation Sensitivity'!J$109)*'Transition Cash Flow'!$M$10*(1+'Transition Rotation Sensitivity'!$F112)*'Transition Cash Flow'!$M$11-'Transition Cash Flow'!$M$45)</f>
        <v>0</v>
      </c>
      <c r="K112" s="33">
        <f>NPV('Transition Cash Flow'!$C$3,(1+'Transition Rotation Sensitivity'!K$109)*'Transition Cash Flow'!$I$10*(1+'Transition Rotation Sensitivity'!$F112)*'Transition Cash Flow'!$I$11-'Transition Cash Flow'!$I$45,(1+'Transition Rotation Sensitivity'!K$109)*'Transition Cash Flow'!$M$10*(1+'Transition Rotation Sensitivity'!$F112)*'Transition Cash Flow'!$M$11-'Transition Cash Flow'!$M$45)</f>
        <v>0</v>
      </c>
      <c r="L112" s="33">
        <f>NPV('Transition Cash Flow'!$C$3,(1+'Transition Rotation Sensitivity'!L$109)*'Transition Cash Flow'!$I$10*(1+'Transition Rotation Sensitivity'!$F112)*'Transition Cash Flow'!$I$11-'Transition Cash Flow'!$I$45,(1+'Transition Rotation Sensitivity'!L$109)*'Transition Cash Flow'!$M$10*(1+'Transition Rotation Sensitivity'!$F112)*'Transition Cash Flow'!$M$11-'Transition Cash Flow'!$M$45)</f>
        <v>0</v>
      </c>
      <c r="M112" s="33">
        <f>NPV('Transition Cash Flow'!$C$3,(1+'Transition Rotation Sensitivity'!M$109)*'Transition Cash Flow'!$I$10*(1+'Transition Rotation Sensitivity'!$F112)*'Transition Cash Flow'!$I$11-'Transition Cash Flow'!$I$45,(1+'Transition Rotation Sensitivity'!M$109)*'Transition Cash Flow'!$M$10*(1+'Transition Rotation Sensitivity'!$F112)*'Transition Cash Flow'!$M$11-'Transition Cash Flow'!$M$45)</f>
        <v>0</v>
      </c>
      <c r="N112" s="33">
        <f>NPV('Transition Cash Flow'!$C$3,(1+'Transition Rotation Sensitivity'!N$109)*'Transition Cash Flow'!$I$10*(1+'Transition Rotation Sensitivity'!$F112)*'Transition Cash Flow'!$I$11-'Transition Cash Flow'!$I$45,(1+'Transition Rotation Sensitivity'!N$109)*'Transition Cash Flow'!$M$10*(1+'Transition Rotation Sensitivity'!$F112)*'Transition Cash Flow'!$M$11-'Transition Cash Flow'!$M$45)</f>
        <v>0</v>
      </c>
      <c r="O112" s="33">
        <f>NPV('Transition Cash Flow'!$C$3,(1+'Transition Rotation Sensitivity'!O$109)*'Transition Cash Flow'!$I$10*(1+'Transition Rotation Sensitivity'!$F112)*'Transition Cash Flow'!$I$11-'Transition Cash Flow'!$I$45,(1+'Transition Rotation Sensitivity'!O$109)*'Transition Cash Flow'!$M$10*(1+'Transition Rotation Sensitivity'!$F112)*'Transition Cash Flow'!$M$11-'Transition Cash Flow'!$M$45)</f>
        <v>0</v>
      </c>
      <c r="P112" s="33">
        <f>NPV('Transition Cash Flow'!$C$3,(1+'Transition Rotation Sensitivity'!P$109)*'Transition Cash Flow'!$I$10*(1+'Transition Rotation Sensitivity'!$F112)*'Transition Cash Flow'!$I$11-'Transition Cash Flow'!$I$45,(1+'Transition Rotation Sensitivity'!P$109)*'Transition Cash Flow'!$M$10*(1+'Transition Rotation Sensitivity'!$F112)*'Transition Cash Flow'!$M$11-'Transition Cash Flow'!$M$45)</f>
        <v>0</v>
      </c>
      <c r="Q112" s="33">
        <f>NPV('Transition Cash Flow'!$C$3,(1+'Transition Rotation Sensitivity'!Q$109)*'Transition Cash Flow'!$I$10*(1+'Transition Rotation Sensitivity'!$F112)*'Transition Cash Flow'!$I$11-'Transition Cash Flow'!$I$45,(1+'Transition Rotation Sensitivity'!Q$109)*'Transition Cash Flow'!$M$10*(1+'Transition Rotation Sensitivity'!$F112)*'Transition Cash Flow'!$M$11-'Transition Cash Flow'!$M$45)</f>
        <v>0</v>
      </c>
      <c r="R112" s="33">
        <f>NPV('Transition Cash Flow'!$C$3,(1+'Transition Rotation Sensitivity'!R$109)*'Transition Cash Flow'!$I$10*(1+'Transition Rotation Sensitivity'!$F112)*'Transition Cash Flow'!$I$11-'Transition Cash Flow'!$I$45,(1+'Transition Rotation Sensitivity'!R$109)*'Transition Cash Flow'!$M$10*(1+'Transition Rotation Sensitivity'!$F112)*'Transition Cash Flow'!$M$11-'Transition Cash Flow'!$M$45)</f>
        <v>0</v>
      </c>
      <c r="S112" s="33">
        <f>NPV('Transition Cash Flow'!$C$3,(1+'Transition Rotation Sensitivity'!S$109)*'Transition Cash Flow'!$I$10*(1+'Transition Rotation Sensitivity'!$F112)*'Transition Cash Flow'!$I$11-'Transition Cash Flow'!$I$45,(1+'Transition Rotation Sensitivity'!S$109)*'Transition Cash Flow'!$M$10*(1+'Transition Rotation Sensitivity'!$F112)*'Transition Cash Flow'!$M$11-'Transition Cash Flow'!$M$45)</f>
        <v>0</v>
      </c>
      <c r="T112" s="33"/>
      <c r="U112" s="79"/>
      <c r="W112" s="149"/>
      <c r="X112" s="32">
        <f t="shared" si="11"/>
        <v>-0.2</v>
      </c>
      <c r="Y112" s="35" t="e">
        <f>G112/NPV('Transition Cash Flow'!$C$3,'Transition Cash Flow'!$I$45,'Transition Cash Flow'!$M$45)</f>
        <v>#DIV/0!</v>
      </c>
      <c r="Z112" s="35" t="e">
        <f>H112/NPV('Transition Cash Flow'!$C$3,'Transition Cash Flow'!$I$45,'Transition Cash Flow'!$M$45)</f>
        <v>#DIV/0!</v>
      </c>
      <c r="AA112" s="35" t="e">
        <f>I112/NPV('Transition Cash Flow'!$C$3,'Transition Cash Flow'!$I$45,'Transition Cash Flow'!$M$45)</f>
        <v>#DIV/0!</v>
      </c>
      <c r="AB112" s="35" t="e">
        <f>J112/NPV('Transition Cash Flow'!$C$3,'Transition Cash Flow'!$I$45,'Transition Cash Flow'!$M$45)</f>
        <v>#DIV/0!</v>
      </c>
      <c r="AC112" s="35" t="e">
        <f>K112/NPV('Transition Cash Flow'!$C$3,'Transition Cash Flow'!$I$45,'Transition Cash Flow'!$M$45)</f>
        <v>#DIV/0!</v>
      </c>
      <c r="AD112" s="35" t="e">
        <f>L112/NPV('Transition Cash Flow'!$C$3,'Transition Cash Flow'!$I$45,'Transition Cash Flow'!$M$45)</f>
        <v>#DIV/0!</v>
      </c>
      <c r="AE112" s="35" t="e">
        <f>M112/NPV('Transition Cash Flow'!$C$3,'Transition Cash Flow'!$I$45,'Transition Cash Flow'!$M$45)</f>
        <v>#DIV/0!</v>
      </c>
      <c r="AF112" s="35" t="e">
        <f>N112/NPV('Transition Cash Flow'!$C$3,'Transition Cash Flow'!$I$45,'Transition Cash Flow'!$M$45)</f>
        <v>#DIV/0!</v>
      </c>
      <c r="AG112" s="35" t="e">
        <f>O112/NPV('Transition Cash Flow'!$C$3,'Transition Cash Flow'!$I$45,'Transition Cash Flow'!$M$45)</f>
        <v>#DIV/0!</v>
      </c>
      <c r="AH112" s="35" t="e">
        <f>P112/NPV('Transition Cash Flow'!$C$3,'Transition Cash Flow'!$I$45,'Transition Cash Flow'!$M$45)</f>
        <v>#DIV/0!</v>
      </c>
      <c r="AI112" s="35" t="e">
        <f>Q112/NPV('Transition Cash Flow'!$C$3,'Transition Cash Flow'!$I$45,'Transition Cash Flow'!$M$45)</f>
        <v>#DIV/0!</v>
      </c>
      <c r="AJ112" s="35" t="e">
        <f>R112/NPV('Transition Cash Flow'!$C$3,'Transition Cash Flow'!$I$45,'Transition Cash Flow'!$M$45)</f>
        <v>#DIV/0!</v>
      </c>
      <c r="AK112" s="35" t="e">
        <f>S112/NPV('Transition Cash Flow'!$C$3,'Transition Cash Flow'!$I$45,'Transition Cash Flow'!$M$45)</f>
        <v>#DIV/0!</v>
      </c>
      <c r="AM112" s="69"/>
    </row>
    <row r="113" spans="1:39" x14ac:dyDescent="0.25">
      <c r="A113" s="153"/>
      <c r="B113" s="148"/>
      <c r="C113" s="194">
        <f>'Transition Cash Flow'!$E$11</f>
        <v>0</v>
      </c>
      <c r="D113" s="194">
        <f>(1+F113)*'Transition Cash Flow'!$I$11</f>
        <v>0</v>
      </c>
      <c r="E113" s="194">
        <f>(1+F113)*'Transition Cash Flow'!$M$11</f>
        <v>0</v>
      </c>
      <c r="F113" s="175">
        <v>-0.15</v>
      </c>
      <c r="G113" s="33">
        <f>NPV('Transition Cash Flow'!$C$3,(1+'Transition Rotation Sensitivity'!G$109)*'Transition Cash Flow'!$I$10*(1+'Transition Rotation Sensitivity'!$F113)*'Transition Cash Flow'!$I$11-'Transition Cash Flow'!$I$45,(1+'Transition Rotation Sensitivity'!G$109)*'Transition Cash Flow'!$M$10*(1+'Transition Rotation Sensitivity'!$F113)*'Transition Cash Flow'!$M$11-'Transition Cash Flow'!$M$45)</f>
        <v>0</v>
      </c>
      <c r="H113" s="33">
        <f>NPV('Transition Cash Flow'!$C$3,(1+'Transition Rotation Sensitivity'!H$109)*'Transition Cash Flow'!$I$10*(1+'Transition Rotation Sensitivity'!$F113)*'Transition Cash Flow'!$I$11-'Transition Cash Flow'!$I$45,(1+'Transition Rotation Sensitivity'!H$109)*'Transition Cash Flow'!$M$10*(1+'Transition Rotation Sensitivity'!$F113)*'Transition Cash Flow'!$M$11-'Transition Cash Flow'!$M$45)</f>
        <v>0</v>
      </c>
      <c r="I113" s="33">
        <f>NPV('Transition Cash Flow'!$C$3,(1+'Transition Rotation Sensitivity'!I$109)*'Transition Cash Flow'!$I$10*(1+'Transition Rotation Sensitivity'!$F113)*'Transition Cash Flow'!$I$11-'Transition Cash Flow'!$I$45,(1+'Transition Rotation Sensitivity'!I$109)*'Transition Cash Flow'!$M$10*(1+'Transition Rotation Sensitivity'!$F113)*'Transition Cash Flow'!$M$11-'Transition Cash Flow'!$M$45)</f>
        <v>0</v>
      </c>
      <c r="J113" s="33">
        <f>NPV('Transition Cash Flow'!$C$3,(1+'Transition Rotation Sensitivity'!J$109)*'Transition Cash Flow'!$I$10*(1+'Transition Rotation Sensitivity'!$F113)*'Transition Cash Flow'!$I$11-'Transition Cash Flow'!$I$45,(1+'Transition Rotation Sensitivity'!J$109)*'Transition Cash Flow'!$M$10*(1+'Transition Rotation Sensitivity'!$F113)*'Transition Cash Flow'!$M$11-'Transition Cash Flow'!$M$45)</f>
        <v>0</v>
      </c>
      <c r="K113" s="33">
        <f>NPV('Transition Cash Flow'!$C$3,(1+'Transition Rotation Sensitivity'!K$109)*'Transition Cash Flow'!$I$10*(1+'Transition Rotation Sensitivity'!$F113)*'Transition Cash Flow'!$I$11-'Transition Cash Flow'!$I$45,(1+'Transition Rotation Sensitivity'!K$109)*'Transition Cash Flow'!$M$10*(1+'Transition Rotation Sensitivity'!$F113)*'Transition Cash Flow'!$M$11-'Transition Cash Flow'!$M$45)</f>
        <v>0</v>
      </c>
      <c r="L113" s="33">
        <f>NPV('Transition Cash Flow'!$C$3,(1+'Transition Rotation Sensitivity'!L$109)*'Transition Cash Flow'!$I$10*(1+'Transition Rotation Sensitivity'!$F113)*'Transition Cash Flow'!$I$11-'Transition Cash Flow'!$I$45,(1+'Transition Rotation Sensitivity'!L$109)*'Transition Cash Flow'!$M$10*(1+'Transition Rotation Sensitivity'!$F113)*'Transition Cash Flow'!$M$11-'Transition Cash Flow'!$M$45)</f>
        <v>0</v>
      </c>
      <c r="M113" s="33">
        <f>NPV('Transition Cash Flow'!$C$3,(1+'Transition Rotation Sensitivity'!M$109)*'Transition Cash Flow'!$I$10*(1+'Transition Rotation Sensitivity'!$F113)*'Transition Cash Flow'!$I$11-'Transition Cash Flow'!$I$45,(1+'Transition Rotation Sensitivity'!M$109)*'Transition Cash Flow'!$M$10*(1+'Transition Rotation Sensitivity'!$F113)*'Transition Cash Flow'!$M$11-'Transition Cash Flow'!$M$45)</f>
        <v>0</v>
      </c>
      <c r="N113" s="33">
        <f>NPV('Transition Cash Flow'!$C$3,(1+'Transition Rotation Sensitivity'!N$109)*'Transition Cash Flow'!$I$10*(1+'Transition Rotation Sensitivity'!$F113)*'Transition Cash Flow'!$I$11-'Transition Cash Flow'!$I$45,(1+'Transition Rotation Sensitivity'!N$109)*'Transition Cash Flow'!$M$10*(1+'Transition Rotation Sensitivity'!$F113)*'Transition Cash Flow'!$M$11-'Transition Cash Flow'!$M$45)</f>
        <v>0</v>
      </c>
      <c r="O113" s="33">
        <f>NPV('Transition Cash Flow'!$C$3,(1+'Transition Rotation Sensitivity'!O$109)*'Transition Cash Flow'!$I$10*(1+'Transition Rotation Sensitivity'!$F113)*'Transition Cash Flow'!$I$11-'Transition Cash Flow'!$I$45,(1+'Transition Rotation Sensitivity'!O$109)*'Transition Cash Flow'!$M$10*(1+'Transition Rotation Sensitivity'!$F113)*'Transition Cash Flow'!$M$11-'Transition Cash Flow'!$M$45)</f>
        <v>0</v>
      </c>
      <c r="P113" s="33">
        <f>NPV('Transition Cash Flow'!$C$3,(1+'Transition Rotation Sensitivity'!P$109)*'Transition Cash Flow'!$I$10*(1+'Transition Rotation Sensitivity'!$F113)*'Transition Cash Flow'!$I$11-'Transition Cash Flow'!$I$45,(1+'Transition Rotation Sensitivity'!P$109)*'Transition Cash Flow'!$M$10*(1+'Transition Rotation Sensitivity'!$F113)*'Transition Cash Flow'!$M$11-'Transition Cash Flow'!$M$45)</f>
        <v>0</v>
      </c>
      <c r="Q113" s="33">
        <f>NPV('Transition Cash Flow'!$C$3,(1+'Transition Rotation Sensitivity'!Q$109)*'Transition Cash Flow'!$I$10*(1+'Transition Rotation Sensitivity'!$F113)*'Transition Cash Flow'!$I$11-'Transition Cash Flow'!$I$45,(1+'Transition Rotation Sensitivity'!Q$109)*'Transition Cash Flow'!$M$10*(1+'Transition Rotation Sensitivity'!$F113)*'Transition Cash Flow'!$M$11-'Transition Cash Flow'!$M$45)</f>
        <v>0</v>
      </c>
      <c r="R113" s="33">
        <f>NPV('Transition Cash Flow'!$C$3,(1+'Transition Rotation Sensitivity'!R$109)*'Transition Cash Flow'!$I$10*(1+'Transition Rotation Sensitivity'!$F113)*'Transition Cash Flow'!$I$11-'Transition Cash Flow'!$I$45,(1+'Transition Rotation Sensitivity'!R$109)*'Transition Cash Flow'!$M$10*(1+'Transition Rotation Sensitivity'!$F113)*'Transition Cash Flow'!$M$11-'Transition Cash Flow'!$M$45)</f>
        <v>0</v>
      </c>
      <c r="S113" s="33">
        <f>NPV('Transition Cash Flow'!$C$3,(1+'Transition Rotation Sensitivity'!S$109)*'Transition Cash Flow'!$I$10*(1+'Transition Rotation Sensitivity'!$F113)*'Transition Cash Flow'!$I$11-'Transition Cash Flow'!$I$45,(1+'Transition Rotation Sensitivity'!S$109)*'Transition Cash Flow'!$M$10*(1+'Transition Rotation Sensitivity'!$F113)*'Transition Cash Flow'!$M$11-'Transition Cash Flow'!$M$45)</f>
        <v>0</v>
      </c>
      <c r="T113" s="33"/>
      <c r="U113" s="79"/>
      <c r="W113" s="149"/>
      <c r="X113" s="32">
        <f t="shared" si="11"/>
        <v>-0.15</v>
      </c>
      <c r="Y113" s="35" t="e">
        <f>G113/NPV('Transition Cash Flow'!$C$3,'Transition Cash Flow'!$I$45,'Transition Cash Flow'!$M$45)</f>
        <v>#DIV/0!</v>
      </c>
      <c r="Z113" s="35" t="e">
        <f>H113/NPV('Transition Cash Flow'!$C$3,'Transition Cash Flow'!$I$45,'Transition Cash Flow'!$M$45)</f>
        <v>#DIV/0!</v>
      </c>
      <c r="AA113" s="35" t="e">
        <f>I113/NPV('Transition Cash Flow'!$C$3,'Transition Cash Flow'!$I$45,'Transition Cash Flow'!$M$45)</f>
        <v>#DIV/0!</v>
      </c>
      <c r="AB113" s="35" t="e">
        <f>J113/NPV('Transition Cash Flow'!$C$3,'Transition Cash Flow'!$I$45,'Transition Cash Flow'!$M$45)</f>
        <v>#DIV/0!</v>
      </c>
      <c r="AC113" s="35" t="e">
        <f>K113/NPV('Transition Cash Flow'!$C$3,'Transition Cash Flow'!$I$45,'Transition Cash Flow'!$M$45)</f>
        <v>#DIV/0!</v>
      </c>
      <c r="AD113" s="35" t="e">
        <f>L113/NPV('Transition Cash Flow'!$C$3,'Transition Cash Flow'!$I$45,'Transition Cash Flow'!$M$45)</f>
        <v>#DIV/0!</v>
      </c>
      <c r="AE113" s="35" t="e">
        <f>M113/NPV('Transition Cash Flow'!$C$3,'Transition Cash Flow'!$I$45,'Transition Cash Flow'!$M$45)</f>
        <v>#DIV/0!</v>
      </c>
      <c r="AF113" s="35" t="e">
        <f>N113/NPV('Transition Cash Flow'!$C$3,'Transition Cash Flow'!$I$45,'Transition Cash Flow'!$M$45)</f>
        <v>#DIV/0!</v>
      </c>
      <c r="AG113" s="35" t="e">
        <f>O113/NPV('Transition Cash Flow'!$C$3,'Transition Cash Flow'!$I$45,'Transition Cash Flow'!$M$45)</f>
        <v>#DIV/0!</v>
      </c>
      <c r="AH113" s="35" t="e">
        <f>P113/NPV('Transition Cash Flow'!$C$3,'Transition Cash Flow'!$I$45,'Transition Cash Flow'!$M$45)</f>
        <v>#DIV/0!</v>
      </c>
      <c r="AI113" s="35" t="e">
        <f>Q113/NPV('Transition Cash Flow'!$C$3,'Transition Cash Flow'!$I$45,'Transition Cash Flow'!$M$45)</f>
        <v>#DIV/0!</v>
      </c>
      <c r="AJ113" s="35" t="e">
        <f>R113/NPV('Transition Cash Flow'!$C$3,'Transition Cash Flow'!$I$45,'Transition Cash Flow'!$M$45)</f>
        <v>#DIV/0!</v>
      </c>
      <c r="AK113" s="35" t="e">
        <f>S113/NPV('Transition Cash Flow'!$C$3,'Transition Cash Flow'!$I$45,'Transition Cash Flow'!$M$45)</f>
        <v>#DIV/0!</v>
      </c>
      <c r="AM113" s="69"/>
    </row>
    <row r="114" spans="1:39" x14ac:dyDescent="0.25">
      <c r="A114" s="153"/>
      <c r="B114" s="148"/>
      <c r="C114" s="194">
        <f>'Transition Cash Flow'!$E$11</f>
        <v>0</v>
      </c>
      <c r="D114" s="194">
        <f>(1+F114)*'Transition Cash Flow'!$I$11</f>
        <v>0</v>
      </c>
      <c r="E114" s="194">
        <f>(1+F114)*'Transition Cash Flow'!$M$11</f>
        <v>0</v>
      </c>
      <c r="F114" s="175">
        <v>-0.1</v>
      </c>
      <c r="G114" s="33">
        <f>NPV('Transition Cash Flow'!$C$3,(1+'Transition Rotation Sensitivity'!G$109)*'Transition Cash Flow'!$I$10*(1+'Transition Rotation Sensitivity'!$F114)*'Transition Cash Flow'!$I$11-'Transition Cash Flow'!$I$45,(1+'Transition Rotation Sensitivity'!G$109)*'Transition Cash Flow'!$M$10*(1+'Transition Rotation Sensitivity'!$F114)*'Transition Cash Flow'!$M$11-'Transition Cash Flow'!$M$45)</f>
        <v>0</v>
      </c>
      <c r="H114" s="33">
        <f>NPV('Transition Cash Flow'!$C$3,(1+'Transition Rotation Sensitivity'!H$109)*'Transition Cash Flow'!$I$10*(1+'Transition Rotation Sensitivity'!$F114)*'Transition Cash Flow'!$I$11-'Transition Cash Flow'!$I$45,(1+'Transition Rotation Sensitivity'!H$109)*'Transition Cash Flow'!$M$10*(1+'Transition Rotation Sensitivity'!$F114)*'Transition Cash Flow'!$M$11-'Transition Cash Flow'!$M$45)</f>
        <v>0</v>
      </c>
      <c r="I114" s="33">
        <f>NPV('Transition Cash Flow'!$C$3,(1+'Transition Rotation Sensitivity'!I$109)*'Transition Cash Flow'!$I$10*(1+'Transition Rotation Sensitivity'!$F114)*'Transition Cash Flow'!$I$11-'Transition Cash Flow'!$I$45,(1+'Transition Rotation Sensitivity'!I$109)*'Transition Cash Flow'!$M$10*(1+'Transition Rotation Sensitivity'!$F114)*'Transition Cash Flow'!$M$11-'Transition Cash Flow'!$M$45)</f>
        <v>0</v>
      </c>
      <c r="J114" s="33">
        <f>NPV('Transition Cash Flow'!$C$3,(1+'Transition Rotation Sensitivity'!J$109)*'Transition Cash Flow'!$I$10*(1+'Transition Rotation Sensitivity'!$F114)*'Transition Cash Flow'!$I$11-'Transition Cash Flow'!$I$45,(1+'Transition Rotation Sensitivity'!J$109)*'Transition Cash Flow'!$M$10*(1+'Transition Rotation Sensitivity'!$F114)*'Transition Cash Flow'!$M$11-'Transition Cash Flow'!$M$45)</f>
        <v>0</v>
      </c>
      <c r="K114" s="33">
        <f>NPV('Transition Cash Flow'!$C$3,(1+'Transition Rotation Sensitivity'!K$109)*'Transition Cash Flow'!$I$10*(1+'Transition Rotation Sensitivity'!$F114)*'Transition Cash Flow'!$I$11-'Transition Cash Flow'!$I$45,(1+'Transition Rotation Sensitivity'!K$109)*'Transition Cash Flow'!$M$10*(1+'Transition Rotation Sensitivity'!$F114)*'Transition Cash Flow'!$M$11-'Transition Cash Flow'!$M$45)</f>
        <v>0</v>
      </c>
      <c r="L114" s="33">
        <f>NPV('Transition Cash Flow'!$C$3,(1+'Transition Rotation Sensitivity'!L$109)*'Transition Cash Flow'!$I$10*(1+'Transition Rotation Sensitivity'!$F114)*'Transition Cash Flow'!$I$11-'Transition Cash Flow'!$I$45,(1+'Transition Rotation Sensitivity'!L$109)*'Transition Cash Flow'!$M$10*(1+'Transition Rotation Sensitivity'!$F114)*'Transition Cash Flow'!$M$11-'Transition Cash Flow'!$M$45)</f>
        <v>0</v>
      </c>
      <c r="M114" s="33">
        <f>NPV('Transition Cash Flow'!$C$3,(1+'Transition Rotation Sensitivity'!M$109)*'Transition Cash Flow'!$I$10*(1+'Transition Rotation Sensitivity'!$F114)*'Transition Cash Flow'!$I$11-'Transition Cash Flow'!$I$45,(1+'Transition Rotation Sensitivity'!M$109)*'Transition Cash Flow'!$M$10*(1+'Transition Rotation Sensitivity'!$F114)*'Transition Cash Flow'!$M$11-'Transition Cash Flow'!$M$45)</f>
        <v>0</v>
      </c>
      <c r="N114" s="33">
        <f>NPV('Transition Cash Flow'!$C$3,(1+'Transition Rotation Sensitivity'!N$109)*'Transition Cash Flow'!$I$10*(1+'Transition Rotation Sensitivity'!$F114)*'Transition Cash Flow'!$I$11-'Transition Cash Flow'!$I$45,(1+'Transition Rotation Sensitivity'!N$109)*'Transition Cash Flow'!$M$10*(1+'Transition Rotation Sensitivity'!$F114)*'Transition Cash Flow'!$M$11-'Transition Cash Flow'!$M$45)</f>
        <v>0</v>
      </c>
      <c r="O114" s="33">
        <f>NPV('Transition Cash Flow'!$C$3,(1+'Transition Rotation Sensitivity'!O$109)*'Transition Cash Flow'!$I$10*(1+'Transition Rotation Sensitivity'!$F114)*'Transition Cash Flow'!$I$11-'Transition Cash Flow'!$I$45,(1+'Transition Rotation Sensitivity'!O$109)*'Transition Cash Flow'!$M$10*(1+'Transition Rotation Sensitivity'!$F114)*'Transition Cash Flow'!$M$11-'Transition Cash Flow'!$M$45)</f>
        <v>0</v>
      </c>
      <c r="P114" s="33">
        <f>NPV('Transition Cash Flow'!$C$3,(1+'Transition Rotation Sensitivity'!P$109)*'Transition Cash Flow'!$I$10*(1+'Transition Rotation Sensitivity'!$F114)*'Transition Cash Flow'!$I$11-'Transition Cash Flow'!$I$45,(1+'Transition Rotation Sensitivity'!P$109)*'Transition Cash Flow'!$M$10*(1+'Transition Rotation Sensitivity'!$F114)*'Transition Cash Flow'!$M$11-'Transition Cash Flow'!$M$45)</f>
        <v>0</v>
      </c>
      <c r="Q114" s="33">
        <f>NPV('Transition Cash Flow'!$C$3,(1+'Transition Rotation Sensitivity'!Q$109)*'Transition Cash Flow'!$I$10*(1+'Transition Rotation Sensitivity'!$F114)*'Transition Cash Flow'!$I$11-'Transition Cash Flow'!$I$45,(1+'Transition Rotation Sensitivity'!Q$109)*'Transition Cash Flow'!$M$10*(1+'Transition Rotation Sensitivity'!$F114)*'Transition Cash Flow'!$M$11-'Transition Cash Flow'!$M$45)</f>
        <v>0</v>
      </c>
      <c r="R114" s="33">
        <f>NPV('Transition Cash Flow'!$C$3,(1+'Transition Rotation Sensitivity'!R$109)*'Transition Cash Flow'!$I$10*(1+'Transition Rotation Sensitivity'!$F114)*'Transition Cash Flow'!$I$11-'Transition Cash Flow'!$I$45,(1+'Transition Rotation Sensitivity'!R$109)*'Transition Cash Flow'!$M$10*(1+'Transition Rotation Sensitivity'!$F114)*'Transition Cash Flow'!$M$11-'Transition Cash Flow'!$M$45)</f>
        <v>0</v>
      </c>
      <c r="S114" s="33">
        <f>NPV('Transition Cash Flow'!$C$3,(1+'Transition Rotation Sensitivity'!S$109)*'Transition Cash Flow'!$I$10*(1+'Transition Rotation Sensitivity'!$F114)*'Transition Cash Flow'!$I$11-'Transition Cash Flow'!$I$45,(1+'Transition Rotation Sensitivity'!S$109)*'Transition Cash Flow'!$M$10*(1+'Transition Rotation Sensitivity'!$F114)*'Transition Cash Flow'!$M$11-'Transition Cash Flow'!$M$45)</f>
        <v>0</v>
      </c>
      <c r="T114" s="33"/>
      <c r="U114" s="79"/>
      <c r="W114" s="149"/>
      <c r="X114" s="32">
        <f t="shared" si="11"/>
        <v>-0.1</v>
      </c>
      <c r="Y114" s="35" t="e">
        <f>G114/NPV('Transition Cash Flow'!$C$3,'Transition Cash Flow'!$I$45,'Transition Cash Flow'!$M$45)</f>
        <v>#DIV/0!</v>
      </c>
      <c r="Z114" s="35" t="e">
        <f>H114/NPV('Transition Cash Flow'!$C$3,'Transition Cash Flow'!$I$45,'Transition Cash Flow'!$M$45)</f>
        <v>#DIV/0!</v>
      </c>
      <c r="AA114" s="35" t="e">
        <f>I114/NPV('Transition Cash Flow'!$C$3,'Transition Cash Flow'!$I$45,'Transition Cash Flow'!$M$45)</f>
        <v>#DIV/0!</v>
      </c>
      <c r="AB114" s="35" t="e">
        <f>J114/NPV('Transition Cash Flow'!$C$3,'Transition Cash Flow'!$I$45,'Transition Cash Flow'!$M$45)</f>
        <v>#DIV/0!</v>
      </c>
      <c r="AC114" s="35" t="e">
        <f>K114/NPV('Transition Cash Flow'!$C$3,'Transition Cash Flow'!$I$45,'Transition Cash Flow'!$M$45)</f>
        <v>#DIV/0!</v>
      </c>
      <c r="AD114" s="35" t="e">
        <f>L114/NPV('Transition Cash Flow'!$C$3,'Transition Cash Flow'!$I$45,'Transition Cash Flow'!$M$45)</f>
        <v>#DIV/0!</v>
      </c>
      <c r="AE114" s="35" t="e">
        <f>M114/NPV('Transition Cash Flow'!$C$3,'Transition Cash Flow'!$I$45,'Transition Cash Flow'!$M$45)</f>
        <v>#DIV/0!</v>
      </c>
      <c r="AF114" s="35" t="e">
        <f>N114/NPV('Transition Cash Flow'!$C$3,'Transition Cash Flow'!$I$45,'Transition Cash Flow'!$M$45)</f>
        <v>#DIV/0!</v>
      </c>
      <c r="AG114" s="35" t="e">
        <f>O114/NPV('Transition Cash Flow'!$C$3,'Transition Cash Flow'!$I$45,'Transition Cash Flow'!$M$45)</f>
        <v>#DIV/0!</v>
      </c>
      <c r="AH114" s="35" t="e">
        <f>P114/NPV('Transition Cash Flow'!$C$3,'Transition Cash Flow'!$I$45,'Transition Cash Flow'!$M$45)</f>
        <v>#DIV/0!</v>
      </c>
      <c r="AI114" s="35" t="e">
        <f>Q114/NPV('Transition Cash Flow'!$C$3,'Transition Cash Flow'!$I$45,'Transition Cash Flow'!$M$45)</f>
        <v>#DIV/0!</v>
      </c>
      <c r="AJ114" s="35" t="e">
        <f>R114/NPV('Transition Cash Flow'!$C$3,'Transition Cash Flow'!$I$45,'Transition Cash Flow'!$M$45)</f>
        <v>#DIV/0!</v>
      </c>
      <c r="AK114" s="35" t="e">
        <f>S114/NPV('Transition Cash Flow'!$C$3,'Transition Cash Flow'!$I$45,'Transition Cash Flow'!$M$45)</f>
        <v>#DIV/0!</v>
      </c>
      <c r="AM114" s="69"/>
    </row>
    <row r="115" spans="1:39" x14ac:dyDescent="0.25">
      <c r="A115" s="153"/>
      <c r="B115" s="148"/>
      <c r="C115" s="194">
        <f>'Transition Cash Flow'!$E$11</f>
        <v>0</v>
      </c>
      <c r="D115" s="194">
        <f>(1+F115)*'Transition Cash Flow'!$I$11</f>
        <v>0</v>
      </c>
      <c r="E115" s="194">
        <f>(1+F115)*'Transition Cash Flow'!$M$11</f>
        <v>0</v>
      </c>
      <c r="F115" s="175">
        <v>-0.05</v>
      </c>
      <c r="G115" s="33">
        <f>NPV('Transition Cash Flow'!$C$3,(1+'Transition Rotation Sensitivity'!G$109)*'Transition Cash Flow'!$I$10*(1+'Transition Rotation Sensitivity'!$F115)*'Transition Cash Flow'!$I$11-'Transition Cash Flow'!$I$45,(1+'Transition Rotation Sensitivity'!G$109)*'Transition Cash Flow'!$M$10*(1+'Transition Rotation Sensitivity'!$F115)*'Transition Cash Flow'!$M$11-'Transition Cash Flow'!$M$45)</f>
        <v>0</v>
      </c>
      <c r="H115" s="33">
        <f>NPV('Transition Cash Flow'!$C$3,(1+'Transition Rotation Sensitivity'!H$109)*'Transition Cash Flow'!$I$10*(1+'Transition Rotation Sensitivity'!$F115)*'Transition Cash Flow'!$I$11-'Transition Cash Flow'!$I$45,(1+'Transition Rotation Sensitivity'!H$109)*'Transition Cash Flow'!$M$10*(1+'Transition Rotation Sensitivity'!$F115)*'Transition Cash Flow'!$M$11-'Transition Cash Flow'!$M$45)</f>
        <v>0</v>
      </c>
      <c r="I115" s="33">
        <f>NPV('Transition Cash Flow'!$C$3,(1+'Transition Rotation Sensitivity'!I$109)*'Transition Cash Flow'!$I$10*(1+'Transition Rotation Sensitivity'!$F115)*'Transition Cash Flow'!$I$11-'Transition Cash Flow'!$I$45,(1+'Transition Rotation Sensitivity'!I$109)*'Transition Cash Flow'!$M$10*(1+'Transition Rotation Sensitivity'!$F115)*'Transition Cash Flow'!$M$11-'Transition Cash Flow'!$M$45)</f>
        <v>0</v>
      </c>
      <c r="J115" s="33">
        <f>NPV('Transition Cash Flow'!$C$3,(1+'Transition Rotation Sensitivity'!J$109)*'Transition Cash Flow'!$I$10*(1+'Transition Rotation Sensitivity'!$F115)*'Transition Cash Flow'!$I$11-'Transition Cash Flow'!$I$45,(1+'Transition Rotation Sensitivity'!J$109)*'Transition Cash Flow'!$M$10*(1+'Transition Rotation Sensitivity'!$F115)*'Transition Cash Flow'!$M$11-'Transition Cash Flow'!$M$45)</f>
        <v>0</v>
      </c>
      <c r="K115" s="33">
        <f>NPV('Transition Cash Flow'!$C$3,(1+'Transition Rotation Sensitivity'!K$109)*'Transition Cash Flow'!$I$10*(1+'Transition Rotation Sensitivity'!$F115)*'Transition Cash Flow'!$I$11-'Transition Cash Flow'!$I$45,(1+'Transition Rotation Sensitivity'!K$109)*'Transition Cash Flow'!$M$10*(1+'Transition Rotation Sensitivity'!$F115)*'Transition Cash Flow'!$M$11-'Transition Cash Flow'!$M$45)</f>
        <v>0</v>
      </c>
      <c r="L115" s="33">
        <f>NPV('Transition Cash Flow'!$C$3,(1+'Transition Rotation Sensitivity'!L$109)*'Transition Cash Flow'!$I$10*(1+'Transition Rotation Sensitivity'!$F115)*'Transition Cash Flow'!$I$11-'Transition Cash Flow'!$I$45,(1+'Transition Rotation Sensitivity'!L$109)*'Transition Cash Flow'!$M$10*(1+'Transition Rotation Sensitivity'!$F115)*'Transition Cash Flow'!$M$11-'Transition Cash Flow'!$M$45)</f>
        <v>0</v>
      </c>
      <c r="M115" s="33">
        <f>NPV('Transition Cash Flow'!$C$3,(1+'Transition Rotation Sensitivity'!M$109)*'Transition Cash Flow'!$I$10*(1+'Transition Rotation Sensitivity'!$F115)*'Transition Cash Flow'!$I$11-'Transition Cash Flow'!$I$45,(1+'Transition Rotation Sensitivity'!M$109)*'Transition Cash Flow'!$M$10*(1+'Transition Rotation Sensitivity'!$F115)*'Transition Cash Flow'!$M$11-'Transition Cash Flow'!$M$45)</f>
        <v>0</v>
      </c>
      <c r="N115" s="33">
        <f>NPV('Transition Cash Flow'!$C$3,(1+'Transition Rotation Sensitivity'!N$109)*'Transition Cash Flow'!$I$10*(1+'Transition Rotation Sensitivity'!$F115)*'Transition Cash Flow'!$I$11-'Transition Cash Flow'!$I$45,(1+'Transition Rotation Sensitivity'!N$109)*'Transition Cash Flow'!$M$10*(1+'Transition Rotation Sensitivity'!$F115)*'Transition Cash Flow'!$M$11-'Transition Cash Flow'!$M$45)</f>
        <v>0</v>
      </c>
      <c r="O115" s="33">
        <f>NPV('Transition Cash Flow'!$C$3,(1+'Transition Rotation Sensitivity'!O$109)*'Transition Cash Flow'!$I$10*(1+'Transition Rotation Sensitivity'!$F115)*'Transition Cash Flow'!$I$11-'Transition Cash Flow'!$I$45,(1+'Transition Rotation Sensitivity'!O$109)*'Transition Cash Flow'!$M$10*(1+'Transition Rotation Sensitivity'!$F115)*'Transition Cash Flow'!$M$11-'Transition Cash Flow'!$M$45)</f>
        <v>0</v>
      </c>
      <c r="P115" s="33">
        <f>NPV('Transition Cash Flow'!$C$3,(1+'Transition Rotation Sensitivity'!P$109)*'Transition Cash Flow'!$I$10*(1+'Transition Rotation Sensitivity'!$F115)*'Transition Cash Flow'!$I$11-'Transition Cash Flow'!$I$45,(1+'Transition Rotation Sensitivity'!P$109)*'Transition Cash Flow'!$M$10*(1+'Transition Rotation Sensitivity'!$F115)*'Transition Cash Flow'!$M$11-'Transition Cash Flow'!$M$45)</f>
        <v>0</v>
      </c>
      <c r="Q115" s="33">
        <f>NPV('Transition Cash Flow'!$C$3,(1+'Transition Rotation Sensitivity'!Q$109)*'Transition Cash Flow'!$I$10*(1+'Transition Rotation Sensitivity'!$F115)*'Transition Cash Flow'!$I$11-'Transition Cash Flow'!$I$45,(1+'Transition Rotation Sensitivity'!Q$109)*'Transition Cash Flow'!$M$10*(1+'Transition Rotation Sensitivity'!$F115)*'Transition Cash Flow'!$M$11-'Transition Cash Flow'!$M$45)</f>
        <v>0</v>
      </c>
      <c r="R115" s="33">
        <f>NPV('Transition Cash Flow'!$C$3,(1+'Transition Rotation Sensitivity'!R$109)*'Transition Cash Flow'!$I$10*(1+'Transition Rotation Sensitivity'!$F115)*'Transition Cash Flow'!$I$11-'Transition Cash Flow'!$I$45,(1+'Transition Rotation Sensitivity'!R$109)*'Transition Cash Flow'!$M$10*(1+'Transition Rotation Sensitivity'!$F115)*'Transition Cash Flow'!$M$11-'Transition Cash Flow'!$M$45)</f>
        <v>0</v>
      </c>
      <c r="S115" s="33">
        <f>NPV('Transition Cash Flow'!$C$3,(1+'Transition Rotation Sensitivity'!S$109)*'Transition Cash Flow'!$I$10*(1+'Transition Rotation Sensitivity'!$F115)*'Transition Cash Flow'!$I$11-'Transition Cash Flow'!$I$45,(1+'Transition Rotation Sensitivity'!S$109)*'Transition Cash Flow'!$M$10*(1+'Transition Rotation Sensitivity'!$F115)*'Transition Cash Flow'!$M$11-'Transition Cash Flow'!$M$45)</f>
        <v>0</v>
      </c>
      <c r="T115" s="33"/>
      <c r="U115" s="79"/>
      <c r="W115" s="149"/>
      <c r="X115" s="32">
        <f t="shared" si="11"/>
        <v>-0.05</v>
      </c>
      <c r="Y115" s="35" t="e">
        <f>G115/NPV('Transition Cash Flow'!$C$3,'Transition Cash Flow'!$I$45,'Transition Cash Flow'!$M$45)</f>
        <v>#DIV/0!</v>
      </c>
      <c r="Z115" s="35" t="e">
        <f>H115/NPV('Transition Cash Flow'!$C$3,'Transition Cash Flow'!$I$45,'Transition Cash Flow'!$M$45)</f>
        <v>#DIV/0!</v>
      </c>
      <c r="AA115" s="35" t="e">
        <f>I115/NPV('Transition Cash Flow'!$C$3,'Transition Cash Flow'!$I$45,'Transition Cash Flow'!$M$45)</f>
        <v>#DIV/0!</v>
      </c>
      <c r="AB115" s="35" t="e">
        <f>J115/NPV('Transition Cash Flow'!$C$3,'Transition Cash Flow'!$I$45,'Transition Cash Flow'!$M$45)</f>
        <v>#DIV/0!</v>
      </c>
      <c r="AC115" s="35" t="e">
        <f>K115/NPV('Transition Cash Flow'!$C$3,'Transition Cash Flow'!$I$45,'Transition Cash Flow'!$M$45)</f>
        <v>#DIV/0!</v>
      </c>
      <c r="AD115" s="35" t="e">
        <f>L115/NPV('Transition Cash Flow'!$C$3,'Transition Cash Flow'!$I$45,'Transition Cash Flow'!$M$45)</f>
        <v>#DIV/0!</v>
      </c>
      <c r="AE115" s="35" t="e">
        <f>M115/NPV('Transition Cash Flow'!$C$3,'Transition Cash Flow'!$I$45,'Transition Cash Flow'!$M$45)</f>
        <v>#DIV/0!</v>
      </c>
      <c r="AF115" s="35" t="e">
        <f>N115/NPV('Transition Cash Flow'!$C$3,'Transition Cash Flow'!$I$45,'Transition Cash Flow'!$M$45)</f>
        <v>#DIV/0!</v>
      </c>
      <c r="AG115" s="35" t="e">
        <f>O115/NPV('Transition Cash Flow'!$C$3,'Transition Cash Flow'!$I$45,'Transition Cash Flow'!$M$45)</f>
        <v>#DIV/0!</v>
      </c>
      <c r="AH115" s="35" t="e">
        <f>P115/NPV('Transition Cash Flow'!$C$3,'Transition Cash Flow'!$I$45,'Transition Cash Flow'!$M$45)</f>
        <v>#DIV/0!</v>
      </c>
      <c r="AI115" s="35" t="e">
        <f>Q115/NPV('Transition Cash Flow'!$C$3,'Transition Cash Flow'!$I$45,'Transition Cash Flow'!$M$45)</f>
        <v>#DIV/0!</v>
      </c>
      <c r="AJ115" s="35" t="e">
        <f>R115/NPV('Transition Cash Flow'!$C$3,'Transition Cash Flow'!$I$45,'Transition Cash Flow'!$M$45)</f>
        <v>#DIV/0!</v>
      </c>
      <c r="AK115" s="35" t="e">
        <f>S115/NPV('Transition Cash Flow'!$C$3,'Transition Cash Flow'!$I$45,'Transition Cash Flow'!$M$45)</f>
        <v>#DIV/0!</v>
      </c>
      <c r="AM115" s="69"/>
    </row>
    <row r="116" spans="1:39" ht="15.75" x14ac:dyDescent="0.25">
      <c r="A116" s="153"/>
      <c r="B116" s="148"/>
      <c r="C116" s="194">
        <f>'Transition Cash Flow'!$E$11</f>
        <v>0</v>
      </c>
      <c r="D116" s="194">
        <f>(1+F116)*'Transition Cash Flow'!$I$11</f>
        <v>0</v>
      </c>
      <c r="E116" s="194">
        <f>(1+F116)*'Transition Cash Flow'!$M$11</f>
        <v>0</v>
      </c>
      <c r="F116" s="175">
        <v>0</v>
      </c>
      <c r="G116" s="33">
        <f>NPV('Transition Cash Flow'!$C$3,(1+'Transition Rotation Sensitivity'!G$109)*'Transition Cash Flow'!$I$10*(1+'Transition Rotation Sensitivity'!$F116)*'Transition Cash Flow'!$I$11-'Transition Cash Flow'!$I$45,(1+'Transition Rotation Sensitivity'!G$109)*'Transition Cash Flow'!$M$10*(1+'Transition Rotation Sensitivity'!$F116)*'Transition Cash Flow'!$M$11-'Transition Cash Flow'!$M$45)</f>
        <v>0</v>
      </c>
      <c r="H116" s="33">
        <f>NPV('Transition Cash Flow'!$C$3,(1+'Transition Rotation Sensitivity'!H$109)*'Transition Cash Flow'!$I$10*(1+'Transition Rotation Sensitivity'!$F116)*'Transition Cash Flow'!$I$11-'Transition Cash Flow'!$I$45,(1+'Transition Rotation Sensitivity'!H$109)*'Transition Cash Flow'!$M$10*(1+'Transition Rotation Sensitivity'!$F116)*'Transition Cash Flow'!$M$11-'Transition Cash Flow'!$M$45)</f>
        <v>0</v>
      </c>
      <c r="I116" s="33">
        <f>NPV('Transition Cash Flow'!$C$3,(1+'Transition Rotation Sensitivity'!I$109)*'Transition Cash Flow'!$I$10*(1+'Transition Rotation Sensitivity'!$F116)*'Transition Cash Flow'!$I$11-'Transition Cash Flow'!$I$45,(1+'Transition Rotation Sensitivity'!I$109)*'Transition Cash Flow'!$M$10*(1+'Transition Rotation Sensitivity'!$F116)*'Transition Cash Flow'!$M$11-'Transition Cash Flow'!$M$45)</f>
        <v>0</v>
      </c>
      <c r="J116" s="33">
        <f>NPV('Transition Cash Flow'!$C$3,(1+'Transition Rotation Sensitivity'!J$109)*'Transition Cash Flow'!$I$10*(1+'Transition Rotation Sensitivity'!$F116)*'Transition Cash Flow'!$I$11-'Transition Cash Flow'!$I$45,(1+'Transition Rotation Sensitivity'!J$109)*'Transition Cash Flow'!$M$10*(1+'Transition Rotation Sensitivity'!$F116)*'Transition Cash Flow'!$M$11-'Transition Cash Flow'!$M$45)</f>
        <v>0</v>
      </c>
      <c r="K116" s="33">
        <f>NPV('Transition Cash Flow'!$C$3,(1+'Transition Rotation Sensitivity'!K$109)*'Transition Cash Flow'!$I$10*(1+'Transition Rotation Sensitivity'!$F116)*'Transition Cash Flow'!$I$11-'Transition Cash Flow'!$I$45,(1+'Transition Rotation Sensitivity'!K$109)*'Transition Cash Flow'!$M$10*(1+'Transition Rotation Sensitivity'!$F116)*'Transition Cash Flow'!$M$11-'Transition Cash Flow'!$M$45)</f>
        <v>0</v>
      </c>
      <c r="L116" s="33">
        <f>NPV('Transition Cash Flow'!$C$3,(1+'Transition Rotation Sensitivity'!L$109)*'Transition Cash Flow'!$I$10*(1+'Transition Rotation Sensitivity'!$F116)*'Transition Cash Flow'!$I$11-'Transition Cash Flow'!$I$45,(1+'Transition Rotation Sensitivity'!L$109)*'Transition Cash Flow'!$M$10*(1+'Transition Rotation Sensitivity'!$F116)*'Transition Cash Flow'!$M$11-'Transition Cash Flow'!$M$45)</f>
        <v>0</v>
      </c>
      <c r="M116" s="34">
        <f>NPV('Transition Cash Flow'!$C$3,(1+'Transition Rotation Sensitivity'!M$109)*'Transition Cash Flow'!$I$10*(1+'Transition Rotation Sensitivity'!$F116)*'Transition Cash Flow'!$I$11-'Transition Cash Flow'!$I$45,(1+'Transition Rotation Sensitivity'!M$109)*'Transition Cash Flow'!$M$10*(1+'Transition Rotation Sensitivity'!$F116)*'Transition Cash Flow'!$M$11-'Transition Cash Flow'!$M$45)</f>
        <v>0</v>
      </c>
      <c r="N116" s="33">
        <f>NPV('Transition Cash Flow'!$C$3,(1+'Transition Rotation Sensitivity'!N$109)*'Transition Cash Flow'!$I$10*(1+'Transition Rotation Sensitivity'!$F116)*'Transition Cash Flow'!$I$11-'Transition Cash Flow'!$I$45,(1+'Transition Rotation Sensitivity'!N$109)*'Transition Cash Flow'!$M$10*(1+'Transition Rotation Sensitivity'!$F116)*'Transition Cash Flow'!$M$11-'Transition Cash Flow'!$M$45)</f>
        <v>0</v>
      </c>
      <c r="O116" s="33">
        <f>NPV('Transition Cash Flow'!$C$3,(1+'Transition Rotation Sensitivity'!O$109)*'Transition Cash Flow'!$I$10*(1+'Transition Rotation Sensitivity'!$F116)*'Transition Cash Flow'!$I$11-'Transition Cash Flow'!$I$45,(1+'Transition Rotation Sensitivity'!O$109)*'Transition Cash Flow'!$M$10*(1+'Transition Rotation Sensitivity'!$F116)*'Transition Cash Flow'!$M$11-'Transition Cash Flow'!$M$45)</f>
        <v>0</v>
      </c>
      <c r="P116" s="33">
        <f>NPV('Transition Cash Flow'!$C$3,(1+'Transition Rotation Sensitivity'!P$109)*'Transition Cash Flow'!$I$10*(1+'Transition Rotation Sensitivity'!$F116)*'Transition Cash Flow'!$I$11-'Transition Cash Flow'!$I$45,(1+'Transition Rotation Sensitivity'!P$109)*'Transition Cash Flow'!$M$10*(1+'Transition Rotation Sensitivity'!$F116)*'Transition Cash Flow'!$M$11-'Transition Cash Flow'!$M$45)</f>
        <v>0</v>
      </c>
      <c r="Q116" s="33">
        <f>NPV('Transition Cash Flow'!$C$3,(1+'Transition Rotation Sensitivity'!Q$109)*'Transition Cash Flow'!$I$10*(1+'Transition Rotation Sensitivity'!$F116)*'Transition Cash Flow'!$I$11-'Transition Cash Flow'!$I$45,(1+'Transition Rotation Sensitivity'!Q$109)*'Transition Cash Flow'!$M$10*(1+'Transition Rotation Sensitivity'!$F116)*'Transition Cash Flow'!$M$11-'Transition Cash Flow'!$M$45)</f>
        <v>0</v>
      </c>
      <c r="R116" s="33">
        <f>NPV('Transition Cash Flow'!$C$3,(1+'Transition Rotation Sensitivity'!R$109)*'Transition Cash Flow'!$I$10*(1+'Transition Rotation Sensitivity'!$F116)*'Transition Cash Flow'!$I$11-'Transition Cash Flow'!$I$45,(1+'Transition Rotation Sensitivity'!R$109)*'Transition Cash Flow'!$M$10*(1+'Transition Rotation Sensitivity'!$F116)*'Transition Cash Flow'!$M$11-'Transition Cash Flow'!$M$45)</f>
        <v>0</v>
      </c>
      <c r="S116" s="33">
        <f>NPV('Transition Cash Flow'!$C$3,(1+'Transition Rotation Sensitivity'!S$109)*'Transition Cash Flow'!$I$10*(1+'Transition Rotation Sensitivity'!$F116)*'Transition Cash Flow'!$I$11-'Transition Cash Flow'!$I$45,(1+'Transition Rotation Sensitivity'!S$109)*'Transition Cash Flow'!$M$10*(1+'Transition Rotation Sensitivity'!$F116)*'Transition Cash Flow'!$M$11-'Transition Cash Flow'!$M$45)</f>
        <v>0</v>
      </c>
      <c r="T116" s="33"/>
      <c r="U116" s="79"/>
      <c r="W116" s="149"/>
      <c r="X116" s="32">
        <f t="shared" si="11"/>
        <v>0</v>
      </c>
      <c r="Y116" s="35" t="e">
        <f>G116/NPV('Transition Cash Flow'!$C$3,'Transition Cash Flow'!$I$45,'Transition Cash Flow'!$M$45)</f>
        <v>#DIV/0!</v>
      </c>
      <c r="Z116" s="35" t="e">
        <f>H116/NPV('Transition Cash Flow'!$C$3,'Transition Cash Flow'!$I$45,'Transition Cash Flow'!$M$45)</f>
        <v>#DIV/0!</v>
      </c>
      <c r="AA116" s="35" t="e">
        <f>I116/NPV('Transition Cash Flow'!$C$3,'Transition Cash Flow'!$I$45,'Transition Cash Flow'!$M$45)</f>
        <v>#DIV/0!</v>
      </c>
      <c r="AB116" s="35" t="e">
        <f>J116/NPV('Transition Cash Flow'!$C$3,'Transition Cash Flow'!$I$45,'Transition Cash Flow'!$M$45)</f>
        <v>#DIV/0!</v>
      </c>
      <c r="AC116" s="35" t="e">
        <f>K116/NPV('Transition Cash Flow'!$C$3,'Transition Cash Flow'!$I$45,'Transition Cash Flow'!$M$45)</f>
        <v>#DIV/0!</v>
      </c>
      <c r="AD116" s="35" t="e">
        <f>L116/NPV('Transition Cash Flow'!$C$3,'Transition Cash Flow'!$I$45,'Transition Cash Flow'!$M$45)</f>
        <v>#DIV/0!</v>
      </c>
      <c r="AE116" s="36" t="e">
        <f>M116/NPV('Transition Cash Flow'!$C$3,'Transition Cash Flow'!$I$45,'Transition Cash Flow'!$M$45)</f>
        <v>#DIV/0!</v>
      </c>
      <c r="AF116" s="35" t="e">
        <f>N116/NPV('Transition Cash Flow'!$C$3,'Transition Cash Flow'!$I$45,'Transition Cash Flow'!$M$45)</f>
        <v>#DIV/0!</v>
      </c>
      <c r="AG116" s="35" t="e">
        <f>O116/NPV('Transition Cash Flow'!$C$3,'Transition Cash Flow'!$I$45,'Transition Cash Flow'!$M$45)</f>
        <v>#DIV/0!</v>
      </c>
      <c r="AH116" s="35" t="e">
        <f>P116/NPV('Transition Cash Flow'!$C$3,'Transition Cash Flow'!$I$45,'Transition Cash Flow'!$M$45)</f>
        <v>#DIV/0!</v>
      </c>
      <c r="AI116" s="35" t="e">
        <f>Q116/NPV('Transition Cash Flow'!$C$3,'Transition Cash Flow'!$I$45,'Transition Cash Flow'!$M$45)</f>
        <v>#DIV/0!</v>
      </c>
      <c r="AJ116" s="35" t="e">
        <f>R116/NPV('Transition Cash Flow'!$C$3,'Transition Cash Flow'!$I$45,'Transition Cash Flow'!$M$45)</f>
        <v>#DIV/0!</v>
      </c>
      <c r="AK116" s="35" t="e">
        <f>S116/NPV('Transition Cash Flow'!$C$3,'Transition Cash Flow'!$I$45,'Transition Cash Flow'!$M$45)</f>
        <v>#DIV/0!</v>
      </c>
      <c r="AM116" s="69"/>
    </row>
    <row r="117" spans="1:39" x14ac:dyDescent="0.25">
      <c r="A117" s="153"/>
      <c r="B117" s="148"/>
      <c r="C117" s="194">
        <f>'Transition Cash Flow'!$E$11</f>
        <v>0</v>
      </c>
      <c r="D117" s="194">
        <f>(1+F117)*'Transition Cash Flow'!$I$11</f>
        <v>0</v>
      </c>
      <c r="E117" s="194">
        <f>(1+F117)*'Transition Cash Flow'!$M$11</f>
        <v>0</v>
      </c>
      <c r="F117" s="175">
        <v>0.05</v>
      </c>
      <c r="G117" s="33">
        <f>NPV('Transition Cash Flow'!$C$3,(1+'Transition Rotation Sensitivity'!G$109)*'Transition Cash Flow'!$I$10*(1+'Transition Rotation Sensitivity'!$F117)*'Transition Cash Flow'!$I$11-'Transition Cash Flow'!$I$45,(1+'Transition Rotation Sensitivity'!G$109)*'Transition Cash Flow'!$M$10*(1+'Transition Rotation Sensitivity'!$F117)*'Transition Cash Flow'!$M$11-'Transition Cash Flow'!$M$45)</f>
        <v>0</v>
      </c>
      <c r="H117" s="33">
        <f>NPV('Transition Cash Flow'!$C$3,(1+'Transition Rotation Sensitivity'!H$109)*'Transition Cash Flow'!$I$10*(1+'Transition Rotation Sensitivity'!$F117)*'Transition Cash Flow'!$I$11-'Transition Cash Flow'!$I$45,(1+'Transition Rotation Sensitivity'!H$109)*'Transition Cash Flow'!$M$10*(1+'Transition Rotation Sensitivity'!$F117)*'Transition Cash Flow'!$M$11-'Transition Cash Flow'!$M$45)</f>
        <v>0</v>
      </c>
      <c r="I117" s="33">
        <f>NPV('Transition Cash Flow'!$C$3,(1+'Transition Rotation Sensitivity'!I$109)*'Transition Cash Flow'!$I$10*(1+'Transition Rotation Sensitivity'!$F117)*'Transition Cash Flow'!$I$11-'Transition Cash Flow'!$I$45,(1+'Transition Rotation Sensitivity'!I$109)*'Transition Cash Flow'!$M$10*(1+'Transition Rotation Sensitivity'!$F117)*'Transition Cash Flow'!$M$11-'Transition Cash Flow'!$M$45)</f>
        <v>0</v>
      </c>
      <c r="J117" s="33">
        <f>NPV('Transition Cash Flow'!$C$3,(1+'Transition Rotation Sensitivity'!J$109)*'Transition Cash Flow'!$I$10*(1+'Transition Rotation Sensitivity'!$F117)*'Transition Cash Flow'!$I$11-'Transition Cash Flow'!$I$45,(1+'Transition Rotation Sensitivity'!J$109)*'Transition Cash Flow'!$M$10*(1+'Transition Rotation Sensitivity'!$F117)*'Transition Cash Flow'!$M$11-'Transition Cash Flow'!$M$45)</f>
        <v>0</v>
      </c>
      <c r="K117" s="33">
        <f>NPV('Transition Cash Flow'!$C$3,(1+'Transition Rotation Sensitivity'!K$109)*'Transition Cash Flow'!$I$10*(1+'Transition Rotation Sensitivity'!$F117)*'Transition Cash Flow'!$I$11-'Transition Cash Flow'!$I$45,(1+'Transition Rotation Sensitivity'!K$109)*'Transition Cash Flow'!$M$10*(1+'Transition Rotation Sensitivity'!$F117)*'Transition Cash Flow'!$M$11-'Transition Cash Flow'!$M$45)</f>
        <v>0</v>
      </c>
      <c r="L117" s="33">
        <f>NPV('Transition Cash Flow'!$C$3,(1+'Transition Rotation Sensitivity'!L$109)*'Transition Cash Flow'!$I$10*(1+'Transition Rotation Sensitivity'!$F117)*'Transition Cash Flow'!$I$11-'Transition Cash Flow'!$I$45,(1+'Transition Rotation Sensitivity'!L$109)*'Transition Cash Flow'!$M$10*(1+'Transition Rotation Sensitivity'!$F117)*'Transition Cash Flow'!$M$11-'Transition Cash Flow'!$M$45)</f>
        <v>0</v>
      </c>
      <c r="M117" s="33">
        <f>NPV('Transition Cash Flow'!$C$3,(1+'Transition Rotation Sensitivity'!M$109)*'Transition Cash Flow'!$I$10*(1+'Transition Rotation Sensitivity'!$F117)*'Transition Cash Flow'!$I$11-'Transition Cash Flow'!$I$45,(1+'Transition Rotation Sensitivity'!M$109)*'Transition Cash Flow'!$M$10*(1+'Transition Rotation Sensitivity'!$F117)*'Transition Cash Flow'!$M$11-'Transition Cash Flow'!$M$45)</f>
        <v>0</v>
      </c>
      <c r="N117" s="33">
        <f>NPV('Transition Cash Flow'!$C$3,(1+'Transition Rotation Sensitivity'!N$109)*'Transition Cash Flow'!$I$10*(1+'Transition Rotation Sensitivity'!$F117)*'Transition Cash Flow'!$I$11-'Transition Cash Flow'!$I$45,(1+'Transition Rotation Sensitivity'!N$109)*'Transition Cash Flow'!$M$10*(1+'Transition Rotation Sensitivity'!$F117)*'Transition Cash Flow'!$M$11-'Transition Cash Flow'!$M$45)</f>
        <v>0</v>
      </c>
      <c r="O117" s="33">
        <f>NPV('Transition Cash Flow'!$C$3,(1+'Transition Rotation Sensitivity'!O$109)*'Transition Cash Flow'!$I$10*(1+'Transition Rotation Sensitivity'!$F117)*'Transition Cash Flow'!$I$11-'Transition Cash Flow'!$I$45,(1+'Transition Rotation Sensitivity'!O$109)*'Transition Cash Flow'!$M$10*(1+'Transition Rotation Sensitivity'!$F117)*'Transition Cash Flow'!$M$11-'Transition Cash Flow'!$M$45)</f>
        <v>0</v>
      </c>
      <c r="P117" s="33">
        <f>NPV('Transition Cash Flow'!$C$3,(1+'Transition Rotation Sensitivity'!P$109)*'Transition Cash Flow'!$I$10*(1+'Transition Rotation Sensitivity'!$F117)*'Transition Cash Flow'!$I$11-'Transition Cash Flow'!$I$45,(1+'Transition Rotation Sensitivity'!P$109)*'Transition Cash Flow'!$M$10*(1+'Transition Rotation Sensitivity'!$F117)*'Transition Cash Flow'!$M$11-'Transition Cash Flow'!$M$45)</f>
        <v>0</v>
      </c>
      <c r="Q117" s="33">
        <f>NPV('Transition Cash Flow'!$C$3,(1+'Transition Rotation Sensitivity'!Q$109)*'Transition Cash Flow'!$I$10*(1+'Transition Rotation Sensitivity'!$F117)*'Transition Cash Flow'!$I$11-'Transition Cash Flow'!$I$45,(1+'Transition Rotation Sensitivity'!Q$109)*'Transition Cash Flow'!$M$10*(1+'Transition Rotation Sensitivity'!$F117)*'Transition Cash Flow'!$M$11-'Transition Cash Flow'!$M$45)</f>
        <v>0</v>
      </c>
      <c r="R117" s="33">
        <f>NPV('Transition Cash Flow'!$C$3,(1+'Transition Rotation Sensitivity'!R$109)*'Transition Cash Flow'!$I$10*(1+'Transition Rotation Sensitivity'!$F117)*'Transition Cash Flow'!$I$11-'Transition Cash Flow'!$I$45,(1+'Transition Rotation Sensitivity'!R$109)*'Transition Cash Flow'!$M$10*(1+'Transition Rotation Sensitivity'!$F117)*'Transition Cash Flow'!$M$11-'Transition Cash Flow'!$M$45)</f>
        <v>0</v>
      </c>
      <c r="S117" s="33">
        <f>NPV('Transition Cash Flow'!$C$3,(1+'Transition Rotation Sensitivity'!S$109)*'Transition Cash Flow'!$I$10*(1+'Transition Rotation Sensitivity'!$F117)*'Transition Cash Flow'!$I$11-'Transition Cash Flow'!$I$45,(1+'Transition Rotation Sensitivity'!S$109)*'Transition Cash Flow'!$M$10*(1+'Transition Rotation Sensitivity'!$F117)*'Transition Cash Flow'!$M$11-'Transition Cash Flow'!$M$45)</f>
        <v>0</v>
      </c>
      <c r="T117" s="33"/>
      <c r="U117" s="79"/>
      <c r="W117" s="149"/>
      <c r="X117" s="32">
        <f t="shared" si="11"/>
        <v>0.05</v>
      </c>
      <c r="Y117" s="35" t="e">
        <f>G117/NPV('Transition Cash Flow'!$C$3,'Transition Cash Flow'!$I$45,'Transition Cash Flow'!$M$45)</f>
        <v>#DIV/0!</v>
      </c>
      <c r="Z117" s="35" t="e">
        <f>H117/NPV('Transition Cash Flow'!$C$3,'Transition Cash Flow'!$I$45,'Transition Cash Flow'!$M$45)</f>
        <v>#DIV/0!</v>
      </c>
      <c r="AA117" s="35" t="e">
        <f>I117/NPV('Transition Cash Flow'!$C$3,'Transition Cash Flow'!$I$45,'Transition Cash Flow'!$M$45)</f>
        <v>#DIV/0!</v>
      </c>
      <c r="AB117" s="35" t="e">
        <f>J117/NPV('Transition Cash Flow'!$C$3,'Transition Cash Flow'!$I$45,'Transition Cash Flow'!$M$45)</f>
        <v>#DIV/0!</v>
      </c>
      <c r="AC117" s="35" t="e">
        <f>K117/NPV('Transition Cash Flow'!$C$3,'Transition Cash Flow'!$I$45,'Transition Cash Flow'!$M$45)</f>
        <v>#DIV/0!</v>
      </c>
      <c r="AD117" s="35" t="e">
        <f>L117/NPV('Transition Cash Flow'!$C$3,'Transition Cash Flow'!$I$45,'Transition Cash Flow'!$M$45)</f>
        <v>#DIV/0!</v>
      </c>
      <c r="AE117" s="35" t="e">
        <f>M117/NPV('Transition Cash Flow'!$C$3,'Transition Cash Flow'!$I$45,'Transition Cash Flow'!$M$45)</f>
        <v>#DIV/0!</v>
      </c>
      <c r="AF117" s="35" t="e">
        <f>N117/NPV('Transition Cash Flow'!$C$3,'Transition Cash Flow'!$I$45,'Transition Cash Flow'!$M$45)</f>
        <v>#DIV/0!</v>
      </c>
      <c r="AG117" s="35" t="e">
        <f>O117/NPV('Transition Cash Flow'!$C$3,'Transition Cash Flow'!$I$45,'Transition Cash Flow'!$M$45)</f>
        <v>#DIV/0!</v>
      </c>
      <c r="AH117" s="35" t="e">
        <f>P117/NPV('Transition Cash Flow'!$C$3,'Transition Cash Flow'!$I$45,'Transition Cash Flow'!$M$45)</f>
        <v>#DIV/0!</v>
      </c>
      <c r="AI117" s="35" t="e">
        <f>Q117/NPV('Transition Cash Flow'!$C$3,'Transition Cash Flow'!$I$45,'Transition Cash Flow'!$M$45)</f>
        <v>#DIV/0!</v>
      </c>
      <c r="AJ117" s="35" t="e">
        <f>R117/NPV('Transition Cash Flow'!$C$3,'Transition Cash Flow'!$I$45,'Transition Cash Flow'!$M$45)</f>
        <v>#DIV/0!</v>
      </c>
      <c r="AK117" s="35" t="e">
        <f>S117/NPV('Transition Cash Flow'!$C$3,'Transition Cash Flow'!$I$45,'Transition Cash Flow'!$M$45)</f>
        <v>#DIV/0!</v>
      </c>
      <c r="AM117" s="69"/>
    </row>
    <row r="118" spans="1:39" x14ac:dyDescent="0.25">
      <c r="A118" s="153"/>
      <c r="B118" s="148"/>
      <c r="C118" s="194">
        <f>'Transition Cash Flow'!$E$11</f>
        <v>0</v>
      </c>
      <c r="D118" s="194">
        <f>(1+F118)*'Transition Cash Flow'!$I$11</f>
        <v>0</v>
      </c>
      <c r="E118" s="194">
        <f>(1+F118)*'Transition Cash Flow'!$M$11</f>
        <v>0</v>
      </c>
      <c r="F118" s="175">
        <v>0.1</v>
      </c>
      <c r="G118" s="33">
        <f>NPV('Transition Cash Flow'!$C$3,(1+'Transition Rotation Sensitivity'!G$109)*'Transition Cash Flow'!$I$10*(1+'Transition Rotation Sensitivity'!$F118)*'Transition Cash Flow'!$I$11-'Transition Cash Flow'!$I$45,(1+'Transition Rotation Sensitivity'!G$109)*'Transition Cash Flow'!$M$10*(1+'Transition Rotation Sensitivity'!$F118)*'Transition Cash Flow'!$M$11-'Transition Cash Flow'!$M$45)</f>
        <v>0</v>
      </c>
      <c r="H118" s="33">
        <f>NPV('Transition Cash Flow'!$C$3,(1+'Transition Rotation Sensitivity'!H$109)*'Transition Cash Flow'!$I$10*(1+'Transition Rotation Sensitivity'!$F118)*'Transition Cash Flow'!$I$11-'Transition Cash Flow'!$I$45,(1+'Transition Rotation Sensitivity'!H$109)*'Transition Cash Flow'!$M$10*(1+'Transition Rotation Sensitivity'!$F118)*'Transition Cash Flow'!$M$11-'Transition Cash Flow'!$M$45)</f>
        <v>0</v>
      </c>
      <c r="I118" s="33">
        <f>NPV('Transition Cash Flow'!$C$3,(1+'Transition Rotation Sensitivity'!I$109)*'Transition Cash Flow'!$I$10*(1+'Transition Rotation Sensitivity'!$F118)*'Transition Cash Flow'!$I$11-'Transition Cash Flow'!$I$45,(1+'Transition Rotation Sensitivity'!I$109)*'Transition Cash Flow'!$M$10*(1+'Transition Rotation Sensitivity'!$F118)*'Transition Cash Flow'!$M$11-'Transition Cash Flow'!$M$45)</f>
        <v>0</v>
      </c>
      <c r="J118" s="33">
        <f>NPV('Transition Cash Flow'!$C$3,(1+'Transition Rotation Sensitivity'!J$109)*'Transition Cash Flow'!$I$10*(1+'Transition Rotation Sensitivity'!$F118)*'Transition Cash Flow'!$I$11-'Transition Cash Flow'!$I$45,(1+'Transition Rotation Sensitivity'!J$109)*'Transition Cash Flow'!$M$10*(1+'Transition Rotation Sensitivity'!$F118)*'Transition Cash Flow'!$M$11-'Transition Cash Flow'!$M$45)</f>
        <v>0</v>
      </c>
      <c r="K118" s="33">
        <f>NPV('Transition Cash Flow'!$C$3,(1+'Transition Rotation Sensitivity'!K$109)*'Transition Cash Flow'!$I$10*(1+'Transition Rotation Sensitivity'!$F118)*'Transition Cash Flow'!$I$11-'Transition Cash Flow'!$I$45,(1+'Transition Rotation Sensitivity'!K$109)*'Transition Cash Flow'!$M$10*(1+'Transition Rotation Sensitivity'!$F118)*'Transition Cash Flow'!$M$11-'Transition Cash Flow'!$M$45)</f>
        <v>0</v>
      </c>
      <c r="L118" s="33">
        <f>NPV('Transition Cash Flow'!$C$3,(1+'Transition Rotation Sensitivity'!L$109)*'Transition Cash Flow'!$I$10*(1+'Transition Rotation Sensitivity'!$F118)*'Transition Cash Flow'!$I$11-'Transition Cash Flow'!$I$45,(1+'Transition Rotation Sensitivity'!L$109)*'Transition Cash Flow'!$M$10*(1+'Transition Rotation Sensitivity'!$F118)*'Transition Cash Flow'!$M$11-'Transition Cash Flow'!$M$45)</f>
        <v>0</v>
      </c>
      <c r="M118" s="33">
        <f>NPV('Transition Cash Flow'!$C$3,(1+'Transition Rotation Sensitivity'!M$109)*'Transition Cash Flow'!$I$10*(1+'Transition Rotation Sensitivity'!$F118)*'Transition Cash Flow'!$I$11-'Transition Cash Flow'!$I$45,(1+'Transition Rotation Sensitivity'!M$109)*'Transition Cash Flow'!$M$10*(1+'Transition Rotation Sensitivity'!$F118)*'Transition Cash Flow'!$M$11-'Transition Cash Flow'!$M$45)</f>
        <v>0</v>
      </c>
      <c r="N118" s="33">
        <f>NPV('Transition Cash Flow'!$C$3,(1+'Transition Rotation Sensitivity'!N$109)*'Transition Cash Flow'!$I$10*(1+'Transition Rotation Sensitivity'!$F118)*'Transition Cash Flow'!$I$11-'Transition Cash Flow'!$I$45,(1+'Transition Rotation Sensitivity'!N$109)*'Transition Cash Flow'!$M$10*(1+'Transition Rotation Sensitivity'!$F118)*'Transition Cash Flow'!$M$11-'Transition Cash Flow'!$M$45)</f>
        <v>0</v>
      </c>
      <c r="O118" s="33">
        <f>NPV('Transition Cash Flow'!$C$3,(1+'Transition Rotation Sensitivity'!O$109)*'Transition Cash Flow'!$I$10*(1+'Transition Rotation Sensitivity'!$F118)*'Transition Cash Flow'!$I$11-'Transition Cash Flow'!$I$45,(1+'Transition Rotation Sensitivity'!O$109)*'Transition Cash Flow'!$M$10*(1+'Transition Rotation Sensitivity'!$F118)*'Transition Cash Flow'!$M$11-'Transition Cash Flow'!$M$45)</f>
        <v>0</v>
      </c>
      <c r="P118" s="33">
        <f>NPV('Transition Cash Flow'!$C$3,(1+'Transition Rotation Sensitivity'!P$109)*'Transition Cash Flow'!$I$10*(1+'Transition Rotation Sensitivity'!$F118)*'Transition Cash Flow'!$I$11-'Transition Cash Flow'!$I$45,(1+'Transition Rotation Sensitivity'!P$109)*'Transition Cash Flow'!$M$10*(1+'Transition Rotation Sensitivity'!$F118)*'Transition Cash Flow'!$M$11-'Transition Cash Flow'!$M$45)</f>
        <v>0</v>
      </c>
      <c r="Q118" s="33">
        <f>NPV('Transition Cash Flow'!$C$3,(1+'Transition Rotation Sensitivity'!Q$109)*'Transition Cash Flow'!$I$10*(1+'Transition Rotation Sensitivity'!$F118)*'Transition Cash Flow'!$I$11-'Transition Cash Flow'!$I$45,(1+'Transition Rotation Sensitivity'!Q$109)*'Transition Cash Flow'!$M$10*(1+'Transition Rotation Sensitivity'!$F118)*'Transition Cash Flow'!$M$11-'Transition Cash Flow'!$M$45)</f>
        <v>0</v>
      </c>
      <c r="R118" s="33">
        <f>NPV('Transition Cash Flow'!$C$3,(1+'Transition Rotation Sensitivity'!R$109)*'Transition Cash Flow'!$I$10*(1+'Transition Rotation Sensitivity'!$F118)*'Transition Cash Flow'!$I$11-'Transition Cash Flow'!$I$45,(1+'Transition Rotation Sensitivity'!R$109)*'Transition Cash Flow'!$M$10*(1+'Transition Rotation Sensitivity'!$F118)*'Transition Cash Flow'!$M$11-'Transition Cash Flow'!$M$45)</f>
        <v>0</v>
      </c>
      <c r="S118" s="33">
        <f>NPV('Transition Cash Flow'!$C$3,(1+'Transition Rotation Sensitivity'!S$109)*'Transition Cash Flow'!$I$10*(1+'Transition Rotation Sensitivity'!$F118)*'Transition Cash Flow'!$I$11-'Transition Cash Flow'!$I$45,(1+'Transition Rotation Sensitivity'!S$109)*'Transition Cash Flow'!$M$10*(1+'Transition Rotation Sensitivity'!$F118)*'Transition Cash Flow'!$M$11-'Transition Cash Flow'!$M$45)</f>
        <v>0</v>
      </c>
      <c r="T118" s="33"/>
      <c r="U118" s="79"/>
      <c r="W118" s="149"/>
      <c r="X118" s="32">
        <f t="shared" si="11"/>
        <v>0.1</v>
      </c>
      <c r="Y118" s="35" t="e">
        <f>G118/NPV('Transition Cash Flow'!$C$3,'Transition Cash Flow'!$I$45,'Transition Cash Flow'!$M$45)</f>
        <v>#DIV/0!</v>
      </c>
      <c r="Z118" s="35" t="e">
        <f>H118/NPV('Transition Cash Flow'!$C$3,'Transition Cash Flow'!$I$45,'Transition Cash Flow'!$M$45)</f>
        <v>#DIV/0!</v>
      </c>
      <c r="AA118" s="35" t="e">
        <f>I118/NPV('Transition Cash Flow'!$C$3,'Transition Cash Flow'!$I$45,'Transition Cash Flow'!$M$45)</f>
        <v>#DIV/0!</v>
      </c>
      <c r="AB118" s="35" t="e">
        <f>J118/NPV('Transition Cash Flow'!$C$3,'Transition Cash Flow'!$I$45,'Transition Cash Flow'!$M$45)</f>
        <v>#DIV/0!</v>
      </c>
      <c r="AC118" s="35" t="e">
        <f>K118/NPV('Transition Cash Flow'!$C$3,'Transition Cash Flow'!$I$45,'Transition Cash Flow'!$M$45)</f>
        <v>#DIV/0!</v>
      </c>
      <c r="AD118" s="35" t="e">
        <f>L118/NPV('Transition Cash Flow'!$C$3,'Transition Cash Flow'!$I$45,'Transition Cash Flow'!$M$45)</f>
        <v>#DIV/0!</v>
      </c>
      <c r="AE118" s="35" t="e">
        <f>M118/NPV('Transition Cash Flow'!$C$3,'Transition Cash Flow'!$I$45,'Transition Cash Flow'!$M$45)</f>
        <v>#DIV/0!</v>
      </c>
      <c r="AF118" s="35" t="e">
        <f>N118/NPV('Transition Cash Flow'!$C$3,'Transition Cash Flow'!$I$45,'Transition Cash Flow'!$M$45)</f>
        <v>#DIV/0!</v>
      </c>
      <c r="AG118" s="35" t="e">
        <f>O118/NPV('Transition Cash Flow'!$C$3,'Transition Cash Flow'!$I$45,'Transition Cash Flow'!$M$45)</f>
        <v>#DIV/0!</v>
      </c>
      <c r="AH118" s="35" t="e">
        <f>P118/NPV('Transition Cash Flow'!$C$3,'Transition Cash Flow'!$I$45,'Transition Cash Flow'!$M$45)</f>
        <v>#DIV/0!</v>
      </c>
      <c r="AI118" s="35" t="e">
        <f>Q118/NPV('Transition Cash Flow'!$C$3,'Transition Cash Flow'!$I$45,'Transition Cash Flow'!$M$45)</f>
        <v>#DIV/0!</v>
      </c>
      <c r="AJ118" s="35" t="e">
        <f>R118/NPV('Transition Cash Flow'!$C$3,'Transition Cash Flow'!$I$45,'Transition Cash Flow'!$M$45)</f>
        <v>#DIV/0!</v>
      </c>
      <c r="AK118" s="35" t="e">
        <f>S118/NPV('Transition Cash Flow'!$C$3,'Transition Cash Flow'!$I$45,'Transition Cash Flow'!$M$45)</f>
        <v>#DIV/0!</v>
      </c>
      <c r="AM118" s="69"/>
    </row>
    <row r="119" spans="1:39" x14ac:dyDescent="0.25">
      <c r="A119" s="153"/>
      <c r="B119" s="148"/>
      <c r="C119" s="194">
        <f>'Transition Cash Flow'!$E$11</f>
        <v>0</v>
      </c>
      <c r="D119" s="194">
        <f>(1+F119)*'Transition Cash Flow'!$I$11</f>
        <v>0</v>
      </c>
      <c r="E119" s="194">
        <f>(1+F119)*'Transition Cash Flow'!$M$11</f>
        <v>0</v>
      </c>
      <c r="F119" s="175">
        <v>0.15</v>
      </c>
      <c r="G119" s="33">
        <f>NPV('Transition Cash Flow'!$C$3,(1+'Transition Rotation Sensitivity'!G$109)*'Transition Cash Flow'!$I$10*(1+'Transition Rotation Sensitivity'!$F119)*'Transition Cash Flow'!$I$11-'Transition Cash Flow'!$I$45,(1+'Transition Rotation Sensitivity'!G$109)*'Transition Cash Flow'!$M$10*(1+'Transition Rotation Sensitivity'!$F119)*'Transition Cash Flow'!$M$11-'Transition Cash Flow'!$M$45)</f>
        <v>0</v>
      </c>
      <c r="H119" s="33">
        <f>NPV('Transition Cash Flow'!$C$3,(1+'Transition Rotation Sensitivity'!H$109)*'Transition Cash Flow'!$I$10*(1+'Transition Rotation Sensitivity'!$F119)*'Transition Cash Flow'!$I$11-'Transition Cash Flow'!$I$45,(1+'Transition Rotation Sensitivity'!H$109)*'Transition Cash Flow'!$M$10*(1+'Transition Rotation Sensitivity'!$F119)*'Transition Cash Flow'!$M$11-'Transition Cash Flow'!$M$45)</f>
        <v>0</v>
      </c>
      <c r="I119" s="33">
        <f>NPV('Transition Cash Flow'!$C$3,(1+'Transition Rotation Sensitivity'!I$109)*'Transition Cash Flow'!$I$10*(1+'Transition Rotation Sensitivity'!$F119)*'Transition Cash Flow'!$I$11-'Transition Cash Flow'!$I$45,(1+'Transition Rotation Sensitivity'!I$109)*'Transition Cash Flow'!$M$10*(1+'Transition Rotation Sensitivity'!$F119)*'Transition Cash Flow'!$M$11-'Transition Cash Flow'!$M$45)</f>
        <v>0</v>
      </c>
      <c r="J119" s="33">
        <f>NPV('Transition Cash Flow'!$C$3,(1+'Transition Rotation Sensitivity'!J$109)*'Transition Cash Flow'!$I$10*(1+'Transition Rotation Sensitivity'!$F119)*'Transition Cash Flow'!$I$11-'Transition Cash Flow'!$I$45,(1+'Transition Rotation Sensitivity'!J$109)*'Transition Cash Flow'!$M$10*(1+'Transition Rotation Sensitivity'!$F119)*'Transition Cash Flow'!$M$11-'Transition Cash Flow'!$M$45)</f>
        <v>0</v>
      </c>
      <c r="K119" s="33">
        <f>NPV('Transition Cash Flow'!$C$3,(1+'Transition Rotation Sensitivity'!K$109)*'Transition Cash Flow'!$I$10*(1+'Transition Rotation Sensitivity'!$F119)*'Transition Cash Flow'!$I$11-'Transition Cash Flow'!$I$45,(1+'Transition Rotation Sensitivity'!K$109)*'Transition Cash Flow'!$M$10*(1+'Transition Rotation Sensitivity'!$F119)*'Transition Cash Flow'!$M$11-'Transition Cash Flow'!$M$45)</f>
        <v>0</v>
      </c>
      <c r="L119" s="33">
        <f>NPV('Transition Cash Flow'!$C$3,(1+'Transition Rotation Sensitivity'!L$109)*'Transition Cash Flow'!$I$10*(1+'Transition Rotation Sensitivity'!$F119)*'Transition Cash Flow'!$I$11-'Transition Cash Flow'!$I$45,(1+'Transition Rotation Sensitivity'!L$109)*'Transition Cash Flow'!$M$10*(1+'Transition Rotation Sensitivity'!$F119)*'Transition Cash Flow'!$M$11-'Transition Cash Flow'!$M$45)</f>
        <v>0</v>
      </c>
      <c r="M119" s="33">
        <f>NPV('Transition Cash Flow'!$C$3,(1+'Transition Rotation Sensitivity'!M$109)*'Transition Cash Flow'!$I$10*(1+'Transition Rotation Sensitivity'!$F119)*'Transition Cash Flow'!$I$11-'Transition Cash Flow'!$I$45,(1+'Transition Rotation Sensitivity'!M$109)*'Transition Cash Flow'!$M$10*(1+'Transition Rotation Sensitivity'!$F119)*'Transition Cash Flow'!$M$11-'Transition Cash Flow'!$M$45)</f>
        <v>0</v>
      </c>
      <c r="N119" s="33">
        <f>NPV('Transition Cash Flow'!$C$3,(1+'Transition Rotation Sensitivity'!N$109)*'Transition Cash Flow'!$I$10*(1+'Transition Rotation Sensitivity'!$F119)*'Transition Cash Flow'!$I$11-'Transition Cash Flow'!$I$45,(1+'Transition Rotation Sensitivity'!N$109)*'Transition Cash Flow'!$M$10*(1+'Transition Rotation Sensitivity'!$F119)*'Transition Cash Flow'!$M$11-'Transition Cash Flow'!$M$45)</f>
        <v>0</v>
      </c>
      <c r="O119" s="33">
        <f>NPV('Transition Cash Flow'!$C$3,(1+'Transition Rotation Sensitivity'!O$109)*'Transition Cash Flow'!$I$10*(1+'Transition Rotation Sensitivity'!$F119)*'Transition Cash Flow'!$I$11-'Transition Cash Flow'!$I$45,(1+'Transition Rotation Sensitivity'!O$109)*'Transition Cash Flow'!$M$10*(1+'Transition Rotation Sensitivity'!$F119)*'Transition Cash Flow'!$M$11-'Transition Cash Flow'!$M$45)</f>
        <v>0</v>
      </c>
      <c r="P119" s="33">
        <f>NPV('Transition Cash Flow'!$C$3,(1+'Transition Rotation Sensitivity'!P$109)*'Transition Cash Flow'!$I$10*(1+'Transition Rotation Sensitivity'!$F119)*'Transition Cash Flow'!$I$11-'Transition Cash Flow'!$I$45,(1+'Transition Rotation Sensitivity'!P$109)*'Transition Cash Flow'!$M$10*(1+'Transition Rotation Sensitivity'!$F119)*'Transition Cash Flow'!$M$11-'Transition Cash Flow'!$M$45)</f>
        <v>0</v>
      </c>
      <c r="Q119" s="33">
        <f>NPV('Transition Cash Flow'!$C$3,(1+'Transition Rotation Sensitivity'!Q$109)*'Transition Cash Flow'!$I$10*(1+'Transition Rotation Sensitivity'!$F119)*'Transition Cash Flow'!$I$11-'Transition Cash Flow'!$I$45,(1+'Transition Rotation Sensitivity'!Q$109)*'Transition Cash Flow'!$M$10*(1+'Transition Rotation Sensitivity'!$F119)*'Transition Cash Flow'!$M$11-'Transition Cash Flow'!$M$45)</f>
        <v>0</v>
      </c>
      <c r="R119" s="33">
        <f>NPV('Transition Cash Flow'!$C$3,(1+'Transition Rotation Sensitivity'!R$109)*'Transition Cash Flow'!$I$10*(1+'Transition Rotation Sensitivity'!$F119)*'Transition Cash Flow'!$I$11-'Transition Cash Flow'!$I$45,(1+'Transition Rotation Sensitivity'!R$109)*'Transition Cash Flow'!$M$10*(1+'Transition Rotation Sensitivity'!$F119)*'Transition Cash Flow'!$M$11-'Transition Cash Flow'!$M$45)</f>
        <v>0</v>
      </c>
      <c r="S119" s="33">
        <f>NPV('Transition Cash Flow'!$C$3,(1+'Transition Rotation Sensitivity'!S$109)*'Transition Cash Flow'!$I$10*(1+'Transition Rotation Sensitivity'!$F119)*'Transition Cash Flow'!$I$11-'Transition Cash Flow'!$I$45,(1+'Transition Rotation Sensitivity'!S$109)*'Transition Cash Flow'!$M$10*(1+'Transition Rotation Sensitivity'!$F119)*'Transition Cash Flow'!$M$11-'Transition Cash Flow'!$M$45)</f>
        <v>0</v>
      </c>
      <c r="T119" s="33"/>
      <c r="U119" s="79"/>
      <c r="W119" s="149"/>
      <c r="X119" s="32">
        <f t="shared" si="11"/>
        <v>0.15</v>
      </c>
      <c r="Y119" s="35" t="e">
        <f>G119/NPV('Transition Cash Flow'!$C$3,'Transition Cash Flow'!$I$45,'Transition Cash Flow'!$M$45)</f>
        <v>#DIV/0!</v>
      </c>
      <c r="Z119" s="35" t="e">
        <f>H119/NPV('Transition Cash Flow'!$C$3,'Transition Cash Flow'!$I$45,'Transition Cash Flow'!$M$45)</f>
        <v>#DIV/0!</v>
      </c>
      <c r="AA119" s="35" t="e">
        <f>I119/NPV('Transition Cash Flow'!$C$3,'Transition Cash Flow'!$I$45,'Transition Cash Flow'!$M$45)</f>
        <v>#DIV/0!</v>
      </c>
      <c r="AB119" s="35" t="e">
        <f>J119/NPV('Transition Cash Flow'!$C$3,'Transition Cash Flow'!$I$45,'Transition Cash Flow'!$M$45)</f>
        <v>#DIV/0!</v>
      </c>
      <c r="AC119" s="35" t="e">
        <f>K119/NPV('Transition Cash Flow'!$C$3,'Transition Cash Flow'!$I$45,'Transition Cash Flow'!$M$45)</f>
        <v>#DIV/0!</v>
      </c>
      <c r="AD119" s="35" t="e">
        <f>L119/NPV('Transition Cash Flow'!$C$3,'Transition Cash Flow'!$I$45,'Transition Cash Flow'!$M$45)</f>
        <v>#DIV/0!</v>
      </c>
      <c r="AE119" s="35" t="e">
        <f>M119/NPV('Transition Cash Flow'!$C$3,'Transition Cash Flow'!$I$45,'Transition Cash Flow'!$M$45)</f>
        <v>#DIV/0!</v>
      </c>
      <c r="AF119" s="35" t="e">
        <f>N119/NPV('Transition Cash Flow'!$C$3,'Transition Cash Flow'!$I$45,'Transition Cash Flow'!$M$45)</f>
        <v>#DIV/0!</v>
      </c>
      <c r="AG119" s="35" t="e">
        <f>O119/NPV('Transition Cash Flow'!$C$3,'Transition Cash Flow'!$I$45,'Transition Cash Flow'!$M$45)</f>
        <v>#DIV/0!</v>
      </c>
      <c r="AH119" s="35" t="e">
        <f>P119/NPV('Transition Cash Flow'!$C$3,'Transition Cash Flow'!$I$45,'Transition Cash Flow'!$M$45)</f>
        <v>#DIV/0!</v>
      </c>
      <c r="AI119" s="35" t="e">
        <f>Q119/NPV('Transition Cash Flow'!$C$3,'Transition Cash Flow'!$I$45,'Transition Cash Flow'!$M$45)</f>
        <v>#DIV/0!</v>
      </c>
      <c r="AJ119" s="35" t="e">
        <f>R119/NPV('Transition Cash Flow'!$C$3,'Transition Cash Flow'!$I$45,'Transition Cash Flow'!$M$45)</f>
        <v>#DIV/0!</v>
      </c>
      <c r="AK119" s="35" t="e">
        <f>S119/NPV('Transition Cash Flow'!$C$3,'Transition Cash Flow'!$I$45,'Transition Cash Flow'!$M$45)</f>
        <v>#DIV/0!</v>
      </c>
      <c r="AM119" s="69"/>
    </row>
    <row r="120" spans="1:39" x14ac:dyDescent="0.25">
      <c r="A120" s="153"/>
      <c r="B120" s="148"/>
      <c r="C120" s="194">
        <f>'Transition Cash Flow'!$E$11</f>
        <v>0</v>
      </c>
      <c r="D120" s="194">
        <f>(1+F120)*'Transition Cash Flow'!$I$11</f>
        <v>0</v>
      </c>
      <c r="E120" s="194">
        <f>(1+F120)*'Transition Cash Flow'!$M$11</f>
        <v>0</v>
      </c>
      <c r="F120" s="175">
        <v>0.2</v>
      </c>
      <c r="G120" s="33">
        <f>NPV('Transition Cash Flow'!$C$3,(1+'Transition Rotation Sensitivity'!G$109)*'Transition Cash Flow'!$I$10*(1+'Transition Rotation Sensitivity'!$F120)*'Transition Cash Flow'!$I$11-'Transition Cash Flow'!$I$45,(1+'Transition Rotation Sensitivity'!G$109)*'Transition Cash Flow'!$M$10*(1+'Transition Rotation Sensitivity'!$F120)*'Transition Cash Flow'!$M$11-'Transition Cash Flow'!$M$45)</f>
        <v>0</v>
      </c>
      <c r="H120" s="33">
        <f>NPV('Transition Cash Flow'!$C$3,(1+'Transition Rotation Sensitivity'!H$109)*'Transition Cash Flow'!$I$10*(1+'Transition Rotation Sensitivity'!$F120)*'Transition Cash Flow'!$I$11-'Transition Cash Flow'!$I$45,(1+'Transition Rotation Sensitivity'!H$109)*'Transition Cash Flow'!$M$10*(1+'Transition Rotation Sensitivity'!$F120)*'Transition Cash Flow'!$M$11-'Transition Cash Flow'!$M$45)</f>
        <v>0</v>
      </c>
      <c r="I120" s="33">
        <f>NPV('Transition Cash Flow'!$C$3,(1+'Transition Rotation Sensitivity'!I$109)*'Transition Cash Flow'!$I$10*(1+'Transition Rotation Sensitivity'!$F120)*'Transition Cash Flow'!$I$11-'Transition Cash Flow'!$I$45,(1+'Transition Rotation Sensitivity'!I$109)*'Transition Cash Flow'!$M$10*(1+'Transition Rotation Sensitivity'!$F120)*'Transition Cash Flow'!$M$11-'Transition Cash Flow'!$M$45)</f>
        <v>0</v>
      </c>
      <c r="J120" s="33">
        <f>NPV('Transition Cash Flow'!$C$3,(1+'Transition Rotation Sensitivity'!J$109)*'Transition Cash Flow'!$I$10*(1+'Transition Rotation Sensitivity'!$F120)*'Transition Cash Flow'!$I$11-'Transition Cash Flow'!$I$45,(1+'Transition Rotation Sensitivity'!J$109)*'Transition Cash Flow'!$M$10*(1+'Transition Rotation Sensitivity'!$F120)*'Transition Cash Flow'!$M$11-'Transition Cash Flow'!$M$45)</f>
        <v>0</v>
      </c>
      <c r="K120" s="33">
        <f>NPV('Transition Cash Flow'!$C$3,(1+'Transition Rotation Sensitivity'!K$109)*'Transition Cash Flow'!$I$10*(1+'Transition Rotation Sensitivity'!$F120)*'Transition Cash Flow'!$I$11-'Transition Cash Flow'!$I$45,(1+'Transition Rotation Sensitivity'!K$109)*'Transition Cash Flow'!$M$10*(1+'Transition Rotation Sensitivity'!$F120)*'Transition Cash Flow'!$M$11-'Transition Cash Flow'!$M$45)</f>
        <v>0</v>
      </c>
      <c r="L120" s="33">
        <f>NPV('Transition Cash Flow'!$C$3,(1+'Transition Rotation Sensitivity'!L$109)*'Transition Cash Flow'!$I$10*(1+'Transition Rotation Sensitivity'!$F120)*'Transition Cash Flow'!$I$11-'Transition Cash Flow'!$I$45,(1+'Transition Rotation Sensitivity'!L$109)*'Transition Cash Flow'!$M$10*(1+'Transition Rotation Sensitivity'!$F120)*'Transition Cash Flow'!$M$11-'Transition Cash Flow'!$M$45)</f>
        <v>0</v>
      </c>
      <c r="M120" s="33">
        <f>NPV('Transition Cash Flow'!$C$3,(1+'Transition Rotation Sensitivity'!M$109)*'Transition Cash Flow'!$I$10*(1+'Transition Rotation Sensitivity'!$F120)*'Transition Cash Flow'!$I$11-'Transition Cash Flow'!$I$45,(1+'Transition Rotation Sensitivity'!M$109)*'Transition Cash Flow'!$M$10*(1+'Transition Rotation Sensitivity'!$F120)*'Transition Cash Flow'!$M$11-'Transition Cash Flow'!$M$45)</f>
        <v>0</v>
      </c>
      <c r="N120" s="33">
        <f>NPV('Transition Cash Flow'!$C$3,(1+'Transition Rotation Sensitivity'!N$109)*'Transition Cash Flow'!$I$10*(1+'Transition Rotation Sensitivity'!$F120)*'Transition Cash Flow'!$I$11-'Transition Cash Flow'!$I$45,(1+'Transition Rotation Sensitivity'!N$109)*'Transition Cash Flow'!$M$10*(1+'Transition Rotation Sensitivity'!$F120)*'Transition Cash Flow'!$M$11-'Transition Cash Flow'!$M$45)</f>
        <v>0</v>
      </c>
      <c r="O120" s="33">
        <f>NPV('Transition Cash Flow'!$C$3,(1+'Transition Rotation Sensitivity'!O$109)*'Transition Cash Flow'!$I$10*(1+'Transition Rotation Sensitivity'!$F120)*'Transition Cash Flow'!$I$11-'Transition Cash Flow'!$I$45,(1+'Transition Rotation Sensitivity'!O$109)*'Transition Cash Flow'!$M$10*(1+'Transition Rotation Sensitivity'!$F120)*'Transition Cash Flow'!$M$11-'Transition Cash Flow'!$M$45)</f>
        <v>0</v>
      </c>
      <c r="P120" s="33">
        <f>NPV('Transition Cash Flow'!$C$3,(1+'Transition Rotation Sensitivity'!P$109)*'Transition Cash Flow'!$I$10*(1+'Transition Rotation Sensitivity'!$F120)*'Transition Cash Flow'!$I$11-'Transition Cash Flow'!$I$45,(1+'Transition Rotation Sensitivity'!P$109)*'Transition Cash Flow'!$M$10*(1+'Transition Rotation Sensitivity'!$F120)*'Transition Cash Flow'!$M$11-'Transition Cash Flow'!$M$45)</f>
        <v>0</v>
      </c>
      <c r="Q120" s="33">
        <f>NPV('Transition Cash Flow'!$C$3,(1+'Transition Rotation Sensitivity'!Q$109)*'Transition Cash Flow'!$I$10*(1+'Transition Rotation Sensitivity'!$F120)*'Transition Cash Flow'!$I$11-'Transition Cash Flow'!$I$45,(1+'Transition Rotation Sensitivity'!Q$109)*'Transition Cash Flow'!$M$10*(1+'Transition Rotation Sensitivity'!$F120)*'Transition Cash Flow'!$M$11-'Transition Cash Flow'!$M$45)</f>
        <v>0</v>
      </c>
      <c r="R120" s="33">
        <f>NPV('Transition Cash Flow'!$C$3,(1+'Transition Rotation Sensitivity'!R$109)*'Transition Cash Flow'!$I$10*(1+'Transition Rotation Sensitivity'!$F120)*'Transition Cash Flow'!$I$11-'Transition Cash Flow'!$I$45,(1+'Transition Rotation Sensitivity'!R$109)*'Transition Cash Flow'!$M$10*(1+'Transition Rotation Sensitivity'!$F120)*'Transition Cash Flow'!$M$11-'Transition Cash Flow'!$M$45)</f>
        <v>0</v>
      </c>
      <c r="S120" s="33">
        <f>NPV('Transition Cash Flow'!$C$3,(1+'Transition Rotation Sensitivity'!S$109)*'Transition Cash Flow'!$I$10*(1+'Transition Rotation Sensitivity'!$F120)*'Transition Cash Flow'!$I$11-'Transition Cash Flow'!$I$45,(1+'Transition Rotation Sensitivity'!S$109)*'Transition Cash Flow'!$M$10*(1+'Transition Rotation Sensitivity'!$F120)*'Transition Cash Flow'!$M$11-'Transition Cash Flow'!$M$45)</f>
        <v>0</v>
      </c>
      <c r="T120" s="33"/>
      <c r="U120" s="79"/>
      <c r="W120" s="149"/>
      <c r="X120" s="32">
        <f t="shared" si="11"/>
        <v>0.2</v>
      </c>
      <c r="Y120" s="35" t="e">
        <f>G120/NPV('Transition Cash Flow'!$C$3,'Transition Cash Flow'!$I$45,'Transition Cash Flow'!$M$45)</f>
        <v>#DIV/0!</v>
      </c>
      <c r="Z120" s="35" t="e">
        <f>H120/NPV('Transition Cash Flow'!$C$3,'Transition Cash Flow'!$I$45,'Transition Cash Flow'!$M$45)</f>
        <v>#DIV/0!</v>
      </c>
      <c r="AA120" s="35" t="e">
        <f>I120/NPV('Transition Cash Flow'!$C$3,'Transition Cash Flow'!$I$45,'Transition Cash Flow'!$M$45)</f>
        <v>#DIV/0!</v>
      </c>
      <c r="AB120" s="35" t="e">
        <f>J120/NPV('Transition Cash Flow'!$C$3,'Transition Cash Flow'!$I$45,'Transition Cash Flow'!$M$45)</f>
        <v>#DIV/0!</v>
      </c>
      <c r="AC120" s="35" t="e">
        <f>K120/NPV('Transition Cash Flow'!$C$3,'Transition Cash Flow'!$I$45,'Transition Cash Flow'!$M$45)</f>
        <v>#DIV/0!</v>
      </c>
      <c r="AD120" s="35" t="e">
        <f>L120/NPV('Transition Cash Flow'!$C$3,'Transition Cash Flow'!$I$45,'Transition Cash Flow'!$M$45)</f>
        <v>#DIV/0!</v>
      </c>
      <c r="AE120" s="35" t="e">
        <f>M120/NPV('Transition Cash Flow'!$C$3,'Transition Cash Flow'!$I$45,'Transition Cash Flow'!$M$45)</f>
        <v>#DIV/0!</v>
      </c>
      <c r="AF120" s="35" t="e">
        <f>N120/NPV('Transition Cash Flow'!$C$3,'Transition Cash Flow'!$I$45,'Transition Cash Flow'!$M$45)</f>
        <v>#DIV/0!</v>
      </c>
      <c r="AG120" s="35" t="e">
        <f>O120/NPV('Transition Cash Flow'!$C$3,'Transition Cash Flow'!$I$45,'Transition Cash Flow'!$M$45)</f>
        <v>#DIV/0!</v>
      </c>
      <c r="AH120" s="35" t="e">
        <f>P120/NPV('Transition Cash Flow'!$C$3,'Transition Cash Flow'!$I$45,'Transition Cash Flow'!$M$45)</f>
        <v>#DIV/0!</v>
      </c>
      <c r="AI120" s="35" t="e">
        <f>Q120/NPV('Transition Cash Flow'!$C$3,'Transition Cash Flow'!$I$45,'Transition Cash Flow'!$M$45)</f>
        <v>#DIV/0!</v>
      </c>
      <c r="AJ120" s="35" t="e">
        <f>R120/NPV('Transition Cash Flow'!$C$3,'Transition Cash Flow'!$I$45,'Transition Cash Flow'!$M$45)</f>
        <v>#DIV/0!</v>
      </c>
      <c r="AK120" s="35" t="e">
        <f>S120/NPV('Transition Cash Flow'!$C$3,'Transition Cash Flow'!$I$45,'Transition Cash Flow'!$M$45)</f>
        <v>#DIV/0!</v>
      </c>
      <c r="AM120" s="69"/>
    </row>
    <row r="121" spans="1:39" x14ac:dyDescent="0.25">
      <c r="A121" s="153"/>
      <c r="B121" s="148"/>
      <c r="C121" s="194">
        <f>'Transition Cash Flow'!$E$11</f>
        <v>0</v>
      </c>
      <c r="D121" s="194">
        <f>(1+F121)*'Transition Cash Flow'!$I$11</f>
        <v>0</v>
      </c>
      <c r="E121" s="194">
        <f>(1+F121)*'Transition Cash Flow'!$M$11</f>
        <v>0</v>
      </c>
      <c r="F121" s="175">
        <v>0.25</v>
      </c>
      <c r="G121" s="33">
        <f>NPV('Transition Cash Flow'!$C$3,(1+'Transition Rotation Sensitivity'!G$109)*'Transition Cash Flow'!$I$10*(1+'Transition Rotation Sensitivity'!$F121)*'Transition Cash Flow'!$I$11-'Transition Cash Flow'!$I$45,(1+'Transition Rotation Sensitivity'!G$109)*'Transition Cash Flow'!$M$10*(1+'Transition Rotation Sensitivity'!$F121)*'Transition Cash Flow'!$M$11-'Transition Cash Flow'!$M$45)</f>
        <v>0</v>
      </c>
      <c r="H121" s="33">
        <f>NPV('Transition Cash Flow'!$C$3,(1+'Transition Rotation Sensitivity'!H$109)*'Transition Cash Flow'!$I$10*(1+'Transition Rotation Sensitivity'!$F121)*'Transition Cash Flow'!$I$11-'Transition Cash Flow'!$I$45,(1+'Transition Rotation Sensitivity'!H$109)*'Transition Cash Flow'!$M$10*(1+'Transition Rotation Sensitivity'!$F121)*'Transition Cash Flow'!$M$11-'Transition Cash Flow'!$M$45)</f>
        <v>0</v>
      </c>
      <c r="I121" s="33">
        <f>NPV('Transition Cash Flow'!$C$3,(1+'Transition Rotation Sensitivity'!I$109)*'Transition Cash Flow'!$I$10*(1+'Transition Rotation Sensitivity'!$F121)*'Transition Cash Flow'!$I$11-'Transition Cash Flow'!$I$45,(1+'Transition Rotation Sensitivity'!I$109)*'Transition Cash Flow'!$M$10*(1+'Transition Rotation Sensitivity'!$F121)*'Transition Cash Flow'!$M$11-'Transition Cash Flow'!$M$45)</f>
        <v>0</v>
      </c>
      <c r="J121" s="33">
        <f>NPV('Transition Cash Flow'!$C$3,(1+'Transition Rotation Sensitivity'!J$109)*'Transition Cash Flow'!$I$10*(1+'Transition Rotation Sensitivity'!$F121)*'Transition Cash Flow'!$I$11-'Transition Cash Flow'!$I$45,(1+'Transition Rotation Sensitivity'!J$109)*'Transition Cash Flow'!$M$10*(1+'Transition Rotation Sensitivity'!$F121)*'Transition Cash Flow'!$M$11-'Transition Cash Flow'!$M$45)</f>
        <v>0</v>
      </c>
      <c r="K121" s="33">
        <f>NPV('Transition Cash Flow'!$C$3,(1+'Transition Rotation Sensitivity'!K$109)*'Transition Cash Flow'!$I$10*(1+'Transition Rotation Sensitivity'!$F121)*'Transition Cash Flow'!$I$11-'Transition Cash Flow'!$I$45,(1+'Transition Rotation Sensitivity'!K$109)*'Transition Cash Flow'!$M$10*(1+'Transition Rotation Sensitivity'!$F121)*'Transition Cash Flow'!$M$11-'Transition Cash Flow'!$M$45)</f>
        <v>0</v>
      </c>
      <c r="L121" s="33">
        <f>NPV('Transition Cash Flow'!$C$3,(1+'Transition Rotation Sensitivity'!L$109)*'Transition Cash Flow'!$I$10*(1+'Transition Rotation Sensitivity'!$F121)*'Transition Cash Flow'!$I$11-'Transition Cash Flow'!$I$45,(1+'Transition Rotation Sensitivity'!L$109)*'Transition Cash Flow'!$M$10*(1+'Transition Rotation Sensitivity'!$F121)*'Transition Cash Flow'!$M$11-'Transition Cash Flow'!$M$45)</f>
        <v>0</v>
      </c>
      <c r="M121" s="33">
        <f>NPV('Transition Cash Flow'!$C$3,(1+'Transition Rotation Sensitivity'!M$109)*'Transition Cash Flow'!$I$10*(1+'Transition Rotation Sensitivity'!$F121)*'Transition Cash Flow'!$I$11-'Transition Cash Flow'!$I$45,(1+'Transition Rotation Sensitivity'!M$109)*'Transition Cash Flow'!$M$10*(1+'Transition Rotation Sensitivity'!$F121)*'Transition Cash Flow'!$M$11-'Transition Cash Flow'!$M$45)</f>
        <v>0</v>
      </c>
      <c r="N121" s="33">
        <f>NPV('Transition Cash Flow'!$C$3,(1+'Transition Rotation Sensitivity'!N$109)*'Transition Cash Flow'!$I$10*(1+'Transition Rotation Sensitivity'!$F121)*'Transition Cash Flow'!$I$11-'Transition Cash Flow'!$I$45,(1+'Transition Rotation Sensitivity'!N$109)*'Transition Cash Flow'!$M$10*(1+'Transition Rotation Sensitivity'!$F121)*'Transition Cash Flow'!$M$11-'Transition Cash Flow'!$M$45)</f>
        <v>0</v>
      </c>
      <c r="O121" s="33">
        <f>NPV('Transition Cash Flow'!$C$3,(1+'Transition Rotation Sensitivity'!O$109)*'Transition Cash Flow'!$I$10*(1+'Transition Rotation Sensitivity'!$F121)*'Transition Cash Flow'!$I$11-'Transition Cash Flow'!$I$45,(1+'Transition Rotation Sensitivity'!O$109)*'Transition Cash Flow'!$M$10*(1+'Transition Rotation Sensitivity'!$F121)*'Transition Cash Flow'!$M$11-'Transition Cash Flow'!$M$45)</f>
        <v>0</v>
      </c>
      <c r="P121" s="33">
        <f>NPV('Transition Cash Flow'!$C$3,(1+'Transition Rotation Sensitivity'!P$109)*'Transition Cash Flow'!$I$10*(1+'Transition Rotation Sensitivity'!$F121)*'Transition Cash Flow'!$I$11-'Transition Cash Flow'!$I$45,(1+'Transition Rotation Sensitivity'!P$109)*'Transition Cash Flow'!$M$10*(1+'Transition Rotation Sensitivity'!$F121)*'Transition Cash Flow'!$M$11-'Transition Cash Flow'!$M$45)</f>
        <v>0</v>
      </c>
      <c r="Q121" s="33">
        <f>NPV('Transition Cash Flow'!$C$3,(1+'Transition Rotation Sensitivity'!Q$109)*'Transition Cash Flow'!$I$10*(1+'Transition Rotation Sensitivity'!$F121)*'Transition Cash Flow'!$I$11-'Transition Cash Flow'!$I$45,(1+'Transition Rotation Sensitivity'!Q$109)*'Transition Cash Flow'!$M$10*(1+'Transition Rotation Sensitivity'!$F121)*'Transition Cash Flow'!$M$11-'Transition Cash Flow'!$M$45)</f>
        <v>0</v>
      </c>
      <c r="R121" s="33">
        <f>NPV('Transition Cash Flow'!$C$3,(1+'Transition Rotation Sensitivity'!R$109)*'Transition Cash Flow'!$I$10*(1+'Transition Rotation Sensitivity'!$F121)*'Transition Cash Flow'!$I$11-'Transition Cash Flow'!$I$45,(1+'Transition Rotation Sensitivity'!R$109)*'Transition Cash Flow'!$M$10*(1+'Transition Rotation Sensitivity'!$F121)*'Transition Cash Flow'!$M$11-'Transition Cash Flow'!$M$45)</f>
        <v>0</v>
      </c>
      <c r="S121" s="33">
        <f>NPV('Transition Cash Flow'!$C$3,(1+'Transition Rotation Sensitivity'!S$109)*'Transition Cash Flow'!$I$10*(1+'Transition Rotation Sensitivity'!$F121)*'Transition Cash Flow'!$I$11-'Transition Cash Flow'!$I$45,(1+'Transition Rotation Sensitivity'!S$109)*'Transition Cash Flow'!$M$10*(1+'Transition Rotation Sensitivity'!$F121)*'Transition Cash Flow'!$M$11-'Transition Cash Flow'!$M$45)</f>
        <v>0</v>
      </c>
      <c r="T121" s="33"/>
      <c r="U121" s="79"/>
      <c r="W121" s="149"/>
      <c r="X121" s="32">
        <f t="shared" si="11"/>
        <v>0.25</v>
      </c>
      <c r="Y121" s="35" t="e">
        <f>G121/NPV('Transition Cash Flow'!$C$3,'Transition Cash Flow'!$I$45,'Transition Cash Flow'!$M$45)</f>
        <v>#DIV/0!</v>
      </c>
      <c r="Z121" s="35" t="e">
        <f>H121/NPV('Transition Cash Flow'!$C$3,'Transition Cash Flow'!$I$45,'Transition Cash Flow'!$M$45)</f>
        <v>#DIV/0!</v>
      </c>
      <c r="AA121" s="35" t="e">
        <f>I121/NPV('Transition Cash Flow'!$C$3,'Transition Cash Flow'!$I$45,'Transition Cash Flow'!$M$45)</f>
        <v>#DIV/0!</v>
      </c>
      <c r="AB121" s="35" t="e">
        <f>J121/NPV('Transition Cash Flow'!$C$3,'Transition Cash Flow'!$I$45,'Transition Cash Flow'!$M$45)</f>
        <v>#DIV/0!</v>
      </c>
      <c r="AC121" s="35" t="e">
        <f>K121/NPV('Transition Cash Flow'!$C$3,'Transition Cash Flow'!$I$45,'Transition Cash Flow'!$M$45)</f>
        <v>#DIV/0!</v>
      </c>
      <c r="AD121" s="35" t="e">
        <f>L121/NPV('Transition Cash Flow'!$C$3,'Transition Cash Flow'!$I$45,'Transition Cash Flow'!$M$45)</f>
        <v>#DIV/0!</v>
      </c>
      <c r="AE121" s="35" t="e">
        <f>M121/NPV('Transition Cash Flow'!$C$3,'Transition Cash Flow'!$I$45,'Transition Cash Flow'!$M$45)</f>
        <v>#DIV/0!</v>
      </c>
      <c r="AF121" s="35" t="e">
        <f>N121/NPV('Transition Cash Flow'!$C$3,'Transition Cash Flow'!$I$45,'Transition Cash Flow'!$M$45)</f>
        <v>#DIV/0!</v>
      </c>
      <c r="AG121" s="35" t="e">
        <f>O121/NPV('Transition Cash Flow'!$C$3,'Transition Cash Flow'!$I$45,'Transition Cash Flow'!$M$45)</f>
        <v>#DIV/0!</v>
      </c>
      <c r="AH121" s="35" t="e">
        <f>P121/NPV('Transition Cash Flow'!$C$3,'Transition Cash Flow'!$I$45,'Transition Cash Flow'!$M$45)</f>
        <v>#DIV/0!</v>
      </c>
      <c r="AI121" s="35" t="e">
        <f>Q121/NPV('Transition Cash Flow'!$C$3,'Transition Cash Flow'!$I$45,'Transition Cash Flow'!$M$45)</f>
        <v>#DIV/0!</v>
      </c>
      <c r="AJ121" s="35" t="e">
        <f>R121/NPV('Transition Cash Flow'!$C$3,'Transition Cash Flow'!$I$45,'Transition Cash Flow'!$M$45)</f>
        <v>#DIV/0!</v>
      </c>
      <c r="AK121" s="35" t="e">
        <f>S121/NPV('Transition Cash Flow'!$C$3,'Transition Cash Flow'!$I$45,'Transition Cash Flow'!$M$45)</f>
        <v>#DIV/0!</v>
      </c>
      <c r="AM121" s="69"/>
    </row>
    <row r="122" spans="1:39" x14ac:dyDescent="0.25">
      <c r="A122" s="153"/>
      <c r="B122" s="148"/>
      <c r="C122" s="195">
        <f>'Transition Cash Flow'!$E$11</f>
        <v>0</v>
      </c>
      <c r="D122" s="195">
        <f>(1+F122)*'Transition Cash Flow'!$I$11</f>
        <v>0</v>
      </c>
      <c r="E122" s="195">
        <f>(1+F122)*'Transition Cash Flow'!$M$11</f>
        <v>0</v>
      </c>
      <c r="F122" s="175">
        <v>0.3</v>
      </c>
      <c r="G122" s="33">
        <f>NPV('Transition Cash Flow'!$C$3,(1+'Transition Rotation Sensitivity'!G$109)*'Transition Cash Flow'!$I$10*(1+'Transition Rotation Sensitivity'!$F122)*'Transition Cash Flow'!$I$11-'Transition Cash Flow'!$I$45,(1+'Transition Rotation Sensitivity'!G$109)*'Transition Cash Flow'!$M$10*(1+'Transition Rotation Sensitivity'!$F122)*'Transition Cash Flow'!$M$11-'Transition Cash Flow'!$M$45)</f>
        <v>0</v>
      </c>
      <c r="H122" s="33">
        <f>NPV('Transition Cash Flow'!$C$3,(1+'Transition Rotation Sensitivity'!H$109)*'Transition Cash Flow'!$I$10*(1+'Transition Rotation Sensitivity'!$F122)*'Transition Cash Flow'!$I$11-'Transition Cash Flow'!$I$45,(1+'Transition Rotation Sensitivity'!H$109)*'Transition Cash Flow'!$M$10*(1+'Transition Rotation Sensitivity'!$F122)*'Transition Cash Flow'!$M$11-'Transition Cash Flow'!$M$45)</f>
        <v>0</v>
      </c>
      <c r="I122" s="33">
        <f>NPV('Transition Cash Flow'!$C$3,(1+'Transition Rotation Sensitivity'!I$109)*'Transition Cash Flow'!$I$10*(1+'Transition Rotation Sensitivity'!$F122)*'Transition Cash Flow'!$I$11-'Transition Cash Flow'!$I$45,(1+'Transition Rotation Sensitivity'!I$109)*'Transition Cash Flow'!$M$10*(1+'Transition Rotation Sensitivity'!$F122)*'Transition Cash Flow'!$M$11-'Transition Cash Flow'!$M$45)</f>
        <v>0</v>
      </c>
      <c r="J122" s="33">
        <f>NPV('Transition Cash Flow'!$C$3,(1+'Transition Rotation Sensitivity'!J$109)*'Transition Cash Flow'!$I$10*(1+'Transition Rotation Sensitivity'!$F122)*'Transition Cash Flow'!$I$11-'Transition Cash Flow'!$I$45,(1+'Transition Rotation Sensitivity'!J$109)*'Transition Cash Flow'!$M$10*(1+'Transition Rotation Sensitivity'!$F122)*'Transition Cash Flow'!$M$11-'Transition Cash Flow'!$M$45)</f>
        <v>0</v>
      </c>
      <c r="K122" s="33">
        <f>NPV('Transition Cash Flow'!$C$3,(1+'Transition Rotation Sensitivity'!K$109)*'Transition Cash Flow'!$I$10*(1+'Transition Rotation Sensitivity'!$F122)*'Transition Cash Flow'!$I$11-'Transition Cash Flow'!$I$45,(1+'Transition Rotation Sensitivity'!K$109)*'Transition Cash Flow'!$M$10*(1+'Transition Rotation Sensitivity'!$F122)*'Transition Cash Flow'!$M$11-'Transition Cash Flow'!$M$45)</f>
        <v>0</v>
      </c>
      <c r="L122" s="33">
        <f>NPV('Transition Cash Flow'!$C$3,(1+'Transition Rotation Sensitivity'!L$109)*'Transition Cash Flow'!$I$10*(1+'Transition Rotation Sensitivity'!$F122)*'Transition Cash Flow'!$I$11-'Transition Cash Flow'!$I$45,(1+'Transition Rotation Sensitivity'!L$109)*'Transition Cash Flow'!$M$10*(1+'Transition Rotation Sensitivity'!$F122)*'Transition Cash Flow'!$M$11-'Transition Cash Flow'!$M$45)</f>
        <v>0</v>
      </c>
      <c r="M122" s="33">
        <f>NPV('Transition Cash Flow'!$C$3,(1+'Transition Rotation Sensitivity'!M$109)*'Transition Cash Flow'!$I$10*(1+'Transition Rotation Sensitivity'!$F122)*'Transition Cash Flow'!$I$11-'Transition Cash Flow'!$I$45,(1+'Transition Rotation Sensitivity'!M$109)*'Transition Cash Flow'!$M$10*(1+'Transition Rotation Sensitivity'!$F122)*'Transition Cash Flow'!$M$11-'Transition Cash Flow'!$M$45)</f>
        <v>0</v>
      </c>
      <c r="N122" s="33">
        <f>NPV('Transition Cash Flow'!$C$3,(1+'Transition Rotation Sensitivity'!N$109)*'Transition Cash Flow'!$I$10*(1+'Transition Rotation Sensitivity'!$F122)*'Transition Cash Flow'!$I$11-'Transition Cash Flow'!$I$45,(1+'Transition Rotation Sensitivity'!N$109)*'Transition Cash Flow'!$M$10*(1+'Transition Rotation Sensitivity'!$F122)*'Transition Cash Flow'!$M$11-'Transition Cash Flow'!$M$45)</f>
        <v>0</v>
      </c>
      <c r="O122" s="33">
        <f>NPV('Transition Cash Flow'!$C$3,(1+'Transition Rotation Sensitivity'!O$109)*'Transition Cash Flow'!$I$10*(1+'Transition Rotation Sensitivity'!$F122)*'Transition Cash Flow'!$I$11-'Transition Cash Flow'!$I$45,(1+'Transition Rotation Sensitivity'!O$109)*'Transition Cash Flow'!$M$10*(1+'Transition Rotation Sensitivity'!$F122)*'Transition Cash Flow'!$M$11-'Transition Cash Flow'!$M$45)</f>
        <v>0</v>
      </c>
      <c r="P122" s="33">
        <f>NPV('Transition Cash Flow'!$C$3,(1+'Transition Rotation Sensitivity'!P$109)*'Transition Cash Flow'!$I$10*(1+'Transition Rotation Sensitivity'!$F122)*'Transition Cash Flow'!$I$11-'Transition Cash Flow'!$I$45,(1+'Transition Rotation Sensitivity'!P$109)*'Transition Cash Flow'!$M$10*(1+'Transition Rotation Sensitivity'!$F122)*'Transition Cash Flow'!$M$11-'Transition Cash Flow'!$M$45)</f>
        <v>0</v>
      </c>
      <c r="Q122" s="33">
        <f>NPV('Transition Cash Flow'!$C$3,(1+'Transition Rotation Sensitivity'!Q$109)*'Transition Cash Flow'!$I$10*(1+'Transition Rotation Sensitivity'!$F122)*'Transition Cash Flow'!$I$11-'Transition Cash Flow'!$I$45,(1+'Transition Rotation Sensitivity'!Q$109)*'Transition Cash Flow'!$M$10*(1+'Transition Rotation Sensitivity'!$F122)*'Transition Cash Flow'!$M$11-'Transition Cash Flow'!$M$45)</f>
        <v>0</v>
      </c>
      <c r="R122" s="33">
        <f>NPV('Transition Cash Flow'!$C$3,(1+'Transition Rotation Sensitivity'!R$109)*'Transition Cash Flow'!$I$10*(1+'Transition Rotation Sensitivity'!$F122)*'Transition Cash Flow'!$I$11-'Transition Cash Flow'!$I$45,(1+'Transition Rotation Sensitivity'!R$109)*'Transition Cash Flow'!$M$10*(1+'Transition Rotation Sensitivity'!$F122)*'Transition Cash Flow'!$M$11-'Transition Cash Flow'!$M$45)</f>
        <v>0</v>
      </c>
      <c r="S122" s="33">
        <f>NPV('Transition Cash Flow'!$C$3,(1+'Transition Rotation Sensitivity'!S$109)*'Transition Cash Flow'!$I$10*(1+'Transition Rotation Sensitivity'!$F122)*'Transition Cash Flow'!$I$11-'Transition Cash Flow'!$I$45,(1+'Transition Rotation Sensitivity'!S$109)*'Transition Cash Flow'!$M$10*(1+'Transition Rotation Sensitivity'!$F122)*'Transition Cash Flow'!$M$11-'Transition Cash Flow'!$M$45)</f>
        <v>0</v>
      </c>
      <c r="T122" s="33"/>
      <c r="U122" s="79"/>
      <c r="W122" s="149"/>
      <c r="X122" s="32">
        <f t="shared" si="11"/>
        <v>0.3</v>
      </c>
      <c r="Y122" s="35" t="e">
        <f>G122/NPV('Transition Cash Flow'!$C$3,'Transition Cash Flow'!$I$45,'Transition Cash Flow'!$M$45)</f>
        <v>#DIV/0!</v>
      </c>
      <c r="Z122" s="35" t="e">
        <f>H122/NPV('Transition Cash Flow'!$C$3,'Transition Cash Flow'!$I$45,'Transition Cash Flow'!$M$45)</f>
        <v>#DIV/0!</v>
      </c>
      <c r="AA122" s="35" t="e">
        <f>I122/NPV('Transition Cash Flow'!$C$3,'Transition Cash Flow'!$I$45,'Transition Cash Flow'!$M$45)</f>
        <v>#DIV/0!</v>
      </c>
      <c r="AB122" s="35" t="e">
        <f>J122/NPV('Transition Cash Flow'!$C$3,'Transition Cash Flow'!$I$45,'Transition Cash Flow'!$M$45)</f>
        <v>#DIV/0!</v>
      </c>
      <c r="AC122" s="35" t="e">
        <f>K122/NPV('Transition Cash Flow'!$C$3,'Transition Cash Flow'!$I$45,'Transition Cash Flow'!$M$45)</f>
        <v>#DIV/0!</v>
      </c>
      <c r="AD122" s="35" t="e">
        <f>L122/NPV('Transition Cash Flow'!$C$3,'Transition Cash Flow'!$I$45,'Transition Cash Flow'!$M$45)</f>
        <v>#DIV/0!</v>
      </c>
      <c r="AE122" s="35" t="e">
        <f>M122/NPV('Transition Cash Flow'!$C$3,'Transition Cash Flow'!$I$45,'Transition Cash Flow'!$M$45)</f>
        <v>#DIV/0!</v>
      </c>
      <c r="AF122" s="35" t="e">
        <f>N122/NPV('Transition Cash Flow'!$C$3,'Transition Cash Flow'!$I$45,'Transition Cash Flow'!$M$45)</f>
        <v>#DIV/0!</v>
      </c>
      <c r="AG122" s="35" t="e">
        <f>O122/NPV('Transition Cash Flow'!$C$3,'Transition Cash Flow'!$I$45,'Transition Cash Flow'!$M$45)</f>
        <v>#DIV/0!</v>
      </c>
      <c r="AH122" s="35" t="e">
        <f>P122/NPV('Transition Cash Flow'!$C$3,'Transition Cash Flow'!$I$45,'Transition Cash Flow'!$M$45)</f>
        <v>#DIV/0!</v>
      </c>
      <c r="AI122" s="35" t="e">
        <f>Q122/NPV('Transition Cash Flow'!$C$3,'Transition Cash Flow'!$I$45,'Transition Cash Flow'!$M$45)</f>
        <v>#DIV/0!</v>
      </c>
      <c r="AJ122" s="35" t="e">
        <f>R122/NPV('Transition Cash Flow'!$C$3,'Transition Cash Flow'!$I$45,'Transition Cash Flow'!$M$45)</f>
        <v>#DIV/0!</v>
      </c>
      <c r="AK122" s="35" t="e">
        <f>S122/NPV('Transition Cash Flow'!$C$3,'Transition Cash Flow'!$I$45,'Transition Cash Flow'!$M$45)</f>
        <v>#DIV/0!</v>
      </c>
      <c r="AM122" s="69"/>
    </row>
    <row r="123" spans="1:39" ht="15.75" thickBot="1" x14ac:dyDescent="0.3">
      <c r="A123" s="154"/>
      <c r="B123" s="148"/>
      <c r="C123" s="122"/>
      <c r="D123" s="122"/>
      <c r="E123" s="116"/>
      <c r="U123" s="69"/>
      <c r="W123" s="149"/>
      <c r="AM123" s="69"/>
    </row>
    <row r="124" spans="1:39" x14ac:dyDescent="0.25">
      <c r="A124" s="69"/>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row>
  </sheetData>
  <mergeCells count="28">
    <mergeCell ref="Y66:AK66"/>
    <mergeCell ref="W62:W81"/>
    <mergeCell ref="W83:W102"/>
    <mergeCell ref="W104:W123"/>
    <mergeCell ref="Y87:AK87"/>
    <mergeCell ref="Y108:AK108"/>
    <mergeCell ref="G63:S63"/>
    <mergeCell ref="G84:S84"/>
    <mergeCell ref="G105:S105"/>
    <mergeCell ref="G5:S5"/>
    <mergeCell ref="B8:B20"/>
    <mergeCell ref="G24:S24"/>
    <mergeCell ref="A62:A123"/>
    <mergeCell ref="A5:A60"/>
    <mergeCell ref="B62:B81"/>
    <mergeCell ref="B83:B102"/>
    <mergeCell ref="B104:B123"/>
    <mergeCell ref="B2:T3"/>
    <mergeCell ref="V2:AL3"/>
    <mergeCell ref="B23:B40"/>
    <mergeCell ref="W23:W40"/>
    <mergeCell ref="B42:B60"/>
    <mergeCell ref="W42:W60"/>
    <mergeCell ref="G43:S43"/>
    <mergeCell ref="Y6:AK6"/>
    <mergeCell ref="W8:W20"/>
    <mergeCell ref="Y25:AK25"/>
    <mergeCell ref="Y45:AK45"/>
  </mergeCells>
  <conditionalFormatting sqref="G8:U21">
    <cfRule type="colorScale" priority="12">
      <colorScale>
        <cfvo type="min"/>
        <cfvo type="percentile" val="50"/>
        <cfvo type="max"/>
        <color rgb="FFF8696B"/>
        <color rgb="FFFFEB84"/>
        <color rgb="FF63BE7B"/>
      </colorScale>
    </cfRule>
  </conditionalFormatting>
  <conditionalFormatting sqref="G27:U39">
    <cfRule type="colorScale" priority="11">
      <colorScale>
        <cfvo type="min"/>
        <cfvo type="percentile" val="50"/>
        <cfvo type="max"/>
        <color rgb="FFF8696B"/>
        <color rgb="FFFFEB84"/>
        <color rgb="FF63BE7B"/>
      </colorScale>
    </cfRule>
  </conditionalFormatting>
  <conditionalFormatting sqref="G47:U59">
    <cfRule type="colorScale" priority="10">
      <colorScale>
        <cfvo type="min"/>
        <cfvo type="percentile" val="50"/>
        <cfvo type="max"/>
        <color rgb="FFF8696B"/>
        <color rgb="FFFFEB84"/>
        <color rgb="FF63BE7B"/>
      </colorScale>
    </cfRule>
  </conditionalFormatting>
  <conditionalFormatting sqref="G68:U80">
    <cfRule type="colorScale" priority="9">
      <colorScale>
        <cfvo type="min"/>
        <cfvo type="percentile" val="50"/>
        <cfvo type="max"/>
        <color rgb="FFF8696B"/>
        <color rgb="FFFFEB84"/>
        <color rgb="FF63BE7B"/>
      </colorScale>
    </cfRule>
  </conditionalFormatting>
  <conditionalFormatting sqref="G89:U101">
    <cfRule type="colorScale" priority="8">
      <colorScale>
        <cfvo type="min"/>
        <cfvo type="percentile" val="50"/>
        <cfvo type="max"/>
        <color rgb="FFF8696B"/>
        <color rgb="FFFFEB84"/>
        <color rgb="FF63BE7B"/>
      </colorScale>
    </cfRule>
  </conditionalFormatting>
  <conditionalFormatting sqref="G110:U122">
    <cfRule type="colorScale" priority="7">
      <colorScale>
        <cfvo type="min"/>
        <cfvo type="percentile" val="50"/>
        <cfvo type="max"/>
        <color rgb="FFF8696B"/>
        <color rgb="FFFFEB84"/>
        <color rgb="FF63BE7B"/>
      </colorScale>
    </cfRule>
  </conditionalFormatting>
  <conditionalFormatting sqref="Y8:AK21">
    <cfRule type="colorScale" priority="6">
      <colorScale>
        <cfvo type="min"/>
        <cfvo type="percentile" val="50"/>
        <cfvo type="max"/>
        <color rgb="FFF8696B"/>
        <color rgb="FFFFEB84"/>
        <color rgb="FF63BE7B"/>
      </colorScale>
    </cfRule>
  </conditionalFormatting>
  <conditionalFormatting sqref="Y27:AK39">
    <cfRule type="colorScale" priority="5">
      <colorScale>
        <cfvo type="min"/>
        <cfvo type="percentile" val="50"/>
        <cfvo type="max"/>
        <color rgb="FFF8696B"/>
        <color rgb="FFFFEB84"/>
        <color rgb="FF63BE7B"/>
      </colorScale>
    </cfRule>
  </conditionalFormatting>
  <conditionalFormatting sqref="Y47:AK59">
    <cfRule type="colorScale" priority="4">
      <colorScale>
        <cfvo type="min"/>
        <cfvo type="percentile" val="50"/>
        <cfvo type="max"/>
        <color rgb="FFF8696B"/>
        <color rgb="FFFFEB84"/>
        <color rgb="FF63BE7B"/>
      </colorScale>
    </cfRule>
  </conditionalFormatting>
  <conditionalFormatting sqref="Y68:AK80">
    <cfRule type="colorScale" priority="3">
      <colorScale>
        <cfvo type="min"/>
        <cfvo type="percentile" val="50"/>
        <cfvo type="max"/>
        <color rgb="FFF8696B"/>
        <color rgb="FFFFEB84"/>
        <color rgb="FF63BE7B"/>
      </colorScale>
    </cfRule>
  </conditionalFormatting>
  <conditionalFormatting sqref="Y89:AK101">
    <cfRule type="colorScale" priority="2">
      <colorScale>
        <cfvo type="min"/>
        <cfvo type="percentile" val="50"/>
        <cfvo type="max"/>
        <color rgb="FFF8696B"/>
        <color rgb="FFFFEB84"/>
        <color rgb="FF63BE7B"/>
      </colorScale>
    </cfRule>
  </conditionalFormatting>
  <conditionalFormatting sqref="Y110:AK122">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E1F7D-1C31-409E-960B-A458793A194D}">
  <dimension ref="A1:AJ166"/>
  <sheetViews>
    <sheetView showGridLines="0" workbookViewId="0">
      <selection activeCell="C46" sqref="C46:C58"/>
    </sheetView>
  </sheetViews>
  <sheetFormatPr defaultRowHeight="15" x14ac:dyDescent="0.25"/>
  <cols>
    <col min="1" max="1" width="8.140625" bestFit="1" customWidth="1"/>
    <col min="2" max="2" width="1.5703125" style="37" customWidth="1"/>
    <col min="3" max="3" width="6.42578125" bestFit="1" customWidth="1"/>
    <col min="4" max="4" width="8.7109375" customWidth="1"/>
    <col min="5" max="5" width="5.28515625" bestFit="1" customWidth="1"/>
    <col min="6" max="11" width="9" bestFit="1" customWidth="1"/>
    <col min="12" max="18" width="10.5703125" bestFit="1" customWidth="1"/>
    <col min="20" max="20" width="1.5703125" style="37" customWidth="1"/>
    <col min="28" max="28" width="9.28515625" bestFit="1" customWidth="1"/>
    <col min="36" max="36" width="9" style="37"/>
  </cols>
  <sheetData>
    <row r="1" spans="1:35" ht="14.25" customHeight="1" x14ac:dyDescent="0.4">
      <c r="A1" s="7"/>
      <c r="B1" s="5"/>
      <c r="C1" s="7"/>
      <c r="D1" s="7"/>
      <c r="E1" s="141" t="s">
        <v>93</v>
      </c>
      <c r="F1" s="141"/>
      <c r="G1" s="141"/>
      <c r="H1" s="141"/>
      <c r="I1" s="141"/>
      <c r="J1" s="141"/>
      <c r="K1" s="141"/>
      <c r="L1" s="141"/>
      <c r="M1" s="141"/>
      <c r="N1" s="141"/>
      <c r="O1" s="141"/>
      <c r="P1" s="141"/>
      <c r="Q1" s="141"/>
      <c r="R1" s="141"/>
      <c r="S1" s="7"/>
      <c r="T1" s="5"/>
      <c r="U1" s="37"/>
      <c r="V1" s="47"/>
      <c r="W1" s="47"/>
      <c r="X1" s="47"/>
      <c r="Y1" s="47"/>
      <c r="Z1" s="47"/>
      <c r="AA1" s="47"/>
      <c r="AB1" s="47"/>
      <c r="AC1" s="47"/>
      <c r="AD1" s="47"/>
      <c r="AE1" s="47"/>
      <c r="AF1" s="47"/>
      <c r="AG1" s="47"/>
      <c r="AH1" s="47"/>
      <c r="AI1" s="47"/>
    </row>
    <row r="2" spans="1:35" ht="14.25" customHeight="1" x14ac:dyDescent="0.4">
      <c r="A2" s="7"/>
      <c r="B2" s="5"/>
      <c r="C2" s="7"/>
      <c r="D2" s="7"/>
      <c r="E2" s="141"/>
      <c r="F2" s="141"/>
      <c r="G2" s="141"/>
      <c r="H2" s="141"/>
      <c r="I2" s="141"/>
      <c r="J2" s="141"/>
      <c r="K2" s="141"/>
      <c r="L2" s="141"/>
      <c r="M2" s="141"/>
      <c r="N2" s="141"/>
      <c r="O2" s="141"/>
      <c r="P2" s="141"/>
      <c r="Q2" s="141"/>
      <c r="R2" s="141"/>
      <c r="S2" s="7"/>
      <c r="T2" s="5"/>
      <c r="U2" s="37"/>
      <c r="V2" s="47"/>
      <c r="W2" s="47"/>
      <c r="X2" s="47"/>
      <c r="Y2" s="47"/>
      <c r="Z2" s="47"/>
      <c r="AA2" s="47"/>
      <c r="AB2" s="47"/>
      <c r="AC2" s="47"/>
      <c r="AD2" s="47"/>
      <c r="AE2" s="47"/>
      <c r="AF2" s="47"/>
      <c r="AG2" s="47"/>
      <c r="AH2" s="47"/>
      <c r="AI2" s="47"/>
    </row>
    <row r="3" spans="1:35" ht="9.75" customHeight="1" x14ac:dyDescent="0.25">
      <c r="A3" s="7"/>
      <c r="B3" s="5"/>
      <c r="C3" s="5"/>
      <c r="D3" s="5"/>
      <c r="E3" s="5"/>
      <c r="F3" s="5"/>
      <c r="G3" s="5"/>
      <c r="H3" s="5"/>
      <c r="I3" s="5"/>
      <c r="J3" s="5"/>
      <c r="K3" s="5"/>
      <c r="L3" s="5"/>
      <c r="M3" s="5"/>
      <c r="N3" s="5"/>
      <c r="O3" s="5"/>
      <c r="P3" s="5"/>
      <c r="Q3" s="5"/>
      <c r="R3" s="5"/>
      <c r="S3" s="5"/>
      <c r="T3" s="5"/>
      <c r="U3" s="37"/>
      <c r="V3" s="37"/>
      <c r="W3" s="37"/>
      <c r="X3" s="37"/>
      <c r="Y3" s="37"/>
      <c r="Z3" s="37"/>
      <c r="AA3" s="37"/>
      <c r="AB3" s="37"/>
      <c r="AC3" s="37"/>
      <c r="AD3" s="37"/>
      <c r="AE3" s="37"/>
      <c r="AF3" s="37"/>
      <c r="AG3" s="37"/>
      <c r="AH3" s="37"/>
      <c r="AI3" s="37"/>
    </row>
    <row r="4" spans="1:35" ht="9.75" customHeight="1" x14ac:dyDescent="0.25">
      <c r="A4" s="7"/>
      <c r="B4" s="5"/>
      <c r="C4" s="7"/>
      <c r="D4" s="7"/>
      <c r="E4" s="7"/>
      <c r="F4" s="7"/>
      <c r="G4" s="7"/>
      <c r="H4" s="7"/>
      <c r="I4" s="7"/>
      <c r="J4" s="7"/>
      <c r="K4" s="7"/>
      <c r="L4" s="7"/>
      <c r="M4" s="7"/>
      <c r="N4" s="7"/>
      <c r="O4" s="7"/>
      <c r="P4" s="7"/>
      <c r="Q4" s="7"/>
      <c r="R4" s="7"/>
      <c r="S4" s="7"/>
      <c r="T4" s="5"/>
      <c r="U4" s="37"/>
      <c r="V4" s="37"/>
      <c r="W4" s="37"/>
      <c r="X4" s="37"/>
      <c r="Y4" s="37"/>
      <c r="Z4" s="37"/>
      <c r="AA4" s="37"/>
      <c r="AB4" s="37"/>
      <c r="AC4" s="37"/>
      <c r="AD4" s="37"/>
      <c r="AE4" s="37"/>
      <c r="AF4" s="37"/>
      <c r="AG4" s="37"/>
      <c r="AH4" s="37"/>
      <c r="AI4" s="37"/>
    </row>
    <row r="5" spans="1:35" ht="18.75" x14ac:dyDescent="0.3">
      <c r="A5" s="7"/>
      <c r="B5" s="5"/>
      <c r="C5" s="7"/>
      <c r="D5" s="7"/>
      <c r="E5" s="7"/>
      <c r="F5" s="144" t="s">
        <v>60</v>
      </c>
      <c r="G5" s="144"/>
      <c r="H5" s="144"/>
      <c r="I5" s="144"/>
      <c r="J5" s="144"/>
      <c r="K5" s="144"/>
      <c r="L5" s="144"/>
      <c r="M5" s="144"/>
      <c r="N5" s="144"/>
      <c r="O5" s="144"/>
      <c r="P5" s="144"/>
      <c r="Q5" s="144"/>
      <c r="R5" s="144"/>
      <c r="S5" s="7"/>
      <c r="T5" s="5"/>
      <c r="U5" s="37"/>
      <c r="V5" s="37"/>
      <c r="W5" s="45"/>
      <c r="X5" s="45"/>
      <c r="Y5" s="45"/>
      <c r="Z5" s="45"/>
      <c r="AA5" s="45"/>
      <c r="AB5" s="45"/>
      <c r="AC5" s="45"/>
      <c r="AD5" s="45"/>
      <c r="AE5" s="45"/>
      <c r="AF5" s="45"/>
      <c r="AG5" s="45"/>
      <c r="AH5" s="45"/>
      <c r="AI5" s="45"/>
    </row>
    <row r="6" spans="1:35" ht="18.75" x14ac:dyDescent="0.3">
      <c r="A6" s="7"/>
      <c r="B6" s="5"/>
      <c r="C6" s="7"/>
      <c r="D6" s="7"/>
      <c r="E6" s="198" t="s">
        <v>114</v>
      </c>
      <c r="F6" s="192">
        <f>(1+F7)*'Organic Cash Flow'!$E$10</f>
        <v>0</v>
      </c>
      <c r="G6" s="192">
        <f>(1+G7)*'Organic Cash Flow'!$E$10</f>
        <v>0</v>
      </c>
      <c r="H6" s="192">
        <f>(1+H7)*'Organic Cash Flow'!$E$10</f>
        <v>0</v>
      </c>
      <c r="I6" s="192">
        <f>(1+I7)*'Organic Cash Flow'!$E$10</f>
        <v>0</v>
      </c>
      <c r="J6" s="192">
        <f>(1+J7)*'Organic Cash Flow'!$E$10</f>
        <v>0</v>
      </c>
      <c r="K6" s="192">
        <f>(1+K7)*'Organic Cash Flow'!$E$10</f>
        <v>0</v>
      </c>
      <c r="L6" s="192">
        <f>(1+L7)*'Organic Cash Flow'!$E$10</f>
        <v>0</v>
      </c>
      <c r="M6" s="192">
        <f>(1+M7)*'Organic Cash Flow'!$E$10</f>
        <v>0</v>
      </c>
      <c r="N6" s="192">
        <f>(1+N7)*'Organic Cash Flow'!$E$10</f>
        <v>0</v>
      </c>
      <c r="O6" s="192">
        <f>(1+O7)*'Organic Cash Flow'!$E$10</f>
        <v>0</v>
      </c>
      <c r="P6" s="192">
        <f>(1+P7)*'Organic Cash Flow'!$E$10</f>
        <v>0</v>
      </c>
      <c r="Q6" s="192">
        <f>(1+Q7)*'Organic Cash Flow'!$E$10</f>
        <v>0</v>
      </c>
      <c r="R6" s="193">
        <f>(1+R7)*'Organic Cash Flow'!$E$10</f>
        <v>0</v>
      </c>
      <c r="S6" s="7"/>
      <c r="T6" s="5"/>
      <c r="U6" s="37"/>
      <c r="V6" s="37"/>
      <c r="W6" s="45"/>
      <c r="X6" s="45"/>
      <c r="Y6" s="45"/>
      <c r="Z6" s="45"/>
      <c r="AA6" s="45"/>
      <c r="AB6" s="45"/>
      <c r="AC6" s="45"/>
      <c r="AD6" s="45"/>
      <c r="AE6" s="45"/>
      <c r="AF6" s="45"/>
      <c r="AG6" s="45"/>
      <c r="AH6" s="45"/>
      <c r="AI6" s="45"/>
    </row>
    <row r="7" spans="1:35" x14ac:dyDescent="0.25">
      <c r="A7" s="142" t="s">
        <v>58</v>
      </c>
      <c r="B7" s="6"/>
      <c r="C7" s="8"/>
      <c r="D7" s="182" t="s">
        <v>115</v>
      </c>
      <c r="E7" s="5"/>
      <c r="F7" s="199">
        <v>-0.3</v>
      </c>
      <c r="G7" s="199">
        <v>-0.25</v>
      </c>
      <c r="H7" s="199">
        <v>-0.2</v>
      </c>
      <c r="I7" s="199">
        <v>-0.15</v>
      </c>
      <c r="J7" s="199">
        <v>-0.1</v>
      </c>
      <c r="K7" s="199">
        <v>-0.05</v>
      </c>
      <c r="L7" s="199">
        <v>0</v>
      </c>
      <c r="M7" s="199">
        <v>0.05</v>
      </c>
      <c r="N7" s="199">
        <v>0.1</v>
      </c>
      <c r="O7" s="199">
        <v>0.15</v>
      </c>
      <c r="P7" s="199">
        <v>0.2</v>
      </c>
      <c r="Q7" s="199">
        <v>0.25</v>
      </c>
      <c r="R7" s="199">
        <v>0.3</v>
      </c>
      <c r="S7" s="7"/>
      <c r="T7" s="5"/>
      <c r="U7" s="38"/>
      <c r="V7" s="37"/>
      <c r="W7" s="39"/>
      <c r="X7" s="39"/>
      <c r="Y7" s="39"/>
      <c r="Z7" s="39"/>
      <c r="AA7" s="39"/>
      <c r="AB7" s="39"/>
      <c r="AC7" s="39"/>
      <c r="AD7" s="39"/>
      <c r="AE7" s="39"/>
      <c r="AF7" s="39"/>
      <c r="AG7" s="39"/>
      <c r="AH7" s="39"/>
      <c r="AI7" s="39"/>
    </row>
    <row r="8" spans="1:35" x14ac:dyDescent="0.25">
      <c r="A8" s="142"/>
      <c r="B8" s="6"/>
      <c r="C8" s="210" t="s">
        <v>61</v>
      </c>
      <c r="D8" s="176">
        <f>(1+E8)*'Organic Cash Flow'!$E$11</f>
        <v>0</v>
      </c>
      <c r="E8" s="175">
        <v>-0.3</v>
      </c>
      <c r="F8" s="2">
        <f>(1+F$7)*'Organic Cash Flow'!$E$10*(1+$E8)*'Organic Cash Flow'!$E$11-'Organic Cash Flow'!$E$45</f>
        <v>0</v>
      </c>
      <c r="G8" s="2">
        <f>(1+G$7)*'Organic Cash Flow'!$E$10*(1+$E8)*'Organic Cash Flow'!$E$11-'Organic Cash Flow'!$E$45</f>
        <v>0</v>
      </c>
      <c r="H8" s="2">
        <f>(1+H$7)*'Organic Cash Flow'!$E$10*(1+$E8)*'Organic Cash Flow'!$E$11-'Organic Cash Flow'!$E$45</f>
        <v>0</v>
      </c>
      <c r="I8" s="2">
        <f>(1+I$7)*'Organic Cash Flow'!$E$10*(1+$E8)*'Organic Cash Flow'!$E$11-'Organic Cash Flow'!$E$45</f>
        <v>0</v>
      </c>
      <c r="J8" s="2">
        <f>(1+J$7)*'Organic Cash Flow'!$E$10*(1+$E8)*'Organic Cash Flow'!$E$11-'Organic Cash Flow'!$E$45</f>
        <v>0</v>
      </c>
      <c r="K8" s="2">
        <f>(1+K$7)*'Organic Cash Flow'!$E$10*(1+$E8)*'Organic Cash Flow'!$E$11-'Organic Cash Flow'!$E$45</f>
        <v>0</v>
      </c>
      <c r="L8" s="2">
        <f>(1+L$7)*'Organic Cash Flow'!$E$10*(1+$E8)*'Organic Cash Flow'!$E$11-'Organic Cash Flow'!$E$45</f>
        <v>0</v>
      </c>
      <c r="M8" s="2">
        <f>(1+M$7)*'Organic Cash Flow'!$E$10*(1+$E8)*'Organic Cash Flow'!$E$11-'Organic Cash Flow'!$E$45</f>
        <v>0</v>
      </c>
      <c r="N8" s="2">
        <f>(1+N$7)*'Organic Cash Flow'!$E$10*(1+$E8)*'Organic Cash Flow'!$E$11-'Organic Cash Flow'!$E$45</f>
        <v>0</v>
      </c>
      <c r="O8" s="2">
        <f>(1+O$7)*'Organic Cash Flow'!$E$10*(1+$E8)*'Organic Cash Flow'!$E$11-'Organic Cash Flow'!$E$45</f>
        <v>0</v>
      </c>
      <c r="P8" s="2">
        <f>(1+P$7)*'Organic Cash Flow'!$E$10*(1+$E8)*'Organic Cash Flow'!$E$11-'Organic Cash Flow'!$E$45</f>
        <v>0</v>
      </c>
      <c r="Q8" s="2">
        <f>(1+Q$7)*'Organic Cash Flow'!$E$10*(1+$E8)*'Organic Cash Flow'!$E$11-'Organic Cash Flow'!$E$45</f>
        <v>0</v>
      </c>
      <c r="R8" s="2">
        <f>(1+R$7)*'Organic Cash Flow'!$E$10*(1+$E8)*'Organic Cash Flow'!$E$11-'Organic Cash Flow'!$E$45</f>
        <v>0</v>
      </c>
      <c r="S8" s="7"/>
      <c r="T8" s="5"/>
      <c r="U8" s="46"/>
      <c r="V8" s="40"/>
      <c r="W8" s="41"/>
      <c r="X8" s="41"/>
      <c r="Y8" s="41"/>
      <c r="Z8" s="41"/>
      <c r="AA8" s="41"/>
      <c r="AB8" s="41"/>
      <c r="AC8" s="41"/>
      <c r="AD8" s="41"/>
      <c r="AE8" s="41"/>
      <c r="AF8" s="41"/>
      <c r="AG8" s="41"/>
      <c r="AH8" s="41"/>
      <c r="AI8" s="41"/>
    </row>
    <row r="9" spans="1:35" x14ac:dyDescent="0.25">
      <c r="A9" s="142"/>
      <c r="B9" s="6"/>
      <c r="C9" s="210"/>
      <c r="D9" s="176">
        <f>(1+E9)*'Organic Cash Flow'!$E$11</f>
        <v>0</v>
      </c>
      <c r="E9" s="175">
        <v>-0.25</v>
      </c>
      <c r="F9" s="2">
        <f>(1+F$7)*'Organic Cash Flow'!$E$10*(1+$E9)*'Organic Cash Flow'!$E$11-'Organic Cash Flow'!$E$45</f>
        <v>0</v>
      </c>
      <c r="G9" s="2">
        <f>(1+G$7)*'Organic Cash Flow'!$E$10*(1+$E9)*'Organic Cash Flow'!$E$11-'Organic Cash Flow'!$E$45</f>
        <v>0</v>
      </c>
      <c r="H9" s="2">
        <f>(1+H$7)*'Organic Cash Flow'!$E$10*(1+$E9)*'Organic Cash Flow'!$E$11-'Organic Cash Flow'!$E$45</f>
        <v>0</v>
      </c>
      <c r="I9" s="2">
        <f>(1+I$7)*'Organic Cash Flow'!$E$10*(1+$E9)*'Organic Cash Flow'!$E$11-'Organic Cash Flow'!$E$45</f>
        <v>0</v>
      </c>
      <c r="J9" s="2">
        <f>(1+J$7)*'Organic Cash Flow'!$E$10*(1+$E9)*'Organic Cash Flow'!$E$11-'Organic Cash Flow'!$E$45</f>
        <v>0</v>
      </c>
      <c r="K9" s="2">
        <f>(1+K$7)*'Organic Cash Flow'!$E$10*(1+$E9)*'Organic Cash Flow'!$E$11-'Organic Cash Flow'!$E$45</f>
        <v>0</v>
      </c>
      <c r="L9" s="2">
        <f>(1+L$7)*'Organic Cash Flow'!$E$10*(1+$E9)*'Organic Cash Flow'!$E$11-'Organic Cash Flow'!$E$45</f>
        <v>0</v>
      </c>
      <c r="M9" s="2">
        <f>(1+M$7)*'Organic Cash Flow'!$E$10*(1+$E9)*'Organic Cash Flow'!$E$11-'Organic Cash Flow'!$E$45</f>
        <v>0</v>
      </c>
      <c r="N9" s="2">
        <f>(1+N$7)*'Organic Cash Flow'!$E$10*(1+$E9)*'Organic Cash Flow'!$E$11-'Organic Cash Flow'!$E$45</f>
        <v>0</v>
      </c>
      <c r="O9" s="2">
        <f>(1+O$7)*'Organic Cash Flow'!$E$10*(1+$E9)*'Organic Cash Flow'!$E$11-'Organic Cash Flow'!$E$45</f>
        <v>0</v>
      </c>
      <c r="P9" s="2">
        <f>(1+P$7)*'Organic Cash Flow'!$E$10*(1+$E9)*'Organic Cash Flow'!$E$11-'Organic Cash Flow'!$E$45</f>
        <v>0</v>
      </c>
      <c r="Q9" s="2">
        <f>(1+Q$7)*'Organic Cash Flow'!$E$10*(1+$E9)*'Organic Cash Flow'!$E$11-'Organic Cash Flow'!$E$45</f>
        <v>0</v>
      </c>
      <c r="R9" s="2">
        <f>(1+R$7)*'Organic Cash Flow'!$E$10*(1+$E9)*'Organic Cash Flow'!$E$11-'Organic Cash Flow'!$E$45</f>
        <v>0</v>
      </c>
      <c r="S9" s="7"/>
      <c r="T9" s="5"/>
      <c r="U9" s="46"/>
      <c r="V9" s="40"/>
      <c r="W9" s="41"/>
      <c r="X9" s="41"/>
      <c r="Y9" s="41"/>
      <c r="Z9" s="41"/>
      <c r="AA9" s="41"/>
      <c r="AB9" s="41"/>
      <c r="AC9" s="41"/>
      <c r="AD9" s="41"/>
      <c r="AE9" s="41"/>
      <c r="AF9" s="41"/>
      <c r="AG9" s="41"/>
      <c r="AH9" s="41"/>
      <c r="AI9" s="41"/>
    </row>
    <row r="10" spans="1:35" x14ac:dyDescent="0.25">
      <c r="A10" s="142"/>
      <c r="B10" s="6"/>
      <c r="C10" s="210"/>
      <c r="D10" s="176">
        <f>(1+E10)*'Organic Cash Flow'!$E$11</f>
        <v>0</v>
      </c>
      <c r="E10" s="175">
        <v>-0.2</v>
      </c>
      <c r="F10" s="2">
        <f>(1+F$7)*'Organic Cash Flow'!$E$10*(1+$E10)*'Organic Cash Flow'!$E$11-'Organic Cash Flow'!$E$45</f>
        <v>0</v>
      </c>
      <c r="G10" s="2">
        <f>(1+G$7)*'Organic Cash Flow'!$E$10*(1+$E10)*'Organic Cash Flow'!$E$11-'Organic Cash Flow'!$E$45</f>
        <v>0</v>
      </c>
      <c r="H10" s="2">
        <f>(1+H$7)*'Organic Cash Flow'!$E$10*(1+$E10)*'Organic Cash Flow'!$E$11-'Organic Cash Flow'!$E$45</f>
        <v>0</v>
      </c>
      <c r="I10" s="2">
        <f>(1+I$7)*'Organic Cash Flow'!$E$10*(1+$E10)*'Organic Cash Flow'!$E$11-'Organic Cash Flow'!$E$45</f>
        <v>0</v>
      </c>
      <c r="J10" s="2">
        <f>(1+J$7)*'Organic Cash Flow'!$E$10*(1+$E10)*'Organic Cash Flow'!$E$11-'Organic Cash Flow'!$E$45</f>
        <v>0</v>
      </c>
      <c r="K10" s="2">
        <f>(1+K$7)*'Organic Cash Flow'!$E$10*(1+$E10)*'Organic Cash Flow'!$E$11-'Organic Cash Flow'!$E$45</f>
        <v>0</v>
      </c>
      <c r="L10" s="2">
        <f>(1+L$7)*'Organic Cash Flow'!$E$10*(1+$E10)*'Organic Cash Flow'!$E$11-'Organic Cash Flow'!$E$45</f>
        <v>0</v>
      </c>
      <c r="M10" s="2">
        <f>(1+M$7)*'Organic Cash Flow'!$E$10*(1+$E10)*'Organic Cash Flow'!$E$11-'Organic Cash Flow'!$E$45</f>
        <v>0</v>
      </c>
      <c r="N10" s="2">
        <f>(1+N$7)*'Organic Cash Flow'!$E$10*(1+$E10)*'Organic Cash Flow'!$E$11-'Organic Cash Flow'!$E$45</f>
        <v>0</v>
      </c>
      <c r="O10" s="2">
        <f>(1+O$7)*'Organic Cash Flow'!$E$10*(1+$E10)*'Organic Cash Flow'!$E$11-'Organic Cash Flow'!$E$45</f>
        <v>0</v>
      </c>
      <c r="P10" s="2">
        <f>(1+P$7)*'Organic Cash Flow'!$E$10*(1+$E10)*'Organic Cash Flow'!$E$11-'Organic Cash Flow'!$E$45</f>
        <v>0</v>
      </c>
      <c r="Q10" s="2">
        <f>(1+Q$7)*'Organic Cash Flow'!$E$10*(1+$E10)*'Organic Cash Flow'!$E$11-'Organic Cash Flow'!$E$45</f>
        <v>0</v>
      </c>
      <c r="R10" s="2">
        <f>(1+R$7)*'Organic Cash Flow'!$E$10*(1+$E10)*'Organic Cash Flow'!$E$11-'Organic Cash Flow'!$E$45</f>
        <v>0</v>
      </c>
      <c r="S10" s="7"/>
      <c r="T10" s="5"/>
      <c r="U10" s="46"/>
      <c r="V10" s="40"/>
      <c r="W10" s="41"/>
      <c r="X10" s="41"/>
      <c r="Y10" s="41"/>
      <c r="Z10" s="41"/>
      <c r="AA10" s="41"/>
      <c r="AB10" s="41"/>
      <c r="AC10" s="41"/>
      <c r="AD10" s="41"/>
      <c r="AE10" s="41"/>
      <c r="AF10" s="41"/>
      <c r="AG10" s="41"/>
      <c r="AH10" s="41"/>
      <c r="AI10" s="41"/>
    </row>
    <row r="11" spans="1:35" x14ac:dyDescent="0.25">
      <c r="A11" s="142"/>
      <c r="B11" s="6"/>
      <c r="C11" s="210"/>
      <c r="D11" s="176">
        <f>(1+E11)*'Organic Cash Flow'!$E$11</f>
        <v>0</v>
      </c>
      <c r="E11" s="175">
        <v>-0.15</v>
      </c>
      <c r="F11" s="2">
        <f>(1+F$7)*'Organic Cash Flow'!$E$10*(1+$E11)*'Organic Cash Flow'!$E$11-'Organic Cash Flow'!$E$45</f>
        <v>0</v>
      </c>
      <c r="G11" s="2">
        <f>(1+G$7)*'Organic Cash Flow'!$E$10*(1+$E11)*'Organic Cash Flow'!$E$11-'Organic Cash Flow'!$E$45</f>
        <v>0</v>
      </c>
      <c r="H11" s="2">
        <f>(1+H$7)*'Organic Cash Flow'!$E$10*(1+$E11)*'Organic Cash Flow'!$E$11-'Organic Cash Flow'!$E$45</f>
        <v>0</v>
      </c>
      <c r="I11" s="2">
        <f>(1+I$7)*'Organic Cash Flow'!$E$10*(1+$E11)*'Organic Cash Flow'!$E$11-'Organic Cash Flow'!$E$45</f>
        <v>0</v>
      </c>
      <c r="J11" s="2">
        <f>(1+J$7)*'Organic Cash Flow'!$E$10*(1+$E11)*'Organic Cash Flow'!$E$11-'Organic Cash Flow'!$E$45</f>
        <v>0</v>
      </c>
      <c r="K11" s="2">
        <f>(1+K$7)*'Organic Cash Flow'!$E$10*(1+$E11)*'Organic Cash Flow'!$E$11-'Organic Cash Flow'!$E$45</f>
        <v>0</v>
      </c>
      <c r="L11" s="2">
        <f>(1+L$7)*'Organic Cash Flow'!$E$10*(1+$E11)*'Organic Cash Flow'!$E$11-'Organic Cash Flow'!$E$45</f>
        <v>0</v>
      </c>
      <c r="M11" s="2">
        <f>(1+M$7)*'Organic Cash Flow'!$E$10*(1+$E11)*'Organic Cash Flow'!$E$11-'Organic Cash Flow'!$E$45</f>
        <v>0</v>
      </c>
      <c r="N11" s="2">
        <f>(1+N$7)*'Organic Cash Flow'!$E$10*(1+$E11)*'Organic Cash Flow'!$E$11-'Organic Cash Flow'!$E$45</f>
        <v>0</v>
      </c>
      <c r="O11" s="2">
        <f>(1+O$7)*'Organic Cash Flow'!$E$10*(1+$E11)*'Organic Cash Flow'!$E$11-'Organic Cash Flow'!$E$45</f>
        <v>0</v>
      </c>
      <c r="P11" s="2">
        <f>(1+P$7)*'Organic Cash Flow'!$E$10*(1+$E11)*'Organic Cash Flow'!$E$11-'Organic Cash Flow'!$E$45</f>
        <v>0</v>
      </c>
      <c r="Q11" s="2">
        <f>(1+Q$7)*'Organic Cash Flow'!$E$10*(1+$E11)*'Organic Cash Flow'!$E$11-'Organic Cash Flow'!$E$45</f>
        <v>0</v>
      </c>
      <c r="R11" s="2">
        <f>(1+R$7)*'Organic Cash Flow'!$E$10*(1+$E11)*'Organic Cash Flow'!$E$11-'Organic Cash Flow'!$E$45</f>
        <v>0</v>
      </c>
      <c r="S11" s="7"/>
      <c r="T11" s="5"/>
      <c r="U11" s="46"/>
      <c r="V11" s="40"/>
      <c r="W11" s="41"/>
      <c r="X11" s="41"/>
      <c r="Y11" s="41"/>
      <c r="Z11" s="41"/>
      <c r="AA11" s="41"/>
      <c r="AB11" s="41"/>
      <c r="AC11" s="41"/>
      <c r="AD11" s="41"/>
      <c r="AE11" s="41"/>
      <c r="AF11" s="41"/>
      <c r="AG11" s="41"/>
      <c r="AH11" s="41"/>
      <c r="AI11" s="41"/>
    </row>
    <row r="12" spans="1:35" x14ac:dyDescent="0.25">
      <c r="A12" s="142"/>
      <c r="B12" s="6"/>
      <c r="C12" s="210"/>
      <c r="D12" s="176">
        <f>(1+E12)*'Organic Cash Flow'!$E$11</f>
        <v>0</v>
      </c>
      <c r="E12" s="175">
        <v>-0.1</v>
      </c>
      <c r="F12" s="2">
        <f>(1+F$7)*'Organic Cash Flow'!$E$10*(1+$E12)*'Organic Cash Flow'!$E$11-'Organic Cash Flow'!$E$45</f>
        <v>0</v>
      </c>
      <c r="G12" s="2">
        <f>(1+G$7)*'Organic Cash Flow'!$E$10*(1+$E12)*'Organic Cash Flow'!$E$11-'Organic Cash Flow'!$E$45</f>
        <v>0</v>
      </c>
      <c r="H12" s="2">
        <f>(1+H$7)*'Organic Cash Flow'!$E$10*(1+$E12)*'Organic Cash Flow'!$E$11-'Organic Cash Flow'!$E$45</f>
        <v>0</v>
      </c>
      <c r="I12" s="2">
        <f>(1+I$7)*'Organic Cash Flow'!$E$10*(1+$E12)*'Organic Cash Flow'!$E$11-'Organic Cash Flow'!$E$45</f>
        <v>0</v>
      </c>
      <c r="J12" s="2">
        <f>(1+J$7)*'Organic Cash Flow'!$E$10*(1+$E12)*'Organic Cash Flow'!$E$11-'Organic Cash Flow'!$E$45</f>
        <v>0</v>
      </c>
      <c r="K12" s="2">
        <f>(1+K$7)*'Organic Cash Flow'!$E$10*(1+$E12)*'Organic Cash Flow'!$E$11-'Organic Cash Flow'!$E$45</f>
        <v>0</v>
      </c>
      <c r="L12" s="2">
        <f>(1+L$7)*'Organic Cash Flow'!$E$10*(1+$E12)*'Organic Cash Flow'!$E$11-'Organic Cash Flow'!$E$45</f>
        <v>0</v>
      </c>
      <c r="M12" s="2">
        <f>(1+M$7)*'Organic Cash Flow'!$E$10*(1+$E12)*'Organic Cash Flow'!$E$11-'Organic Cash Flow'!$E$45</f>
        <v>0</v>
      </c>
      <c r="N12" s="2">
        <f>(1+N$7)*'Organic Cash Flow'!$E$10*(1+$E12)*'Organic Cash Flow'!$E$11-'Organic Cash Flow'!$E$45</f>
        <v>0</v>
      </c>
      <c r="O12" s="2">
        <f>(1+O$7)*'Organic Cash Flow'!$E$10*(1+$E12)*'Organic Cash Flow'!$E$11-'Organic Cash Flow'!$E$45</f>
        <v>0</v>
      </c>
      <c r="P12" s="2">
        <f>(1+P$7)*'Organic Cash Flow'!$E$10*(1+$E12)*'Organic Cash Flow'!$E$11-'Organic Cash Flow'!$E$45</f>
        <v>0</v>
      </c>
      <c r="Q12" s="2">
        <f>(1+Q$7)*'Organic Cash Flow'!$E$10*(1+$E12)*'Organic Cash Flow'!$E$11-'Organic Cash Flow'!$E$45</f>
        <v>0</v>
      </c>
      <c r="R12" s="2">
        <f>(1+R$7)*'Organic Cash Flow'!$E$10*(1+$E12)*'Organic Cash Flow'!$E$11-'Organic Cash Flow'!$E$45</f>
        <v>0</v>
      </c>
      <c r="S12" s="7"/>
      <c r="T12" s="5"/>
      <c r="U12" s="46"/>
      <c r="V12" s="40"/>
      <c r="W12" s="41"/>
      <c r="X12" s="41"/>
      <c r="Y12" s="41"/>
      <c r="Z12" s="41"/>
      <c r="AA12" s="41"/>
      <c r="AB12" s="41"/>
      <c r="AC12" s="41"/>
      <c r="AD12" s="41"/>
      <c r="AE12" s="41"/>
      <c r="AF12" s="41"/>
      <c r="AG12" s="41"/>
      <c r="AH12" s="41"/>
      <c r="AI12" s="41"/>
    </row>
    <row r="13" spans="1:35" x14ac:dyDescent="0.25">
      <c r="A13" s="142"/>
      <c r="B13" s="6"/>
      <c r="C13" s="210"/>
      <c r="D13" s="176">
        <f>(1+E13)*'Organic Cash Flow'!$E$11</f>
        <v>0</v>
      </c>
      <c r="E13" s="175">
        <v>-0.05</v>
      </c>
      <c r="F13" s="2">
        <f>(1+F$7)*'Organic Cash Flow'!$E$10*(1+$E13)*'Organic Cash Flow'!$E$11-'Organic Cash Flow'!$E$45</f>
        <v>0</v>
      </c>
      <c r="G13" s="2">
        <f>(1+G$7)*'Organic Cash Flow'!$E$10*(1+$E13)*'Organic Cash Flow'!$E$11-'Organic Cash Flow'!$E$45</f>
        <v>0</v>
      </c>
      <c r="H13" s="2">
        <f>(1+H$7)*'Organic Cash Flow'!$E$10*(1+$E13)*'Organic Cash Flow'!$E$11-'Organic Cash Flow'!$E$45</f>
        <v>0</v>
      </c>
      <c r="I13" s="2">
        <f>(1+I$7)*'Organic Cash Flow'!$E$10*(1+$E13)*'Organic Cash Flow'!$E$11-'Organic Cash Flow'!$E$45</f>
        <v>0</v>
      </c>
      <c r="J13" s="2">
        <f>(1+J$7)*'Organic Cash Flow'!$E$10*(1+$E13)*'Organic Cash Flow'!$E$11-'Organic Cash Flow'!$E$45</f>
        <v>0</v>
      </c>
      <c r="K13" s="2">
        <f>(1+K$7)*'Organic Cash Flow'!$E$10*(1+$E13)*'Organic Cash Flow'!$E$11-'Organic Cash Flow'!$E$45</f>
        <v>0</v>
      </c>
      <c r="L13" s="2">
        <f>(1+L$7)*'Organic Cash Flow'!$E$10*(1+$E13)*'Organic Cash Flow'!$E$11-'Organic Cash Flow'!$E$45</f>
        <v>0</v>
      </c>
      <c r="M13" s="2">
        <f>(1+M$7)*'Organic Cash Flow'!$E$10*(1+$E13)*'Organic Cash Flow'!$E$11-'Organic Cash Flow'!$E$45</f>
        <v>0</v>
      </c>
      <c r="N13" s="2">
        <f>(1+N$7)*'Organic Cash Flow'!$E$10*(1+$E13)*'Organic Cash Flow'!$E$11-'Organic Cash Flow'!$E$45</f>
        <v>0</v>
      </c>
      <c r="O13" s="2">
        <f>(1+O$7)*'Organic Cash Flow'!$E$10*(1+$E13)*'Organic Cash Flow'!$E$11-'Organic Cash Flow'!$E$45</f>
        <v>0</v>
      </c>
      <c r="P13" s="2">
        <f>(1+P$7)*'Organic Cash Flow'!$E$10*(1+$E13)*'Organic Cash Flow'!$E$11-'Organic Cash Flow'!$E$45</f>
        <v>0</v>
      </c>
      <c r="Q13" s="2">
        <f>(1+Q$7)*'Organic Cash Flow'!$E$10*(1+$E13)*'Organic Cash Flow'!$E$11-'Organic Cash Flow'!$E$45</f>
        <v>0</v>
      </c>
      <c r="R13" s="2">
        <f>(1+R$7)*'Organic Cash Flow'!$E$10*(1+$E13)*'Organic Cash Flow'!$E$11-'Organic Cash Flow'!$E$45</f>
        <v>0</v>
      </c>
      <c r="S13" s="7"/>
      <c r="T13" s="5"/>
      <c r="U13" s="46"/>
      <c r="V13" s="40"/>
      <c r="W13" s="41"/>
      <c r="X13" s="41"/>
      <c r="Y13" s="41"/>
      <c r="Z13" s="41"/>
      <c r="AA13" s="41"/>
      <c r="AB13" s="41"/>
      <c r="AC13" s="41"/>
      <c r="AD13" s="41"/>
      <c r="AE13" s="41"/>
      <c r="AF13" s="41"/>
      <c r="AG13" s="41"/>
      <c r="AH13" s="41"/>
      <c r="AI13" s="41"/>
    </row>
    <row r="14" spans="1:35" ht="15.75" x14ac:dyDescent="0.25">
      <c r="A14" s="142"/>
      <c r="B14" s="6"/>
      <c r="C14" s="210"/>
      <c r="D14" s="176">
        <f>(1+E14)*'Organic Cash Flow'!$E$11</f>
        <v>0</v>
      </c>
      <c r="E14" s="175">
        <v>0</v>
      </c>
      <c r="F14" s="2">
        <f>(1+F$7)*'Organic Cash Flow'!$E$10*(1+$E14)*'Organic Cash Flow'!$E$11-'Organic Cash Flow'!$E$45</f>
        <v>0</v>
      </c>
      <c r="G14" s="2">
        <f>(1+G$7)*'Organic Cash Flow'!$E$10*(1+$E14)*'Organic Cash Flow'!$E$11-'Organic Cash Flow'!$E$45</f>
        <v>0</v>
      </c>
      <c r="H14" s="2">
        <f>(1+H$7)*'Organic Cash Flow'!$E$10*(1+$E14)*'Organic Cash Flow'!$E$11-'Organic Cash Flow'!$E$45</f>
        <v>0</v>
      </c>
      <c r="I14" s="2">
        <f>(1+I$7)*'Organic Cash Flow'!$E$10*(1+$E14)*'Organic Cash Flow'!$E$11-'Organic Cash Flow'!$E$45</f>
        <v>0</v>
      </c>
      <c r="J14" s="2">
        <f>(1+J$7)*'Organic Cash Flow'!$E$10*(1+$E14)*'Organic Cash Flow'!$E$11-'Organic Cash Flow'!$E$45</f>
        <v>0</v>
      </c>
      <c r="K14" s="2">
        <f>(1+K$7)*'Organic Cash Flow'!$E$10*(1+$E14)*'Organic Cash Flow'!$E$11-'Organic Cash Flow'!$E$45</f>
        <v>0</v>
      </c>
      <c r="L14" s="24">
        <f>'Organic Cash Flow'!E46</f>
        <v>0</v>
      </c>
      <c r="M14" s="2">
        <f>(1+M$7)*'Organic Cash Flow'!$E$10*(1+$E14)*'Organic Cash Flow'!$E$11-'Organic Cash Flow'!$E$45</f>
        <v>0</v>
      </c>
      <c r="N14" s="2">
        <f>(1+N$7)*'Organic Cash Flow'!$E$10*(1+$E14)*'Organic Cash Flow'!$E$11-'Organic Cash Flow'!$E$45</f>
        <v>0</v>
      </c>
      <c r="O14" s="2">
        <f>(1+O$7)*'Organic Cash Flow'!$E$10*(1+$E14)*'Organic Cash Flow'!$E$11-'Organic Cash Flow'!$E$45</f>
        <v>0</v>
      </c>
      <c r="P14" s="2">
        <f>(1+P$7)*'Organic Cash Flow'!$E$10*(1+$E14)*'Organic Cash Flow'!$E$11-'Organic Cash Flow'!$E$45</f>
        <v>0</v>
      </c>
      <c r="Q14" s="2">
        <f>(1+Q$7)*'Organic Cash Flow'!$E$10*(1+$E14)*'Organic Cash Flow'!$E$11-'Organic Cash Flow'!$E$45</f>
        <v>0</v>
      </c>
      <c r="R14" s="2">
        <f>(1+R$7)*'Organic Cash Flow'!$E$10*(1+$E14)*'Organic Cash Flow'!$E$11-'Organic Cash Flow'!$E$45</f>
        <v>0</v>
      </c>
      <c r="S14" s="7"/>
      <c r="T14" s="5"/>
      <c r="U14" s="46"/>
      <c r="V14" s="40"/>
      <c r="W14" s="41"/>
      <c r="X14" s="41"/>
      <c r="Y14" s="41"/>
      <c r="Z14" s="41"/>
      <c r="AA14" s="41"/>
      <c r="AB14" s="41"/>
      <c r="AC14" s="42"/>
      <c r="AD14" s="41"/>
      <c r="AE14" s="41"/>
      <c r="AF14" s="41"/>
      <c r="AG14" s="41"/>
      <c r="AH14" s="41"/>
      <c r="AI14" s="41"/>
    </row>
    <row r="15" spans="1:35" x14ac:dyDescent="0.25">
      <c r="A15" s="142"/>
      <c r="B15" s="6"/>
      <c r="C15" s="210"/>
      <c r="D15" s="176">
        <f>(1+E15)*'Organic Cash Flow'!$E$11</f>
        <v>0</v>
      </c>
      <c r="E15" s="175">
        <v>0.05</v>
      </c>
      <c r="F15" s="2">
        <f>(1+F$7)*'Organic Cash Flow'!$E$10*(1+$E15)*'Organic Cash Flow'!$E$11-'Organic Cash Flow'!$E$45</f>
        <v>0</v>
      </c>
      <c r="G15" s="2">
        <f>(1+G$7)*'Organic Cash Flow'!$E$10*(1+$E15)*'Organic Cash Flow'!$E$11-'Organic Cash Flow'!$E$45</f>
        <v>0</v>
      </c>
      <c r="H15" s="2">
        <f>(1+H$7)*'Organic Cash Flow'!$E$10*(1+$E15)*'Organic Cash Flow'!$E$11-'Organic Cash Flow'!$E$45</f>
        <v>0</v>
      </c>
      <c r="I15" s="2">
        <f>(1+I$7)*'Organic Cash Flow'!$E$10*(1+$E15)*'Organic Cash Flow'!$E$11-'Organic Cash Flow'!$E$45</f>
        <v>0</v>
      </c>
      <c r="J15" s="2">
        <f>(1+J$7)*'Organic Cash Flow'!$E$10*(1+$E15)*'Organic Cash Flow'!$E$11-'Organic Cash Flow'!$E$45</f>
        <v>0</v>
      </c>
      <c r="K15" s="2">
        <f>(1+K$7)*'Organic Cash Flow'!$E$10*(1+$E15)*'Organic Cash Flow'!$E$11-'Organic Cash Flow'!$E$45</f>
        <v>0</v>
      </c>
      <c r="L15" s="2">
        <f>(1+L$7)*'Organic Cash Flow'!$E$10*(1+$E15)*'Organic Cash Flow'!$E$11-'Organic Cash Flow'!$E$45</f>
        <v>0</v>
      </c>
      <c r="M15" s="2">
        <f>(1+M$7)*'Organic Cash Flow'!$E$10*(1+$E15)*'Organic Cash Flow'!$E$11-'Organic Cash Flow'!$E$45</f>
        <v>0</v>
      </c>
      <c r="N15" s="2">
        <f>(1+N$7)*'Organic Cash Flow'!$E$10*(1+$E15)*'Organic Cash Flow'!$E$11-'Organic Cash Flow'!$E$45</f>
        <v>0</v>
      </c>
      <c r="O15" s="2">
        <f>(1+O$7)*'Organic Cash Flow'!$E$10*(1+$E15)*'Organic Cash Flow'!$E$11-'Organic Cash Flow'!$E$45</f>
        <v>0</v>
      </c>
      <c r="P15" s="2">
        <f>(1+P$7)*'Organic Cash Flow'!$E$10*(1+$E15)*'Organic Cash Flow'!$E$11-'Organic Cash Flow'!$E$45</f>
        <v>0</v>
      </c>
      <c r="Q15" s="2">
        <f>(1+Q$7)*'Organic Cash Flow'!$E$10*(1+$E15)*'Organic Cash Flow'!$E$11-'Organic Cash Flow'!$E$45</f>
        <v>0</v>
      </c>
      <c r="R15" s="2">
        <f>(1+R$7)*'Organic Cash Flow'!$E$10*(1+$E15)*'Organic Cash Flow'!$E$11-'Organic Cash Flow'!$E$45</f>
        <v>0</v>
      </c>
      <c r="S15" s="7"/>
      <c r="T15" s="5"/>
      <c r="U15" s="46"/>
      <c r="V15" s="40"/>
      <c r="W15" s="41"/>
      <c r="X15" s="41"/>
      <c r="Y15" s="41"/>
      <c r="Z15" s="41"/>
      <c r="AA15" s="41"/>
      <c r="AB15" s="41"/>
      <c r="AC15" s="41"/>
      <c r="AD15" s="41"/>
      <c r="AE15" s="41"/>
      <c r="AF15" s="41"/>
      <c r="AG15" s="41"/>
      <c r="AH15" s="41"/>
      <c r="AI15" s="41"/>
    </row>
    <row r="16" spans="1:35" x14ac:dyDescent="0.25">
      <c r="A16" s="142"/>
      <c r="B16" s="6"/>
      <c r="C16" s="210"/>
      <c r="D16" s="176">
        <f>(1+E16)*'Organic Cash Flow'!$E$11</f>
        <v>0</v>
      </c>
      <c r="E16" s="175">
        <v>0.1</v>
      </c>
      <c r="F16" s="2">
        <f>(1+F$7)*'Organic Cash Flow'!$E$10*(1+$E16)*'Organic Cash Flow'!$E$11-'Organic Cash Flow'!$E$45</f>
        <v>0</v>
      </c>
      <c r="G16" s="2">
        <f>(1+G$7)*'Organic Cash Flow'!$E$10*(1+$E16)*'Organic Cash Flow'!$E$11-'Organic Cash Flow'!$E$45</f>
        <v>0</v>
      </c>
      <c r="H16" s="2">
        <f>(1+H$7)*'Organic Cash Flow'!$E$10*(1+$E16)*'Organic Cash Flow'!$E$11-'Organic Cash Flow'!$E$45</f>
        <v>0</v>
      </c>
      <c r="I16" s="2">
        <f>(1+I$7)*'Organic Cash Flow'!$E$10*(1+$E16)*'Organic Cash Flow'!$E$11-'Organic Cash Flow'!$E$45</f>
        <v>0</v>
      </c>
      <c r="J16" s="2">
        <f>(1+J$7)*'Organic Cash Flow'!$E$10*(1+$E16)*'Organic Cash Flow'!$E$11-'Organic Cash Flow'!$E$45</f>
        <v>0</v>
      </c>
      <c r="K16" s="2">
        <f>(1+K$7)*'Organic Cash Flow'!$E$10*(1+$E16)*'Organic Cash Flow'!$E$11-'Organic Cash Flow'!$E$45</f>
        <v>0</v>
      </c>
      <c r="L16" s="2">
        <f>(1+L$7)*'Organic Cash Flow'!$E$10*(1+$E16)*'Organic Cash Flow'!$E$11-'Organic Cash Flow'!$E$45</f>
        <v>0</v>
      </c>
      <c r="M16" s="2">
        <f>(1+M$7)*'Organic Cash Flow'!$E$10*(1+$E16)*'Organic Cash Flow'!$E$11-'Organic Cash Flow'!$E$45</f>
        <v>0</v>
      </c>
      <c r="N16" s="2">
        <f>(1+N$7)*'Organic Cash Flow'!$E$10*(1+$E16)*'Organic Cash Flow'!$E$11-'Organic Cash Flow'!$E$45</f>
        <v>0</v>
      </c>
      <c r="O16" s="2">
        <f>(1+O$7)*'Organic Cash Flow'!$E$10*(1+$E16)*'Organic Cash Flow'!$E$11-'Organic Cash Flow'!$E$45</f>
        <v>0</v>
      </c>
      <c r="P16" s="2">
        <f>(1+P$7)*'Organic Cash Flow'!$E$10*(1+$E16)*'Organic Cash Flow'!$E$11-'Organic Cash Flow'!$E$45</f>
        <v>0</v>
      </c>
      <c r="Q16" s="2">
        <f>(1+Q$7)*'Organic Cash Flow'!$E$10*(1+$E16)*'Organic Cash Flow'!$E$11-'Organic Cash Flow'!$E$45</f>
        <v>0</v>
      </c>
      <c r="R16" s="2">
        <f>(1+R$7)*'Organic Cash Flow'!$E$10*(1+$E16)*'Organic Cash Flow'!$E$11-'Organic Cash Flow'!$E$45</f>
        <v>0</v>
      </c>
      <c r="S16" s="7"/>
      <c r="T16" s="5"/>
      <c r="U16" s="46"/>
      <c r="V16" s="40"/>
      <c r="W16" s="41"/>
      <c r="X16" s="41"/>
      <c r="Y16" s="41"/>
      <c r="Z16" s="41"/>
      <c r="AA16" s="41"/>
      <c r="AB16" s="41"/>
      <c r="AC16" s="41"/>
      <c r="AD16" s="41"/>
      <c r="AE16" s="41"/>
      <c r="AF16" s="41"/>
      <c r="AG16" s="41"/>
      <c r="AH16" s="41"/>
      <c r="AI16" s="41"/>
    </row>
    <row r="17" spans="1:35" x14ac:dyDescent="0.25">
      <c r="A17" s="142"/>
      <c r="B17" s="6"/>
      <c r="C17" s="210"/>
      <c r="D17" s="176">
        <f>(1+E17)*'Organic Cash Flow'!$E$11</f>
        <v>0</v>
      </c>
      <c r="E17" s="175">
        <v>0.15</v>
      </c>
      <c r="F17" s="2">
        <f>(1+F$7)*'Organic Cash Flow'!$E$10*(1+$E17)*'Organic Cash Flow'!$E$11-'Organic Cash Flow'!$E$45</f>
        <v>0</v>
      </c>
      <c r="G17" s="2">
        <f>(1+G$7)*'Organic Cash Flow'!$E$10*(1+$E17)*'Organic Cash Flow'!$E$11-'Organic Cash Flow'!$E$45</f>
        <v>0</v>
      </c>
      <c r="H17" s="2">
        <f>(1+H$7)*'Organic Cash Flow'!$E$10*(1+$E17)*'Organic Cash Flow'!$E$11-'Organic Cash Flow'!$E$45</f>
        <v>0</v>
      </c>
      <c r="I17" s="2">
        <f>(1+I$7)*'Organic Cash Flow'!$E$10*(1+$E17)*'Organic Cash Flow'!$E$11-'Organic Cash Flow'!$E$45</f>
        <v>0</v>
      </c>
      <c r="J17" s="2">
        <f>(1+J$7)*'Organic Cash Flow'!$E$10*(1+$E17)*'Organic Cash Flow'!$E$11-'Organic Cash Flow'!$E$45</f>
        <v>0</v>
      </c>
      <c r="K17" s="2">
        <f>(1+K$7)*'Organic Cash Flow'!$E$10*(1+$E17)*'Organic Cash Flow'!$E$11-'Organic Cash Flow'!$E$45</f>
        <v>0</v>
      </c>
      <c r="L17" s="2">
        <f>(1+L$7)*'Organic Cash Flow'!$E$10*(1+$E17)*'Organic Cash Flow'!$E$11-'Organic Cash Flow'!$E$45</f>
        <v>0</v>
      </c>
      <c r="M17" s="2">
        <f>(1+M$7)*'Organic Cash Flow'!$E$10*(1+$E17)*'Organic Cash Flow'!$E$11-'Organic Cash Flow'!$E$45</f>
        <v>0</v>
      </c>
      <c r="N17" s="2">
        <f>(1+N$7)*'Organic Cash Flow'!$E$10*(1+$E17)*'Organic Cash Flow'!$E$11-'Organic Cash Flow'!$E$45</f>
        <v>0</v>
      </c>
      <c r="O17" s="2">
        <f>(1+O$7)*'Organic Cash Flow'!$E$10*(1+$E17)*'Organic Cash Flow'!$E$11-'Organic Cash Flow'!$E$45</f>
        <v>0</v>
      </c>
      <c r="P17" s="2">
        <f>(1+P$7)*'Organic Cash Flow'!$E$10*(1+$E17)*'Organic Cash Flow'!$E$11-'Organic Cash Flow'!$E$45</f>
        <v>0</v>
      </c>
      <c r="Q17" s="2">
        <f>(1+Q$7)*'Organic Cash Flow'!$E$10*(1+$E17)*'Organic Cash Flow'!$E$11-'Organic Cash Flow'!$E$45</f>
        <v>0</v>
      </c>
      <c r="R17" s="2">
        <f>(1+R$7)*'Organic Cash Flow'!$E$10*(1+$E17)*'Organic Cash Flow'!$E$11-'Organic Cash Flow'!$E$45</f>
        <v>0</v>
      </c>
      <c r="S17" s="7"/>
      <c r="T17" s="5"/>
      <c r="U17" s="46"/>
      <c r="V17" s="40"/>
      <c r="W17" s="41"/>
      <c r="X17" s="41"/>
      <c r="Y17" s="41"/>
      <c r="Z17" s="41"/>
      <c r="AA17" s="41"/>
      <c r="AB17" s="41"/>
      <c r="AC17" s="41"/>
      <c r="AD17" s="41"/>
      <c r="AE17" s="41"/>
      <c r="AF17" s="41"/>
      <c r="AG17" s="41"/>
      <c r="AH17" s="41"/>
      <c r="AI17" s="41"/>
    </row>
    <row r="18" spans="1:35" x14ac:dyDescent="0.25">
      <c r="A18" s="142"/>
      <c r="B18" s="6"/>
      <c r="C18" s="210"/>
      <c r="D18" s="176">
        <f>(1+E18)*'Organic Cash Flow'!$E$11</f>
        <v>0</v>
      </c>
      <c r="E18" s="175">
        <v>0.2</v>
      </c>
      <c r="F18" s="2">
        <f>(1+F$7)*'Organic Cash Flow'!$E$10*(1+$E18)*'Organic Cash Flow'!$E$11-'Organic Cash Flow'!$E$45</f>
        <v>0</v>
      </c>
      <c r="G18" s="2">
        <f>(1+G$7)*'Organic Cash Flow'!$E$10*(1+$E18)*'Organic Cash Flow'!$E$11-'Organic Cash Flow'!$E$45</f>
        <v>0</v>
      </c>
      <c r="H18" s="2">
        <f>(1+H$7)*'Organic Cash Flow'!$E$10*(1+$E18)*'Organic Cash Flow'!$E$11-'Organic Cash Flow'!$E$45</f>
        <v>0</v>
      </c>
      <c r="I18" s="2">
        <f>(1+I$7)*'Organic Cash Flow'!$E$10*(1+$E18)*'Organic Cash Flow'!$E$11-'Organic Cash Flow'!$E$45</f>
        <v>0</v>
      </c>
      <c r="J18" s="2">
        <f>(1+J$7)*'Organic Cash Flow'!$E$10*(1+$E18)*'Organic Cash Flow'!$E$11-'Organic Cash Flow'!$E$45</f>
        <v>0</v>
      </c>
      <c r="K18" s="2">
        <f>(1+K$7)*'Organic Cash Flow'!$E$10*(1+$E18)*'Organic Cash Flow'!$E$11-'Organic Cash Flow'!$E$45</f>
        <v>0</v>
      </c>
      <c r="L18" s="2">
        <f>(1+L$7)*'Organic Cash Flow'!$E$10*(1+$E18)*'Organic Cash Flow'!$E$11-'Organic Cash Flow'!$E$45</f>
        <v>0</v>
      </c>
      <c r="M18" s="2">
        <f>(1+M$7)*'Organic Cash Flow'!$E$10*(1+$E18)*'Organic Cash Flow'!$E$11-'Organic Cash Flow'!$E$45</f>
        <v>0</v>
      </c>
      <c r="N18" s="2">
        <f>(1+N$7)*'Organic Cash Flow'!$E$10*(1+$E18)*'Organic Cash Flow'!$E$11-'Organic Cash Flow'!$E$45</f>
        <v>0</v>
      </c>
      <c r="O18" s="2">
        <f>(1+O$7)*'Organic Cash Flow'!$E$10*(1+$E18)*'Organic Cash Flow'!$E$11-'Organic Cash Flow'!$E$45</f>
        <v>0</v>
      </c>
      <c r="P18" s="2">
        <f>(1+P$7)*'Organic Cash Flow'!$E$10*(1+$E18)*'Organic Cash Flow'!$E$11-'Organic Cash Flow'!$E$45</f>
        <v>0</v>
      </c>
      <c r="Q18" s="2">
        <f>(1+Q$7)*'Organic Cash Flow'!$E$10*(1+$E18)*'Organic Cash Flow'!$E$11-'Organic Cash Flow'!$E$45</f>
        <v>0</v>
      </c>
      <c r="R18" s="2">
        <f>(1+R$7)*'Organic Cash Flow'!$E$10*(1+$E18)*'Organic Cash Flow'!$E$11-'Organic Cash Flow'!$E$45</f>
        <v>0</v>
      </c>
      <c r="S18" s="7"/>
      <c r="T18" s="5"/>
      <c r="U18" s="46"/>
      <c r="V18" s="40"/>
      <c r="W18" s="41"/>
      <c r="X18" s="41"/>
      <c r="Y18" s="41"/>
      <c r="Z18" s="41"/>
      <c r="AA18" s="41"/>
      <c r="AB18" s="41"/>
      <c r="AC18" s="41"/>
      <c r="AD18" s="41"/>
      <c r="AE18" s="41"/>
      <c r="AF18" s="41"/>
      <c r="AG18" s="41"/>
      <c r="AH18" s="41"/>
      <c r="AI18" s="41"/>
    </row>
    <row r="19" spans="1:35" x14ac:dyDescent="0.25">
      <c r="A19" s="142"/>
      <c r="B19" s="6"/>
      <c r="C19" s="210"/>
      <c r="D19" s="176">
        <f>(1+E19)*'Organic Cash Flow'!$E$11</f>
        <v>0</v>
      </c>
      <c r="E19" s="175">
        <v>0.25</v>
      </c>
      <c r="F19" s="2">
        <f>(1+F$7)*'Organic Cash Flow'!$E$10*(1+$E19)*'Organic Cash Flow'!$E$11-'Organic Cash Flow'!$E$45</f>
        <v>0</v>
      </c>
      <c r="G19" s="2">
        <f>(1+G$7)*'Organic Cash Flow'!$E$10*(1+$E19)*'Organic Cash Flow'!$E$11-'Organic Cash Flow'!$E$45</f>
        <v>0</v>
      </c>
      <c r="H19" s="2">
        <f>(1+H$7)*'Organic Cash Flow'!$E$10*(1+$E19)*'Organic Cash Flow'!$E$11-'Organic Cash Flow'!$E$45</f>
        <v>0</v>
      </c>
      <c r="I19" s="2">
        <f>(1+I$7)*'Organic Cash Flow'!$E$10*(1+$E19)*'Organic Cash Flow'!$E$11-'Organic Cash Flow'!$E$45</f>
        <v>0</v>
      </c>
      <c r="J19" s="2">
        <f>(1+J$7)*'Organic Cash Flow'!$E$10*(1+$E19)*'Organic Cash Flow'!$E$11-'Organic Cash Flow'!$E$45</f>
        <v>0</v>
      </c>
      <c r="K19" s="2">
        <f>(1+K$7)*'Organic Cash Flow'!$E$10*(1+$E19)*'Organic Cash Flow'!$E$11-'Organic Cash Flow'!$E$45</f>
        <v>0</v>
      </c>
      <c r="L19" s="2">
        <f>(1+L$7)*'Organic Cash Flow'!$E$10*(1+$E19)*'Organic Cash Flow'!$E$11-'Organic Cash Flow'!$E$45</f>
        <v>0</v>
      </c>
      <c r="M19" s="2">
        <f>(1+M$7)*'Organic Cash Flow'!$E$10*(1+$E19)*'Organic Cash Flow'!$E$11-'Organic Cash Flow'!$E$45</f>
        <v>0</v>
      </c>
      <c r="N19" s="2">
        <f>(1+N$7)*'Organic Cash Flow'!$E$10*(1+$E19)*'Organic Cash Flow'!$E$11-'Organic Cash Flow'!$E$45</f>
        <v>0</v>
      </c>
      <c r="O19" s="2">
        <f>(1+O$7)*'Organic Cash Flow'!$E$10*(1+$E19)*'Organic Cash Flow'!$E$11-'Organic Cash Flow'!$E$45</f>
        <v>0</v>
      </c>
      <c r="P19" s="2">
        <f>(1+P$7)*'Organic Cash Flow'!$E$10*(1+$E19)*'Organic Cash Flow'!$E$11-'Organic Cash Flow'!$E$45</f>
        <v>0</v>
      </c>
      <c r="Q19" s="2">
        <f>(1+Q$7)*'Organic Cash Flow'!$E$10*(1+$E19)*'Organic Cash Flow'!$E$11-'Organic Cash Flow'!$E$45</f>
        <v>0</v>
      </c>
      <c r="R19" s="2">
        <f>(1+R$7)*'Organic Cash Flow'!$E$10*(1+$E19)*'Organic Cash Flow'!$E$11-'Organic Cash Flow'!$E$45</f>
        <v>0</v>
      </c>
      <c r="S19" s="7"/>
      <c r="T19" s="5"/>
      <c r="U19" s="46"/>
      <c r="V19" s="40"/>
      <c r="W19" s="41"/>
      <c r="X19" s="41"/>
      <c r="Y19" s="41"/>
      <c r="Z19" s="41"/>
      <c r="AA19" s="41"/>
      <c r="AB19" s="41"/>
      <c r="AC19" s="41"/>
      <c r="AD19" s="41"/>
      <c r="AE19" s="41"/>
      <c r="AF19" s="41"/>
      <c r="AG19" s="41"/>
      <c r="AH19" s="41"/>
      <c r="AI19" s="41"/>
    </row>
    <row r="20" spans="1:35" x14ac:dyDescent="0.25">
      <c r="A20" s="142"/>
      <c r="B20" s="6"/>
      <c r="C20" s="210"/>
      <c r="D20" s="177">
        <f>(1+E20)*'Organic Cash Flow'!$E$11</f>
        <v>0</v>
      </c>
      <c r="E20" s="175">
        <v>0.3</v>
      </c>
      <c r="F20" s="2">
        <f>(1+F$7)*'Organic Cash Flow'!$E$10*(1+$E20)*'Organic Cash Flow'!$E$11-'Organic Cash Flow'!$E$45</f>
        <v>0</v>
      </c>
      <c r="G20" s="2">
        <f>(1+G$7)*'Organic Cash Flow'!$E$10*(1+$E20)*'Organic Cash Flow'!$E$11-'Organic Cash Flow'!$E$45</f>
        <v>0</v>
      </c>
      <c r="H20" s="2">
        <f>(1+H$7)*'Organic Cash Flow'!$E$10*(1+$E20)*'Organic Cash Flow'!$E$11-'Organic Cash Flow'!$E$45</f>
        <v>0</v>
      </c>
      <c r="I20" s="2">
        <f>(1+I$7)*'Organic Cash Flow'!$E$10*(1+$E20)*'Organic Cash Flow'!$E$11-'Organic Cash Flow'!$E$45</f>
        <v>0</v>
      </c>
      <c r="J20" s="2">
        <f>(1+J$7)*'Organic Cash Flow'!$E$10*(1+$E20)*'Organic Cash Flow'!$E$11-'Organic Cash Flow'!$E$45</f>
        <v>0</v>
      </c>
      <c r="K20" s="2">
        <f>(1+K$7)*'Organic Cash Flow'!$E$10*(1+$E20)*'Organic Cash Flow'!$E$11-'Organic Cash Flow'!$E$45</f>
        <v>0</v>
      </c>
      <c r="L20" s="2">
        <f>(1+L$7)*'Organic Cash Flow'!$E$10*(1+$E20)*'Organic Cash Flow'!$E$11-'Organic Cash Flow'!$E$45</f>
        <v>0</v>
      </c>
      <c r="M20" s="2">
        <f>(1+M$7)*'Organic Cash Flow'!$E$10*(1+$E20)*'Organic Cash Flow'!$E$11-'Organic Cash Flow'!$E$45</f>
        <v>0</v>
      </c>
      <c r="N20" s="2">
        <f>(1+N$7)*'Organic Cash Flow'!$E$10*(1+$E20)*'Organic Cash Flow'!$E$11-'Organic Cash Flow'!$E$45</f>
        <v>0</v>
      </c>
      <c r="O20" s="2">
        <f>(1+O$7)*'Organic Cash Flow'!$E$10*(1+$E20)*'Organic Cash Flow'!$E$11-'Organic Cash Flow'!$E$45</f>
        <v>0</v>
      </c>
      <c r="P20" s="2">
        <f>(1+P$7)*'Organic Cash Flow'!$E$10*(1+$E20)*'Organic Cash Flow'!$E$11-'Organic Cash Flow'!$E$45</f>
        <v>0</v>
      </c>
      <c r="Q20" s="2">
        <f>(1+Q$7)*'Organic Cash Flow'!$E$10*(1+$E20)*'Organic Cash Flow'!$E$11-'Organic Cash Flow'!$E$45</f>
        <v>0</v>
      </c>
      <c r="R20" s="2">
        <f>(1+R$7)*'Organic Cash Flow'!$E$10*(1+$E20)*'Organic Cash Flow'!$E$11-'Organic Cash Flow'!$E$45</f>
        <v>0</v>
      </c>
      <c r="S20" s="7"/>
      <c r="T20" s="5"/>
      <c r="U20" s="46"/>
      <c r="V20" s="40"/>
      <c r="W20" s="41"/>
      <c r="X20" s="41"/>
      <c r="Y20" s="41"/>
      <c r="Z20" s="41"/>
      <c r="AA20" s="41"/>
      <c r="AB20" s="41"/>
      <c r="AC20" s="41"/>
      <c r="AD20" s="41"/>
      <c r="AE20" s="41"/>
      <c r="AF20" s="41"/>
      <c r="AG20" s="41"/>
      <c r="AH20" s="41"/>
      <c r="AI20" s="41"/>
    </row>
    <row r="21" spans="1:35" x14ac:dyDescent="0.25">
      <c r="A21" s="7"/>
      <c r="B21" s="5"/>
      <c r="C21" s="7"/>
      <c r="D21" s="7"/>
      <c r="E21" s="9"/>
      <c r="F21" s="7"/>
      <c r="G21" s="7"/>
      <c r="H21" s="7"/>
      <c r="I21" s="7"/>
      <c r="J21" s="7"/>
      <c r="K21" s="7"/>
      <c r="L21" s="7"/>
      <c r="M21" s="7"/>
      <c r="N21" s="7"/>
      <c r="O21" s="7"/>
      <c r="P21" s="7"/>
      <c r="Q21" s="7"/>
      <c r="R21" s="7"/>
      <c r="S21" s="7"/>
      <c r="T21" s="5"/>
      <c r="U21" s="37"/>
      <c r="V21" s="43"/>
      <c r="W21" s="37"/>
      <c r="X21" s="37"/>
      <c r="Y21" s="37"/>
      <c r="Z21" s="37"/>
      <c r="AA21" s="37"/>
      <c r="AB21" s="37"/>
      <c r="AC21" s="37"/>
      <c r="AD21" s="37"/>
      <c r="AE21" s="37"/>
      <c r="AF21" s="37"/>
      <c r="AG21" s="37"/>
      <c r="AH21" s="37"/>
      <c r="AI21" s="37"/>
    </row>
    <row r="22" spans="1:35" x14ac:dyDescent="0.25">
      <c r="A22" s="7"/>
      <c r="B22" s="5"/>
      <c r="C22" s="7"/>
      <c r="D22" s="7"/>
      <c r="E22" s="7"/>
      <c r="F22" s="7"/>
      <c r="G22" s="7"/>
      <c r="H22" s="7"/>
      <c r="I22" s="7"/>
      <c r="J22" s="7"/>
      <c r="K22" s="7"/>
      <c r="L22" s="7"/>
      <c r="M22" s="7"/>
      <c r="N22" s="7"/>
      <c r="O22" s="7"/>
      <c r="P22" s="7"/>
      <c r="Q22" s="7"/>
      <c r="R22" s="7"/>
      <c r="S22" s="7"/>
      <c r="T22" s="5"/>
      <c r="U22" s="37"/>
      <c r="V22" s="37"/>
      <c r="W22" s="37"/>
      <c r="X22" s="37"/>
      <c r="Y22" s="37"/>
      <c r="Z22" s="37"/>
      <c r="AA22" s="37"/>
      <c r="AB22" s="37"/>
      <c r="AC22" s="37"/>
      <c r="AD22" s="37"/>
      <c r="AE22" s="37"/>
      <c r="AF22" s="37"/>
      <c r="AG22" s="37"/>
      <c r="AH22" s="37"/>
      <c r="AI22" s="37"/>
    </row>
    <row r="23" spans="1:35" x14ac:dyDescent="0.25">
      <c r="A23" s="7"/>
      <c r="B23" s="5"/>
      <c r="C23" s="7"/>
      <c r="D23" s="7"/>
      <c r="E23" s="7"/>
      <c r="F23" s="7"/>
      <c r="G23" s="7"/>
      <c r="H23" s="7"/>
      <c r="I23" s="7"/>
      <c r="J23" s="7"/>
      <c r="K23" s="7"/>
      <c r="L23" s="7"/>
      <c r="M23" s="7"/>
      <c r="N23" s="7"/>
      <c r="O23" s="7"/>
      <c r="P23" s="7"/>
      <c r="Q23" s="7"/>
      <c r="R23" s="7"/>
      <c r="S23" s="7"/>
      <c r="T23" s="5"/>
      <c r="U23" s="37"/>
      <c r="V23" s="37"/>
      <c r="W23" s="37"/>
      <c r="X23" s="37"/>
      <c r="Y23" s="37"/>
      <c r="Z23" s="37"/>
      <c r="AA23" s="37"/>
      <c r="AB23" s="37"/>
      <c r="AC23" s="37"/>
      <c r="AD23" s="37"/>
      <c r="AE23" s="37"/>
      <c r="AF23" s="37"/>
      <c r="AG23" s="37"/>
      <c r="AH23" s="37"/>
      <c r="AI23" s="37"/>
    </row>
    <row r="24" spans="1:35" ht="18.75" x14ac:dyDescent="0.3">
      <c r="A24" s="7"/>
      <c r="B24" s="5"/>
      <c r="C24" s="7"/>
      <c r="D24" s="7"/>
      <c r="E24" s="7"/>
      <c r="F24" s="158" t="s">
        <v>60</v>
      </c>
      <c r="G24" s="158"/>
      <c r="H24" s="158"/>
      <c r="I24" s="158"/>
      <c r="J24" s="158"/>
      <c r="K24" s="158"/>
      <c r="L24" s="158"/>
      <c r="M24" s="158"/>
      <c r="N24" s="158"/>
      <c r="O24" s="158"/>
      <c r="P24" s="158"/>
      <c r="Q24" s="158"/>
      <c r="R24" s="158"/>
      <c r="S24" s="7"/>
      <c r="T24" s="5"/>
      <c r="U24" s="37"/>
      <c r="V24" s="37"/>
      <c r="W24" s="45"/>
      <c r="X24" s="45"/>
      <c r="Y24" s="45"/>
      <c r="Z24" s="45"/>
      <c r="AA24" s="45"/>
      <c r="AB24" s="45"/>
      <c r="AC24" s="45"/>
      <c r="AD24" s="45"/>
      <c r="AE24" s="45"/>
      <c r="AF24" s="45"/>
      <c r="AG24" s="45"/>
      <c r="AH24" s="45"/>
      <c r="AI24" s="45"/>
    </row>
    <row r="25" spans="1:35" x14ac:dyDescent="0.25">
      <c r="A25" s="7"/>
      <c r="B25" s="5"/>
      <c r="C25" s="7"/>
      <c r="D25" s="7"/>
      <c r="E25" s="186" t="s">
        <v>114</v>
      </c>
      <c r="F25" s="200">
        <f>(1+F26)*'Organic Cash Flow'!$I$10</f>
        <v>0</v>
      </c>
      <c r="G25" s="200">
        <f>(1+G26)*'Organic Cash Flow'!$I$10</f>
        <v>0</v>
      </c>
      <c r="H25" s="200">
        <f>(1+H26)*'Organic Cash Flow'!$I$10</f>
        <v>0</v>
      </c>
      <c r="I25" s="200">
        <f>(1+I26)*'Organic Cash Flow'!$I$10</f>
        <v>0</v>
      </c>
      <c r="J25" s="200">
        <f>(1+J26)*'Organic Cash Flow'!$I$10</f>
        <v>0</v>
      </c>
      <c r="K25" s="200">
        <f>(1+K26)*'Organic Cash Flow'!$I$10</f>
        <v>0</v>
      </c>
      <c r="L25" s="200">
        <f>(1+L26)*'Organic Cash Flow'!$I$10</f>
        <v>0</v>
      </c>
      <c r="M25" s="200">
        <f>(1+M26)*'Organic Cash Flow'!$I$10</f>
        <v>0</v>
      </c>
      <c r="N25" s="200">
        <f>(1+N26)*'Organic Cash Flow'!$I$10</f>
        <v>0</v>
      </c>
      <c r="O25" s="200">
        <f>(1+O26)*'Organic Cash Flow'!$I$10</f>
        <v>0</v>
      </c>
      <c r="P25" s="200">
        <f>(1+P26)*'Organic Cash Flow'!$I$10</f>
        <v>0</v>
      </c>
      <c r="Q25" s="200">
        <f>(1+Q26)*'Organic Cash Flow'!$I$10</f>
        <v>0</v>
      </c>
      <c r="R25" s="201">
        <f>(1+R26)*'Organic Cash Flow'!$I$10</f>
        <v>0</v>
      </c>
      <c r="S25" s="7"/>
      <c r="T25" s="5"/>
      <c r="U25" s="37"/>
      <c r="V25" s="37"/>
      <c r="W25" s="37"/>
      <c r="X25" s="37"/>
      <c r="Y25" s="37"/>
      <c r="Z25" s="37"/>
      <c r="AA25" s="37"/>
      <c r="AB25" s="37"/>
      <c r="AC25" s="37"/>
      <c r="AD25" s="37"/>
      <c r="AE25" s="37"/>
      <c r="AF25" s="37"/>
      <c r="AG25" s="37"/>
      <c r="AH25" s="37"/>
      <c r="AI25" s="37"/>
    </row>
    <row r="26" spans="1:35" x14ac:dyDescent="0.25">
      <c r="A26" s="7"/>
      <c r="B26" s="5"/>
      <c r="C26" s="7"/>
      <c r="D26" s="182" t="s">
        <v>115</v>
      </c>
      <c r="E26" s="5"/>
      <c r="F26" s="174">
        <v>-0.3</v>
      </c>
      <c r="G26" s="174">
        <v>-0.25</v>
      </c>
      <c r="H26" s="174">
        <v>-0.2</v>
      </c>
      <c r="I26" s="174">
        <v>-0.15</v>
      </c>
      <c r="J26" s="174">
        <v>-0.1</v>
      </c>
      <c r="K26" s="174">
        <v>-0.05</v>
      </c>
      <c r="L26" s="174">
        <v>0</v>
      </c>
      <c r="M26" s="174">
        <v>0.05</v>
      </c>
      <c r="N26" s="174">
        <v>0.1</v>
      </c>
      <c r="O26" s="174">
        <v>0.15</v>
      </c>
      <c r="P26" s="174">
        <v>0.2</v>
      </c>
      <c r="Q26" s="174">
        <v>0.25</v>
      </c>
      <c r="R26" s="174">
        <v>0.3</v>
      </c>
      <c r="S26" s="7"/>
      <c r="T26" s="5"/>
      <c r="U26" s="37"/>
      <c r="V26" s="37"/>
      <c r="W26" s="40"/>
      <c r="X26" s="40"/>
      <c r="Y26" s="40"/>
      <c r="Z26" s="40"/>
      <c r="AA26" s="40"/>
      <c r="AB26" s="40"/>
      <c r="AC26" s="40"/>
      <c r="AD26" s="40"/>
      <c r="AE26" s="40"/>
      <c r="AF26" s="40"/>
      <c r="AG26" s="40"/>
      <c r="AH26" s="40"/>
      <c r="AI26" s="40"/>
    </row>
    <row r="27" spans="1:35" x14ac:dyDescent="0.25">
      <c r="A27" s="142" t="s">
        <v>56</v>
      </c>
      <c r="B27" s="5"/>
      <c r="C27" s="210" t="s">
        <v>61</v>
      </c>
      <c r="D27" s="176">
        <f>(1+E27)*'Organic Cash Flow'!$I$11</f>
        <v>0</v>
      </c>
      <c r="E27" s="175">
        <v>-0.3</v>
      </c>
      <c r="F27" s="2">
        <f>(1+F$26)*'Organic Cash Flow'!$I$10*(1+$E27)*'Organic Cash Flow'!$I$11-'Organic Cash Flow'!$I$45</f>
        <v>0</v>
      </c>
      <c r="G27" s="2">
        <f>(1+G$26)*'Organic Cash Flow'!$I$10*(1+$E27)*'Organic Cash Flow'!$I$11-'Organic Cash Flow'!$I$45</f>
        <v>0</v>
      </c>
      <c r="H27" s="2">
        <f>(1+H$26)*'Organic Cash Flow'!$I$10*(1+$E27)*'Organic Cash Flow'!$I$11-'Organic Cash Flow'!$I$45</f>
        <v>0</v>
      </c>
      <c r="I27" s="2">
        <f>(1+I$26)*'Organic Cash Flow'!$I$10*(1+$E27)*'Organic Cash Flow'!$I$11-'Organic Cash Flow'!$I$45</f>
        <v>0</v>
      </c>
      <c r="J27" s="2">
        <f>(1+J$26)*'Organic Cash Flow'!$I$10*(1+$E27)*'Organic Cash Flow'!$I$11-'Organic Cash Flow'!$I$45</f>
        <v>0</v>
      </c>
      <c r="K27" s="2">
        <f>(1+K$26)*'Organic Cash Flow'!$I$10*(1+$E27)*'Organic Cash Flow'!$I$11-'Organic Cash Flow'!$I$45</f>
        <v>0</v>
      </c>
      <c r="L27" s="2">
        <f>(1+L$26)*'Organic Cash Flow'!$I$10*(1+$E27)*'Organic Cash Flow'!$I$11-'Organic Cash Flow'!$I$45</f>
        <v>0</v>
      </c>
      <c r="M27" s="2">
        <f>(1+M$26)*'Organic Cash Flow'!$I$10*(1+$E27)*'Organic Cash Flow'!$I$11-'Organic Cash Flow'!$I$45</f>
        <v>0</v>
      </c>
      <c r="N27" s="2">
        <f>(1+N$26)*'Organic Cash Flow'!$I$10*(1+$E27)*'Organic Cash Flow'!$I$11-'Organic Cash Flow'!$I$45</f>
        <v>0</v>
      </c>
      <c r="O27" s="2">
        <f>(1+O$26)*'Organic Cash Flow'!$I$10*(1+$E27)*'Organic Cash Flow'!$I$11-'Organic Cash Flow'!$I$45</f>
        <v>0</v>
      </c>
      <c r="P27" s="2">
        <f>(1+P$26)*'Organic Cash Flow'!$I$10*(1+$E27)*'Organic Cash Flow'!$I$11-'Organic Cash Flow'!$I$45</f>
        <v>0</v>
      </c>
      <c r="Q27" s="2">
        <f>(1+Q$26)*'Organic Cash Flow'!$I$10*(1+$E27)*'Organic Cash Flow'!$I$11-'Organic Cash Flow'!$I$45</f>
        <v>0</v>
      </c>
      <c r="R27" s="2">
        <f>(1+R$26)*'Organic Cash Flow'!$I$10*(1+$E27)*'Organic Cash Flow'!$I$11-'Organic Cash Flow'!$I$45</f>
        <v>0</v>
      </c>
      <c r="S27" s="7"/>
      <c r="T27" s="5"/>
      <c r="U27" s="46"/>
      <c r="V27" s="40"/>
      <c r="W27" s="44"/>
      <c r="X27" s="44"/>
      <c r="Y27" s="44"/>
      <c r="Z27" s="44"/>
      <c r="AA27" s="44"/>
      <c r="AB27" s="44"/>
      <c r="AC27" s="44"/>
      <c r="AD27" s="44"/>
      <c r="AE27" s="44"/>
      <c r="AF27" s="44"/>
      <c r="AG27" s="44"/>
      <c r="AH27" s="44"/>
      <c r="AI27" s="44"/>
    </row>
    <row r="28" spans="1:35" x14ac:dyDescent="0.25">
      <c r="A28" s="142"/>
      <c r="B28" s="5"/>
      <c r="C28" s="210"/>
      <c r="D28" s="176">
        <f>(1+E28)*'Organic Cash Flow'!$I$11</f>
        <v>0</v>
      </c>
      <c r="E28" s="175">
        <v>-0.25</v>
      </c>
      <c r="F28" s="2">
        <f>(1+F$26)*'Organic Cash Flow'!$I$10*(1+$E28)*'Organic Cash Flow'!$I$11-'Organic Cash Flow'!$I$45</f>
        <v>0</v>
      </c>
      <c r="G28" s="2">
        <f>(1+G$26)*'Organic Cash Flow'!$I$10*(1+$E28)*'Organic Cash Flow'!$I$11-'Organic Cash Flow'!$I$45</f>
        <v>0</v>
      </c>
      <c r="H28" s="2">
        <f>(1+H$26)*'Organic Cash Flow'!$I$10*(1+$E28)*'Organic Cash Flow'!$I$11-'Organic Cash Flow'!$I$45</f>
        <v>0</v>
      </c>
      <c r="I28" s="2">
        <f>(1+I$26)*'Organic Cash Flow'!$I$10*(1+$E28)*'Organic Cash Flow'!$I$11-'Organic Cash Flow'!$I$45</f>
        <v>0</v>
      </c>
      <c r="J28" s="2">
        <f>(1+J$26)*'Organic Cash Flow'!$I$10*(1+$E28)*'Organic Cash Flow'!$I$11-'Organic Cash Flow'!$I$45</f>
        <v>0</v>
      </c>
      <c r="K28" s="2">
        <f>(1+K$26)*'Organic Cash Flow'!$I$10*(1+$E28)*'Organic Cash Flow'!$I$11-'Organic Cash Flow'!$I$45</f>
        <v>0</v>
      </c>
      <c r="L28" s="2">
        <f>(1+L$26)*'Organic Cash Flow'!$I$10*(1+$E28)*'Organic Cash Flow'!$I$11-'Organic Cash Flow'!$I$45</f>
        <v>0</v>
      </c>
      <c r="M28" s="2">
        <f>(1+M$26)*'Organic Cash Flow'!$I$10*(1+$E28)*'Organic Cash Flow'!$I$11-'Organic Cash Flow'!$I$45</f>
        <v>0</v>
      </c>
      <c r="N28" s="2">
        <f>(1+N$26)*'Organic Cash Flow'!$I$10*(1+$E28)*'Organic Cash Flow'!$I$11-'Organic Cash Flow'!$I$45</f>
        <v>0</v>
      </c>
      <c r="O28" s="2">
        <f>(1+O$26)*'Organic Cash Flow'!$I$10*(1+$E28)*'Organic Cash Flow'!$I$11-'Organic Cash Flow'!$I$45</f>
        <v>0</v>
      </c>
      <c r="P28" s="2">
        <f>(1+P$26)*'Organic Cash Flow'!$I$10*(1+$E28)*'Organic Cash Flow'!$I$11-'Organic Cash Flow'!$I$45</f>
        <v>0</v>
      </c>
      <c r="Q28" s="2">
        <f>(1+Q$26)*'Organic Cash Flow'!$I$10*(1+$E28)*'Organic Cash Flow'!$I$11-'Organic Cash Flow'!$I$45</f>
        <v>0</v>
      </c>
      <c r="R28" s="2">
        <f>(1+R$26)*'Organic Cash Flow'!$I$10*(1+$E28)*'Organic Cash Flow'!$I$11-'Organic Cash Flow'!$I$45</f>
        <v>0</v>
      </c>
      <c r="S28" s="7"/>
      <c r="T28" s="5"/>
      <c r="U28" s="46"/>
      <c r="V28" s="40"/>
      <c r="W28" s="44"/>
      <c r="X28" s="44"/>
      <c r="Y28" s="44"/>
      <c r="Z28" s="44"/>
      <c r="AA28" s="44"/>
      <c r="AB28" s="44"/>
      <c r="AC28" s="44"/>
      <c r="AD28" s="44"/>
      <c r="AE28" s="44"/>
      <c r="AF28" s="44"/>
      <c r="AG28" s="44"/>
      <c r="AH28" s="44"/>
      <c r="AI28" s="44"/>
    </row>
    <row r="29" spans="1:35" x14ac:dyDescent="0.25">
      <c r="A29" s="142"/>
      <c r="B29" s="5"/>
      <c r="C29" s="210"/>
      <c r="D29" s="176">
        <f>(1+E29)*'Organic Cash Flow'!$I$11</f>
        <v>0</v>
      </c>
      <c r="E29" s="175">
        <v>-0.2</v>
      </c>
      <c r="F29" s="2">
        <f>(1+F$26)*'Organic Cash Flow'!$I$10*(1+$E29)*'Organic Cash Flow'!$I$11-'Organic Cash Flow'!$I$45</f>
        <v>0</v>
      </c>
      <c r="G29" s="2">
        <f>(1+G$26)*'Organic Cash Flow'!$I$10*(1+$E29)*'Organic Cash Flow'!$I$11-'Organic Cash Flow'!$I$45</f>
        <v>0</v>
      </c>
      <c r="H29" s="2">
        <f>(1+H$26)*'Organic Cash Flow'!$I$10*(1+$E29)*'Organic Cash Flow'!$I$11-'Organic Cash Flow'!$I$45</f>
        <v>0</v>
      </c>
      <c r="I29" s="2">
        <f>(1+I$26)*'Organic Cash Flow'!$I$10*(1+$E29)*'Organic Cash Flow'!$I$11-'Organic Cash Flow'!$I$45</f>
        <v>0</v>
      </c>
      <c r="J29" s="2">
        <f>(1+J$26)*'Organic Cash Flow'!$I$10*(1+$E29)*'Organic Cash Flow'!$I$11-'Organic Cash Flow'!$I$45</f>
        <v>0</v>
      </c>
      <c r="K29" s="2">
        <f>(1+K$26)*'Organic Cash Flow'!$I$10*(1+$E29)*'Organic Cash Flow'!$I$11-'Organic Cash Flow'!$I$45</f>
        <v>0</v>
      </c>
      <c r="L29" s="2">
        <f>(1+L$26)*'Organic Cash Flow'!$I$10*(1+$E29)*'Organic Cash Flow'!$I$11-'Organic Cash Flow'!$I$45</f>
        <v>0</v>
      </c>
      <c r="M29" s="2">
        <f>(1+M$26)*'Organic Cash Flow'!$I$10*(1+$E29)*'Organic Cash Flow'!$I$11-'Organic Cash Flow'!$I$45</f>
        <v>0</v>
      </c>
      <c r="N29" s="2">
        <f>(1+N$26)*'Organic Cash Flow'!$I$10*(1+$E29)*'Organic Cash Flow'!$I$11-'Organic Cash Flow'!$I$45</f>
        <v>0</v>
      </c>
      <c r="O29" s="2">
        <f>(1+O$26)*'Organic Cash Flow'!$I$10*(1+$E29)*'Organic Cash Flow'!$I$11-'Organic Cash Flow'!$I$45</f>
        <v>0</v>
      </c>
      <c r="P29" s="2">
        <f>(1+P$26)*'Organic Cash Flow'!$I$10*(1+$E29)*'Organic Cash Flow'!$I$11-'Organic Cash Flow'!$I$45</f>
        <v>0</v>
      </c>
      <c r="Q29" s="2">
        <f>(1+Q$26)*'Organic Cash Flow'!$I$10*(1+$E29)*'Organic Cash Flow'!$I$11-'Organic Cash Flow'!$I$45</f>
        <v>0</v>
      </c>
      <c r="R29" s="2">
        <f>(1+R$26)*'Organic Cash Flow'!$I$10*(1+$E29)*'Organic Cash Flow'!$I$11-'Organic Cash Flow'!$I$45</f>
        <v>0</v>
      </c>
      <c r="S29" s="7"/>
      <c r="T29" s="5"/>
      <c r="U29" s="46"/>
      <c r="V29" s="40"/>
      <c r="W29" s="44"/>
      <c r="X29" s="44"/>
      <c r="Y29" s="44"/>
      <c r="Z29" s="44"/>
      <c r="AA29" s="44"/>
      <c r="AB29" s="44"/>
      <c r="AC29" s="44"/>
      <c r="AD29" s="44"/>
      <c r="AE29" s="44"/>
      <c r="AF29" s="44"/>
      <c r="AG29" s="44"/>
      <c r="AH29" s="44"/>
      <c r="AI29" s="44"/>
    </row>
    <row r="30" spans="1:35" x14ac:dyDescent="0.25">
      <c r="A30" s="142"/>
      <c r="B30" s="5"/>
      <c r="C30" s="210"/>
      <c r="D30" s="176">
        <f>(1+E30)*'Organic Cash Flow'!$I$11</f>
        <v>0</v>
      </c>
      <c r="E30" s="175">
        <v>-0.15</v>
      </c>
      <c r="F30" s="2">
        <f>(1+F$26)*'Organic Cash Flow'!$I$10*(1+$E30)*'Organic Cash Flow'!$I$11-'Organic Cash Flow'!$I$45</f>
        <v>0</v>
      </c>
      <c r="G30" s="2">
        <f>(1+G$26)*'Organic Cash Flow'!$I$10*(1+$E30)*'Organic Cash Flow'!$I$11-'Organic Cash Flow'!$I$45</f>
        <v>0</v>
      </c>
      <c r="H30" s="2">
        <f>(1+H$26)*'Organic Cash Flow'!$I$10*(1+$E30)*'Organic Cash Flow'!$I$11-'Organic Cash Flow'!$I$45</f>
        <v>0</v>
      </c>
      <c r="I30" s="2">
        <f>(1+I$26)*'Organic Cash Flow'!$I$10*(1+$E30)*'Organic Cash Flow'!$I$11-'Organic Cash Flow'!$I$45</f>
        <v>0</v>
      </c>
      <c r="J30" s="2">
        <f>(1+J$26)*'Organic Cash Flow'!$I$10*(1+$E30)*'Organic Cash Flow'!$I$11-'Organic Cash Flow'!$I$45</f>
        <v>0</v>
      </c>
      <c r="K30" s="2">
        <f>(1+K$26)*'Organic Cash Flow'!$I$10*(1+$E30)*'Organic Cash Flow'!$I$11-'Organic Cash Flow'!$I$45</f>
        <v>0</v>
      </c>
      <c r="L30" s="2">
        <f>(1+L$26)*'Organic Cash Flow'!$I$10*(1+$E30)*'Organic Cash Flow'!$I$11-'Organic Cash Flow'!$I$45</f>
        <v>0</v>
      </c>
      <c r="M30" s="2">
        <f>(1+M$26)*'Organic Cash Flow'!$I$10*(1+$E30)*'Organic Cash Flow'!$I$11-'Organic Cash Flow'!$I$45</f>
        <v>0</v>
      </c>
      <c r="N30" s="2">
        <f>(1+N$26)*'Organic Cash Flow'!$I$10*(1+$E30)*'Organic Cash Flow'!$I$11-'Organic Cash Flow'!$I$45</f>
        <v>0</v>
      </c>
      <c r="O30" s="2">
        <f>(1+O$26)*'Organic Cash Flow'!$I$10*(1+$E30)*'Organic Cash Flow'!$I$11-'Organic Cash Flow'!$I$45</f>
        <v>0</v>
      </c>
      <c r="P30" s="2">
        <f>(1+P$26)*'Organic Cash Flow'!$I$10*(1+$E30)*'Organic Cash Flow'!$I$11-'Organic Cash Flow'!$I$45</f>
        <v>0</v>
      </c>
      <c r="Q30" s="2">
        <f>(1+Q$26)*'Organic Cash Flow'!$I$10*(1+$E30)*'Organic Cash Flow'!$I$11-'Organic Cash Flow'!$I$45</f>
        <v>0</v>
      </c>
      <c r="R30" s="2">
        <f>(1+R$26)*'Organic Cash Flow'!$I$10*(1+$E30)*'Organic Cash Flow'!$I$11-'Organic Cash Flow'!$I$45</f>
        <v>0</v>
      </c>
      <c r="S30" s="7"/>
      <c r="T30" s="5"/>
      <c r="U30" s="46"/>
      <c r="V30" s="40"/>
      <c r="W30" s="44"/>
      <c r="X30" s="44"/>
      <c r="Y30" s="44"/>
      <c r="Z30" s="44"/>
      <c r="AA30" s="44"/>
      <c r="AB30" s="44"/>
      <c r="AC30" s="44"/>
      <c r="AD30" s="44"/>
      <c r="AE30" s="44"/>
      <c r="AF30" s="44"/>
      <c r="AG30" s="44"/>
      <c r="AH30" s="44"/>
      <c r="AI30" s="44"/>
    </row>
    <row r="31" spans="1:35" x14ac:dyDescent="0.25">
      <c r="A31" s="142"/>
      <c r="B31" s="5"/>
      <c r="C31" s="210"/>
      <c r="D31" s="176">
        <f>(1+E31)*'Organic Cash Flow'!$I$11</f>
        <v>0</v>
      </c>
      <c r="E31" s="175">
        <v>-0.1</v>
      </c>
      <c r="F31" s="2">
        <f>(1+F$26)*'Organic Cash Flow'!$I$10*(1+$E31)*'Organic Cash Flow'!$I$11-'Organic Cash Flow'!$I$45</f>
        <v>0</v>
      </c>
      <c r="G31" s="2">
        <f>(1+G$26)*'Organic Cash Flow'!$I$10*(1+$E31)*'Organic Cash Flow'!$I$11-'Organic Cash Flow'!$I$45</f>
        <v>0</v>
      </c>
      <c r="H31" s="2">
        <f>(1+H$26)*'Organic Cash Flow'!$I$10*(1+$E31)*'Organic Cash Flow'!$I$11-'Organic Cash Flow'!$I$45</f>
        <v>0</v>
      </c>
      <c r="I31" s="2">
        <f>(1+I$26)*'Organic Cash Flow'!$I$10*(1+$E31)*'Organic Cash Flow'!$I$11-'Organic Cash Flow'!$I$45</f>
        <v>0</v>
      </c>
      <c r="J31" s="2">
        <f>(1+J$26)*'Organic Cash Flow'!$I$10*(1+$E31)*'Organic Cash Flow'!$I$11-'Organic Cash Flow'!$I$45</f>
        <v>0</v>
      </c>
      <c r="K31" s="2">
        <f>(1+K$26)*'Organic Cash Flow'!$I$10*(1+$E31)*'Organic Cash Flow'!$I$11-'Organic Cash Flow'!$I$45</f>
        <v>0</v>
      </c>
      <c r="L31" s="2">
        <f>(1+L$26)*'Organic Cash Flow'!$I$10*(1+$E31)*'Organic Cash Flow'!$I$11-'Organic Cash Flow'!$I$45</f>
        <v>0</v>
      </c>
      <c r="M31" s="2">
        <f>(1+M$26)*'Organic Cash Flow'!$I$10*(1+$E31)*'Organic Cash Flow'!$I$11-'Organic Cash Flow'!$I$45</f>
        <v>0</v>
      </c>
      <c r="N31" s="2">
        <f>(1+N$26)*'Organic Cash Flow'!$I$10*(1+$E31)*'Organic Cash Flow'!$I$11-'Organic Cash Flow'!$I$45</f>
        <v>0</v>
      </c>
      <c r="O31" s="2">
        <f>(1+O$26)*'Organic Cash Flow'!$I$10*(1+$E31)*'Organic Cash Flow'!$I$11-'Organic Cash Flow'!$I$45</f>
        <v>0</v>
      </c>
      <c r="P31" s="2">
        <f>(1+P$26)*'Organic Cash Flow'!$I$10*(1+$E31)*'Organic Cash Flow'!$I$11-'Organic Cash Flow'!$I$45</f>
        <v>0</v>
      </c>
      <c r="Q31" s="2">
        <f>(1+Q$26)*'Organic Cash Flow'!$I$10*(1+$E31)*'Organic Cash Flow'!$I$11-'Organic Cash Flow'!$I$45</f>
        <v>0</v>
      </c>
      <c r="R31" s="2">
        <f>(1+R$26)*'Organic Cash Flow'!$I$10*(1+$E31)*'Organic Cash Flow'!$I$11-'Organic Cash Flow'!$I$45</f>
        <v>0</v>
      </c>
      <c r="S31" s="7"/>
      <c r="T31" s="5"/>
      <c r="U31" s="46"/>
      <c r="V31" s="40"/>
      <c r="W31" s="44"/>
      <c r="X31" s="44"/>
      <c r="Y31" s="44"/>
      <c r="Z31" s="44"/>
      <c r="AA31" s="44"/>
      <c r="AB31" s="44"/>
      <c r="AC31" s="44"/>
      <c r="AD31" s="44"/>
      <c r="AE31" s="44"/>
      <c r="AF31" s="44"/>
      <c r="AG31" s="44"/>
      <c r="AH31" s="44"/>
      <c r="AI31" s="44"/>
    </row>
    <row r="32" spans="1:35" x14ac:dyDescent="0.25">
      <c r="A32" s="142"/>
      <c r="B32" s="5"/>
      <c r="C32" s="210"/>
      <c r="D32" s="176">
        <f>(1+E32)*'Organic Cash Flow'!$I$11</f>
        <v>0</v>
      </c>
      <c r="E32" s="175">
        <v>-0.05</v>
      </c>
      <c r="F32" s="2">
        <f>(1+F$26)*'Organic Cash Flow'!$I$10*(1+$E32)*'Organic Cash Flow'!$I$11-'Organic Cash Flow'!$I$45</f>
        <v>0</v>
      </c>
      <c r="G32" s="2">
        <f>(1+G$26)*'Organic Cash Flow'!$I$10*(1+$E32)*'Organic Cash Flow'!$I$11-'Organic Cash Flow'!$I$45</f>
        <v>0</v>
      </c>
      <c r="H32" s="2">
        <f>(1+H$26)*'Organic Cash Flow'!$I$10*(1+$E32)*'Organic Cash Flow'!$I$11-'Organic Cash Flow'!$I$45</f>
        <v>0</v>
      </c>
      <c r="I32" s="2">
        <f>(1+I$26)*'Organic Cash Flow'!$I$10*(1+$E32)*'Organic Cash Flow'!$I$11-'Organic Cash Flow'!$I$45</f>
        <v>0</v>
      </c>
      <c r="J32" s="2">
        <f>(1+J$26)*'Organic Cash Flow'!$I$10*(1+$E32)*'Organic Cash Flow'!$I$11-'Organic Cash Flow'!$I$45</f>
        <v>0</v>
      </c>
      <c r="K32" s="2">
        <f>(1+K$26)*'Organic Cash Flow'!$I$10*(1+$E32)*'Organic Cash Flow'!$I$11-'Organic Cash Flow'!$I$45</f>
        <v>0</v>
      </c>
      <c r="L32" s="2">
        <f>(1+L$26)*'Organic Cash Flow'!$I$10*(1+$E32)*'Organic Cash Flow'!$I$11-'Organic Cash Flow'!$I$45</f>
        <v>0</v>
      </c>
      <c r="M32" s="2">
        <f>(1+M$26)*'Organic Cash Flow'!$I$10*(1+$E32)*'Organic Cash Flow'!$I$11-'Organic Cash Flow'!$I$45</f>
        <v>0</v>
      </c>
      <c r="N32" s="2">
        <f>(1+N$26)*'Organic Cash Flow'!$I$10*(1+$E32)*'Organic Cash Flow'!$I$11-'Organic Cash Flow'!$I$45</f>
        <v>0</v>
      </c>
      <c r="O32" s="2">
        <f>(1+O$26)*'Organic Cash Flow'!$I$10*(1+$E32)*'Organic Cash Flow'!$I$11-'Organic Cash Flow'!$I$45</f>
        <v>0</v>
      </c>
      <c r="P32" s="2">
        <f>(1+P$26)*'Organic Cash Flow'!$I$10*(1+$E32)*'Organic Cash Flow'!$I$11-'Organic Cash Flow'!$I$45</f>
        <v>0</v>
      </c>
      <c r="Q32" s="2">
        <f>(1+Q$26)*'Organic Cash Flow'!$I$10*(1+$E32)*'Organic Cash Flow'!$I$11-'Organic Cash Flow'!$I$45</f>
        <v>0</v>
      </c>
      <c r="R32" s="2">
        <f>(1+R$26)*'Organic Cash Flow'!$I$10*(1+$E32)*'Organic Cash Flow'!$I$11-'Organic Cash Flow'!$I$45</f>
        <v>0</v>
      </c>
      <c r="S32" s="7"/>
      <c r="T32" s="5"/>
      <c r="U32" s="46"/>
      <c r="V32" s="40"/>
      <c r="W32" s="44"/>
      <c r="X32" s="44"/>
      <c r="Y32" s="44"/>
      <c r="Z32" s="44"/>
      <c r="AA32" s="44"/>
      <c r="AB32" s="44"/>
      <c r="AC32" s="44"/>
      <c r="AD32" s="44"/>
      <c r="AE32" s="44"/>
      <c r="AF32" s="44"/>
      <c r="AG32" s="44"/>
      <c r="AH32" s="44"/>
      <c r="AI32" s="44"/>
    </row>
    <row r="33" spans="1:35" ht="15.75" x14ac:dyDescent="0.25">
      <c r="A33" s="142"/>
      <c r="B33" s="5"/>
      <c r="C33" s="210"/>
      <c r="D33" s="176">
        <f>(1+E33)*'Organic Cash Flow'!$I$11</f>
        <v>0</v>
      </c>
      <c r="E33" s="175">
        <v>0</v>
      </c>
      <c r="F33" s="2">
        <f>(1+F$26)*'Organic Cash Flow'!$I$10*(1+$E33)*'Organic Cash Flow'!$I$11-'Organic Cash Flow'!$I$45</f>
        <v>0</v>
      </c>
      <c r="G33" s="2">
        <f>(1+G$26)*'Organic Cash Flow'!$I$10*(1+$E33)*'Organic Cash Flow'!$I$11-'Organic Cash Flow'!$I$45</f>
        <v>0</v>
      </c>
      <c r="H33" s="2">
        <f>(1+H$26)*'Organic Cash Flow'!$I$10*(1+$E33)*'Organic Cash Flow'!$I$11-'Organic Cash Flow'!$I$45</f>
        <v>0</v>
      </c>
      <c r="I33" s="2">
        <f>(1+I$26)*'Organic Cash Flow'!$I$10*(1+$E33)*'Organic Cash Flow'!$I$11-'Organic Cash Flow'!$I$45</f>
        <v>0</v>
      </c>
      <c r="J33" s="2">
        <f>(1+J$26)*'Organic Cash Flow'!$I$10*(1+$E33)*'Organic Cash Flow'!$I$11-'Organic Cash Flow'!$I$45</f>
        <v>0</v>
      </c>
      <c r="K33" s="2">
        <f>(1+K$26)*'Organic Cash Flow'!$I$10*(1+$E33)*'Organic Cash Flow'!$I$11-'Organic Cash Flow'!$I$45</f>
        <v>0</v>
      </c>
      <c r="L33" s="24">
        <f>'Organic Cash Flow'!I46</f>
        <v>0</v>
      </c>
      <c r="M33" s="2">
        <f>(1+M$26)*'Organic Cash Flow'!$I$10*(1+$E33)*'Organic Cash Flow'!$I$11-'Organic Cash Flow'!$I$45</f>
        <v>0</v>
      </c>
      <c r="N33" s="2">
        <f>(1+N$26)*'Organic Cash Flow'!$I$10*(1+$E33)*'Organic Cash Flow'!$I$11-'Organic Cash Flow'!$I$45</f>
        <v>0</v>
      </c>
      <c r="O33" s="2">
        <f>(1+O$26)*'Organic Cash Flow'!$I$10*(1+$E33)*'Organic Cash Flow'!$I$11-'Organic Cash Flow'!$I$45</f>
        <v>0</v>
      </c>
      <c r="P33" s="2">
        <f>(1+P$26)*'Organic Cash Flow'!$I$10*(1+$E33)*'Organic Cash Flow'!$I$11-'Organic Cash Flow'!$I$45</f>
        <v>0</v>
      </c>
      <c r="Q33" s="2">
        <f>(1+Q$26)*'Organic Cash Flow'!$I$10*(1+$E33)*'Organic Cash Flow'!$I$11-'Organic Cash Flow'!$I$45</f>
        <v>0</v>
      </c>
      <c r="R33" s="2">
        <f>(1+R$26)*'Organic Cash Flow'!$I$10*(1+$E33)*'Organic Cash Flow'!$I$11-'Organic Cash Flow'!$I$45</f>
        <v>0</v>
      </c>
      <c r="S33" s="7"/>
      <c r="T33" s="5"/>
      <c r="U33" s="46"/>
      <c r="V33" s="40"/>
      <c r="W33" s="44"/>
      <c r="X33" s="44"/>
      <c r="Y33" s="44"/>
      <c r="Z33" s="44"/>
      <c r="AA33" s="44"/>
      <c r="AB33" s="44"/>
      <c r="AC33" s="42"/>
      <c r="AD33" s="44"/>
      <c r="AE33" s="44"/>
      <c r="AF33" s="44"/>
      <c r="AG33" s="44"/>
      <c r="AH33" s="44"/>
      <c r="AI33" s="44"/>
    </row>
    <row r="34" spans="1:35" x14ac:dyDescent="0.25">
      <c r="A34" s="142"/>
      <c r="B34" s="5"/>
      <c r="C34" s="210"/>
      <c r="D34" s="176">
        <f>(1+E34)*'Organic Cash Flow'!$I$11</f>
        <v>0</v>
      </c>
      <c r="E34" s="175">
        <v>0.05</v>
      </c>
      <c r="F34" s="2">
        <f>(1+F$26)*'Organic Cash Flow'!$I$10*(1+$E34)*'Organic Cash Flow'!$I$11-'Organic Cash Flow'!$I$45</f>
        <v>0</v>
      </c>
      <c r="G34" s="2">
        <f>(1+G$26)*'Organic Cash Flow'!$I$10*(1+$E34)*'Organic Cash Flow'!$I$11-'Organic Cash Flow'!$I$45</f>
        <v>0</v>
      </c>
      <c r="H34" s="2">
        <f>(1+H$26)*'Organic Cash Flow'!$I$10*(1+$E34)*'Organic Cash Flow'!$I$11-'Organic Cash Flow'!$I$45</f>
        <v>0</v>
      </c>
      <c r="I34" s="2">
        <f>(1+I$26)*'Organic Cash Flow'!$I$10*(1+$E34)*'Organic Cash Flow'!$I$11-'Organic Cash Flow'!$I$45</f>
        <v>0</v>
      </c>
      <c r="J34" s="2">
        <f>(1+J$26)*'Organic Cash Flow'!$I$10*(1+$E34)*'Organic Cash Flow'!$I$11-'Organic Cash Flow'!$I$45</f>
        <v>0</v>
      </c>
      <c r="K34" s="2">
        <f>(1+K$26)*'Organic Cash Flow'!$I$10*(1+$E34)*'Organic Cash Flow'!$I$11-'Organic Cash Flow'!$I$45</f>
        <v>0</v>
      </c>
      <c r="L34" s="2">
        <f>(1+L$26)*'Organic Cash Flow'!$I$10*(1+$E34)*'Organic Cash Flow'!$I$11-'Organic Cash Flow'!$I$45</f>
        <v>0</v>
      </c>
      <c r="M34" s="2">
        <f>(1+M$26)*'Organic Cash Flow'!$I$10*(1+$E34)*'Organic Cash Flow'!$I$11-'Organic Cash Flow'!$I$45</f>
        <v>0</v>
      </c>
      <c r="N34" s="2">
        <f>(1+N$26)*'Organic Cash Flow'!$I$10*(1+$E34)*'Organic Cash Flow'!$I$11-'Organic Cash Flow'!$I$45</f>
        <v>0</v>
      </c>
      <c r="O34" s="2">
        <f>(1+O$26)*'Organic Cash Flow'!$I$10*(1+$E34)*'Organic Cash Flow'!$I$11-'Organic Cash Flow'!$I$45</f>
        <v>0</v>
      </c>
      <c r="P34" s="2">
        <f>(1+P$26)*'Organic Cash Flow'!$I$10*(1+$E34)*'Organic Cash Flow'!$I$11-'Organic Cash Flow'!$I$45</f>
        <v>0</v>
      </c>
      <c r="Q34" s="2">
        <f>(1+Q$26)*'Organic Cash Flow'!$I$10*(1+$E34)*'Organic Cash Flow'!$I$11-'Organic Cash Flow'!$I$45</f>
        <v>0</v>
      </c>
      <c r="R34" s="2">
        <f>(1+R$26)*'Organic Cash Flow'!$I$10*(1+$E34)*'Organic Cash Flow'!$I$11-'Organic Cash Flow'!$I$45</f>
        <v>0</v>
      </c>
      <c r="S34" s="7"/>
      <c r="T34" s="5"/>
      <c r="U34" s="46"/>
      <c r="V34" s="40"/>
      <c r="W34" s="44"/>
      <c r="X34" s="44"/>
      <c r="Y34" s="44"/>
      <c r="Z34" s="44"/>
      <c r="AA34" s="44"/>
      <c r="AB34" s="44"/>
      <c r="AC34" s="44"/>
      <c r="AD34" s="44"/>
      <c r="AE34" s="44"/>
      <c r="AF34" s="44"/>
      <c r="AG34" s="44"/>
      <c r="AH34" s="44"/>
      <c r="AI34" s="44"/>
    </row>
    <row r="35" spans="1:35" x14ac:dyDescent="0.25">
      <c r="A35" s="142"/>
      <c r="B35" s="5"/>
      <c r="C35" s="210"/>
      <c r="D35" s="176">
        <f>(1+E35)*'Organic Cash Flow'!$I$11</f>
        <v>0</v>
      </c>
      <c r="E35" s="175">
        <v>0.1</v>
      </c>
      <c r="F35" s="2">
        <f>(1+F$26)*'Organic Cash Flow'!$I$10*(1+$E35)*'Organic Cash Flow'!$I$11-'Organic Cash Flow'!$I$45</f>
        <v>0</v>
      </c>
      <c r="G35" s="2">
        <f>(1+G$26)*'Organic Cash Flow'!$I$10*(1+$E35)*'Organic Cash Flow'!$I$11-'Organic Cash Flow'!$I$45</f>
        <v>0</v>
      </c>
      <c r="H35" s="2">
        <f>(1+H$26)*'Organic Cash Flow'!$I$10*(1+$E35)*'Organic Cash Flow'!$I$11-'Organic Cash Flow'!$I$45</f>
        <v>0</v>
      </c>
      <c r="I35" s="2">
        <f>(1+I$26)*'Organic Cash Flow'!$I$10*(1+$E35)*'Organic Cash Flow'!$I$11-'Organic Cash Flow'!$I$45</f>
        <v>0</v>
      </c>
      <c r="J35" s="2">
        <f>(1+J$26)*'Organic Cash Flow'!$I$10*(1+$E35)*'Organic Cash Flow'!$I$11-'Organic Cash Flow'!$I$45</f>
        <v>0</v>
      </c>
      <c r="K35" s="2">
        <f>(1+K$26)*'Organic Cash Flow'!$I$10*(1+$E35)*'Organic Cash Flow'!$I$11-'Organic Cash Flow'!$I$45</f>
        <v>0</v>
      </c>
      <c r="L35" s="2">
        <f>(1+L$26)*'Organic Cash Flow'!$I$10*(1+$E35)*'Organic Cash Flow'!$I$11-'Organic Cash Flow'!$I$45</f>
        <v>0</v>
      </c>
      <c r="M35" s="2">
        <f>(1+M$26)*'Organic Cash Flow'!$I$10*(1+$E35)*'Organic Cash Flow'!$I$11-'Organic Cash Flow'!$I$45</f>
        <v>0</v>
      </c>
      <c r="N35" s="2">
        <f>(1+N$26)*'Organic Cash Flow'!$I$10*(1+$E35)*'Organic Cash Flow'!$I$11-'Organic Cash Flow'!$I$45</f>
        <v>0</v>
      </c>
      <c r="O35" s="2">
        <f>(1+O$26)*'Organic Cash Flow'!$I$10*(1+$E35)*'Organic Cash Flow'!$I$11-'Organic Cash Flow'!$I$45</f>
        <v>0</v>
      </c>
      <c r="P35" s="2">
        <f>(1+P$26)*'Organic Cash Flow'!$I$10*(1+$E35)*'Organic Cash Flow'!$I$11-'Organic Cash Flow'!$I$45</f>
        <v>0</v>
      </c>
      <c r="Q35" s="2">
        <f>(1+Q$26)*'Organic Cash Flow'!$I$10*(1+$E35)*'Organic Cash Flow'!$I$11-'Organic Cash Flow'!$I$45</f>
        <v>0</v>
      </c>
      <c r="R35" s="2">
        <f>(1+R$26)*'Organic Cash Flow'!$I$10*(1+$E35)*'Organic Cash Flow'!$I$11-'Organic Cash Flow'!$I$45</f>
        <v>0</v>
      </c>
      <c r="S35" s="7"/>
      <c r="T35" s="5"/>
      <c r="U35" s="46"/>
      <c r="V35" s="40"/>
      <c r="W35" s="44"/>
      <c r="X35" s="44"/>
      <c r="Y35" s="44"/>
      <c r="Z35" s="44"/>
      <c r="AA35" s="44"/>
      <c r="AB35" s="44"/>
      <c r="AC35" s="44"/>
      <c r="AD35" s="44"/>
      <c r="AE35" s="44"/>
      <c r="AF35" s="44"/>
      <c r="AG35" s="44"/>
      <c r="AH35" s="44"/>
      <c r="AI35" s="44"/>
    </row>
    <row r="36" spans="1:35" x14ac:dyDescent="0.25">
      <c r="A36" s="142"/>
      <c r="B36" s="5"/>
      <c r="C36" s="210"/>
      <c r="D36" s="176">
        <f>(1+E36)*'Organic Cash Flow'!$I$11</f>
        <v>0</v>
      </c>
      <c r="E36" s="175">
        <v>0.15</v>
      </c>
      <c r="F36" s="2">
        <f>(1+F$26)*'Organic Cash Flow'!$I$10*(1+$E36)*'Organic Cash Flow'!$I$11-'Organic Cash Flow'!$I$45</f>
        <v>0</v>
      </c>
      <c r="G36" s="2">
        <f>(1+G$26)*'Organic Cash Flow'!$I$10*(1+$E36)*'Organic Cash Flow'!$I$11-'Organic Cash Flow'!$I$45</f>
        <v>0</v>
      </c>
      <c r="H36" s="2">
        <f>(1+H$26)*'Organic Cash Flow'!$I$10*(1+$E36)*'Organic Cash Flow'!$I$11-'Organic Cash Flow'!$I$45</f>
        <v>0</v>
      </c>
      <c r="I36" s="2">
        <f>(1+I$26)*'Organic Cash Flow'!$I$10*(1+$E36)*'Organic Cash Flow'!$I$11-'Organic Cash Flow'!$I$45</f>
        <v>0</v>
      </c>
      <c r="J36" s="2">
        <f>(1+J$26)*'Organic Cash Flow'!$I$10*(1+$E36)*'Organic Cash Flow'!$I$11-'Organic Cash Flow'!$I$45</f>
        <v>0</v>
      </c>
      <c r="K36" s="2">
        <f>(1+K$26)*'Organic Cash Flow'!$I$10*(1+$E36)*'Organic Cash Flow'!$I$11-'Organic Cash Flow'!$I$45</f>
        <v>0</v>
      </c>
      <c r="L36" s="2">
        <f>(1+L$26)*'Organic Cash Flow'!$I$10*(1+$E36)*'Organic Cash Flow'!$I$11-'Organic Cash Flow'!$I$45</f>
        <v>0</v>
      </c>
      <c r="M36" s="2">
        <f>(1+M$26)*'Organic Cash Flow'!$I$10*(1+$E36)*'Organic Cash Flow'!$I$11-'Organic Cash Flow'!$I$45</f>
        <v>0</v>
      </c>
      <c r="N36" s="2">
        <f>(1+N$26)*'Organic Cash Flow'!$I$10*(1+$E36)*'Organic Cash Flow'!$I$11-'Organic Cash Flow'!$I$45</f>
        <v>0</v>
      </c>
      <c r="O36" s="2">
        <f>(1+O$26)*'Organic Cash Flow'!$I$10*(1+$E36)*'Organic Cash Flow'!$I$11-'Organic Cash Flow'!$I$45</f>
        <v>0</v>
      </c>
      <c r="P36" s="2">
        <f>(1+P$26)*'Organic Cash Flow'!$I$10*(1+$E36)*'Organic Cash Flow'!$I$11-'Organic Cash Flow'!$I$45</f>
        <v>0</v>
      </c>
      <c r="Q36" s="2">
        <f>(1+Q$26)*'Organic Cash Flow'!$I$10*(1+$E36)*'Organic Cash Flow'!$I$11-'Organic Cash Flow'!$I$45</f>
        <v>0</v>
      </c>
      <c r="R36" s="2">
        <f>(1+R$26)*'Organic Cash Flow'!$I$10*(1+$E36)*'Organic Cash Flow'!$I$11-'Organic Cash Flow'!$I$45</f>
        <v>0</v>
      </c>
      <c r="S36" s="7"/>
      <c r="T36" s="5"/>
      <c r="U36" s="46"/>
      <c r="V36" s="40"/>
      <c r="W36" s="44"/>
      <c r="X36" s="44"/>
      <c r="Y36" s="44"/>
      <c r="Z36" s="44"/>
      <c r="AA36" s="44"/>
      <c r="AB36" s="44"/>
      <c r="AC36" s="44"/>
      <c r="AD36" s="44"/>
      <c r="AE36" s="44"/>
      <c r="AF36" s="44"/>
      <c r="AG36" s="44"/>
      <c r="AH36" s="44"/>
      <c r="AI36" s="44"/>
    </row>
    <row r="37" spans="1:35" x14ac:dyDescent="0.25">
      <c r="A37" s="142"/>
      <c r="B37" s="5"/>
      <c r="C37" s="210"/>
      <c r="D37" s="176">
        <f>(1+E37)*'Organic Cash Flow'!$I$11</f>
        <v>0</v>
      </c>
      <c r="E37" s="175">
        <v>0.2</v>
      </c>
      <c r="F37" s="2">
        <f>(1+F$26)*'Organic Cash Flow'!$I$10*(1+$E37)*'Organic Cash Flow'!$I$11-'Organic Cash Flow'!$I$45</f>
        <v>0</v>
      </c>
      <c r="G37" s="2">
        <f>(1+G$26)*'Organic Cash Flow'!$I$10*(1+$E37)*'Organic Cash Flow'!$I$11-'Organic Cash Flow'!$I$45</f>
        <v>0</v>
      </c>
      <c r="H37" s="2">
        <f>(1+H$26)*'Organic Cash Flow'!$I$10*(1+$E37)*'Organic Cash Flow'!$I$11-'Organic Cash Flow'!$I$45</f>
        <v>0</v>
      </c>
      <c r="I37" s="2">
        <f>(1+I$26)*'Organic Cash Flow'!$I$10*(1+$E37)*'Organic Cash Flow'!$I$11-'Organic Cash Flow'!$I$45</f>
        <v>0</v>
      </c>
      <c r="J37" s="2">
        <f>(1+J$26)*'Organic Cash Flow'!$I$10*(1+$E37)*'Organic Cash Flow'!$I$11-'Organic Cash Flow'!$I$45</f>
        <v>0</v>
      </c>
      <c r="K37" s="2">
        <f>(1+K$26)*'Organic Cash Flow'!$I$10*(1+$E37)*'Organic Cash Flow'!$I$11-'Organic Cash Flow'!$I$45</f>
        <v>0</v>
      </c>
      <c r="L37" s="2">
        <f>(1+L$26)*'Organic Cash Flow'!$I$10*(1+$E37)*'Organic Cash Flow'!$I$11-'Organic Cash Flow'!$I$45</f>
        <v>0</v>
      </c>
      <c r="M37" s="2">
        <f>(1+M$26)*'Organic Cash Flow'!$I$10*(1+$E37)*'Organic Cash Flow'!$I$11-'Organic Cash Flow'!$I$45</f>
        <v>0</v>
      </c>
      <c r="N37" s="2">
        <f>(1+N$26)*'Organic Cash Flow'!$I$10*(1+$E37)*'Organic Cash Flow'!$I$11-'Organic Cash Flow'!$I$45</f>
        <v>0</v>
      </c>
      <c r="O37" s="2">
        <f>(1+O$26)*'Organic Cash Flow'!$I$10*(1+$E37)*'Organic Cash Flow'!$I$11-'Organic Cash Flow'!$I$45</f>
        <v>0</v>
      </c>
      <c r="P37" s="2">
        <f>(1+P$26)*'Organic Cash Flow'!$I$10*(1+$E37)*'Organic Cash Flow'!$I$11-'Organic Cash Flow'!$I$45</f>
        <v>0</v>
      </c>
      <c r="Q37" s="2">
        <f>(1+Q$26)*'Organic Cash Flow'!$I$10*(1+$E37)*'Organic Cash Flow'!$I$11-'Organic Cash Flow'!$I$45</f>
        <v>0</v>
      </c>
      <c r="R37" s="2">
        <f>(1+R$26)*'Organic Cash Flow'!$I$10*(1+$E37)*'Organic Cash Flow'!$I$11-'Organic Cash Flow'!$I$45</f>
        <v>0</v>
      </c>
      <c r="S37" s="7"/>
      <c r="T37" s="5"/>
      <c r="U37" s="46"/>
      <c r="V37" s="40"/>
      <c r="W37" s="44"/>
      <c r="X37" s="44"/>
      <c r="Y37" s="44"/>
      <c r="Z37" s="44"/>
      <c r="AA37" s="44"/>
      <c r="AB37" s="44"/>
      <c r="AC37" s="44"/>
      <c r="AD37" s="44"/>
      <c r="AE37" s="44"/>
      <c r="AF37" s="44"/>
      <c r="AG37" s="44"/>
      <c r="AH37" s="44"/>
      <c r="AI37" s="44"/>
    </row>
    <row r="38" spans="1:35" x14ac:dyDescent="0.25">
      <c r="A38" s="142"/>
      <c r="B38" s="5"/>
      <c r="C38" s="210"/>
      <c r="D38" s="176">
        <f>(1+E38)*'Organic Cash Flow'!$I$11</f>
        <v>0</v>
      </c>
      <c r="E38" s="175">
        <v>0.25</v>
      </c>
      <c r="F38" s="2">
        <f>(1+F$26)*'Organic Cash Flow'!$I$10*(1+$E38)*'Organic Cash Flow'!$I$11-'Organic Cash Flow'!$I$45</f>
        <v>0</v>
      </c>
      <c r="G38" s="2">
        <f>(1+G$26)*'Organic Cash Flow'!$I$10*(1+$E38)*'Organic Cash Flow'!$I$11-'Organic Cash Flow'!$I$45</f>
        <v>0</v>
      </c>
      <c r="H38" s="2">
        <f>(1+H$26)*'Organic Cash Flow'!$I$10*(1+$E38)*'Organic Cash Flow'!$I$11-'Organic Cash Flow'!$I$45</f>
        <v>0</v>
      </c>
      <c r="I38" s="2">
        <f>(1+I$26)*'Organic Cash Flow'!$I$10*(1+$E38)*'Organic Cash Flow'!$I$11-'Organic Cash Flow'!$I$45</f>
        <v>0</v>
      </c>
      <c r="J38" s="2">
        <f>(1+J$26)*'Organic Cash Flow'!$I$10*(1+$E38)*'Organic Cash Flow'!$I$11-'Organic Cash Flow'!$I$45</f>
        <v>0</v>
      </c>
      <c r="K38" s="2">
        <f>(1+K$26)*'Organic Cash Flow'!$I$10*(1+$E38)*'Organic Cash Flow'!$I$11-'Organic Cash Flow'!$I$45</f>
        <v>0</v>
      </c>
      <c r="L38" s="2">
        <f>(1+L$26)*'Organic Cash Flow'!$I$10*(1+$E38)*'Organic Cash Flow'!$I$11-'Organic Cash Flow'!$I$45</f>
        <v>0</v>
      </c>
      <c r="M38" s="2">
        <f>(1+M$26)*'Organic Cash Flow'!$I$10*(1+$E38)*'Organic Cash Flow'!$I$11-'Organic Cash Flow'!$I$45</f>
        <v>0</v>
      </c>
      <c r="N38" s="2">
        <f>(1+N$26)*'Organic Cash Flow'!$I$10*(1+$E38)*'Organic Cash Flow'!$I$11-'Organic Cash Flow'!$I$45</f>
        <v>0</v>
      </c>
      <c r="O38" s="2">
        <f>(1+O$26)*'Organic Cash Flow'!$I$10*(1+$E38)*'Organic Cash Flow'!$I$11-'Organic Cash Flow'!$I$45</f>
        <v>0</v>
      </c>
      <c r="P38" s="2">
        <f>(1+P$26)*'Organic Cash Flow'!$I$10*(1+$E38)*'Organic Cash Flow'!$I$11-'Organic Cash Flow'!$I$45</f>
        <v>0</v>
      </c>
      <c r="Q38" s="2">
        <f>(1+Q$26)*'Organic Cash Flow'!$I$10*(1+$E38)*'Organic Cash Flow'!$I$11-'Organic Cash Flow'!$I$45</f>
        <v>0</v>
      </c>
      <c r="R38" s="2">
        <f>(1+R$26)*'Organic Cash Flow'!$I$10*(1+$E38)*'Organic Cash Flow'!$I$11-'Organic Cash Flow'!$I$45</f>
        <v>0</v>
      </c>
      <c r="S38" s="7"/>
      <c r="T38" s="5"/>
      <c r="U38" s="46"/>
      <c r="V38" s="40"/>
      <c r="W38" s="44"/>
      <c r="X38" s="44"/>
      <c r="Y38" s="44"/>
      <c r="Z38" s="44"/>
      <c r="AA38" s="44"/>
      <c r="AB38" s="44"/>
      <c r="AC38" s="44"/>
      <c r="AD38" s="44"/>
      <c r="AE38" s="44"/>
      <c r="AF38" s="44"/>
      <c r="AG38" s="44"/>
      <c r="AH38" s="44"/>
      <c r="AI38" s="44"/>
    </row>
    <row r="39" spans="1:35" ht="14.25" customHeight="1" x14ac:dyDescent="0.25">
      <c r="A39" s="142"/>
      <c r="B39" s="5"/>
      <c r="C39" s="210"/>
      <c r="D39" s="177">
        <f>(1+E39)*'Organic Cash Flow'!$I$11</f>
        <v>0</v>
      </c>
      <c r="E39" s="175">
        <v>0.3</v>
      </c>
      <c r="F39" s="2">
        <f>(1+F$26)*'Organic Cash Flow'!$I$10*(1+$E39)*'Organic Cash Flow'!$I$11-'Organic Cash Flow'!$I$45</f>
        <v>0</v>
      </c>
      <c r="G39" s="2">
        <f>(1+G$26)*'Organic Cash Flow'!$I$10*(1+$E39)*'Organic Cash Flow'!$I$11-'Organic Cash Flow'!$I$45</f>
        <v>0</v>
      </c>
      <c r="H39" s="2">
        <f>(1+H$26)*'Organic Cash Flow'!$I$10*(1+$E39)*'Organic Cash Flow'!$I$11-'Organic Cash Flow'!$I$45</f>
        <v>0</v>
      </c>
      <c r="I39" s="2">
        <f>(1+I$26)*'Organic Cash Flow'!$I$10*(1+$E39)*'Organic Cash Flow'!$I$11-'Organic Cash Flow'!$I$45</f>
        <v>0</v>
      </c>
      <c r="J39" s="2">
        <f>(1+J$26)*'Organic Cash Flow'!$I$10*(1+$E39)*'Organic Cash Flow'!$I$11-'Organic Cash Flow'!$I$45</f>
        <v>0</v>
      </c>
      <c r="K39" s="2">
        <f>(1+K$26)*'Organic Cash Flow'!$I$10*(1+$E39)*'Organic Cash Flow'!$I$11-'Organic Cash Flow'!$I$45</f>
        <v>0</v>
      </c>
      <c r="L39" s="2">
        <f>(1+L$26)*'Organic Cash Flow'!$I$10*(1+$E39)*'Organic Cash Flow'!$I$11-'Organic Cash Flow'!$I$45</f>
        <v>0</v>
      </c>
      <c r="M39" s="2">
        <f>(1+M$26)*'Organic Cash Flow'!$I$10*(1+$E39)*'Organic Cash Flow'!$I$11-'Organic Cash Flow'!$I$45</f>
        <v>0</v>
      </c>
      <c r="N39" s="2">
        <f>(1+N$26)*'Organic Cash Flow'!$I$10*(1+$E39)*'Organic Cash Flow'!$I$11-'Organic Cash Flow'!$I$45</f>
        <v>0</v>
      </c>
      <c r="O39" s="2">
        <f>(1+O$26)*'Organic Cash Flow'!$I$10*(1+$E39)*'Organic Cash Flow'!$I$11-'Organic Cash Flow'!$I$45</f>
        <v>0</v>
      </c>
      <c r="P39" s="2">
        <f>(1+P$26)*'Organic Cash Flow'!$I$10*(1+$E39)*'Organic Cash Flow'!$I$11-'Organic Cash Flow'!$I$45</f>
        <v>0</v>
      </c>
      <c r="Q39" s="2">
        <f>(1+Q$26)*'Organic Cash Flow'!$I$10*(1+$E39)*'Organic Cash Flow'!$I$11-'Organic Cash Flow'!$I$45</f>
        <v>0</v>
      </c>
      <c r="R39" s="2">
        <f>(1+R$26)*'Organic Cash Flow'!$I$10*(1+$E39)*'Organic Cash Flow'!$I$11-'Organic Cash Flow'!$I$45</f>
        <v>0</v>
      </c>
      <c r="S39" s="7"/>
      <c r="T39" s="5"/>
      <c r="U39" s="46"/>
      <c r="V39" s="40"/>
      <c r="W39" s="44"/>
      <c r="X39" s="44"/>
      <c r="Y39" s="44"/>
      <c r="Z39" s="44"/>
      <c r="AA39" s="44"/>
      <c r="AB39" s="44"/>
      <c r="AC39" s="44"/>
      <c r="AD39" s="44"/>
      <c r="AE39" s="44"/>
      <c r="AF39" s="44"/>
      <c r="AG39" s="44"/>
      <c r="AH39" s="44"/>
      <c r="AI39" s="44"/>
    </row>
    <row r="40" spans="1:35" x14ac:dyDescent="0.25">
      <c r="A40" s="142"/>
      <c r="B40" s="5"/>
      <c r="E40" s="7"/>
      <c r="S40" s="7"/>
      <c r="T40" s="5"/>
      <c r="U40" s="37"/>
      <c r="V40" s="37"/>
      <c r="W40" s="37"/>
      <c r="X40" s="37"/>
      <c r="Y40" s="37"/>
      <c r="Z40" s="37"/>
      <c r="AA40" s="37"/>
      <c r="AB40" s="37"/>
      <c r="AC40" s="37"/>
      <c r="AD40" s="37"/>
      <c r="AE40" s="37"/>
      <c r="AF40" s="37"/>
      <c r="AG40" s="37"/>
      <c r="AH40" s="37"/>
      <c r="AI40" s="37"/>
    </row>
    <row r="41" spans="1:35" x14ac:dyDescent="0.25">
      <c r="B41" s="5"/>
      <c r="T41" s="5"/>
      <c r="U41" s="37"/>
      <c r="V41" s="37"/>
      <c r="W41" s="37"/>
      <c r="X41" s="37"/>
      <c r="Y41" s="37"/>
      <c r="Z41" s="37"/>
      <c r="AA41" s="37"/>
      <c r="AB41" s="37"/>
      <c r="AC41" s="37"/>
      <c r="AD41" s="37"/>
      <c r="AE41" s="37"/>
      <c r="AF41" s="37"/>
      <c r="AG41" s="37"/>
      <c r="AH41" s="37"/>
      <c r="AI41" s="37"/>
    </row>
    <row r="42" spans="1:35" x14ac:dyDescent="0.25">
      <c r="B42" s="5"/>
      <c r="T42" s="5"/>
      <c r="U42" s="37"/>
      <c r="V42" s="37"/>
      <c r="W42" s="37"/>
      <c r="X42" s="37"/>
      <c r="Y42" s="37"/>
      <c r="Z42" s="37"/>
      <c r="AA42" s="37"/>
      <c r="AB42" s="37"/>
      <c r="AC42" s="37"/>
      <c r="AD42" s="37"/>
      <c r="AE42" s="37"/>
      <c r="AF42" s="37"/>
      <c r="AG42" s="37"/>
      <c r="AH42" s="37"/>
      <c r="AI42" s="37"/>
    </row>
    <row r="43" spans="1:35" ht="15" customHeight="1" x14ac:dyDescent="0.3">
      <c r="B43" s="5"/>
      <c r="F43" s="158" t="s">
        <v>60</v>
      </c>
      <c r="G43" s="158"/>
      <c r="H43" s="158"/>
      <c r="I43" s="158"/>
      <c r="J43" s="158"/>
      <c r="K43" s="158"/>
      <c r="L43" s="158"/>
      <c r="M43" s="158"/>
      <c r="N43" s="158"/>
      <c r="O43" s="158"/>
      <c r="P43" s="158"/>
      <c r="Q43" s="158"/>
      <c r="R43" s="158"/>
      <c r="T43" s="5"/>
      <c r="U43" s="37"/>
      <c r="V43" s="37"/>
      <c r="W43" s="37"/>
      <c r="X43" s="37"/>
      <c r="Y43" s="37"/>
      <c r="Z43" s="37"/>
      <c r="AA43" s="37"/>
      <c r="AB43" s="37"/>
      <c r="AC43" s="37"/>
      <c r="AD43" s="37"/>
      <c r="AE43" s="37"/>
      <c r="AF43" s="37"/>
      <c r="AG43" s="37"/>
      <c r="AH43" s="37"/>
      <c r="AI43" s="37"/>
    </row>
    <row r="44" spans="1:35" x14ac:dyDescent="0.25">
      <c r="B44" s="5"/>
      <c r="E44" s="205" t="s">
        <v>114</v>
      </c>
      <c r="F44" s="192">
        <f>(1+F45)*'Organic Cash Flow'!$M$10</f>
        <v>0</v>
      </c>
      <c r="G44" s="192">
        <f>(1+G45)*'Organic Cash Flow'!$M$10</f>
        <v>0</v>
      </c>
      <c r="H44" s="192">
        <f>(1+H45)*'Organic Cash Flow'!$M$10</f>
        <v>0</v>
      </c>
      <c r="I44" s="192">
        <f>(1+I45)*'Organic Cash Flow'!$M$10</f>
        <v>0</v>
      </c>
      <c r="J44" s="192">
        <f>(1+J45)*'Organic Cash Flow'!$M$10</f>
        <v>0</v>
      </c>
      <c r="K44" s="192">
        <f>(1+K45)*'Organic Cash Flow'!$M$10</f>
        <v>0</v>
      </c>
      <c r="L44" s="192">
        <f>(1+L45)*'Organic Cash Flow'!$M$10</f>
        <v>0</v>
      </c>
      <c r="M44" s="192">
        <f>(1+M45)*'Organic Cash Flow'!$M$10</f>
        <v>0</v>
      </c>
      <c r="N44" s="192">
        <f>(1+N45)*'Organic Cash Flow'!$M$10</f>
        <v>0</v>
      </c>
      <c r="O44" s="192">
        <f>(1+O45)*'Organic Cash Flow'!$M$10</f>
        <v>0</v>
      </c>
      <c r="P44" s="192">
        <f>(1+P45)*'Organic Cash Flow'!$M$10</f>
        <v>0</v>
      </c>
      <c r="Q44" s="192">
        <f>(1+Q45)*'Organic Cash Flow'!$M$10</f>
        <v>0</v>
      </c>
      <c r="R44" s="193">
        <f>(1+R45)*'Organic Cash Flow'!$M$10</f>
        <v>0</v>
      </c>
      <c r="T44" s="5"/>
      <c r="U44" s="37"/>
      <c r="V44" s="37"/>
      <c r="W44" s="37"/>
      <c r="X44" s="37"/>
      <c r="Y44" s="37"/>
      <c r="Z44" s="37"/>
      <c r="AA44" s="37"/>
      <c r="AB44" s="37"/>
      <c r="AC44" s="37"/>
      <c r="AD44" s="37"/>
      <c r="AE44" s="37"/>
      <c r="AF44" s="37"/>
      <c r="AG44" s="37"/>
      <c r="AH44" s="37"/>
      <c r="AI44" s="37"/>
    </row>
    <row r="45" spans="1:35" ht="15" customHeight="1" x14ac:dyDescent="0.25">
      <c r="B45" s="5"/>
      <c r="D45" s="202" t="s">
        <v>115</v>
      </c>
      <c r="F45" s="174">
        <v>-0.3</v>
      </c>
      <c r="G45" s="174">
        <v>-0.25</v>
      </c>
      <c r="H45" s="174">
        <v>-0.2</v>
      </c>
      <c r="I45" s="174">
        <v>-0.15</v>
      </c>
      <c r="J45" s="174">
        <v>-0.1</v>
      </c>
      <c r="K45" s="174">
        <v>-0.05</v>
      </c>
      <c r="L45" s="174">
        <v>0</v>
      </c>
      <c r="M45" s="174">
        <v>0.05</v>
      </c>
      <c r="N45" s="174">
        <v>0.1</v>
      </c>
      <c r="O45" s="174">
        <v>0.15</v>
      </c>
      <c r="P45" s="174">
        <v>0.2</v>
      </c>
      <c r="Q45" s="174">
        <v>0.25</v>
      </c>
      <c r="R45" s="174">
        <v>0.3</v>
      </c>
      <c r="T45" s="5"/>
      <c r="U45" s="37"/>
      <c r="V45" s="37"/>
      <c r="W45" s="37"/>
      <c r="X45" s="37"/>
      <c r="Y45" s="37"/>
      <c r="Z45" s="37"/>
      <c r="AA45" s="37"/>
      <c r="AB45" s="37"/>
      <c r="AC45" s="37"/>
      <c r="AD45" s="37"/>
      <c r="AE45" s="37"/>
      <c r="AF45" s="37"/>
      <c r="AG45" s="37"/>
      <c r="AH45" s="37"/>
      <c r="AI45" s="37"/>
    </row>
    <row r="46" spans="1:35" x14ac:dyDescent="0.25">
      <c r="A46" s="142" t="s">
        <v>57</v>
      </c>
      <c r="B46" s="5"/>
      <c r="C46" s="210" t="s">
        <v>61</v>
      </c>
      <c r="D46" s="203">
        <f>(1+E46)*'Organic Cash Flow'!$M$11</f>
        <v>0</v>
      </c>
      <c r="E46" s="175">
        <v>-0.3</v>
      </c>
      <c r="F46" s="55">
        <f>(1+F$45)*'Organic Cash Flow'!$M$10*(1+$E46)*'Organic Cash Flow'!$M$11-'Organic Cash Flow'!$M$45</f>
        <v>0</v>
      </c>
      <c r="G46" s="55">
        <f>(1+G$45)*'Organic Cash Flow'!$M$10*(1+$E46)*'Organic Cash Flow'!$M$11-'Organic Cash Flow'!$M$45</f>
        <v>0</v>
      </c>
      <c r="H46" s="55">
        <f>(1+H$45)*'Organic Cash Flow'!$M$10*(1+$E46)*'Organic Cash Flow'!$M$11-'Organic Cash Flow'!$M$45</f>
        <v>0</v>
      </c>
      <c r="I46" s="55">
        <f>(1+I$45)*'Organic Cash Flow'!$M$10*(1+$E46)*'Organic Cash Flow'!$M$11-'Organic Cash Flow'!$M$45</f>
        <v>0</v>
      </c>
      <c r="J46" s="55">
        <f>(1+J$45)*'Organic Cash Flow'!$M$10*(1+$E46)*'Organic Cash Flow'!$M$11-'Organic Cash Flow'!$M$45</f>
        <v>0</v>
      </c>
      <c r="K46" s="55">
        <f>(1+K$45)*'Organic Cash Flow'!$M$10*(1+$E46)*'Organic Cash Flow'!$M$11-'Organic Cash Flow'!$M$45</f>
        <v>0</v>
      </c>
      <c r="L46" s="55">
        <f>(1+L$45)*'Organic Cash Flow'!$M$10*(1+$E46)*'Organic Cash Flow'!$M$11-'Organic Cash Flow'!$M$45</f>
        <v>0</v>
      </c>
      <c r="M46" s="55">
        <f>(1+M$45)*'Organic Cash Flow'!$M$10*(1+$E46)*'Organic Cash Flow'!$M$11-'Organic Cash Flow'!$M$45</f>
        <v>0</v>
      </c>
      <c r="N46" s="55">
        <f>(1+N$45)*'Organic Cash Flow'!$M$10*(1+$E46)*'Organic Cash Flow'!$M$11-'Organic Cash Flow'!$M$45</f>
        <v>0</v>
      </c>
      <c r="O46" s="55">
        <f>(1+O$45)*'Organic Cash Flow'!$M$10*(1+$E46)*'Organic Cash Flow'!$M$11-'Organic Cash Flow'!$M$45</f>
        <v>0</v>
      </c>
      <c r="P46" s="55">
        <f>(1+P$45)*'Organic Cash Flow'!$M$10*(1+$E46)*'Organic Cash Flow'!$M$11-'Organic Cash Flow'!$M$45</f>
        <v>0</v>
      </c>
      <c r="Q46" s="55">
        <f>(1+Q$45)*'Organic Cash Flow'!$M$10*(1+$E46)*'Organic Cash Flow'!$M$11-'Organic Cash Flow'!$M$45</f>
        <v>0</v>
      </c>
      <c r="R46" s="55">
        <f>(1+R$45)*'Organic Cash Flow'!$M$10*(1+$E46)*'Organic Cash Flow'!$M$11-'Organic Cash Flow'!$M$45</f>
        <v>0</v>
      </c>
      <c r="T46" s="5"/>
      <c r="U46" s="37"/>
      <c r="V46" s="37"/>
      <c r="W46" s="37"/>
      <c r="X46" s="37"/>
      <c r="Y46" s="37"/>
      <c r="Z46" s="37"/>
      <c r="AA46" s="37"/>
      <c r="AB46" s="37"/>
      <c r="AC46" s="37"/>
      <c r="AD46" s="37"/>
      <c r="AE46" s="37"/>
      <c r="AF46" s="37"/>
      <c r="AG46" s="37"/>
      <c r="AH46" s="37"/>
      <c r="AI46" s="37"/>
    </row>
    <row r="47" spans="1:35" x14ac:dyDescent="0.25">
      <c r="A47" s="142"/>
      <c r="B47" s="5"/>
      <c r="C47" s="210"/>
      <c r="D47" s="203">
        <f>(1+E47)*'Organic Cash Flow'!$M$11</f>
        <v>0</v>
      </c>
      <c r="E47" s="175">
        <v>-0.25</v>
      </c>
      <c r="F47" s="55">
        <f>(1+F$45)*'Organic Cash Flow'!$M$10*(1+$E47)*'Organic Cash Flow'!$M$11-'Organic Cash Flow'!$M$45</f>
        <v>0</v>
      </c>
      <c r="G47" s="55">
        <f>(1+G$45)*'Organic Cash Flow'!$M$10*(1+$E47)*'Organic Cash Flow'!$M$11-'Organic Cash Flow'!$M$45</f>
        <v>0</v>
      </c>
      <c r="H47" s="55">
        <f>(1+H$45)*'Organic Cash Flow'!$M$10*(1+$E47)*'Organic Cash Flow'!$M$11-'Organic Cash Flow'!$M$45</f>
        <v>0</v>
      </c>
      <c r="I47" s="55">
        <f>(1+I$45)*'Organic Cash Flow'!$M$10*(1+$E47)*'Organic Cash Flow'!$M$11-'Organic Cash Flow'!$M$45</f>
        <v>0</v>
      </c>
      <c r="J47" s="55">
        <f>(1+J$45)*'Organic Cash Flow'!$M$10*(1+$E47)*'Organic Cash Flow'!$M$11-'Organic Cash Flow'!$M$45</f>
        <v>0</v>
      </c>
      <c r="K47" s="55">
        <f>(1+K$45)*'Organic Cash Flow'!$M$10*(1+$E47)*'Organic Cash Flow'!$M$11-'Organic Cash Flow'!$M$45</f>
        <v>0</v>
      </c>
      <c r="L47" s="55">
        <f>(1+L$45)*'Organic Cash Flow'!$M$10*(1+$E47)*'Organic Cash Flow'!$M$11-'Organic Cash Flow'!$M$45</f>
        <v>0</v>
      </c>
      <c r="M47" s="55">
        <f>(1+M$45)*'Organic Cash Flow'!$M$10*(1+$E47)*'Organic Cash Flow'!$M$11-'Organic Cash Flow'!$M$45</f>
        <v>0</v>
      </c>
      <c r="N47" s="55">
        <f>(1+N$45)*'Organic Cash Flow'!$M$10*(1+$E47)*'Organic Cash Flow'!$M$11-'Organic Cash Flow'!$M$45</f>
        <v>0</v>
      </c>
      <c r="O47" s="55">
        <f>(1+O$45)*'Organic Cash Flow'!$M$10*(1+$E47)*'Organic Cash Flow'!$M$11-'Organic Cash Flow'!$M$45</f>
        <v>0</v>
      </c>
      <c r="P47" s="55">
        <f>(1+P$45)*'Organic Cash Flow'!$M$10*(1+$E47)*'Organic Cash Flow'!$M$11-'Organic Cash Flow'!$M$45</f>
        <v>0</v>
      </c>
      <c r="Q47" s="55">
        <f>(1+Q$45)*'Organic Cash Flow'!$M$10*(1+$E47)*'Organic Cash Flow'!$M$11-'Organic Cash Flow'!$M$45</f>
        <v>0</v>
      </c>
      <c r="R47" s="55">
        <f>(1+R$45)*'Organic Cash Flow'!$M$10*(1+$E47)*'Organic Cash Flow'!$M$11-'Organic Cash Flow'!$M$45</f>
        <v>0</v>
      </c>
      <c r="T47" s="5"/>
      <c r="U47" s="37"/>
      <c r="V47" s="37"/>
      <c r="W47" s="37"/>
      <c r="X47" s="37"/>
      <c r="Y47" s="37"/>
      <c r="Z47" s="37"/>
      <c r="AA47" s="37"/>
      <c r="AB47" s="37"/>
      <c r="AC47" s="37"/>
      <c r="AD47" s="37"/>
      <c r="AE47" s="37"/>
      <c r="AF47" s="37"/>
      <c r="AG47" s="37"/>
      <c r="AH47" s="37"/>
      <c r="AI47" s="37"/>
    </row>
    <row r="48" spans="1:35" x14ac:dyDescent="0.25">
      <c r="A48" s="142"/>
      <c r="B48" s="5"/>
      <c r="C48" s="210"/>
      <c r="D48" s="203">
        <f>(1+E48)*'Organic Cash Flow'!$M$11</f>
        <v>0</v>
      </c>
      <c r="E48" s="175">
        <v>-0.2</v>
      </c>
      <c r="F48" s="55">
        <f>(1+F$45)*'Organic Cash Flow'!$M$10*(1+$E48)*'Organic Cash Flow'!$M$11-'Organic Cash Flow'!$M$45</f>
        <v>0</v>
      </c>
      <c r="G48" s="55">
        <f>(1+G$45)*'Organic Cash Flow'!$M$10*(1+$E48)*'Organic Cash Flow'!$M$11-'Organic Cash Flow'!$M$45</f>
        <v>0</v>
      </c>
      <c r="H48" s="55">
        <f>(1+H$45)*'Organic Cash Flow'!$M$10*(1+$E48)*'Organic Cash Flow'!$M$11-'Organic Cash Flow'!$M$45</f>
        <v>0</v>
      </c>
      <c r="I48" s="55">
        <f>(1+I$45)*'Organic Cash Flow'!$M$10*(1+$E48)*'Organic Cash Flow'!$M$11-'Organic Cash Flow'!$M$45</f>
        <v>0</v>
      </c>
      <c r="J48" s="55">
        <f>(1+J$45)*'Organic Cash Flow'!$M$10*(1+$E48)*'Organic Cash Flow'!$M$11-'Organic Cash Flow'!$M$45</f>
        <v>0</v>
      </c>
      <c r="K48" s="55">
        <f>(1+K$45)*'Organic Cash Flow'!$M$10*(1+$E48)*'Organic Cash Flow'!$M$11-'Organic Cash Flow'!$M$45</f>
        <v>0</v>
      </c>
      <c r="L48" s="55">
        <f>(1+L$45)*'Organic Cash Flow'!$M$10*(1+$E48)*'Organic Cash Flow'!$M$11-'Organic Cash Flow'!$M$45</f>
        <v>0</v>
      </c>
      <c r="M48" s="55">
        <f>(1+M$45)*'Organic Cash Flow'!$M$10*(1+$E48)*'Organic Cash Flow'!$M$11-'Organic Cash Flow'!$M$45</f>
        <v>0</v>
      </c>
      <c r="N48" s="55">
        <f>(1+N$45)*'Organic Cash Flow'!$M$10*(1+$E48)*'Organic Cash Flow'!$M$11-'Organic Cash Flow'!$M$45</f>
        <v>0</v>
      </c>
      <c r="O48" s="55">
        <f>(1+O$45)*'Organic Cash Flow'!$M$10*(1+$E48)*'Organic Cash Flow'!$M$11-'Organic Cash Flow'!$M$45</f>
        <v>0</v>
      </c>
      <c r="P48" s="55">
        <f>(1+P$45)*'Organic Cash Flow'!$M$10*(1+$E48)*'Organic Cash Flow'!$M$11-'Organic Cash Flow'!$M$45</f>
        <v>0</v>
      </c>
      <c r="Q48" s="55">
        <f>(1+Q$45)*'Organic Cash Flow'!$M$10*(1+$E48)*'Organic Cash Flow'!$M$11-'Organic Cash Flow'!$M$45</f>
        <v>0</v>
      </c>
      <c r="R48" s="55">
        <f>(1+R$45)*'Organic Cash Flow'!$M$10*(1+$E48)*'Organic Cash Flow'!$M$11-'Organic Cash Flow'!$M$45</f>
        <v>0</v>
      </c>
      <c r="T48" s="5"/>
      <c r="U48" s="37"/>
      <c r="V48" s="37"/>
      <c r="W48" s="37"/>
      <c r="X48" s="37"/>
      <c r="Y48" s="37"/>
      <c r="Z48" s="37"/>
      <c r="AA48" s="37"/>
      <c r="AB48" s="37"/>
      <c r="AC48" s="37"/>
      <c r="AD48" s="37"/>
      <c r="AE48" s="37"/>
      <c r="AF48" s="37"/>
      <c r="AG48" s="37"/>
      <c r="AH48" s="37"/>
      <c r="AI48" s="37"/>
    </row>
    <row r="49" spans="1:35" x14ac:dyDescent="0.25">
      <c r="A49" s="142"/>
      <c r="B49" s="5"/>
      <c r="C49" s="210"/>
      <c r="D49" s="203">
        <f>(1+E49)*'Organic Cash Flow'!$M$11</f>
        <v>0</v>
      </c>
      <c r="E49" s="175">
        <v>-0.15</v>
      </c>
      <c r="F49" s="55">
        <f>(1+F$45)*'Organic Cash Flow'!$M$10*(1+$E49)*'Organic Cash Flow'!$M$11-'Organic Cash Flow'!$M$45</f>
        <v>0</v>
      </c>
      <c r="G49" s="55">
        <f>(1+G$45)*'Organic Cash Flow'!$M$10*(1+$E49)*'Organic Cash Flow'!$M$11-'Organic Cash Flow'!$M$45</f>
        <v>0</v>
      </c>
      <c r="H49" s="55">
        <f>(1+H$45)*'Organic Cash Flow'!$M$10*(1+$E49)*'Organic Cash Flow'!$M$11-'Organic Cash Flow'!$M$45</f>
        <v>0</v>
      </c>
      <c r="I49" s="55">
        <f>(1+I$45)*'Organic Cash Flow'!$M$10*(1+$E49)*'Organic Cash Flow'!$M$11-'Organic Cash Flow'!$M$45</f>
        <v>0</v>
      </c>
      <c r="J49" s="55">
        <f>(1+J$45)*'Organic Cash Flow'!$M$10*(1+$E49)*'Organic Cash Flow'!$M$11-'Organic Cash Flow'!$M$45</f>
        <v>0</v>
      </c>
      <c r="K49" s="55">
        <f>(1+K$45)*'Organic Cash Flow'!$M$10*(1+$E49)*'Organic Cash Flow'!$M$11-'Organic Cash Flow'!$M$45</f>
        <v>0</v>
      </c>
      <c r="L49" s="55">
        <f>(1+L$45)*'Organic Cash Flow'!$M$10*(1+$E49)*'Organic Cash Flow'!$M$11-'Organic Cash Flow'!$M$45</f>
        <v>0</v>
      </c>
      <c r="M49" s="55">
        <f>(1+M$45)*'Organic Cash Flow'!$M$10*(1+$E49)*'Organic Cash Flow'!$M$11-'Organic Cash Flow'!$M$45</f>
        <v>0</v>
      </c>
      <c r="N49" s="55">
        <f>(1+N$45)*'Organic Cash Flow'!$M$10*(1+$E49)*'Organic Cash Flow'!$M$11-'Organic Cash Flow'!$M$45</f>
        <v>0</v>
      </c>
      <c r="O49" s="55">
        <f>(1+O$45)*'Organic Cash Flow'!$M$10*(1+$E49)*'Organic Cash Flow'!$M$11-'Organic Cash Flow'!$M$45</f>
        <v>0</v>
      </c>
      <c r="P49" s="55">
        <f>(1+P$45)*'Organic Cash Flow'!$M$10*(1+$E49)*'Organic Cash Flow'!$M$11-'Organic Cash Flow'!$M$45</f>
        <v>0</v>
      </c>
      <c r="Q49" s="55">
        <f>(1+Q$45)*'Organic Cash Flow'!$M$10*(1+$E49)*'Organic Cash Flow'!$M$11-'Organic Cash Flow'!$M$45</f>
        <v>0</v>
      </c>
      <c r="R49" s="55">
        <f>(1+R$45)*'Organic Cash Flow'!$M$10*(1+$E49)*'Organic Cash Flow'!$M$11-'Organic Cash Flow'!$M$45</f>
        <v>0</v>
      </c>
      <c r="T49" s="5"/>
      <c r="U49" s="37"/>
      <c r="V49" s="37"/>
      <c r="W49" s="37"/>
      <c r="X49" s="37"/>
      <c r="Y49" s="37"/>
      <c r="Z49" s="37"/>
      <c r="AA49" s="37"/>
      <c r="AB49" s="37"/>
      <c r="AC49" s="37"/>
      <c r="AD49" s="37"/>
      <c r="AE49" s="37"/>
      <c r="AF49" s="37"/>
      <c r="AG49" s="37"/>
      <c r="AH49" s="37"/>
      <c r="AI49" s="37"/>
    </row>
    <row r="50" spans="1:35" x14ac:dyDescent="0.25">
      <c r="A50" s="142"/>
      <c r="B50" s="5"/>
      <c r="C50" s="210"/>
      <c r="D50" s="203">
        <f>(1+E50)*'Organic Cash Flow'!$M$11</f>
        <v>0</v>
      </c>
      <c r="E50" s="175">
        <v>-0.1</v>
      </c>
      <c r="F50" s="55">
        <f>(1+F$45)*'Organic Cash Flow'!$M$10*(1+$E50)*'Organic Cash Flow'!$M$11-'Organic Cash Flow'!$M$45</f>
        <v>0</v>
      </c>
      <c r="G50" s="55">
        <f>(1+G$45)*'Organic Cash Flow'!$M$10*(1+$E50)*'Organic Cash Flow'!$M$11-'Organic Cash Flow'!$M$45</f>
        <v>0</v>
      </c>
      <c r="H50" s="55">
        <f>(1+H$45)*'Organic Cash Flow'!$M$10*(1+$E50)*'Organic Cash Flow'!$M$11-'Organic Cash Flow'!$M$45</f>
        <v>0</v>
      </c>
      <c r="I50" s="55">
        <f>(1+I$45)*'Organic Cash Flow'!$M$10*(1+$E50)*'Organic Cash Flow'!$M$11-'Organic Cash Flow'!$M$45</f>
        <v>0</v>
      </c>
      <c r="J50" s="55">
        <f>(1+J$45)*'Organic Cash Flow'!$M$10*(1+$E50)*'Organic Cash Flow'!$M$11-'Organic Cash Flow'!$M$45</f>
        <v>0</v>
      </c>
      <c r="K50" s="55">
        <f>(1+K$45)*'Organic Cash Flow'!$M$10*(1+$E50)*'Organic Cash Flow'!$M$11-'Organic Cash Flow'!$M$45</f>
        <v>0</v>
      </c>
      <c r="L50" s="55">
        <f>(1+L$45)*'Organic Cash Flow'!$M$10*(1+$E50)*'Organic Cash Flow'!$M$11-'Organic Cash Flow'!$M$45</f>
        <v>0</v>
      </c>
      <c r="M50" s="55">
        <f>(1+M$45)*'Organic Cash Flow'!$M$10*(1+$E50)*'Organic Cash Flow'!$M$11-'Organic Cash Flow'!$M$45</f>
        <v>0</v>
      </c>
      <c r="N50" s="55">
        <f>(1+N$45)*'Organic Cash Flow'!$M$10*(1+$E50)*'Organic Cash Flow'!$M$11-'Organic Cash Flow'!$M$45</f>
        <v>0</v>
      </c>
      <c r="O50" s="55">
        <f>(1+O$45)*'Organic Cash Flow'!$M$10*(1+$E50)*'Organic Cash Flow'!$M$11-'Organic Cash Flow'!$M$45</f>
        <v>0</v>
      </c>
      <c r="P50" s="55">
        <f>(1+P$45)*'Organic Cash Flow'!$M$10*(1+$E50)*'Organic Cash Flow'!$M$11-'Organic Cash Flow'!$M$45</f>
        <v>0</v>
      </c>
      <c r="Q50" s="55">
        <f>(1+Q$45)*'Organic Cash Flow'!$M$10*(1+$E50)*'Organic Cash Flow'!$M$11-'Organic Cash Flow'!$M$45</f>
        <v>0</v>
      </c>
      <c r="R50" s="55">
        <f>(1+R$45)*'Organic Cash Flow'!$M$10*(1+$E50)*'Organic Cash Flow'!$M$11-'Organic Cash Flow'!$M$45</f>
        <v>0</v>
      </c>
      <c r="T50" s="5"/>
      <c r="U50" s="37"/>
      <c r="V50" s="37"/>
      <c r="W50" s="37"/>
      <c r="X50" s="37"/>
      <c r="Y50" s="37"/>
      <c r="Z50" s="37"/>
      <c r="AA50" s="37"/>
      <c r="AB50" s="37"/>
      <c r="AC50" s="37"/>
      <c r="AD50" s="37"/>
      <c r="AE50" s="37"/>
      <c r="AF50" s="37"/>
      <c r="AG50" s="37"/>
      <c r="AH50" s="37"/>
      <c r="AI50" s="37"/>
    </row>
    <row r="51" spans="1:35" x14ac:dyDescent="0.25">
      <c r="A51" s="142"/>
      <c r="B51" s="5"/>
      <c r="C51" s="210"/>
      <c r="D51" s="203">
        <f>(1+E51)*'Organic Cash Flow'!$M$11</f>
        <v>0</v>
      </c>
      <c r="E51" s="175">
        <v>-0.05</v>
      </c>
      <c r="F51" s="55">
        <f>(1+F$45)*'Organic Cash Flow'!$M$10*(1+$E51)*'Organic Cash Flow'!$M$11-'Organic Cash Flow'!$M$45</f>
        <v>0</v>
      </c>
      <c r="G51" s="55">
        <f>(1+G$45)*'Organic Cash Flow'!$M$10*(1+$E51)*'Organic Cash Flow'!$M$11-'Organic Cash Flow'!$M$45</f>
        <v>0</v>
      </c>
      <c r="H51" s="55">
        <f>(1+H$45)*'Organic Cash Flow'!$M$10*(1+$E51)*'Organic Cash Flow'!$M$11-'Organic Cash Flow'!$M$45</f>
        <v>0</v>
      </c>
      <c r="I51" s="55">
        <f>(1+I$45)*'Organic Cash Flow'!$M$10*(1+$E51)*'Organic Cash Flow'!$M$11-'Organic Cash Flow'!$M$45</f>
        <v>0</v>
      </c>
      <c r="J51" s="55">
        <f>(1+J$45)*'Organic Cash Flow'!$M$10*(1+$E51)*'Organic Cash Flow'!$M$11-'Organic Cash Flow'!$M$45</f>
        <v>0</v>
      </c>
      <c r="K51" s="55">
        <f>(1+K$45)*'Organic Cash Flow'!$M$10*(1+$E51)*'Organic Cash Flow'!$M$11-'Organic Cash Flow'!$M$45</f>
        <v>0</v>
      </c>
      <c r="L51" s="55">
        <f>(1+L$45)*'Organic Cash Flow'!$M$10*(1+$E51)*'Organic Cash Flow'!$M$11-'Organic Cash Flow'!$M$45</f>
        <v>0</v>
      </c>
      <c r="M51" s="55">
        <f>(1+M$45)*'Organic Cash Flow'!$M$10*(1+$E51)*'Organic Cash Flow'!$M$11-'Organic Cash Flow'!$M$45</f>
        <v>0</v>
      </c>
      <c r="N51" s="55">
        <f>(1+N$45)*'Organic Cash Flow'!$M$10*(1+$E51)*'Organic Cash Flow'!$M$11-'Organic Cash Flow'!$M$45</f>
        <v>0</v>
      </c>
      <c r="O51" s="55">
        <f>(1+O$45)*'Organic Cash Flow'!$M$10*(1+$E51)*'Organic Cash Flow'!$M$11-'Organic Cash Flow'!$M$45</f>
        <v>0</v>
      </c>
      <c r="P51" s="55">
        <f>(1+P$45)*'Organic Cash Flow'!$M$10*(1+$E51)*'Organic Cash Flow'!$M$11-'Organic Cash Flow'!$M$45</f>
        <v>0</v>
      </c>
      <c r="Q51" s="55">
        <f>(1+Q$45)*'Organic Cash Flow'!$M$10*(1+$E51)*'Organic Cash Flow'!$M$11-'Organic Cash Flow'!$M$45</f>
        <v>0</v>
      </c>
      <c r="R51" s="55">
        <f>(1+R$45)*'Organic Cash Flow'!$M$10*(1+$E51)*'Organic Cash Flow'!$M$11-'Organic Cash Flow'!$M$45</f>
        <v>0</v>
      </c>
      <c r="T51" s="5"/>
      <c r="U51" s="37"/>
      <c r="V51" s="37"/>
      <c r="W51" s="37"/>
      <c r="X51" s="37"/>
      <c r="Y51" s="37"/>
      <c r="Z51" s="37"/>
      <c r="AA51" s="37"/>
      <c r="AB51" s="37"/>
      <c r="AC51" s="37"/>
      <c r="AD51" s="37"/>
      <c r="AE51" s="37"/>
      <c r="AF51" s="37"/>
      <c r="AG51" s="37"/>
      <c r="AH51" s="37"/>
      <c r="AI51" s="37"/>
    </row>
    <row r="52" spans="1:35" ht="15.75" x14ac:dyDescent="0.25">
      <c r="A52" s="142"/>
      <c r="B52" s="5"/>
      <c r="C52" s="210"/>
      <c r="D52" s="203">
        <f>(1+E52)*'Organic Cash Flow'!$M$11</f>
        <v>0</v>
      </c>
      <c r="E52" s="175">
        <v>0</v>
      </c>
      <c r="F52" s="55">
        <f>(1+F$45)*'Organic Cash Flow'!$M$10*(1+$E52)*'Organic Cash Flow'!$M$11-'Organic Cash Flow'!$M$45</f>
        <v>0</v>
      </c>
      <c r="G52" s="55">
        <f>(1+G$45)*'Organic Cash Flow'!$M$10*(1+$E52)*'Organic Cash Flow'!$M$11-'Organic Cash Flow'!$M$45</f>
        <v>0</v>
      </c>
      <c r="H52" s="55">
        <f>(1+H$45)*'Organic Cash Flow'!$M$10*(1+$E52)*'Organic Cash Flow'!$M$11-'Organic Cash Flow'!$M$45</f>
        <v>0</v>
      </c>
      <c r="I52" s="55">
        <f>(1+I$45)*'Organic Cash Flow'!$M$10*(1+$E52)*'Organic Cash Flow'!$M$11-'Organic Cash Flow'!$M$45</f>
        <v>0</v>
      </c>
      <c r="J52" s="55">
        <f>(1+J$45)*'Organic Cash Flow'!$M$10*(1+$E52)*'Organic Cash Flow'!$M$11-'Organic Cash Flow'!$M$45</f>
        <v>0</v>
      </c>
      <c r="K52" s="55">
        <f>(1+K$45)*'Organic Cash Flow'!$M$10*(1+$E52)*'Organic Cash Flow'!$M$11-'Organic Cash Flow'!$M$45</f>
        <v>0</v>
      </c>
      <c r="L52" s="24">
        <f>'Organic Cash Flow'!M46</f>
        <v>0</v>
      </c>
      <c r="M52" s="55">
        <f>(1+M$45)*'Organic Cash Flow'!$M$10*(1+$E52)*'Organic Cash Flow'!$M$11-'Organic Cash Flow'!$M$45</f>
        <v>0</v>
      </c>
      <c r="N52" s="55">
        <f>(1+N$45)*'Organic Cash Flow'!$M$10*(1+$E52)*'Organic Cash Flow'!$M$11-'Organic Cash Flow'!$M$45</f>
        <v>0</v>
      </c>
      <c r="O52" s="55">
        <f>(1+O$45)*'Organic Cash Flow'!$M$10*(1+$E52)*'Organic Cash Flow'!$M$11-'Organic Cash Flow'!$M$45</f>
        <v>0</v>
      </c>
      <c r="P52" s="55">
        <f>(1+P$45)*'Organic Cash Flow'!$M$10*(1+$E52)*'Organic Cash Flow'!$M$11-'Organic Cash Flow'!$M$45</f>
        <v>0</v>
      </c>
      <c r="Q52" s="55">
        <f>(1+Q$45)*'Organic Cash Flow'!$M$10*(1+$E52)*'Organic Cash Flow'!$M$11-'Organic Cash Flow'!$M$45</f>
        <v>0</v>
      </c>
      <c r="R52" s="55">
        <f>(1+R$45)*'Organic Cash Flow'!$M$10*(1+$E52)*'Organic Cash Flow'!$M$11-'Organic Cash Flow'!$M$45</f>
        <v>0</v>
      </c>
      <c r="T52" s="5"/>
      <c r="U52" s="37"/>
      <c r="V52" s="37"/>
      <c r="W52" s="37"/>
      <c r="X52" s="37"/>
      <c r="Y52" s="37"/>
      <c r="Z52" s="37"/>
      <c r="AA52" s="37"/>
      <c r="AB52" s="37"/>
      <c r="AC52" s="37"/>
      <c r="AD52" s="37"/>
      <c r="AE52" s="37"/>
      <c r="AF52" s="37"/>
      <c r="AG52" s="37"/>
      <c r="AH52" s="37"/>
      <c r="AI52" s="37"/>
    </row>
    <row r="53" spans="1:35" x14ac:dyDescent="0.25">
      <c r="A53" s="142"/>
      <c r="B53" s="5"/>
      <c r="C53" s="210"/>
      <c r="D53" s="203">
        <f>(1+E53)*'Organic Cash Flow'!$M$11</f>
        <v>0</v>
      </c>
      <c r="E53" s="175">
        <v>0.05</v>
      </c>
      <c r="F53" s="55">
        <f>(1+F$45)*'Organic Cash Flow'!$M$10*(1+$E53)*'Organic Cash Flow'!$M$11-'Organic Cash Flow'!$M$45</f>
        <v>0</v>
      </c>
      <c r="G53" s="55">
        <f>(1+G$45)*'Organic Cash Flow'!$M$10*(1+$E53)*'Organic Cash Flow'!$M$11-'Organic Cash Flow'!$M$45</f>
        <v>0</v>
      </c>
      <c r="H53" s="55">
        <f>(1+H$45)*'Organic Cash Flow'!$M$10*(1+$E53)*'Organic Cash Flow'!$M$11-'Organic Cash Flow'!$M$45</f>
        <v>0</v>
      </c>
      <c r="I53" s="55">
        <f>(1+I$45)*'Organic Cash Flow'!$M$10*(1+$E53)*'Organic Cash Flow'!$M$11-'Organic Cash Flow'!$M$45</f>
        <v>0</v>
      </c>
      <c r="J53" s="55">
        <f>(1+J$45)*'Organic Cash Flow'!$M$10*(1+$E53)*'Organic Cash Flow'!$M$11-'Organic Cash Flow'!$M$45</f>
        <v>0</v>
      </c>
      <c r="K53" s="55">
        <f>(1+K$45)*'Organic Cash Flow'!$M$10*(1+$E53)*'Organic Cash Flow'!$M$11-'Organic Cash Flow'!$M$45</f>
        <v>0</v>
      </c>
      <c r="L53" s="55">
        <f>(1+L$45)*'Organic Cash Flow'!$M$10*(1+$E53)*'Organic Cash Flow'!$M$11-'Organic Cash Flow'!$M$45</f>
        <v>0</v>
      </c>
      <c r="M53" s="55">
        <f>(1+M$45)*'Organic Cash Flow'!$M$10*(1+$E53)*'Organic Cash Flow'!$M$11-'Organic Cash Flow'!$M$45</f>
        <v>0</v>
      </c>
      <c r="N53" s="55">
        <f>(1+N$45)*'Organic Cash Flow'!$M$10*(1+$E53)*'Organic Cash Flow'!$M$11-'Organic Cash Flow'!$M$45</f>
        <v>0</v>
      </c>
      <c r="O53" s="55">
        <f>(1+O$45)*'Organic Cash Flow'!$M$10*(1+$E53)*'Organic Cash Flow'!$M$11-'Organic Cash Flow'!$M$45</f>
        <v>0</v>
      </c>
      <c r="P53" s="55">
        <f>(1+P$45)*'Organic Cash Flow'!$M$10*(1+$E53)*'Organic Cash Flow'!$M$11-'Organic Cash Flow'!$M$45</f>
        <v>0</v>
      </c>
      <c r="Q53" s="55">
        <f>(1+Q$45)*'Organic Cash Flow'!$M$10*(1+$E53)*'Organic Cash Flow'!$M$11-'Organic Cash Flow'!$M$45</f>
        <v>0</v>
      </c>
      <c r="R53" s="55">
        <f>(1+R$45)*'Organic Cash Flow'!$M$10*(1+$E53)*'Organic Cash Flow'!$M$11-'Organic Cash Flow'!$M$45</f>
        <v>0</v>
      </c>
      <c r="T53" s="5"/>
      <c r="U53" s="37"/>
      <c r="V53" s="37"/>
      <c r="W53" s="37"/>
      <c r="X53" s="37"/>
      <c r="Y53" s="37"/>
      <c r="Z53" s="37"/>
      <c r="AA53" s="37"/>
      <c r="AB53" s="37"/>
      <c r="AC53" s="37"/>
      <c r="AD53" s="37"/>
      <c r="AE53" s="37"/>
      <c r="AF53" s="37"/>
      <c r="AG53" s="37"/>
      <c r="AH53" s="37"/>
      <c r="AI53" s="37"/>
    </row>
    <row r="54" spans="1:35" x14ac:dyDescent="0.25">
      <c r="A54" s="142"/>
      <c r="B54" s="5"/>
      <c r="C54" s="210"/>
      <c r="D54" s="203">
        <f>(1+E54)*'Organic Cash Flow'!$M$11</f>
        <v>0</v>
      </c>
      <c r="E54" s="175">
        <v>0.1</v>
      </c>
      <c r="F54" s="55">
        <f>(1+F$45)*'Organic Cash Flow'!$M$10*(1+$E54)*'Organic Cash Flow'!$M$11-'Organic Cash Flow'!$M$45</f>
        <v>0</v>
      </c>
      <c r="G54" s="55">
        <f>(1+G$45)*'Organic Cash Flow'!$M$10*(1+$E54)*'Organic Cash Flow'!$M$11-'Organic Cash Flow'!$M$45</f>
        <v>0</v>
      </c>
      <c r="H54" s="55">
        <f>(1+H$45)*'Organic Cash Flow'!$M$10*(1+$E54)*'Organic Cash Flow'!$M$11-'Organic Cash Flow'!$M$45</f>
        <v>0</v>
      </c>
      <c r="I54" s="55">
        <f>(1+I$45)*'Organic Cash Flow'!$M$10*(1+$E54)*'Organic Cash Flow'!$M$11-'Organic Cash Flow'!$M$45</f>
        <v>0</v>
      </c>
      <c r="J54" s="55">
        <f>(1+J$45)*'Organic Cash Flow'!$M$10*(1+$E54)*'Organic Cash Flow'!$M$11-'Organic Cash Flow'!$M$45</f>
        <v>0</v>
      </c>
      <c r="K54" s="55">
        <f>(1+K$45)*'Organic Cash Flow'!$M$10*(1+$E54)*'Organic Cash Flow'!$M$11-'Organic Cash Flow'!$M$45</f>
        <v>0</v>
      </c>
      <c r="L54" s="55">
        <f>(1+L$45)*'Organic Cash Flow'!$M$10*(1+$E54)*'Organic Cash Flow'!$M$11-'Organic Cash Flow'!$M$45</f>
        <v>0</v>
      </c>
      <c r="M54" s="55">
        <f>(1+M$45)*'Organic Cash Flow'!$M$10*(1+$E54)*'Organic Cash Flow'!$M$11-'Organic Cash Flow'!$M$45</f>
        <v>0</v>
      </c>
      <c r="N54" s="55">
        <f>(1+N$45)*'Organic Cash Flow'!$M$10*(1+$E54)*'Organic Cash Flow'!$M$11-'Organic Cash Flow'!$M$45</f>
        <v>0</v>
      </c>
      <c r="O54" s="55">
        <f>(1+O$45)*'Organic Cash Flow'!$M$10*(1+$E54)*'Organic Cash Flow'!$M$11-'Organic Cash Flow'!$M$45</f>
        <v>0</v>
      </c>
      <c r="P54" s="55">
        <f>(1+P$45)*'Organic Cash Flow'!$M$10*(1+$E54)*'Organic Cash Flow'!$M$11-'Organic Cash Flow'!$M$45</f>
        <v>0</v>
      </c>
      <c r="Q54" s="55">
        <f>(1+Q$45)*'Organic Cash Flow'!$M$10*(1+$E54)*'Organic Cash Flow'!$M$11-'Organic Cash Flow'!$M$45</f>
        <v>0</v>
      </c>
      <c r="R54" s="55">
        <f>(1+R$45)*'Organic Cash Flow'!$M$10*(1+$E54)*'Organic Cash Flow'!$M$11-'Organic Cash Flow'!$M$45</f>
        <v>0</v>
      </c>
      <c r="T54" s="5"/>
      <c r="U54" s="37"/>
      <c r="V54" s="37"/>
      <c r="W54" s="37"/>
      <c r="X54" s="37"/>
      <c r="Y54" s="37"/>
      <c r="Z54" s="37"/>
      <c r="AA54" s="37"/>
      <c r="AB54" s="37"/>
      <c r="AC54" s="37"/>
      <c r="AD54" s="37"/>
      <c r="AE54" s="37"/>
      <c r="AF54" s="37"/>
      <c r="AG54" s="37"/>
      <c r="AH54" s="37"/>
      <c r="AI54" s="37"/>
    </row>
    <row r="55" spans="1:35" x14ac:dyDescent="0.25">
      <c r="A55" s="142"/>
      <c r="B55" s="5"/>
      <c r="C55" s="210"/>
      <c r="D55" s="203">
        <f>(1+E55)*'Organic Cash Flow'!$M$11</f>
        <v>0</v>
      </c>
      <c r="E55" s="175">
        <v>0.15</v>
      </c>
      <c r="F55" s="55">
        <f>(1+F$45)*'Organic Cash Flow'!$M$10*(1+$E55)*'Organic Cash Flow'!$M$11-'Organic Cash Flow'!$M$45</f>
        <v>0</v>
      </c>
      <c r="G55" s="55">
        <f>(1+G$45)*'Organic Cash Flow'!$M$10*(1+$E55)*'Organic Cash Flow'!$M$11-'Organic Cash Flow'!$M$45</f>
        <v>0</v>
      </c>
      <c r="H55" s="55">
        <f>(1+H$45)*'Organic Cash Flow'!$M$10*(1+$E55)*'Organic Cash Flow'!$M$11-'Organic Cash Flow'!$M$45</f>
        <v>0</v>
      </c>
      <c r="I55" s="55">
        <f>(1+I$45)*'Organic Cash Flow'!$M$10*(1+$E55)*'Organic Cash Flow'!$M$11-'Organic Cash Flow'!$M$45</f>
        <v>0</v>
      </c>
      <c r="J55" s="55">
        <f>(1+J$45)*'Organic Cash Flow'!$M$10*(1+$E55)*'Organic Cash Flow'!$M$11-'Organic Cash Flow'!$M$45</f>
        <v>0</v>
      </c>
      <c r="K55" s="55">
        <f>(1+K$45)*'Organic Cash Flow'!$M$10*(1+$E55)*'Organic Cash Flow'!$M$11-'Organic Cash Flow'!$M$45</f>
        <v>0</v>
      </c>
      <c r="L55" s="55">
        <f>(1+L$45)*'Organic Cash Flow'!$M$10*(1+$E55)*'Organic Cash Flow'!$M$11-'Organic Cash Flow'!$M$45</f>
        <v>0</v>
      </c>
      <c r="M55" s="55">
        <f>(1+M$45)*'Organic Cash Flow'!$M$10*(1+$E55)*'Organic Cash Flow'!$M$11-'Organic Cash Flow'!$M$45</f>
        <v>0</v>
      </c>
      <c r="N55" s="55">
        <f>(1+N$45)*'Organic Cash Flow'!$M$10*(1+$E55)*'Organic Cash Flow'!$M$11-'Organic Cash Flow'!$M$45</f>
        <v>0</v>
      </c>
      <c r="O55" s="55">
        <f>(1+O$45)*'Organic Cash Flow'!$M$10*(1+$E55)*'Organic Cash Flow'!$M$11-'Organic Cash Flow'!$M$45</f>
        <v>0</v>
      </c>
      <c r="P55" s="55">
        <f>(1+P$45)*'Organic Cash Flow'!$M$10*(1+$E55)*'Organic Cash Flow'!$M$11-'Organic Cash Flow'!$M$45</f>
        <v>0</v>
      </c>
      <c r="Q55" s="55">
        <f>(1+Q$45)*'Organic Cash Flow'!$M$10*(1+$E55)*'Organic Cash Flow'!$M$11-'Organic Cash Flow'!$M$45</f>
        <v>0</v>
      </c>
      <c r="R55" s="55">
        <f>(1+R$45)*'Organic Cash Flow'!$M$10*(1+$E55)*'Organic Cash Flow'!$M$11-'Organic Cash Flow'!$M$45</f>
        <v>0</v>
      </c>
      <c r="T55" s="5"/>
      <c r="U55" s="37"/>
      <c r="V55" s="37"/>
      <c r="W55" s="37"/>
      <c r="X55" s="37"/>
      <c r="Y55" s="37"/>
      <c r="Z55" s="37"/>
      <c r="AA55" s="37"/>
      <c r="AB55" s="37"/>
      <c r="AC55" s="37"/>
      <c r="AD55" s="37"/>
      <c r="AE55" s="37"/>
      <c r="AF55" s="37"/>
      <c r="AG55" s="37"/>
      <c r="AH55" s="37"/>
      <c r="AI55" s="37"/>
    </row>
    <row r="56" spans="1:35" x14ac:dyDescent="0.25">
      <c r="A56" s="142"/>
      <c r="B56" s="5"/>
      <c r="C56" s="210"/>
      <c r="D56" s="203">
        <f>(1+E56)*'Organic Cash Flow'!$M$11</f>
        <v>0</v>
      </c>
      <c r="E56" s="175">
        <v>0.2</v>
      </c>
      <c r="F56" s="55">
        <f>(1+F$45)*'Organic Cash Flow'!$M$10*(1+$E56)*'Organic Cash Flow'!$M$11-'Organic Cash Flow'!$M$45</f>
        <v>0</v>
      </c>
      <c r="G56" s="55">
        <f>(1+G$45)*'Organic Cash Flow'!$M$10*(1+$E56)*'Organic Cash Flow'!$M$11-'Organic Cash Flow'!$M$45</f>
        <v>0</v>
      </c>
      <c r="H56" s="55">
        <f>(1+H$45)*'Organic Cash Flow'!$M$10*(1+$E56)*'Organic Cash Flow'!$M$11-'Organic Cash Flow'!$M$45</f>
        <v>0</v>
      </c>
      <c r="I56" s="55">
        <f>(1+I$45)*'Organic Cash Flow'!$M$10*(1+$E56)*'Organic Cash Flow'!$M$11-'Organic Cash Flow'!$M$45</f>
        <v>0</v>
      </c>
      <c r="J56" s="55">
        <f>(1+J$45)*'Organic Cash Flow'!$M$10*(1+$E56)*'Organic Cash Flow'!$M$11-'Organic Cash Flow'!$M$45</f>
        <v>0</v>
      </c>
      <c r="K56" s="55">
        <f>(1+K$45)*'Organic Cash Flow'!$M$10*(1+$E56)*'Organic Cash Flow'!$M$11-'Organic Cash Flow'!$M$45</f>
        <v>0</v>
      </c>
      <c r="L56" s="55">
        <f>(1+L$45)*'Organic Cash Flow'!$M$10*(1+$E56)*'Organic Cash Flow'!$M$11-'Organic Cash Flow'!$M$45</f>
        <v>0</v>
      </c>
      <c r="M56" s="55">
        <f>(1+M$45)*'Organic Cash Flow'!$M$10*(1+$E56)*'Organic Cash Flow'!$M$11-'Organic Cash Flow'!$M$45</f>
        <v>0</v>
      </c>
      <c r="N56" s="55">
        <f>(1+N$45)*'Organic Cash Flow'!$M$10*(1+$E56)*'Organic Cash Flow'!$M$11-'Organic Cash Flow'!$M$45</f>
        <v>0</v>
      </c>
      <c r="O56" s="55">
        <f>(1+O$45)*'Organic Cash Flow'!$M$10*(1+$E56)*'Organic Cash Flow'!$M$11-'Organic Cash Flow'!$M$45</f>
        <v>0</v>
      </c>
      <c r="P56" s="55">
        <f>(1+P$45)*'Organic Cash Flow'!$M$10*(1+$E56)*'Organic Cash Flow'!$M$11-'Organic Cash Flow'!$M$45</f>
        <v>0</v>
      </c>
      <c r="Q56" s="55">
        <f>(1+Q$45)*'Organic Cash Flow'!$M$10*(1+$E56)*'Organic Cash Flow'!$M$11-'Organic Cash Flow'!$M$45</f>
        <v>0</v>
      </c>
      <c r="R56" s="55">
        <f>(1+R$45)*'Organic Cash Flow'!$M$10*(1+$E56)*'Organic Cash Flow'!$M$11-'Organic Cash Flow'!$M$45</f>
        <v>0</v>
      </c>
      <c r="T56" s="5"/>
      <c r="U56" s="37"/>
      <c r="V56" s="37"/>
      <c r="W56" s="37"/>
      <c r="X56" s="37"/>
      <c r="Y56" s="37"/>
      <c r="Z56" s="37"/>
      <c r="AA56" s="37"/>
      <c r="AB56" s="37"/>
      <c r="AC56" s="37"/>
      <c r="AD56" s="37"/>
      <c r="AE56" s="37"/>
      <c r="AF56" s="37"/>
      <c r="AG56" s="37"/>
      <c r="AH56" s="37"/>
      <c r="AI56" s="37"/>
    </row>
    <row r="57" spans="1:35" x14ac:dyDescent="0.25">
      <c r="A57" s="142"/>
      <c r="B57" s="5"/>
      <c r="C57" s="210"/>
      <c r="D57" s="203">
        <f>(1+E57)*'Organic Cash Flow'!$M$11</f>
        <v>0</v>
      </c>
      <c r="E57" s="175">
        <v>0.25</v>
      </c>
      <c r="F57" s="55">
        <f>(1+F$45)*'Organic Cash Flow'!$M$10*(1+$E57)*'Organic Cash Flow'!$M$11-'Organic Cash Flow'!$M$45</f>
        <v>0</v>
      </c>
      <c r="G57" s="55">
        <f>(1+G$45)*'Organic Cash Flow'!$M$10*(1+$E57)*'Organic Cash Flow'!$M$11-'Organic Cash Flow'!$M$45</f>
        <v>0</v>
      </c>
      <c r="H57" s="55">
        <f>(1+H$45)*'Organic Cash Flow'!$M$10*(1+$E57)*'Organic Cash Flow'!$M$11-'Organic Cash Flow'!$M$45</f>
        <v>0</v>
      </c>
      <c r="I57" s="55">
        <f>(1+I$45)*'Organic Cash Flow'!$M$10*(1+$E57)*'Organic Cash Flow'!$M$11-'Organic Cash Flow'!$M$45</f>
        <v>0</v>
      </c>
      <c r="J57" s="55">
        <f>(1+J$45)*'Organic Cash Flow'!$M$10*(1+$E57)*'Organic Cash Flow'!$M$11-'Organic Cash Flow'!$M$45</f>
        <v>0</v>
      </c>
      <c r="K57" s="55">
        <f>(1+K$45)*'Organic Cash Flow'!$M$10*(1+$E57)*'Organic Cash Flow'!$M$11-'Organic Cash Flow'!$M$45</f>
        <v>0</v>
      </c>
      <c r="L57" s="55">
        <f>(1+L$45)*'Organic Cash Flow'!$M$10*(1+$E57)*'Organic Cash Flow'!$M$11-'Organic Cash Flow'!$M$45</f>
        <v>0</v>
      </c>
      <c r="M57" s="55">
        <f>(1+M$45)*'Organic Cash Flow'!$M$10*(1+$E57)*'Organic Cash Flow'!$M$11-'Organic Cash Flow'!$M$45</f>
        <v>0</v>
      </c>
      <c r="N57" s="55">
        <f>(1+N$45)*'Organic Cash Flow'!$M$10*(1+$E57)*'Organic Cash Flow'!$M$11-'Organic Cash Flow'!$M$45</f>
        <v>0</v>
      </c>
      <c r="O57" s="55">
        <f>(1+O$45)*'Organic Cash Flow'!$M$10*(1+$E57)*'Organic Cash Flow'!$M$11-'Organic Cash Flow'!$M$45</f>
        <v>0</v>
      </c>
      <c r="P57" s="55">
        <f>(1+P$45)*'Organic Cash Flow'!$M$10*(1+$E57)*'Organic Cash Flow'!$M$11-'Organic Cash Flow'!$M$45</f>
        <v>0</v>
      </c>
      <c r="Q57" s="55">
        <f>(1+Q$45)*'Organic Cash Flow'!$M$10*(1+$E57)*'Organic Cash Flow'!$M$11-'Organic Cash Flow'!$M$45</f>
        <v>0</v>
      </c>
      <c r="R57" s="55">
        <f>(1+R$45)*'Organic Cash Flow'!$M$10*(1+$E57)*'Organic Cash Flow'!$M$11-'Organic Cash Flow'!$M$45</f>
        <v>0</v>
      </c>
      <c r="T57" s="5"/>
      <c r="U57" s="37"/>
      <c r="V57" s="37"/>
      <c r="W57" s="37"/>
      <c r="X57" s="37"/>
      <c r="Y57" s="37"/>
      <c r="Z57" s="37"/>
      <c r="AA57" s="37"/>
      <c r="AB57" s="37"/>
      <c r="AC57" s="37"/>
      <c r="AD57" s="37"/>
      <c r="AE57" s="37"/>
      <c r="AF57" s="37"/>
      <c r="AG57" s="37"/>
      <c r="AH57" s="37"/>
      <c r="AI57" s="37"/>
    </row>
    <row r="58" spans="1:35" x14ac:dyDescent="0.25">
      <c r="A58" s="142"/>
      <c r="B58" s="5"/>
      <c r="C58" s="210"/>
      <c r="D58" s="204">
        <f>(1+E58)*'Organic Cash Flow'!$M$11</f>
        <v>0</v>
      </c>
      <c r="E58" s="175">
        <v>0.3</v>
      </c>
      <c r="F58" s="55">
        <f>(1+F$45)*'Organic Cash Flow'!$M$10*(1+$E58)*'Organic Cash Flow'!$M$11-'Organic Cash Flow'!$M$45</f>
        <v>0</v>
      </c>
      <c r="G58" s="55">
        <f>(1+G$45)*'Organic Cash Flow'!$M$10*(1+$E58)*'Organic Cash Flow'!$M$11-'Organic Cash Flow'!$M$45</f>
        <v>0</v>
      </c>
      <c r="H58" s="55">
        <f>(1+H$45)*'Organic Cash Flow'!$M$10*(1+$E58)*'Organic Cash Flow'!$M$11-'Organic Cash Flow'!$M$45</f>
        <v>0</v>
      </c>
      <c r="I58" s="55">
        <f>(1+I$45)*'Organic Cash Flow'!$M$10*(1+$E58)*'Organic Cash Flow'!$M$11-'Organic Cash Flow'!$M$45</f>
        <v>0</v>
      </c>
      <c r="J58" s="55">
        <f>(1+J$45)*'Organic Cash Flow'!$M$10*(1+$E58)*'Organic Cash Flow'!$M$11-'Organic Cash Flow'!$M$45</f>
        <v>0</v>
      </c>
      <c r="K58" s="55">
        <f>(1+K$45)*'Organic Cash Flow'!$M$10*(1+$E58)*'Organic Cash Flow'!$M$11-'Organic Cash Flow'!$M$45</f>
        <v>0</v>
      </c>
      <c r="L58" s="55">
        <f>(1+L$45)*'Organic Cash Flow'!$M$10*(1+$E58)*'Organic Cash Flow'!$M$11-'Organic Cash Flow'!$M$45</f>
        <v>0</v>
      </c>
      <c r="M58" s="55">
        <f>(1+M$45)*'Organic Cash Flow'!$M$10*(1+$E58)*'Organic Cash Flow'!$M$11-'Organic Cash Flow'!$M$45</f>
        <v>0</v>
      </c>
      <c r="N58" s="55">
        <f>(1+N$45)*'Organic Cash Flow'!$M$10*(1+$E58)*'Organic Cash Flow'!$M$11-'Organic Cash Flow'!$M$45</f>
        <v>0</v>
      </c>
      <c r="O58" s="55">
        <f>(1+O$45)*'Organic Cash Flow'!$M$10*(1+$E58)*'Organic Cash Flow'!$M$11-'Organic Cash Flow'!$M$45</f>
        <v>0</v>
      </c>
      <c r="P58" s="55">
        <f>(1+P$45)*'Organic Cash Flow'!$M$10*(1+$E58)*'Organic Cash Flow'!$M$11-'Organic Cash Flow'!$M$45</f>
        <v>0</v>
      </c>
      <c r="Q58" s="55">
        <f>(1+Q$45)*'Organic Cash Flow'!$M$10*(1+$E58)*'Organic Cash Flow'!$M$11-'Organic Cash Flow'!$M$45</f>
        <v>0</v>
      </c>
      <c r="R58" s="55">
        <f>(1+R$45)*'Organic Cash Flow'!$M$10*(1+$E58)*'Organic Cash Flow'!$M$11-'Organic Cash Flow'!$M$45</f>
        <v>0</v>
      </c>
      <c r="T58" s="5"/>
      <c r="U58" s="37"/>
      <c r="V58" s="37"/>
      <c r="W58" s="37"/>
      <c r="X58" s="37"/>
      <c r="Y58" s="37"/>
      <c r="Z58" s="37"/>
      <c r="AA58" s="37"/>
      <c r="AB58" s="37"/>
      <c r="AC58" s="37"/>
      <c r="AD58" s="37"/>
      <c r="AE58" s="37"/>
      <c r="AF58" s="37"/>
      <c r="AG58" s="37"/>
      <c r="AH58" s="37"/>
      <c r="AI58" s="37"/>
    </row>
    <row r="59" spans="1:35" x14ac:dyDescent="0.25">
      <c r="A59" s="142"/>
      <c r="B59" s="5"/>
      <c r="T59" s="5"/>
      <c r="U59" s="37"/>
      <c r="V59" s="37"/>
      <c r="W59" s="37"/>
      <c r="X59" s="37"/>
      <c r="Y59" s="37"/>
      <c r="Z59" s="37"/>
      <c r="AA59" s="37"/>
      <c r="AB59" s="37"/>
      <c r="AC59" s="37"/>
      <c r="AD59" s="37"/>
      <c r="AE59" s="37"/>
      <c r="AF59" s="37"/>
      <c r="AG59" s="37"/>
      <c r="AH59" s="37"/>
      <c r="AI59" s="37"/>
    </row>
    <row r="60" spans="1:35" x14ac:dyDescent="0.25">
      <c r="B60" s="5"/>
      <c r="C60" s="5"/>
      <c r="D60" s="5"/>
      <c r="E60" s="5"/>
      <c r="F60" s="5"/>
      <c r="G60" s="5"/>
      <c r="H60" s="5"/>
      <c r="I60" s="5"/>
      <c r="J60" s="5"/>
      <c r="K60" s="5"/>
      <c r="L60" s="5"/>
      <c r="M60" s="5"/>
      <c r="N60" s="5"/>
      <c r="O60" s="5"/>
      <c r="P60" s="5"/>
      <c r="Q60" s="5"/>
      <c r="R60" s="5"/>
      <c r="S60" s="5"/>
      <c r="T60" s="5"/>
      <c r="U60" s="37"/>
      <c r="V60" s="37"/>
      <c r="W60" s="37"/>
      <c r="X60" s="37"/>
      <c r="Y60" s="37"/>
      <c r="Z60" s="37"/>
      <c r="AA60" s="37"/>
      <c r="AB60" s="37"/>
      <c r="AC60" s="37"/>
      <c r="AD60" s="37"/>
      <c r="AE60" s="37"/>
      <c r="AF60" s="37"/>
      <c r="AG60" s="37"/>
      <c r="AH60" s="37"/>
      <c r="AI60" s="37"/>
    </row>
    <row r="61" spans="1:35" x14ac:dyDescent="0.25">
      <c r="U61" s="37"/>
      <c r="V61" s="37"/>
      <c r="W61" s="37"/>
      <c r="X61" s="37"/>
      <c r="Y61" s="37"/>
      <c r="Z61" s="37"/>
      <c r="AA61" s="37"/>
      <c r="AB61" s="37"/>
      <c r="AC61" s="37"/>
      <c r="AD61" s="37"/>
      <c r="AE61" s="37"/>
      <c r="AF61" s="37"/>
      <c r="AG61" s="37"/>
      <c r="AH61" s="37"/>
      <c r="AI61" s="37"/>
    </row>
    <row r="62" spans="1:35" x14ac:dyDescent="0.25">
      <c r="U62" s="37"/>
      <c r="V62" s="37"/>
      <c r="W62" s="37"/>
      <c r="X62" s="37"/>
      <c r="Y62" s="37"/>
      <c r="Z62" s="37"/>
      <c r="AA62" s="37"/>
      <c r="AB62" s="37"/>
      <c r="AC62" s="37"/>
      <c r="AD62" s="37"/>
      <c r="AE62" s="37"/>
      <c r="AF62" s="37"/>
      <c r="AG62" s="37"/>
      <c r="AH62" s="37"/>
      <c r="AI62" s="37"/>
    </row>
    <row r="63" spans="1:35" x14ac:dyDescent="0.25">
      <c r="U63" s="37"/>
      <c r="V63" s="37"/>
      <c r="W63" s="37"/>
      <c r="X63" s="37"/>
      <c r="Y63" s="37"/>
      <c r="Z63" s="37"/>
      <c r="AA63" s="37"/>
      <c r="AB63" s="37"/>
      <c r="AC63" s="37"/>
      <c r="AD63" s="37"/>
      <c r="AE63" s="37"/>
      <c r="AF63" s="37"/>
      <c r="AG63" s="37"/>
      <c r="AH63" s="37"/>
      <c r="AI63" s="37"/>
    </row>
    <row r="64" spans="1:35" x14ac:dyDescent="0.25">
      <c r="U64" s="37"/>
      <c r="V64" s="37"/>
      <c r="W64" s="37"/>
      <c r="X64" s="37"/>
      <c r="Y64" s="37"/>
      <c r="Z64" s="37"/>
      <c r="AA64" s="37"/>
      <c r="AB64" s="37"/>
      <c r="AC64" s="37"/>
      <c r="AD64" s="37"/>
      <c r="AE64" s="37"/>
      <c r="AF64" s="37"/>
      <c r="AG64" s="37"/>
      <c r="AH64" s="37"/>
      <c r="AI64" s="37"/>
    </row>
    <row r="65" spans="21:35" x14ac:dyDescent="0.25">
      <c r="U65" s="37"/>
      <c r="V65" s="37"/>
      <c r="W65" s="37"/>
      <c r="X65" s="37"/>
      <c r="Y65" s="37"/>
      <c r="Z65" s="37"/>
      <c r="AA65" s="37"/>
      <c r="AB65" s="37"/>
      <c r="AC65" s="37"/>
      <c r="AD65" s="37"/>
      <c r="AE65" s="37"/>
      <c r="AF65" s="37"/>
      <c r="AG65" s="37"/>
      <c r="AH65" s="37"/>
      <c r="AI65" s="37"/>
    </row>
    <row r="66" spans="21:35" x14ac:dyDescent="0.25">
      <c r="U66" s="37"/>
      <c r="V66" s="37"/>
      <c r="W66" s="37"/>
      <c r="X66" s="37"/>
      <c r="Y66" s="37"/>
      <c r="Z66" s="37"/>
      <c r="AA66" s="37"/>
      <c r="AB66" s="37"/>
      <c r="AC66" s="37"/>
      <c r="AD66" s="37"/>
      <c r="AE66" s="37"/>
      <c r="AF66" s="37"/>
      <c r="AG66" s="37"/>
      <c r="AH66" s="37"/>
      <c r="AI66" s="37"/>
    </row>
    <row r="67" spans="21:35" x14ac:dyDescent="0.25">
      <c r="U67" s="37"/>
      <c r="V67" s="37"/>
      <c r="W67" s="37"/>
      <c r="X67" s="37"/>
      <c r="Y67" s="37"/>
      <c r="Z67" s="37"/>
      <c r="AA67" s="37"/>
      <c r="AB67" s="37"/>
      <c r="AC67" s="37"/>
      <c r="AD67" s="37"/>
      <c r="AE67" s="37"/>
      <c r="AF67" s="37"/>
      <c r="AG67" s="37"/>
      <c r="AH67" s="37"/>
      <c r="AI67" s="37"/>
    </row>
    <row r="68" spans="21:35" x14ac:dyDescent="0.25">
      <c r="U68" s="37"/>
      <c r="V68" s="37"/>
      <c r="W68" s="37"/>
      <c r="X68" s="37"/>
      <c r="Y68" s="37"/>
      <c r="Z68" s="37"/>
      <c r="AA68" s="37"/>
      <c r="AB68" s="37"/>
      <c r="AC68" s="37"/>
      <c r="AD68" s="37"/>
      <c r="AE68" s="37"/>
      <c r="AF68" s="37"/>
      <c r="AG68" s="37"/>
      <c r="AH68" s="37"/>
      <c r="AI68" s="37"/>
    </row>
    <row r="69" spans="21:35" x14ac:dyDescent="0.25">
      <c r="U69" s="37"/>
      <c r="V69" s="37"/>
      <c r="W69" s="37"/>
      <c r="X69" s="37"/>
      <c r="Y69" s="37"/>
      <c r="Z69" s="37"/>
      <c r="AA69" s="37"/>
      <c r="AB69" s="37"/>
      <c r="AC69" s="37"/>
      <c r="AD69" s="37"/>
      <c r="AE69" s="37"/>
      <c r="AF69" s="37"/>
      <c r="AG69" s="37"/>
      <c r="AH69" s="37"/>
      <c r="AI69" s="37"/>
    </row>
    <row r="70" spans="21:35" x14ac:dyDescent="0.25">
      <c r="U70" s="37"/>
      <c r="V70" s="37"/>
      <c r="W70" s="37"/>
      <c r="X70" s="37"/>
      <c r="Y70" s="37"/>
      <c r="Z70" s="37"/>
      <c r="AA70" s="37"/>
      <c r="AB70" s="37"/>
      <c r="AC70" s="37"/>
      <c r="AD70" s="37"/>
      <c r="AE70" s="37"/>
      <c r="AF70" s="37"/>
      <c r="AG70" s="37"/>
      <c r="AH70" s="37"/>
      <c r="AI70" s="37"/>
    </row>
    <row r="71" spans="21:35" x14ac:dyDescent="0.25">
      <c r="U71" s="37"/>
      <c r="V71" s="37"/>
      <c r="W71" s="37"/>
      <c r="X71" s="37"/>
      <c r="Y71" s="37"/>
      <c r="Z71" s="37"/>
      <c r="AA71" s="37"/>
      <c r="AB71" s="37"/>
      <c r="AC71" s="37"/>
      <c r="AD71" s="37"/>
      <c r="AE71" s="37"/>
      <c r="AF71" s="37"/>
      <c r="AG71" s="37"/>
      <c r="AH71" s="37"/>
      <c r="AI71" s="37"/>
    </row>
    <row r="72" spans="21:35" x14ac:dyDescent="0.25">
      <c r="U72" s="37"/>
      <c r="V72" s="37"/>
      <c r="W72" s="37"/>
      <c r="X72" s="37"/>
      <c r="Y72" s="37"/>
      <c r="Z72" s="37"/>
      <c r="AA72" s="37"/>
      <c r="AB72" s="37"/>
      <c r="AC72" s="37"/>
      <c r="AD72" s="37"/>
      <c r="AE72" s="37"/>
      <c r="AF72" s="37"/>
      <c r="AG72" s="37"/>
      <c r="AH72" s="37"/>
      <c r="AI72" s="37"/>
    </row>
    <row r="73" spans="21:35" x14ac:dyDescent="0.25">
      <c r="U73" s="37"/>
      <c r="V73" s="37"/>
      <c r="W73" s="37"/>
      <c r="X73" s="37"/>
      <c r="Y73" s="37"/>
      <c r="Z73" s="37"/>
      <c r="AA73" s="37"/>
      <c r="AB73" s="37"/>
      <c r="AC73" s="37"/>
      <c r="AD73" s="37"/>
      <c r="AE73" s="37"/>
      <c r="AF73" s="37"/>
      <c r="AG73" s="37"/>
      <c r="AH73" s="37"/>
      <c r="AI73" s="37"/>
    </row>
    <row r="74" spans="21:35" x14ac:dyDescent="0.25">
      <c r="U74" s="37"/>
      <c r="V74" s="37"/>
      <c r="W74" s="37"/>
      <c r="X74" s="37"/>
      <c r="Y74" s="37"/>
      <c r="Z74" s="37"/>
      <c r="AA74" s="37"/>
      <c r="AB74" s="37"/>
      <c r="AC74" s="37"/>
      <c r="AD74" s="37"/>
      <c r="AE74" s="37"/>
      <c r="AF74" s="37"/>
      <c r="AG74" s="37"/>
      <c r="AH74" s="37"/>
      <c r="AI74" s="37"/>
    </row>
    <row r="75" spans="21:35" x14ac:dyDescent="0.25">
      <c r="U75" s="37"/>
      <c r="V75" s="37"/>
      <c r="W75" s="37"/>
      <c r="X75" s="37"/>
      <c r="Y75" s="37"/>
      <c r="Z75" s="37"/>
      <c r="AA75" s="37"/>
      <c r="AB75" s="37"/>
      <c r="AC75" s="37"/>
      <c r="AD75" s="37"/>
      <c r="AE75" s="37"/>
      <c r="AF75" s="37"/>
      <c r="AG75" s="37"/>
      <c r="AH75" s="37"/>
      <c r="AI75" s="37"/>
    </row>
    <row r="76" spans="21:35" x14ac:dyDescent="0.25">
      <c r="U76" s="37"/>
      <c r="V76" s="37"/>
      <c r="W76" s="37"/>
      <c r="X76" s="37"/>
      <c r="Y76" s="37"/>
      <c r="Z76" s="37"/>
      <c r="AA76" s="37"/>
      <c r="AB76" s="37"/>
      <c r="AC76" s="37"/>
      <c r="AD76" s="37"/>
      <c r="AE76" s="37"/>
      <c r="AF76" s="37"/>
      <c r="AG76" s="37"/>
      <c r="AH76" s="37"/>
      <c r="AI76" s="37"/>
    </row>
    <row r="77" spans="21:35" x14ac:dyDescent="0.25">
      <c r="U77" s="37"/>
      <c r="V77" s="37"/>
      <c r="W77" s="37"/>
      <c r="X77" s="37"/>
      <c r="Y77" s="37"/>
      <c r="Z77" s="37"/>
      <c r="AA77" s="37"/>
      <c r="AB77" s="37"/>
      <c r="AC77" s="37"/>
      <c r="AD77" s="37"/>
      <c r="AE77" s="37"/>
      <c r="AF77" s="37"/>
      <c r="AG77" s="37"/>
      <c r="AH77" s="37"/>
      <c r="AI77" s="37"/>
    </row>
    <row r="78" spans="21:35" x14ac:dyDescent="0.25">
      <c r="U78" s="37"/>
      <c r="V78" s="37"/>
      <c r="W78" s="37"/>
      <c r="X78" s="37"/>
      <c r="Y78" s="37"/>
      <c r="Z78" s="37"/>
      <c r="AA78" s="37"/>
      <c r="AB78" s="37"/>
      <c r="AC78" s="37"/>
      <c r="AD78" s="37"/>
      <c r="AE78" s="37"/>
      <c r="AF78" s="37"/>
      <c r="AG78" s="37"/>
      <c r="AH78" s="37"/>
      <c r="AI78" s="37"/>
    </row>
    <row r="79" spans="21:35" x14ac:dyDescent="0.25">
      <c r="U79" s="37"/>
      <c r="V79" s="37"/>
      <c r="W79" s="37"/>
      <c r="X79" s="37"/>
      <c r="Y79" s="37"/>
      <c r="Z79" s="37"/>
      <c r="AA79" s="37"/>
      <c r="AB79" s="37"/>
      <c r="AC79" s="37"/>
      <c r="AD79" s="37"/>
      <c r="AE79" s="37"/>
      <c r="AF79" s="37"/>
      <c r="AG79" s="37"/>
      <c r="AH79" s="37"/>
      <c r="AI79" s="37"/>
    </row>
    <row r="80" spans="21:35" x14ac:dyDescent="0.25">
      <c r="U80" s="37"/>
      <c r="V80" s="37"/>
      <c r="W80" s="37"/>
      <c r="X80" s="37"/>
      <c r="Y80" s="37"/>
      <c r="Z80" s="37"/>
      <c r="AA80" s="37"/>
      <c r="AB80" s="37"/>
      <c r="AC80" s="37"/>
      <c r="AD80" s="37"/>
      <c r="AE80" s="37"/>
      <c r="AF80" s="37"/>
      <c r="AG80" s="37"/>
      <c r="AH80" s="37"/>
      <c r="AI80" s="37"/>
    </row>
    <row r="81" spans="21:35" x14ac:dyDescent="0.25">
      <c r="U81" s="37"/>
      <c r="V81" s="37"/>
      <c r="W81" s="37"/>
      <c r="X81" s="37"/>
      <c r="Y81" s="37"/>
      <c r="Z81" s="37"/>
      <c r="AA81" s="37"/>
      <c r="AB81" s="37"/>
      <c r="AC81" s="37"/>
      <c r="AD81" s="37"/>
      <c r="AE81" s="37"/>
      <c r="AF81" s="37"/>
      <c r="AG81" s="37"/>
      <c r="AH81" s="37"/>
      <c r="AI81" s="37"/>
    </row>
    <row r="82" spans="21:35" x14ac:dyDescent="0.25">
      <c r="U82" s="37"/>
      <c r="V82" s="37"/>
      <c r="W82" s="37"/>
      <c r="X82" s="37"/>
      <c r="Y82" s="37"/>
      <c r="Z82" s="37"/>
      <c r="AA82" s="37"/>
      <c r="AB82" s="37"/>
      <c r="AC82" s="37"/>
      <c r="AD82" s="37"/>
      <c r="AE82" s="37"/>
      <c r="AF82" s="37"/>
      <c r="AG82" s="37"/>
      <c r="AH82" s="37"/>
      <c r="AI82" s="37"/>
    </row>
    <row r="83" spans="21:35" x14ac:dyDescent="0.25">
      <c r="U83" s="37"/>
      <c r="V83" s="37"/>
      <c r="W83" s="37"/>
      <c r="X83" s="37"/>
      <c r="Y83" s="37"/>
      <c r="Z83" s="37"/>
      <c r="AA83" s="37"/>
      <c r="AB83" s="37"/>
      <c r="AC83" s="37"/>
      <c r="AD83" s="37"/>
      <c r="AE83" s="37"/>
      <c r="AF83" s="37"/>
      <c r="AG83" s="37"/>
      <c r="AH83" s="37"/>
      <c r="AI83" s="37"/>
    </row>
    <row r="84" spans="21:35" x14ac:dyDescent="0.25">
      <c r="U84" s="37"/>
      <c r="V84" s="37"/>
      <c r="W84" s="37"/>
      <c r="X84" s="37"/>
      <c r="Y84" s="37"/>
      <c r="Z84" s="37"/>
      <c r="AA84" s="37"/>
      <c r="AB84" s="37"/>
      <c r="AC84" s="37"/>
      <c r="AD84" s="37"/>
      <c r="AE84" s="37"/>
      <c r="AF84" s="37"/>
      <c r="AG84" s="37"/>
      <c r="AH84" s="37"/>
      <c r="AI84" s="37"/>
    </row>
    <row r="85" spans="21:35" x14ac:dyDescent="0.25">
      <c r="U85" s="37"/>
      <c r="V85" s="37"/>
      <c r="W85" s="37"/>
      <c r="X85" s="37"/>
      <c r="Y85" s="37"/>
      <c r="Z85" s="37"/>
      <c r="AA85" s="37"/>
      <c r="AB85" s="37"/>
      <c r="AC85" s="37"/>
      <c r="AD85" s="37"/>
      <c r="AE85" s="37"/>
      <c r="AF85" s="37"/>
      <c r="AG85" s="37"/>
      <c r="AH85" s="37"/>
      <c r="AI85" s="37"/>
    </row>
    <row r="86" spans="21:35" x14ac:dyDescent="0.25">
      <c r="U86" s="37"/>
      <c r="V86" s="37"/>
      <c r="W86" s="37"/>
      <c r="X86" s="37"/>
      <c r="Y86" s="37"/>
      <c r="Z86" s="37"/>
      <c r="AA86" s="37"/>
      <c r="AB86" s="37"/>
      <c r="AC86" s="37"/>
      <c r="AD86" s="37"/>
      <c r="AE86" s="37"/>
      <c r="AF86" s="37"/>
      <c r="AG86" s="37"/>
      <c r="AH86" s="37"/>
      <c r="AI86" s="37"/>
    </row>
    <row r="87" spans="21:35" x14ac:dyDescent="0.25">
      <c r="U87" s="37"/>
      <c r="V87" s="37"/>
      <c r="W87" s="37"/>
      <c r="X87" s="37"/>
      <c r="Y87" s="37"/>
      <c r="Z87" s="37"/>
      <c r="AA87" s="37"/>
      <c r="AB87" s="37"/>
      <c r="AC87" s="37"/>
      <c r="AD87" s="37"/>
      <c r="AE87" s="37"/>
      <c r="AF87" s="37"/>
      <c r="AG87" s="37"/>
      <c r="AH87" s="37"/>
      <c r="AI87" s="37"/>
    </row>
    <row r="88" spans="21:35" x14ac:dyDescent="0.25">
      <c r="U88" s="37"/>
      <c r="V88" s="37"/>
      <c r="W88" s="37"/>
      <c r="X88" s="37"/>
      <c r="Y88" s="37"/>
      <c r="Z88" s="37"/>
      <c r="AA88" s="37"/>
      <c r="AB88" s="37"/>
      <c r="AC88" s="37"/>
      <c r="AD88" s="37"/>
      <c r="AE88" s="37"/>
      <c r="AF88" s="37"/>
      <c r="AG88" s="37"/>
      <c r="AH88" s="37"/>
      <c r="AI88" s="37"/>
    </row>
    <row r="89" spans="21:35" x14ac:dyDescent="0.25">
      <c r="U89" s="37"/>
      <c r="V89" s="37"/>
      <c r="W89" s="37"/>
      <c r="X89" s="37"/>
      <c r="Y89" s="37"/>
      <c r="Z89" s="37"/>
      <c r="AA89" s="37"/>
      <c r="AB89" s="37"/>
      <c r="AC89" s="37"/>
      <c r="AD89" s="37"/>
      <c r="AE89" s="37"/>
      <c r="AF89" s="37"/>
      <c r="AG89" s="37"/>
      <c r="AH89" s="37"/>
      <c r="AI89" s="37"/>
    </row>
    <row r="90" spans="21:35" x14ac:dyDescent="0.25">
      <c r="U90" s="37"/>
      <c r="V90" s="37"/>
      <c r="W90" s="37"/>
      <c r="X90" s="37"/>
      <c r="Y90" s="37"/>
      <c r="Z90" s="37"/>
      <c r="AA90" s="37"/>
      <c r="AB90" s="37"/>
      <c r="AC90" s="37"/>
      <c r="AD90" s="37"/>
      <c r="AE90" s="37"/>
      <c r="AF90" s="37"/>
      <c r="AG90" s="37"/>
      <c r="AH90" s="37"/>
      <c r="AI90" s="37"/>
    </row>
    <row r="91" spans="21:35" x14ac:dyDescent="0.25">
      <c r="U91" s="37"/>
      <c r="V91" s="37"/>
      <c r="W91" s="37"/>
      <c r="X91" s="37"/>
      <c r="Y91" s="37"/>
      <c r="Z91" s="37"/>
      <c r="AA91" s="37"/>
      <c r="AB91" s="37"/>
      <c r="AC91" s="37"/>
      <c r="AD91" s="37"/>
      <c r="AE91" s="37"/>
      <c r="AF91" s="37"/>
      <c r="AG91" s="37"/>
      <c r="AH91" s="37"/>
      <c r="AI91" s="37"/>
    </row>
    <row r="92" spans="21:35" x14ac:dyDescent="0.25">
      <c r="U92" s="37"/>
      <c r="V92" s="37"/>
      <c r="W92" s="37"/>
      <c r="X92" s="37"/>
      <c r="Y92" s="37"/>
      <c r="Z92" s="37"/>
      <c r="AA92" s="37"/>
      <c r="AB92" s="37"/>
      <c r="AC92" s="37"/>
      <c r="AD92" s="37"/>
      <c r="AE92" s="37"/>
      <c r="AF92" s="37"/>
      <c r="AG92" s="37"/>
      <c r="AH92" s="37"/>
      <c r="AI92" s="37"/>
    </row>
    <row r="93" spans="21:35" x14ac:dyDescent="0.25">
      <c r="U93" s="37"/>
      <c r="V93" s="37"/>
      <c r="W93" s="37"/>
      <c r="X93" s="37"/>
      <c r="Y93" s="37"/>
      <c r="Z93" s="37"/>
      <c r="AA93" s="37"/>
      <c r="AB93" s="37"/>
      <c r="AC93" s="37"/>
      <c r="AD93" s="37"/>
      <c r="AE93" s="37"/>
      <c r="AF93" s="37"/>
      <c r="AG93" s="37"/>
      <c r="AH93" s="37"/>
      <c r="AI93" s="37"/>
    </row>
    <row r="94" spans="21:35" x14ac:dyDescent="0.25">
      <c r="U94" s="37"/>
      <c r="V94" s="37"/>
      <c r="W94" s="37"/>
      <c r="X94" s="37"/>
      <c r="Y94" s="37"/>
      <c r="Z94" s="37"/>
      <c r="AA94" s="37"/>
      <c r="AB94" s="37"/>
      <c r="AC94" s="37"/>
      <c r="AD94" s="37"/>
      <c r="AE94" s="37"/>
      <c r="AF94" s="37"/>
      <c r="AG94" s="37"/>
      <c r="AH94" s="37"/>
      <c r="AI94" s="37"/>
    </row>
    <row r="95" spans="21:35" x14ac:dyDescent="0.25">
      <c r="U95" s="37"/>
      <c r="V95" s="37"/>
      <c r="W95" s="37"/>
      <c r="X95" s="37"/>
      <c r="Y95" s="37"/>
      <c r="Z95" s="37"/>
      <c r="AA95" s="37"/>
      <c r="AB95" s="37"/>
      <c r="AC95" s="37"/>
      <c r="AD95" s="37"/>
      <c r="AE95" s="37"/>
      <c r="AF95" s="37"/>
      <c r="AG95" s="37"/>
      <c r="AH95" s="37"/>
      <c r="AI95" s="37"/>
    </row>
    <row r="96" spans="21:35" x14ac:dyDescent="0.25">
      <c r="U96" s="37"/>
      <c r="V96" s="37"/>
      <c r="W96" s="37"/>
      <c r="X96" s="37"/>
      <c r="Y96" s="37"/>
      <c r="Z96" s="37"/>
      <c r="AA96" s="37"/>
      <c r="AB96" s="37"/>
      <c r="AC96" s="37"/>
      <c r="AD96" s="37"/>
      <c r="AE96" s="37"/>
      <c r="AF96" s="37"/>
      <c r="AG96" s="37"/>
      <c r="AH96" s="37"/>
      <c r="AI96" s="37"/>
    </row>
    <row r="97" spans="21:35" x14ac:dyDescent="0.25">
      <c r="U97" s="37"/>
      <c r="V97" s="37"/>
      <c r="W97" s="37"/>
      <c r="X97" s="37"/>
      <c r="Y97" s="37"/>
      <c r="Z97" s="37"/>
      <c r="AA97" s="37"/>
      <c r="AB97" s="37"/>
      <c r="AC97" s="37"/>
      <c r="AD97" s="37"/>
      <c r="AE97" s="37"/>
      <c r="AF97" s="37"/>
      <c r="AG97" s="37"/>
      <c r="AH97" s="37"/>
      <c r="AI97" s="37"/>
    </row>
    <row r="98" spans="21:35" x14ac:dyDescent="0.25">
      <c r="U98" s="37"/>
      <c r="V98" s="37"/>
      <c r="W98" s="37"/>
      <c r="X98" s="37"/>
      <c r="Y98" s="37"/>
      <c r="Z98" s="37"/>
      <c r="AA98" s="37"/>
      <c r="AB98" s="37"/>
      <c r="AC98" s="37"/>
      <c r="AD98" s="37"/>
      <c r="AE98" s="37"/>
      <c r="AF98" s="37"/>
      <c r="AG98" s="37"/>
      <c r="AH98" s="37"/>
      <c r="AI98" s="37"/>
    </row>
    <row r="99" spans="21:35" x14ac:dyDescent="0.25">
      <c r="U99" s="37"/>
      <c r="V99" s="37"/>
      <c r="W99" s="37"/>
      <c r="X99" s="37"/>
      <c r="Y99" s="37"/>
      <c r="Z99" s="37"/>
      <c r="AA99" s="37"/>
      <c r="AB99" s="37"/>
      <c r="AC99" s="37"/>
      <c r="AD99" s="37"/>
      <c r="AE99" s="37"/>
      <c r="AF99" s="37"/>
      <c r="AG99" s="37"/>
      <c r="AH99" s="37"/>
      <c r="AI99" s="37"/>
    </row>
    <row r="100" spans="21:35" x14ac:dyDescent="0.25">
      <c r="U100" s="37"/>
      <c r="V100" s="37"/>
      <c r="W100" s="37"/>
      <c r="X100" s="37"/>
      <c r="Y100" s="37"/>
      <c r="Z100" s="37"/>
      <c r="AA100" s="37"/>
      <c r="AB100" s="37"/>
      <c r="AC100" s="37"/>
      <c r="AD100" s="37"/>
      <c r="AE100" s="37"/>
      <c r="AF100" s="37"/>
      <c r="AG100" s="37"/>
      <c r="AH100" s="37"/>
      <c r="AI100" s="37"/>
    </row>
    <row r="101" spans="21:35" x14ac:dyDescent="0.25">
      <c r="U101" s="37"/>
      <c r="V101" s="37"/>
      <c r="W101" s="37"/>
      <c r="X101" s="37"/>
      <c r="Y101" s="37"/>
      <c r="Z101" s="37"/>
      <c r="AA101" s="37"/>
      <c r="AB101" s="37"/>
      <c r="AC101" s="37"/>
      <c r="AD101" s="37"/>
      <c r="AE101" s="37"/>
      <c r="AF101" s="37"/>
      <c r="AG101" s="37"/>
      <c r="AH101" s="37"/>
      <c r="AI101" s="37"/>
    </row>
    <row r="102" spans="21:35" x14ac:dyDescent="0.25">
      <c r="U102" s="37"/>
      <c r="V102" s="37"/>
      <c r="W102" s="37"/>
      <c r="X102" s="37"/>
      <c r="Y102" s="37"/>
      <c r="Z102" s="37"/>
      <c r="AA102" s="37"/>
      <c r="AB102" s="37"/>
      <c r="AC102" s="37"/>
      <c r="AD102" s="37"/>
      <c r="AE102" s="37"/>
      <c r="AF102" s="37"/>
      <c r="AG102" s="37"/>
      <c r="AH102" s="37"/>
      <c r="AI102" s="37"/>
    </row>
    <row r="103" spans="21:35" x14ac:dyDescent="0.25">
      <c r="U103" s="37"/>
      <c r="V103" s="37"/>
      <c r="W103" s="37"/>
      <c r="X103" s="37"/>
      <c r="Y103" s="37"/>
      <c r="Z103" s="37"/>
      <c r="AA103" s="37"/>
      <c r="AB103" s="37"/>
      <c r="AC103" s="37"/>
      <c r="AD103" s="37"/>
      <c r="AE103" s="37"/>
      <c r="AF103" s="37"/>
      <c r="AG103" s="37"/>
      <c r="AH103" s="37"/>
      <c r="AI103" s="37"/>
    </row>
    <row r="104" spans="21:35" x14ac:dyDescent="0.25">
      <c r="U104" s="37"/>
      <c r="V104" s="37"/>
      <c r="W104" s="37"/>
      <c r="X104" s="37"/>
      <c r="Y104" s="37"/>
      <c r="Z104" s="37"/>
      <c r="AA104" s="37"/>
      <c r="AB104" s="37"/>
      <c r="AC104" s="37"/>
      <c r="AD104" s="37"/>
      <c r="AE104" s="37"/>
      <c r="AF104" s="37"/>
      <c r="AG104" s="37"/>
      <c r="AH104" s="37"/>
      <c r="AI104" s="37"/>
    </row>
    <row r="105" spans="21:35" x14ac:dyDescent="0.25">
      <c r="U105" s="37"/>
      <c r="V105" s="37"/>
      <c r="W105" s="37"/>
      <c r="X105" s="37"/>
      <c r="Y105" s="37"/>
      <c r="Z105" s="37"/>
      <c r="AA105" s="37"/>
      <c r="AB105" s="37"/>
      <c r="AC105" s="37"/>
      <c r="AD105" s="37"/>
      <c r="AE105" s="37"/>
      <c r="AF105" s="37"/>
      <c r="AG105" s="37"/>
      <c r="AH105" s="37"/>
      <c r="AI105" s="37"/>
    </row>
    <row r="106" spans="21:35" x14ac:dyDescent="0.25">
      <c r="U106" s="37"/>
      <c r="V106" s="37"/>
      <c r="W106" s="37"/>
      <c r="X106" s="37"/>
      <c r="Y106" s="37"/>
      <c r="Z106" s="37"/>
      <c r="AA106" s="37"/>
      <c r="AB106" s="37"/>
      <c r="AC106" s="37"/>
      <c r="AD106" s="37"/>
      <c r="AE106" s="37"/>
      <c r="AF106" s="37"/>
      <c r="AG106" s="37"/>
      <c r="AH106" s="37"/>
      <c r="AI106" s="37"/>
    </row>
    <row r="107" spans="21:35" x14ac:dyDescent="0.25">
      <c r="U107" s="37"/>
      <c r="V107" s="37"/>
      <c r="W107" s="37"/>
      <c r="X107" s="37"/>
      <c r="Y107" s="37"/>
      <c r="Z107" s="37"/>
      <c r="AA107" s="37"/>
      <c r="AB107" s="37"/>
      <c r="AC107" s="37"/>
      <c r="AD107" s="37"/>
      <c r="AE107" s="37"/>
      <c r="AF107" s="37"/>
      <c r="AG107" s="37"/>
      <c r="AH107" s="37"/>
      <c r="AI107" s="37"/>
    </row>
    <row r="108" spans="21:35" x14ac:dyDescent="0.25">
      <c r="U108" s="37"/>
      <c r="V108" s="37"/>
      <c r="W108" s="37"/>
      <c r="X108" s="37"/>
      <c r="Y108" s="37"/>
      <c r="Z108" s="37"/>
      <c r="AA108" s="37"/>
      <c r="AB108" s="37"/>
      <c r="AC108" s="37"/>
      <c r="AD108" s="37"/>
      <c r="AE108" s="37"/>
      <c r="AF108" s="37"/>
      <c r="AG108" s="37"/>
      <c r="AH108" s="37"/>
      <c r="AI108" s="37"/>
    </row>
    <row r="109" spans="21:35" x14ac:dyDescent="0.25">
      <c r="U109" s="37"/>
      <c r="V109" s="37"/>
      <c r="W109" s="37"/>
      <c r="X109" s="37"/>
      <c r="Y109" s="37"/>
      <c r="Z109" s="37"/>
      <c r="AA109" s="37"/>
      <c r="AB109" s="37"/>
      <c r="AC109" s="37"/>
      <c r="AD109" s="37"/>
      <c r="AE109" s="37"/>
      <c r="AF109" s="37"/>
      <c r="AG109" s="37"/>
      <c r="AH109" s="37"/>
      <c r="AI109" s="37"/>
    </row>
    <row r="110" spans="21:35" x14ac:dyDescent="0.25">
      <c r="U110" s="37"/>
      <c r="V110" s="37"/>
      <c r="W110" s="37"/>
      <c r="X110" s="37"/>
      <c r="Y110" s="37"/>
      <c r="Z110" s="37"/>
      <c r="AA110" s="37"/>
      <c r="AB110" s="37"/>
      <c r="AC110" s="37"/>
      <c r="AD110" s="37"/>
      <c r="AE110" s="37"/>
      <c r="AF110" s="37"/>
      <c r="AG110" s="37"/>
      <c r="AH110" s="37"/>
      <c r="AI110" s="37"/>
    </row>
    <row r="111" spans="21:35" x14ac:dyDescent="0.25">
      <c r="U111" s="37"/>
      <c r="V111" s="37"/>
      <c r="W111" s="37"/>
      <c r="X111" s="37"/>
      <c r="Y111" s="37"/>
      <c r="Z111" s="37"/>
      <c r="AA111" s="37"/>
      <c r="AB111" s="37"/>
      <c r="AC111" s="37"/>
      <c r="AD111" s="37"/>
      <c r="AE111" s="37"/>
      <c r="AF111" s="37"/>
      <c r="AG111" s="37"/>
      <c r="AH111" s="37"/>
      <c r="AI111" s="37"/>
    </row>
    <row r="112" spans="21:35" x14ac:dyDescent="0.25">
      <c r="U112" s="37"/>
      <c r="V112" s="37"/>
      <c r="W112" s="37"/>
      <c r="X112" s="37"/>
      <c r="Y112" s="37"/>
      <c r="Z112" s="37"/>
      <c r="AA112" s="37"/>
      <c r="AB112" s="37"/>
      <c r="AC112" s="37"/>
      <c r="AD112" s="37"/>
      <c r="AE112" s="37"/>
      <c r="AF112" s="37"/>
      <c r="AG112" s="37"/>
      <c r="AH112" s="37"/>
      <c r="AI112" s="37"/>
    </row>
    <row r="113" spans="21:35" x14ac:dyDescent="0.25">
      <c r="U113" s="37"/>
      <c r="V113" s="37"/>
      <c r="W113" s="37"/>
      <c r="X113" s="37"/>
      <c r="Y113" s="37"/>
      <c r="Z113" s="37"/>
      <c r="AA113" s="37"/>
      <c r="AB113" s="37"/>
      <c r="AC113" s="37"/>
      <c r="AD113" s="37"/>
      <c r="AE113" s="37"/>
      <c r="AF113" s="37"/>
      <c r="AG113" s="37"/>
      <c r="AH113" s="37"/>
      <c r="AI113" s="37"/>
    </row>
    <row r="114" spans="21:35" x14ac:dyDescent="0.25">
      <c r="U114" s="37"/>
      <c r="V114" s="37"/>
      <c r="W114" s="37"/>
      <c r="X114" s="37"/>
      <c r="Y114" s="37"/>
      <c r="Z114" s="37"/>
      <c r="AA114" s="37"/>
      <c r="AB114" s="37"/>
      <c r="AC114" s="37"/>
      <c r="AD114" s="37"/>
      <c r="AE114" s="37"/>
      <c r="AF114" s="37"/>
      <c r="AG114" s="37"/>
      <c r="AH114" s="37"/>
      <c r="AI114" s="37"/>
    </row>
    <row r="115" spans="21:35" x14ac:dyDescent="0.25">
      <c r="U115" s="37"/>
      <c r="V115" s="37"/>
      <c r="W115" s="37"/>
      <c r="X115" s="37"/>
      <c r="Y115" s="37"/>
      <c r="Z115" s="37"/>
      <c r="AA115" s="37"/>
      <c r="AB115" s="37"/>
      <c r="AC115" s="37"/>
      <c r="AD115" s="37"/>
      <c r="AE115" s="37"/>
      <c r="AF115" s="37"/>
      <c r="AG115" s="37"/>
      <c r="AH115" s="37"/>
      <c r="AI115" s="37"/>
    </row>
    <row r="116" spans="21:35" x14ac:dyDescent="0.25">
      <c r="U116" s="37"/>
      <c r="V116" s="37"/>
      <c r="W116" s="37"/>
      <c r="X116" s="37"/>
      <c r="Y116" s="37"/>
      <c r="Z116" s="37"/>
      <c r="AA116" s="37"/>
      <c r="AB116" s="37"/>
      <c r="AC116" s="37"/>
      <c r="AD116" s="37"/>
      <c r="AE116" s="37"/>
      <c r="AF116" s="37"/>
      <c r="AG116" s="37"/>
      <c r="AH116" s="37"/>
      <c r="AI116" s="37"/>
    </row>
    <row r="117" spans="21:35" x14ac:dyDescent="0.25">
      <c r="U117" s="37"/>
      <c r="V117" s="37"/>
      <c r="W117" s="37"/>
      <c r="X117" s="37"/>
      <c r="Y117" s="37"/>
      <c r="Z117" s="37"/>
      <c r="AA117" s="37"/>
      <c r="AB117" s="37"/>
      <c r="AC117" s="37"/>
      <c r="AD117" s="37"/>
      <c r="AE117" s="37"/>
      <c r="AF117" s="37"/>
      <c r="AG117" s="37"/>
      <c r="AH117" s="37"/>
      <c r="AI117" s="37"/>
    </row>
    <row r="118" spans="21:35" x14ac:dyDescent="0.25">
      <c r="U118" s="37"/>
      <c r="V118" s="37"/>
      <c r="W118" s="37"/>
      <c r="X118" s="37"/>
      <c r="Y118" s="37"/>
      <c r="Z118" s="37"/>
      <c r="AA118" s="37"/>
      <c r="AB118" s="37"/>
      <c r="AC118" s="37"/>
      <c r="AD118" s="37"/>
      <c r="AE118" s="37"/>
      <c r="AF118" s="37"/>
      <c r="AG118" s="37"/>
      <c r="AH118" s="37"/>
      <c r="AI118" s="37"/>
    </row>
    <row r="119" spans="21:35" x14ac:dyDescent="0.25">
      <c r="U119" s="37"/>
      <c r="V119" s="37"/>
      <c r="W119" s="37"/>
      <c r="X119" s="37"/>
      <c r="Y119" s="37"/>
      <c r="Z119" s="37"/>
      <c r="AA119" s="37"/>
      <c r="AB119" s="37"/>
      <c r="AC119" s="37"/>
      <c r="AD119" s="37"/>
      <c r="AE119" s="37"/>
      <c r="AF119" s="37"/>
      <c r="AG119" s="37"/>
      <c r="AH119" s="37"/>
      <c r="AI119" s="37"/>
    </row>
    <row r="120" spans="21:35" x14ac:dyDescent="0.25">
      <c r="U120" s="37"/>
      <c r="V120" s="37"/>
      <c r="W120" s="37"/>
      <c r="X120" s="37"/>
      <c r="Y120" s="37"/>
      <c r="Z120" s="37"/>
      <c r="AA120" s="37"/>
      <c r="AB120" s="37"/>
      <c r="AC120" s="37"/>
      <c r="AD120" s="37"/>
      <c r="AE120" s="37"/>
      <c r="AF120" s="37"/>
      <c r="AG120" s="37"/>
      <c r="AH120" s="37"/>
      <c r="AI120" s="37"/>
    </row>
    <row r="121" spans="21:35" x14ac:dyDescent="0.25">
      <c r="U121" s="37"/>
      <c r="V121" s="37"/>
      <c r="W121" s="37"/>
      <c r="X121" s="37"/>
      <c r="Y121" s="37"/>
      <c r="Z121" s="37"/>
      <c r="AA121" s="37"/>
      <c r="AB121" s="37"/>
      <c r="AC121" s="37"/>
      <c r="AD121" s="37"/>
      <c r="AE121" s="37"/>
      <c r="AF121" s="37"/>
      <c r="AG121" s="37"/>
      <c r="AH121" s="37"/>
      <c r="AI121" s="37"/>
    </row>
    <row r="122" spans="21:35" x14ac:dyDescent="0.25">
      <c r="U122" s="37"/>
      <c r="V122" s="37"/>
      <c r="W122" s="37"/>
      <c r="X122" s="37"/>
      <c r="Y122" s="37"/>
      <c r="Z122" s="37"/>
      <c r="AA122" s="37"/>
      <c r="AB122" s="37"/>
      <c r="AC122" s="37"/>
      <c r="AD122" s="37"/>
      <c r="AE122" s="37"/>
      <c r="AF122" s="37"/>
      <c r="AG122" s="37"/>
      <c r="AH122" s="37"/>
      <c r="AI122" s="37"/>
    </row>
    <row r="123" spans="21:35" x14ac:dyDescent="0.25">
      <c r="U123" s="37"/>
      <c r="V123" s="37"/>
      <c r="W123" s="37"/>
      <c r="X123" s="37"/>
      <c r="Y123" s="37"/>
      <c r="Z123" s="37"/>
      <c r="AA123" s="37"/>
      <c r="AB123" s="37"/>
      <c r="AC123" s="37"/>
      <c r="AD123" s="37"/>
      <c r="AE123" s="37"/>
      <c r="AF123" s="37"/>
      <c r="AG123" s="37"/>
      <c r="AH123" s="37"/>
      <c r="AI123" s="37"/>
    </row>
    <row r="124" spans="21:35" x14ac:dyDescent="0.25">
      <c r="U124" s="37"/>
      <c r="V124" s="37"/>
      <c r="W124" s="37"/>
      <c r="X124" s="37"/>
      <c r="Y124" s="37"/>
      <c r="Z124" s="37"/>
      <c r="AA124" s="37"/>
      <c r="AB124" s="37"/>
      <c r="AC124" s="37"/>
      <c r="AD124" s="37"/>
      <c r="AE124" s="37"/>
      <c r="AF124" s="37"/>
      <c r="AG124" s="37"/>
      <c r="AH124" s="37"/>
      <c r="AI124" s="37"/>
    </row>
    <row r="125" spans="21:35" x14ac:dyDescent="0.25">
      <c r="U125" s="37"/>
      <c r="V125" s="37"/>
      <c r="W125" s="37"/>
      <c r="X125" s="37"/>
      <c r="Y125" s="37"/>
      <c r="Z125" s="37"/>
      <c r="AA125" s="37"/>
      <c r="AB125" s="37"/>
      <c r="AC125" s="37"/>
      <c r="AD125" s="37"/>
      <c r="AE125" s="37"/>
      <c r="AF125" s="37"/>
      <c r="AG125" s="37"/>
      <c r="AH125" s="37"/>
      <c r="AI125" s="37"/>
    </row>
    <row r="126" spans="21:35" x14ac:dyDescent="0.25">
      <c r="U126" s="37"/>
      <c r="V126" s="37"/>
      <c r="W126" s="37"/>
      <c r="X126" s="37"/>
      <c r="Y126" s="37"/>
      <c r="Z126" s="37"/>
      <c r="AA126" s="37"/>
      <c r="AB126" s="37"/>
      <c r="AC126" s="37"/>
      <c r="AD126" s="37"/>
      <c r="AE126" s="37"/>
      <c r="AF126" s="37"/>
      <c r="AG126" s="37"/>
      <c r="AH126" s="37"/>
      <c r="AI126" s="37"/>
    </row>
    <row r="127" spans="21:35" x14ac:dyDescent="0.25">
      <c r="U127" s="37"/>
      <c r="V127" s="37"/>
      <c r="W127" s="37"/>
      <c r="X127" s="37"/>
      <c r="Y127" s="37"/>
      <c r="Z127" s="37"/>
      <c r="AA127" s="37"/>
      <c r="AB127" s="37"/>
      <c r="AC127" s="37"/>
      <c r="AD127" s="37"/>
      <c r="AE127" s="37"/>
      <c r="AF127" s="37"/>
      <c r="AG127" s="37"/>
      <c r="AH127" s="37"/>
      <c r="AI127" s="37"/>
    </row>
    <row r="128" spans="21:35" x14ac:dyDescent="0.25">
      <c r="U128" s="37"/>
      <c r="V128" s="37"/>
      <c r="W128" s="37"/>
      <c r="X128" s="37"/>
      <c r="Y128" s="37"/>
      <c r="Z128" s="37"/>
      <c r="AA128" s="37"/>
      <c r="AB128" s="37"/>
      <c r="AC128" s="37"/>
      <c r="AD128" s="37"/>
      <c r="AE128" s="37"/>
      <c r="AF128" s="37"/>
      <c r="AG128" s="37"/>
      <c r="AH128" s="37"/>
      <c r="AI128" s="37"/>
    </row>
    <row r="129" spans="21:35" x14ac:dyDescent="0.25">
      <c r="U129" s="37"/>
      <c r="V129" s="37"/>
      <c r="W129" s="37"/>
      <c r="X129" s="37"/>
      <c r="Y129" s="37"/>
      <c r="Z129" s="37"/>
      <c r="AA129" s="37"/>
      <c r="AB129" s="37"/>
      <c r="AC129" s="37"/>
      <c r="AD129" s="37"/>
      <c r="AE129" s="37"/>
      <c r="AF129" s="37"/>
      <c r="AG129" s="37"/>
      <c r="AH129" s="37"/>
      <c r="AI129" s="37"/>
    </row>
    <row r="130" spans="21:35" x14ac:dyDescent="0.25">
      <c r="U130" s="37"/>
      <c r="V130" s="37"/>
      <c r="W130" s="37"/>
      <c r="X130" s="37"/>
      <c r="Y130" s="37"/>
      <c r="Z130" s="37"/>
      <c r="AA130" s="37"/>
      <c r="AB130" s="37"/>
      <c r="AC130" s="37"/>
      <c r="AD130" s="37"/>
      <c r="AE130" s="37"/>
      <c r="AF130" s="37"/>
      <c r="AG130" s="37"/>
      <c r="AH130" s="37"/>
      <c r="AI130" s="37"/>
    </row>
    <row r="131" spans="21:35" x14ac:dyDescent="0.25">
      <c r="U131" s="37"/>
      <c r="V131" s="37"/>
      <c r="W131" s="37"/>
      <c r="X131" s="37"/>
      <c r="Y131" s="37"/>
      <c r="Z131" s="37"/>
      <c r="AA131" s="37"/>
      <c r="AB131" s="37"/>
      <c r="AC131" s="37"/>
      <c r="AD131" s="37"/>
      <c r="AE131" s="37"/>
      <c r="AF131" s="37"/>
      <c r="AG131" s="37"/>
      <c r="AH131" s="37"/>
      <c r="AI131" s="37"/>
    </row>
    <row r="132" spans="21:35" x14ac:dyDescent="0.25">
      <c r="U132" s="37"/>
      <c r="V132" s="37"/>
      <c r="W132" s="37"/>
      <c r="X132" s="37"/>
      <c r="Y132" s="37"/>
      <c r="Z132" s="37"/>
      <c r="AA132" s="37"/>
      <c r="AB132" s="37"/>
      <c r="AC132" s="37"/>
      <c r="AD132" s="37"/>
      <c r="AE132" s="37"/>
      <c r="AF132" s="37"/>
      <c r="AG132" s="37"/>
      <c r="AH132" s="37"/>
      <c r="AI132" s="37"/>
    </row>
    <row r="133" spans="21:35" x14ac:dyDescent="0.25">
      <c r="U133" s="37"/>
      <c r="V133" s="37"/>
      <c r="W133" s="37"/>
      <c r="X133" s="37"/>
      <c r="Y133" s="37"/>
      <c r="Z133" s="37"/>
      <c r="AA133" s="37"/>
      <c r="AB133" s="37"/>
      <c r="AC133" s="37"/>
      <c r="AD133" s="37"/>
      <c r="AE133" s="37"/>
      <c r="AF133" s="37"/>
      <c r="AG133" s="37"/>
      <c r="AH133" s="37"/>
      <c r="AI133" s="37"/>
    </row>
    <row r="134" spans="21:35" x14ac:dyDescent="0.25">
      <c r="U134" s="37"/>
      <c r="V134" s="37"/>
      <c r="W134" s="37"/>
      <c r="X134" s="37"/>
      <c r="Y134" s="37"/>
      <c r="Z134" s="37"/>
      <c r="AA134" s="37"/>
      <c r="AB134" s="37"/>
      <c r="AC134" s="37"/>
      <c r="AD134" s="37"/>
      <c r="AE134" s="37"/>
      <c r="AF134" s="37"/>
      <c r="AG134" s="37"/>
      <c r="AH134" s="37"/>
      <c r="AI134" s="37"/>
    </row>
    <row r="135" spans="21:35" x14ac:dyDescent="0.25">
      <c r="U135" s="37"/>
      <c r="V135" s="37"/>
      <c r="W135" s="37"/>
      <c r="X135" s="37"/>
      <c r="Y135" s="37"/>
      <c r="Z135" s="37"/>
      <c r="AA135" s="37"/>
      <c r="AB135" s="37"/>
      <c r="AC135" s="37"/>
      <c r="AD135" s="37"/>
      <c r="AE135" s="37"/>
      <c r="AF135" s="37"/>
      <c r="AG135" s="37"/>
      <c r="AH135" s="37"/>
      <c r="AI135" s="37"/>
    </row>
    <row r="136" spans="21:35" x14ac:dyDescent="0.25">
      <c r="U136" s="37"/>
      <c r="V136" s="37"/>
      <c r="W136" s="37"/>
      <c r="X136" s="37"/>
      <c r="Y136" s="37"/>
      <c r="Z136" s="37"/>
      <c r="AA136" s="37"/>
      <c r="AB136" s="37"/>
      <c r="AC136" s="37"/>
      <c r="AD136" s="37"/>
      <c r="AE136" s="37"/>
      <c r="AF136" s="37"/>
      <c r="AG136" s="37"/>
      <c r="AH136" s="37"/>
      <c r="AI136" s="37"/>
    </row>
    <row r="137" spans="21:35" x14ac:dyDescent="0.25">
      <c r="U137" s="37"/>
      <c r="V137" s="37"/>
      <c r="W137" s="37"/>
      <c r="X137" s="37"/>
      <c r="Y137" s="37"/>
      <c r="Z137" s="37"/>
      <c r="AA137" s="37"/>
      <c r="AB137" s="37"/>
      <c r="AC137" s="37"/>
      <c r="AD137" s="37"/>
      <c r="AE137" s="37"/>
      <c r="AF137" s="37"/>
      <c r="AG137" s="37"/>
      <c r="AH137" s="37"/>
      <c r="AI137" s="37"/>
    </row>
    <row r="138" spans="21:35" x14ac:dyDescent="0.25">
      <c r="U138" s="37"/>
      <c r="V138" s="37"/>
      <c r="W138" s="37"/>
      <c r="X138" s="37"/>
      <c r="Y138" s="37"/>
      <c r="Z138" s="37"/>
      <c r="AA138" s="37"/>
      <c r="AB138" s="37"/>
      <c r="AC138" s="37"/>
      <c r="AD138" s="37"/>
      <c r="AE138" s="37"/>
      <c r="AF138" s="37"/>
      <c r="AG138" s="37"/>
      <c r="AH138" s="37"/>
      <c r="AI138" s="37"/>
    </row>
    <row r="139" spans="21:35" x14ac:dyDescent="0.25">
      <c r="U139" s="37"/>
      <c r="V139" s="37"/>
      <c r="W139" s="37"/>
      <c r="X139" s="37"/>
      <c r="Y139" s="37"/>
      <c r="Z139" s="37"/>
      <c r="AA139" s="37"/>
      <c r="AB139" s="37"/>
      <c r="AC139" s="37"/>
      <c r="AD139" s="37"/>
      <c r="AE139" s="37"/>
      <c r="AF139" s="37"/>
      <c r="AG139" s="37"/>
      <c r="AH139" s="37"/>
      <c r="AI139" s="37"/>
    </row>
    <row r="140" spans="21:35" x14ac:dyDescent="0.25">
      <c r="U140" s="37"/>
      <c r="V140" s="37"/>
      <c r="W140" s="37"/>
      <c r="X140" s="37"/>
      <c r="Y140" s="37"/>
      <c r="Z140" s="37"/>
      <c r="AA140" s="37"/>
      <c r="AB140" s="37"/>
      <c r="AC140" s="37"/>
      <c r="AD140" s="37"/>
      <c r="AE140" s="37"/>
      <c r="AF140" s="37"/>
      <c r="AG140" s="37"/>
      <c r="AH140" s="37"/>
      <c r="AI140" s="37"/>
    </row>
    <row r="141" spans="21:35" x14ac:dyDescent="0.25">
      <c r="U141" s="37"/>
      <c r="V141" s="37"/>
      <c r="W141" s="37"/>
      <c r="X141" s="37"/>
      <c r="Y141" s="37"/>
      <c r="Z141" s="37"/>
      <c r="AA141" s="37"/>
      <c r="AB141" s="37"/>
      <c r="AC141" s="37"/>
      <c r="AD141" s="37"/>
      <c r="AE141" s="37"/>
      <c r="AF141" s="37"/>
      <c r="AG141" s="37"/>
      <c r="AH141" s="37"/>
      <c r="AI141" s="37"/>
    </row>
    <row r="142" spans="21:35" x14ac:dyDescent="0.25">
      <c r="U142" s="37"/>
      <c r="V142" s="37"/>
      <c r="W142" s="37"/>
      <c r="X142" s="37"/>
      <c r="Y142" s="37"/>
      <c r="Z142" s="37"/>
      <c r="AA142" s="37"/>
      <c r="AB142" s="37"/>
      <c r="AC142" s="37"/>
      <c r="AD142" s="37"/>
      <c r="AE142" s="37"/>
      <c r="AF142" s="37"/>
      <c r="AG142" s="37"/>
      <c r="AH142" s="37"/>
      <c r="AI142" s="37"/>
    </row>
    <row r="143" spans="21:35" x14ac:dyDescent="0.25">
      <c r="U143" s="37"/>
      <c r="V143" s="37"/>
      <c r="W143" s="37"/>
      <c r="X143" s="37"/>
      <c r="Y143" s="37"/>
      <c r="Z143" s="37"/>
      <c r="AA143" s="37"/>
      <c r="AB143" s="37"/>
      <c r="AC143" s="37"/>
      <c r="AD143" s="37"/>
      <c r="AE143" s="37"/>
      <c r="AF143" s="37"/>
      <c r="AG143" s="37"/>
      <c r="AH143" s="37"/>
      <c r="AI143" s="37"/>
    </row>
    <row r="144" spans="21:35" x14ac:dyDescent="0.25">
      <c r="U144" s="37"/>
      <c r="V144" s="37"/>
      <c r="W144" s="37"/>
      <c r="X144" s="37"/>
      <c r="Y144" s="37"/>
      <c r="Z144" s="37"/>
      <c r="AA144" s="37"/>
      <c r="AB144" s="37"/>
      <c r="AC144" s="37"/>
      <c r="AD144" s="37"/>
      <c r="AE144" s="37"/>
      <c r="AF144" s="37"/>
      <c r="AG144" s="37"/>
      <c r="AH144" s="37"/>
      <c r="AI144" s="37"/>
    </row>
    <row r="145" spans="21:35" x14ac:dyDescent="0.25">
      <c r="U145" s="37"/>
      <c r="V145" s="37"/>
      <c r="W145" s="37"/>
      <c r="X145" s="37"/>
      <c r="Y145" s="37"/>
      <c r="Z145" s="37"/>
      <c r="AA145" s="37"/>
      <c r="AB145" s="37"/>
      <c r="AC145" s="37"/>
      <c r="AD145" s="37"/>
      <c r="AE145" s="37"/>
      <c r="AF145" s="37"/>
      <c r="AG145" s="37"/>
      <c r="AH145" s="37"/>
      <c r="AI145" s="37"/>
    </row>
    <row r="146" spans="21:35" x14ac:dyDescent="0.25">
      <c r="U146" s="37"/>
      <c r="V146" s="37"/>
      <c r="W146" s="37"/>
      <c r="X146" s="37"/>
      <c r="Y146" s="37"/>
      <c r="Z146" s="37"/>
      <c r="AA146" s="37"/>
      <c r="AB146" s="37"/>
      <c r="AC146" s="37"/>
      <c r="AD146" s="37"/>
      <c r="AE146" s="37"/>
      <c r="AF146" s="37"/>
      <c r="AG146" s="37"/>
      <c r="AH146" s="37"/>
      <c r="AI146" s="37"/>
    </row>
    <row r="147" spans="21:35" x14ac:dyDescent="0.25">
      <c r="U147" s="37"/>
      <c r="V147" s="37"/>
      <c r="W147" s="37"/>
      <c r="X147" s="37"/>
      <c r="Y147" s="37"/>
      <c r="Z147" s="37"/>
      <c r="AA147" s="37"/>
      <c r="AB147" s="37"/>
      <c r="AC147" s="37"/>
      <c r="AD147" s="37"/>
      <c r="AE147" s="37"/>
      <c r="AF147" s="37"/>
      <c r="AG147" s="37"/>
      <c r="AH147" s="37"/>
      <c r="AI147" s="37"/>
    </row>
    <row r="148" spans="21:35" x14ac:dyDescent="0.25">
      <c r="U148" s="37"/>
      <c r="V148" s="37"/>
      <c r="W148" s="37"/>
      <c r="X148" s="37"/>
      <c r="Y148" s="37"/>
      <c r="Z148" s="37"/>
      <c r="AA148" s="37"/>
      <c r="AB148" s="37"/>
      <c r="AC148" s="37"/>
      <c r="AD148" s="37"/>
      <c r="AE148" s="37"/>
      <c r="AF148" s="37"/>
      <c r="AG148" s="37"/>
      <c r="AH148" s="37"/>
      <c r="AI148" s="37"/>
    </row>
    <row r="149" spans="21:35" x14ac:dyDescent="0.25">
      <c r="U149" s="37"/>
      <c r="V149" s="37"/>
      <c r="W149" s="37"/>
      <c r="X149" s="37"/>
      <c r="Y149" s="37"/>
      <c r="Z149" s="37"/>
      <c r="AA149" s="37"/>
      <c r="AB149" s="37"/>
      <c r="AC149" s="37"/>
      <c r="AD149" s="37"/>
      <c r="AE149" s="37"/>
      <c r="AF149" s="37"/>
      <c r="AG149" s="37"/>
      <c r="AH149" s="37"/>
      <c r="AI149" s="37"/>
    </row>
    <row r="150" spans="21:35" x14ac:dyDescent="0.25">
      <c r="U150" s="37"/>
      <c r="V150" s="37"/>
      <c r="W150" s="37"/>
      <c r="X150" s="37"/>
      <c r="Y150" s="37"/>
      <c r="Z150" s="37"/>
      <c r="AA150" s="37"/>
      <c r="AB150" s="37"/>
      <c r="AC150" s="37"/>
      <c r="AD150" s="37"/>
      <c r="AE150" s="37"/>
      <c r="AF150" s="37"/>
      <c r="AG150" s="37"/>
      <c r="AH150" s="37"/>
      <c r="AI150" s="37"/>
    </row>
    <row r="151" spans="21:35" x14ac:dyDescent="0.25">
      <c r="U151" s="37"/>
      <c r="V151" s="37"/>
      <c r="W151" s="37"/>
      <c r="X151" s="37"/>
      <c r="Y151" s="37"/>
      <c r="Z151" s="37"/>
      <c r="AA151" s="37"/>
      <c r="AB151" s="37"/>
      <c r="AC151" s="37"/>
      <c r="AD151" s="37"/>
      <c r="AE151" s="37"/>
      <c r="AF151" s="37"/>
      <c r="AG151" s="37"/>
      <c r="AH151" s="37"/>
      <c r="AI151" s="37"/>
    </row>
    <row r="152" spans="21:35" x14ac:dyDescent="0.25">
      <c r="U152" s="37"/>
      <c r="V152" s="37"/>
      <c r="W152" s="37"/>
      <c r="X152" s="37"/>
      <c r="Y152" s="37"/>
      <c r="Z152" s="37"/>
      <c r="AA152" s="37"/>
      <c r="AB152" s="37"/>
      <c r="AC152" s="37"/>
      <c r="AD152" s="37"/>
      <c r="AE152" s="37"/>
      <c r="AF152" s="37"/>
      <c r="AG152" s="37"/>
      <c r="AH152" s="37"/>
      <c r="AI152" s="37"/>
    </row>
    <row r="153" spans="21:35" x14ac:dyDescent="0.25">
      <c r="U153" s="37"/>
      <c r="V153" s="37"/>
      <c r="W153" s="37"/>
      <c r="X153" s="37"/>
      <c r="Y153" s="37"/>
      <c r="Z153" s="37"/>
      <c r="AA153" s="37"/>
      <c r="AB153" s="37"/>
      <c r="AC153" s="37"/>
      <c r="AD153" s="37"/>
      <c r="AE153" s="37"/>
      <c r="AF153" s="37"/>
      <c r="AG153" s="37"/>
      <c r="AH153" s="37"/>
      <c r="AI153" s="37"/>
    </row>
    <row r="154" spans="21:35" x14ac:dyDescent="0.25">
      <c r="U154" s="37"/>
      <c r="V154" s="37"/>
      <c r="W154" s="37"/>
      <c r="X154" s="37"/>
      <c r="Y154" s="37"/>
      <c r="Z154" s="37"/>
      <c r="AA154" s="37"/>
      <c r="AB154" s="37"/>
      <c r="AC154" s="37"/>
      <c r="AD154" s="37"/>
      <c r="AE154" s="37"/>
      <c r="AF154" s="37"/>
      <c r="AG154" s="37"/>
      <c r="AH154" s="37"/>
      <c r="AI154" s="37"/>
    </row>
    <row r="155" spans="21:35" x14ac:dyDescent="0.25">
      <c r="U155" s="37"/>
      <c r="V155" s="37"/>
      <c r="W155" s="37"/>
      <c r="X155" s="37"/>
      <c r="Y155" s="37"/>
      <c r="Z155" s="37"/>
      <c r="AA155" s="37"/>
      <c r="AB155" s="37"/>
      <c r="AC155" s="37"/>
      <c r="AD155" s="37"/>
      <c r="AE155" s="37"/>
      <c r="AF155" s="37"/>
      <c r="AG155" s="37"/>
      <c r="AH155" s="37"/>
      <c r="AI155" s="37"/>
    </row>
    <row r="156" spans="21:35" x14ac:dyDescent="0.25">
      <c r="U156" s="37"/>
      <c r="V156" s="37"/>
      <c r="W156" s="37"/>
      <c r="X156" s="37"/>
      <c r="Y156" s="37"/>
      <c r="Z156" s="37"/>
      <c r="AA156" s="37"/>
      <c r="AB156" s="37"/>
      <c r="AC156" s="37"/>
      <c r="AD156" s="37"/>
      <c r="AE156" s="37"/>
      <c r="AF156" s="37"/>
      <c r="AG156" s="37"/>
      <c r="AH156" s="37"/>
      <c r="AI156" s="37"/>
    </row>
    <row r="157" spans="21:35" x14ac:dyDescent="0.25">
      <c r="U157" s="37"/>
      <c r="V157" s="37"/>
      <c r="W157" s="37"/>
      <c r="X157" s="37"/>
      <c r="Y157" s="37"/>
      <c r="Z157" s="37"/>
      <c r="AA157" s="37"/>
      <c r="AB157" s="37"/>
      <c r="AC157" s="37"/>
      <c r="AD157" s="37"/>
      <c r="AE157" s="37"/>
      <c r="AF157" s="37"/>
      <c r="AG157" s="37"/>
      <c r="AH157" s="37"/>
      <c r="AI157" s="37"/>
    </row>
    <row r="158" spans="21:35" x14ac:dyDescent="0.25">
      <c r="U158" s="37"/>
      <c r="V158" s="37"/>
      <c r="W158" s="37"/>
      <c r="X158" s="37"/>
      <c r="Y158" s="37"/>
      <c r="Z158" s="37"/>
      <c r="AA158" s="37"/>
      <c r="AB158" s="37"/>
      <c r="AC158" s="37"/>
      <c r="AD158" s="37"/>
      <c r="AE158" s="37"/>
      <c r="AF158" s="37"/>
      <c r="AG158" s="37"/>
      <c r="AH158" s="37"/>
      <c r="AI158" s="37"/>
    </row>
    <row r="159" spans="21:35" x14ac:dyDescent="0.25">
      <c r="U159" s="37"/>
      <c r="V159" s="37"/>
      <c r="W159" s="37"/>
      <c r="X159" s="37"/>
      <c r="Y159" s="37"/>
      <c r="Z159" s="37"/>
      <c r="AA159" s="37"/>
      <c r="AB159" s="37"/>
      <c r="AC159" s="37"/>
      <c r="AD159" s="37"/>
      <c r="AE159" s="37"/>
      <c r="AF159" s="37"/>
      <c r="AG159" s="37"/>
      <c r="AH159" s="37"/>
      <c r="AI159" s="37"/>
    </row>
    <row r="160" spans="21:35" x14ac:dyDescent="0.25">
      <c r="U160" s="37"/>
      <c r="V160" s="37"/>
      <c r="W160" s="37"/>
      <c r="X160" s="37"/>
      <c r="Y160" s="37"/>
      <c r="Z160" s="37"/>
      <c r="AA160" s="37"/>
      <c r="AB160" s="37"/>
      <c r="AC160" s="37"/>
      <c r="AD160" s="37"/>
      <c r="AE160" s="37"/>
      <c r="AF160" s="37"/>
      <c r="AG160" s="37"/>
      <c r="AH160" s="37"/>
      <c r="AI160" s="37"/>
    </row>
    <row r="161" spans="21:35" x14ac:dyDescent="0.25">
      <c r="U161" s="37"/>
      <c r="V161" s="37"/>
      <c r="W161" s="37"/>
      <c r="X161" s="37"/>
      <c r="Y161" s="37"/>
      <c r="Z161" s="37"/>
      <c r="AA161" s="37"/>
      <c r="AB161" s="37"/>
      <c r="AC161" s="37"/>
      <c r="AD161" s="37"/>
      <c r="AE161" s="37"/>
      <c r="AF161" s="37"/>
      <c r="AG161" s="37"/>
      <c r="AH161" s="37"/>
      <c r="AI161" s="37"/>
    </row>
    <row r="162" spans="21:35" x14ac:dyDescent="0.25">
      <c r="U162" s="37"/>
      <c r="V162" s="37"/>
      <c r="W162" s="37"/>
      <c r="X162" s="37"/>
      <c r="Y162" s="37"/>
      <c r="Z162" s="37"/>
      <c r="AA162" s="37"/>
      <c r="AB162" s="37"/>
      <c r="AC162" s="37"/>
      <c r="AD162" s="37"/>
      <c r="AE162" s="37"/>
      <c r="AF162" s="37"/>
      <c r="AG162" s="37"/>
      <c r="AH162" s="37"/>
      <c r="AI162" s="37"/>
    </row>
    <row r="163" spans="21:35" x14ac:dyDescent="0.25">
      <c r="U163" s="37"/>
      <c r="V163" s="37"/>
      <c r="W163" s="37"/>
      <c r="X163" s="37"/>
      <c r="Y163" s="37"/>
      <c r="Z163" s="37"/>
      <c r="AA163" s="37"/>
      <c r="AB163" s="37"/>
      <c r="AC163" s="37"/>
      <c r="AD163" s="37"/>
      <c r="AE163" s="37"/>
      <c r="AF163" s="37"/>
      <c r="AG163" s="37"/>
      <c r="AH163" s="37"/>
      <c r="AI163" s="37"/>
    </row>
    <row r="164" spans="21:35" x14ac:dyDescent="0.25">
      <c r="U164" s="37"/>
      <c r="V164" s="37"/>
      <c r="W164" s="37"/>
      <c r="X164" s="37"/>
      <c r="Y164" s="37"/>
      <c r="Z164" s="37"/>
      <c r="AA164" s="37"/>
      <c r="AB164" s="37"/>
      <c r="AC164" s="37"/>
      <c r="AD164" s="37"/>
      <c r="AE164" s="37"/>
      <c r="AF164" s="37"/>
      <c r="AG164" s="37"/>
      <c r="AH164" s="37"/>
      <c r="AI164" s="37"/>
    </row>
    <row r="165" spans="21:35" x14ac:dyDescent="0.25">
      <c r="U165" s="37"/>
      <c r="V165" s="37"/>
      <c r="W165" s="37"/>
      <c r="X165" s="37"/>
      <c r="Y165" s="37"/>
      <c r="Z165" s="37"/>
      <c r="AA165" s="37"/>
      <c r="AB165" s="37"/>
      <c r="AC165" s="37"/>
      <c r="AD165" s="37"/>
      <c r="AE165" s="37"/>
      <c r="AF165" s="37"/>
      <c r="AG165" s="37"/>
      <c r="AH165" s="37"/>
      <c r="AI165" s="37"/>
    </row>
    <row r="166" spans="21:35" x14ac:dyDescent="0.25">
      <c r="U166" s="37"/>
      <c r="V166" s="37"/>
      <c r="W166" s="37"/>
      <c r="X166" s="37"/>
      <c r="Y166" s="37"/>
      <c r="Z166" s="37"/>
      <c r="AA166" s="37"/>
      <c r="AB166" s="37"/>
      <c r="AC166" s="37"/>
      <c r="AD166" s="37"/>
      <c r="AE166" s="37"/>
      <c r="AF166" s="37"/>
      <c r="AG166" s="37"/>
      <c r="AH166" s="37"/>
      <c r="AI166" s="37"/>
    </row>
  </sheetData>
  <mergeCells count="10">
    <mergeCell ref="E1:R2"/>
    <mergeCell ref="F5:R5"/>
    <mergeCell ref="A7:A20"/>
    <mergeCell ref="C8:C20"/>
    <mergeCell ref="F43:R43"/>
    <mergeCell ref="C46:C58"/>
    <mergeCell ref="A46:A59"/>
    <mergeCell ref="F24:R24"/>
    <mergeCell ref="C27:C39"/>
    <mergeCell ref="A27:A40"/>
  </mergeCells>
  <conditionalFormatting sqref="F8:R20">
    <cfRule type="colorScale" priority="5">
      <colorScale>
        <cfvo type="min"/>
        <cfvo type="percentile" val="50"/>
        <cfvo type="max"/>
        <color rgb="FFF8696B"/>
        <color rgb="FFFFEB84"/>
        <color rgb="FF63BE7B"/>
      </colorScale>
    </cfRule>
  </conditionalFormatting>
  <conditionalFormatting sqref="F27:R39">
    <cfRule type="colorScale" priority="4">
      <colorScale>
        <cfvo type="min"/>
        <cfvo type="percentile" val="50"/>
        <cfvo type="max"/>
        <color rgb="FFF8696B"/>
        <color rgb="FFFFEB84"/>
        <color rgb="FF63BE7B"/>
      </colorScale>
    </cfRule>
  </conditionalFormatting>
  <conditionalFormatting sqref="F46:R58">
    <cfRule type="colorScale" priority="3">
      <colorScale>
        <cfvo type="min"/>
        <cfvo type="percentile" val="50"/>
        <cfvo type="max"/>
        <color rgb="FFF8696B"/>
        <color rgb="FFFFEB84"/>
        <color rgb="FF63BE7B"/>
      </colorScale>
    </cfRule>
  </conditionalFormatting>
  <conditionalFormatting sqref="W8:AI20">
    <cfRule type="colorScale" priority="2">
      <colorScale>
        <cfvo type="min"/>
        <cfvo type="percentile" val="50"/>
        <cfvo type="max"/>
        <color rgb="FFF8696B"/>
        <color rgb="FFFFEB84"/>
        <color rgb="FF63BE7B"/>
      </colorScale>
    </cfRule>
  </conditionalFormatting>
  <conditionalFormatting sqref="W27:AI3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D988F-1A46-43C6-9E6D-9070CFA5CC90}">
  <dimension ref="A1:AL64"/>
  <sheetViews>
    <sheetView showGridLines="0" workbookViewId="0">
      <pane xSplit="1" ySplit="3" topLeftCell="H34" activePane="bottomRight" state="frozen"/>
      <selection pane="topRight" activeCell="B1" sqref="B1"/>
      <selection pane="bottomLeft" activeCell="A4" sqref="A4"/>
      <selection pane="bottomRight" activeCell="AB47" sqref="AB47"/>
    </sheetView>
  </sheetViews>
  <sheetFormatPr defaultRowHeight="15" x14ac:dyDescent="0.25"/>
  <cols>
    <col min="3" max="3" width="10" bestFit="1" customWidth="1"/>
    <col min="5" max="5" width="10.140625" bestFit="1" customWidth="1"/>
    <col min="6" max="11" width="9.85546875" bestFit="1" customWidth="1"/>
    <col min="12" max="12" width="10.85546875" bestFit="1" customWidth="1"/>
    <col min="13" max="18" width="9.85546875" bestFit="1" customWidth="1"/>
    <col min="19" max="21" width="1.5703125" customWidth="1"/>
    <col min="37" max="38" width="1.5703125" customWidth="1"/>
  </cols>
  <sheetData>
    <row r="1" spans="1:38" ht="9" customHeight="1" x14ac:dyDescent="0.2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row>
    <row r="2" spans="1:38" ht="28.5" x14ac:dyDescent="0.45">
      <c r="A2" s="61"/>
      <c r="B2" s="146" t="s">
        <v>53</v>
      </c>
      <c r="C2" s="147"/>
      <c r="D2" s="147"/>
      <c r="E2" s="147"/>
      <c r="F2" s="147"/>
      <c r="G2" s="147"/>
      <c r="H2" s="147"/>
      <c r="I2" s="147"/>
      <c r="J2" s="147"/>
      <c r="K2" s="147"/>
      <c r="L2" s="147"/>
      <c r="M2" s="147"/>
      <c r="N2" s="147"/>
      <c r="O2" s="147"/>
      <c r="P2" s="147"/>
      <c r="Q2" s="147"/>
      <c r="R2" s="147"/>
      <c r="S2" s="147"/>
      <c r="T2" s="56"/>
      <c r="U2" s="147" t="s">
        <v>83</v>
      </c>
      <c r="V2" s="147"/>
      <c r="W2" s="147"/>
      <c r="X2" s="147"/>
      <c r="Y2" s="147"/>
      <c r="Z2" s="147"/>
      <c r="AA2" s="147"/>
      <c r="AB2" s="147"/>
      <c r="AC2" s="147"/>
      <c r="AD2" s="147"/>
      <c r="AE2" s="147"/>
      <c r="AF2" s="147"/>
      <c r="AG2" s="147"/>
      <c r="AH2" s="147"/>
      <c r="AI2" s="147"/>
      <c r="AJ2" s="147"/>
      <c r="AK2" s="147"/>
      <c r="AL2" s="61"/>
    </row>
    <row r="3" spans="1:38" ht="29.25" thickBot="1" x14ac:dyDescent="0.5">
      <c r="A3" s="61"/>
      <c r="B3" s="146"/>
      <c r="C3" s="147"/>
      <c r="D3" s="147"/>
      <c r="E3" s="147"/>
      <c r="F3" s="147"/>
      <c r="G3" s="147"/>
      <c r="H3" s="147"/>
      <c r="I3" s="147"/>
      <c r="J3" s="147"/>
      <c r="K3" s="147"/>
      <c r="L3" s="147"/>
      <c r="M3" s="147"/>
      <c r="N3" s="147"/>
      <c r="O3" s="147"/>
      <c r="P3" s="147"/>
      <c r="Q3" s="147"/>
      <c r="R3" s="147"/>
      <c r="S3" s="147"/>
      <c r="T3" s="56"/>
      <c r="U3" s="147"/>
      <c r="V3" s="147"/>
      <c r="W3" s="147"/>
      <c r="X3" s="147"/>
      <c r="Y3" s="147"/>
      <c r="Z3" s="147"/>
      <c r="AA3" s="147"/>
      <c r="AB3" s="147"/>
      <c r="AC3" s="147"/>
      <c r="AD3" s="147"/>
      <c r="AE3" s="147"/>
      <c r="AF3" s="147"/>
      <c r="AG3" s="147"/>
      <c r="AH3" s="147"/>
      <c r="AI3" s="147"/>
      <c r="AJ3" s="147"/>
      <c r="AK3" s="147"/>
      <c r="AL3" s="61"/>
    </row>
    <row r="4" spans="1:38" ht="18.75" x14ac:dyDescent="0.3">
      <c r="A4" s="159" t="s">
        <v>94</v>
      </c>
      <c r="B4" s="7"/>
      <c r="C4" s="7"/>
      <c r="D4" s="7"/>
      <c r="E4" s="7"/>
      <c r="F4" s="144" t="s">
        <v>66</v>
      </c>
      <c r="G4" s="144"/>
      <c r="H4" s="144"/>
      <c r="I4" s="144"/>
      <c r="J4" s="144"/>
      <c r="K4" s="144"/>
      <c r="L4" s="144"/>
      <c r="M4" s="144"/>
      <c r="N4" s="144"/>
      <c r="O4" s="144"/>
      <c r="P4" s="144"/>
      <c r="Q4" s="144"/>
      <c r="R4" s="144"/>
      <c r="S4" s="4"/>
      <c r="T4" s="57"/>
      <c r="V4" s="7"/>
      <c r="W4" s="7"/>
      <c r="AL4" s="61"/>
    </row>
    <row r="5" spans="1:38" ht="18.75" x14ac:dyDescent="0.3">
      <c r="A5" s="160"/>
      <c r="B5" s="7"/>
      <c r="C5" s="7"/>
      <c r="D5" s="7"/>
      <c r="E5" s="198" t="s">
        <v>117</v>
      </c>
      <c r="F5" s="192">
        <f>(1+F7)*'Organic Cash Flow'!$E$10</f>
        <v>0</v>
      </c>
      <c r="G5" s="192">
        <f>(1+G7)*'Organic Cash Flow'!$E$10</f>
        <v>0</v>
      </c>
      <c r="H5" s="192">
        <f>(1+H7)*'Organic Cash Flow'!$E$10</f>
        <v>0</v>
      </c>
      <c r="I5" s="192">
        <f>(1+I7)*'Organic Cash Flow'!$E$10</f>
        <v>0</v>
      </c>
      <c r="J5" s="192">
        <f>(1+J7)*'Organic Cash Flow'!$E$10</f>
        <v>0</v>
      </c>
      <c r="K5" s="192">
        <f>(1+K7)*'Organic Cash Flow'!$E$10</f>
        <v>0</v>
      </c>
      <c r="L5" s="192">
        <f>(1+L7)*'Organic Cash Flow'!$E$10</f>
        <v>0</v>
      </c>
      <c r="M5" s="192">
        <f>(1+M7)*'Organic Cash Flow'!$E$10</f>
        <v>0</v>
      </c>
      <c r="N5" s="192">
        <f>(1+N7)*'Organic Cash Flow'!$E$10</f>
        <v>0</v>
      </c>
      <c r="O5" s="192">
        <f>(1+O7)*'Organic Cash Flow'!$E$10</f>
        <v>0</v>
      </c>
      <c r="P5" s="192">
        <f>(1+P7)*'Organic Cash Flow'!$E$10</f>
        <v>0</v>
      </c>
      <c r="Q5" s="192">
        <f>(1+Q7)*'Organic Cash Flow'!$E$10</f>
        <v>0</v>
      </c>
      <c r="R5" s="193">
        <f>(1+R7)*'Organic Cash Flow'!$E$10</f>
        <v>0</v>
      </c>
      <c r="S5" s="120"/>
      <c r="T5" s="57"/>
      <c r="V5" s="7"/>
      <c r="W5" s="7"/>
      <c r="X5" s="120"/>
      <c r="Y5" s="120"/>
      <c r="Z5" s="120"/>
      <c r="AA5" s="120"/>
      <c r="AB5" s="120"/>
      <c r="AC5" s="120"/>
      <c r="AD5" s="120"/>
      <c r="AE5" s="120"/>
      <c r="AF5" s="120"/>
      <c r="AG5" s="120"/>
      <c r="AH5" s="120"/>
      <c r="AI5" s="120"/>
      <c r="AJ5" s="120"/>
      <c r="AL5" s="61"/>
    </row>
    <row r="6" spans="1:38" ht="18.75" x14ac:dyDescent="0.3">
      <c r="A6" s="160"/>
      <c r="B6" s="7"/>
      <c r="C6" s="7"/>
      <c r="D6" s="7"/>
      <c r="E6" s="198" t="s">
        <v>116</v>
      </c>
      <c r="F6" s="192">
        <f>'Organic Cash Flow'!$I$10</f>
        <v>0</v>
      </c>
      <c r="G6" s="192">
        <f>'Organic Cash Flow'!$I$10</f>
        <v>0</v>
      </c>
      <c r="H6" s="192">
        <f>'Organic Cash Flow'!$I$10</f>
        <v>0</v>
      </c>
      <c r="I6" s="192">
        <f>'Organic Cash Flow'!$I$10</f>
        <v>0</v>
      </c>
      <c r="J6" s="192">
        <f>'Organic Cash Flow'!$I$10</f>
        <v>0</v>
      </c>
      <c r="K6" s="192">
        <f>'Organic Cash Flow'!$I$10</f>
        <v>0</v>
      </c>
      <c r="L6" s="192">
        <f>'Organic Cash Flow'!$I$10</f>
        <v>0</v>
      </c>
      <c r="M6" s="192">
        <f>'Organic Cash Flow'!$I$10</f>
        <v>0</v>
      </c>
      <c r="N6" s="192">
        <f>'Organic Cash Flow'!$I$10</f>
        <v>0</v>
      </c>
      <c r="O6" s="192">
        <f>'Organic Cash Flow'!$I$10</f>
        <v>0</v>
      </c>
      <c r="P6" s="192">
        <f>'Organic Cash Flow'!$I$10</f>
        <v>0</v>
      </c>
      <c r="Q6" s="192">
        <f>'Organic Cash Flow'!$I$10</f>
        <v>0</v>
      </c>
      <c r="R6" s="193">
        <f>'Organic Cash Flow'!$I$10</f>
        <v>0</v>
      </c>
      <c r="S6" s="120"/>
      <c r="T6" s="57"/>
      <c r="V6" s="7"/>
      <c r="W6" s="7"/>
      <c r="X6" s="144" t="s">
        <v>66</v>
      </c>
      <c r="Y6" s="144"/>
      <c r="Z6" s="144"/>
      <c r="AA6" s="144"/>
      <c r="AB6" s="144"/>
      <c r="AC6" s="144"/>
      <c r="AD6" s="144"/>
      <c r="AE6" s="144"/>
      <c r="AF6" s="144"/>
      <c r="AG6" s="144"/>
      <c r="AH6" s="144"/>
      <c r="AI6" s="144"/>
      <c r="AJ6" s="144"/>
      <c r="AL6" s="61"/>
    </row>
    <row r="7" spans="1:38" x14ac:dyDescent="0.25">
      <c r="A7" s="160"/>
      <c r="B7" s="8"/>
      <c r="C7" s="182" t="s">
        <v>119</v>
      </c>
      <c r="D7" s="182" t="s">
        <v>118</v>
      </c>
      <c r="E7" s="5"/>
      <c r="F7" s="199">
        <v>-0.3</v>
      </c>
      <c r="G7" s="199">
        <v>-0.25</v>
      </c>
      <c r="H7" s="199">
        <v>-0.2</v>
      </c>
      <c r="I7" s="199">
        <v>-0.15</v>
      </c>
      <c r="J7" s="199">
        <v>-0.1</v>
      </c>
      <c r="K7" s="199">
        <v>-0.05</v>
      </c>
      <c r="L7" s="199">
        <v>0</v>
      </c>
      <c r="M7" s="199">
        <v>0.05</v>
      </c>
      <c r="N7" s="199">
        <v>0.1</v>
      </c>
      <c r="O7" s="199">
        <v>0.15</v>
      </c>
      <c r="P7" s="199">
        <v>0.2</v>
      </c>
      <c r="Q7" s="199">
        <v>0.25</v>
      </c>
      <c r="R7" s="199">
        <v>0.3</v>
      </c>
      <c r="S7" s="11"/>
      <c r="T7" s="58"/>
      <c r="V7" s="8"/>
      <c r="W7" s="7"/>
      <c r="X7" s="11">
        <f>F7</f>
        <v>-0.3</v>
      </c>
      <c r="Y7" s="11">
        <f t="shared" ref="Y7:AJ7" si="0">G7</f>
        <v>-0.25</v>
      </c>
      <c r="Z7" s="11">
        <f t="shared" si="0"/>
        <v>-0.2</v>
      </c>
      <c r="AA7" s="11">
        <f t="shared" si="0"/>
        <v>-0.15</v>
      </c>
      <c r="AB7" s="11">
        <f t="shared" si="0"/>
        <v>-0.1</v>
      </c>
      <c r="AC7" s="11">
        <f t="shared" si="0"/>
        <v>-0.05</v>
      </c>
      <c r="AD7" s="11">
        <f t="shared" si="0"/>
        <v>0</v>
      </c>
      <c r="AE7" s="11">
        <f t="shared" si="0"/>
        <v>0.05</v>
      </c>
      <c r="AF7" s="11">
        <f t="shared" si="0"/>
        <v>0.1</v>
      </c>
      <c r="AG7" s="11">
        <f t="shared" si="0"/>
        <v>0.15</v>
      </c>
      <c r="AH7" s="11">
        <f t="shared" si="0"/>
        <v>0.2</v>
      </c>
      <c r="AI7" s="11">
        <f t="shared" si="0"/>
        <v>0.25</v>
      </c>
      <c r="AJ7" s="11">
        <f t="shared" si="0"/>
        <v>0.3</v>
      </c>
      <c r="AL7" s="61"/>
    </row>
    <row r="8" spans="1:38" ht="15" customHeight="1" x14ac:dyDescent="0.25">
      <c r="A8" s="160"/>
      <c r="B8" s="145" t="s">
        <v>65</v>
      </c>
      <c r="C8" s="176">
        <f>(1+E8)*'Organic Cash Flow'!$E$11</f>
        <v>0</v>
      </c>
      <c r="D8" s="176">
        <f>'Organic Cash Flow'!$I$11</f>
        <v>0</v>
      </c>
      <c r="E8" s="175">
        <v>-0.3</v>
      </c>
      <c r="F8" s="2">
        <f>NPV('Organic Cash Flow'!$C$3,(1+'Corn Soy Rotation Sensitivity'!F$7)*'Organic Cash Flow'!$E$10*(1+'Corn Soy Rotation Sensitivity'!$E8)*'Organic Cash Flow'!$E$11-'Organic Cash Flow'!$E$45,'Organic Cash Flow'!$I$46)</f>
        <v>0</v>
      </c>
      <c r="G8" s="2">
        <f>NPV('Organic Cash Flow'!$C$3,(1+'Corn Soy Rotation Sensitivity'!G$7)*'Organic Cash Flow'!$E$10*(1+'Corn Soy Rotation Sensitivity'!$E8)*'Organic Cash Flow'!$E$11-'Organic Cash Flow'!$E$45,'Organic Cash Flow'!$I$46)</f>
        <v>0</v>
      </c>
      <c r="H8" s="2">
        <f>NPV('Organic Cash Flow'!$C$3,(1+'Corn Soy Rotation Sensitivity'!H$7)*'Organic Cash Flow'!$E$10*(1+'Corn Soy Rotation Sensitivity'!$E8)*'Organic Cash Flow'!$E$11-'Organic Cash Flow'!$E$45,'Organic Cash Flow'!$I$46)</f>
        <v>0</v>
      </c>
      <c r="I8" s="2">
        <f>NPV('Organic Cash Flow'!$C$3,(1+'Corn Soy Rotation Sensitivity'!I$7)*'Organic Cash Flow'!$E$10*(1+'Corn Soy Rotation Sensitivity'!$E8)*'Organic Cash Flow'!$E$11-'Organic Cash Flow'!$E$45,'Organic Cash Flow'!$I$46)</f>
        <v>0</v>
      </c>
      <c r="J8" s="2">
        <f>NPV('Organic Cash Flow'!$C$3,(1+'Corn Soy Rotation Sensitivity'!J$7)*'Organic Cash Flow'!$E$10*(1+'Corn Soy Rotation Sensitivity'!$E8)*'Organic Cash Flow'!$E$11-'Organic Cash Flow'!$E$45,'Organic Cash Flow'!$I$46)</f>
        <v>0</v>
      </c>
      <c r="K8" s="2">
        <f>NPV('Organic Cash Flow'!$C$3,(1+'Corn Soy Rotation Sensitivity'!K$7)*'Organic Cash Flow'!$E$10*(1+'Corn Soy Rotation Sensitivity'!$E8)*'Organic Cash Flow'!$E$11-'Organic Cash Flow'!$E$45,'Organic Cash Flow'!$I$46)</f>
        <v>0</v>
      </c>
      <c r="L8" s="2">
        <f>NPV('Organic Cash Flow'!$C$3,(1+'Corn Soy Rotation Sensitivity'!L$7)*'Organic Cash Flow'!$E$10*(1+'Corn Soy Rotation Sensitivity'!$E8)*'Organic Cash Flow'!$E$11-'Organic Cash Flow'!$E$45,'Organic Cash Flow'!$I$46)</f>
        <v>0</v>
      </c>
      <c r="M8" s="2">
        <f>NPV('Organic Cash Flow'!$C$3,(1+'Corn Soy Rotation Sensitivity'!M$7)*'Organic Cash Flow'!$E$10*(1+'Corn Soy Rotation Sensitivity'!$E8)*'Organic Cash Flow'!$E$11-'Organic Cash Flow'!$E$45,'Organic Cash Flow'!$I$46)</f>
        <v>0</v>
      </c>
      <c r="N8" s="2">
        <f>NPV('Organic Cash Flow'!$C$3,(1+'Corn Soy Rotation Sensitivity'!N$7)*'Organic Cash Flow'!$E$10*(1+'Corn Soy Rotation Sensitivity'!$E8)*'Organic Cash Flow'!$E$11-'Organic Cash Flow'!$E$45,'Organic Cash Flow'!$I$46)</f>
        <v>0</v>
      </c>
      <c r="O8" s="2">
        <f>NPV('Organic Cash Flow'!$C$3,(1+'Corn Soy Rotation Sensitivity'!O$7)*'Organic Cash Flow'!$E$10*(1+'Corn Soy Rotation Sensitivity'!$E8)*'Organic Cash Flow'!$E$11-'Organic Cash Flow'!$E$45,'Organic Cash Flow'!$I$46)</f>
        <v>0</v>
      </c>
      <c r="P8" s="2">
        <f>NPV('Organic Cash Flow'!$C$3,(1+'Corn Soy Rotation Sensitivity'!P$7)*'Organic Cash Flow'!$E$10*(1+'Corn Soy Rotation Sensitivity'!$E8)*'Organic Cash Flow'!$E$11-'Organic Cash Flow'!$E$45,'Organic Cash Flow'!$I$46)</f>
        <v>0</v>
      </c>
      <c r="Q8" s="2">
        <f>NPV('Organic Cash Flow'!$C$3,(1+'Corn Soy Rotation Sensitivity'!Q$7)*'Organic Cash Flow'!$E$10*(1+'Corn Soy Rotation Sensitivity'!$E8)*'Organic Cash Flow'!$E$11-'Organic Cash Flow'!$E$45,'Organic Cash Flow'!$I$46)</f>
        <v>0</v>
      </c>
      <c r="R8" s="2">
        <f>NPV('Organic Cash Flow'!$C$3,(1+'Corn Soy Rotation Sensitivity'!R$7)*'Organic Cash Flow'!$E$10*(1+'Corn Soy Rotation Sensitivity'!$E8)*'Organic Cash Flow'!$E$11-'Organic Cash Flow'!$E$45,'Organic Cash Flow'!$I$46)</f>
        <v>0</v>
      </c>
      <c r="S8" s="2"/>
      <c r="T8" s="59"/>
      <c r="V8" s="145" t="s">
        <v>65</v>
      </c>
      <c r="W8" s="10">
        <f>E8</f>
        <v>-0.3</v>
      </c>
      <c r="X8" s="25" t="e">
        <f>F8/NPV('Organic Cash Flow'!$C$3,'Organic Cash Flow'!$E$45,'Organic Cash Flow'!$I$45)</f>
        <v>#DIV/0!</v>
      </c>
      <c r="Y8" s="25" t="e">
        <f>G8/NPV('Organic Cash Flow'!$C$3,'Organic Cash Flow'!$E$45,'Organic Cash Flow'!$I$45)</f>
        <v>#DIV/0!</v>
      </c>
      <c r="Z8" s="25" t="e">
        <f>H8/NPV('Organic Cash Flow'!$C$3,'Organic Cash Flow'!$E$45,'Organic Cash Flow'!$I$45)</f>
        <v>#DIV/0!</v>
      </c>
      <c r="AA8" s="25" t="e">
        <f>I8/NPV('Organic Cash Flow'!$C$3,'Organic Cash Flow'!$E$45,'Organic Cash Flow'!$I$45)</f>
        <v>#DIV/0!</v>
      </c>
      <c r="AB8" s="25" t="e">
        <f>J8/NPV('Organic Cash Flow'!$C$3,'Organic Cash Flow'!$E$45,'Organic Cash Flow'!$I$45)</f>
        <v>#DIV/0!</v>
      </c>
      <c r="AC8" s="25" t="e">
        <f>K8/NPV('Organic Cash Flow'!$C$3,'Organic Cash Flow'!$E$45,'Organic Cash Flow'!$I$45)</f>
        <v>#DIV/0!</v>
      </c>
      <c r="AD8" s="25" t="e">
        <f>L8/NPV('Organic Cash Flow'!$C$3,'Organic Cash Flow'!$E$45,'Organic Cash Flow'!$I$45)</f>
        <v>#DIV/0!</v>
      </c>
      <c r="AE8" s="25" t="e">
        <f>M8/NPV('Organic Cash Flow'!$C$3,'Organic Cash Flow'!$E$45,'Organic Cash Flow'!$I$45)</f>
        <v>#DIV/0!</v>
      </c>
      <c r="AF8" s="25" t="e">
        <f>N8/NPV('Organic Cash Flow'!$C$3,'Organic Cash Flow'!$E$45,'Organic Cash Flow'!$I$45)</f>
        <v>#DIV/0!</v>
      </c>
      <c r="AG8" s="25" t="e">
        <f>O8/NPV('Organic Cash Flow'!$C$3,'Organic Cash Flow'!$E$45,'Organic Cash Flow'!$I$45)</f>
        <v>#DIV/0!</v>
      </c>
      <c r="AH8" s="25" t="e">
        <f>P8/NPV('Organic Cash Flow'!$C$3,'Organic Cash Flow'!$E$45,'Organic Cash Flow'!$I$45)</f>
        <v>#DIV/0!</v>
      </c>
      <c r="AI8" s="25" t="e">
        <f>Q8/NPV('Organic Cash Flow'!$C$3,'Organic Cash Flow'!$E$45,'Organic Cash Flow'!$I$45)</f>
        <v>#DIV/0!</v>
      </c>
      <c r="AJ8" s="25" t="e">
        <f>R8/NPV('Organic Cash Flow'!$C$3,'Organic Cash Flow'!$E$45,'Organic Cash Flow'!$I$45)</f>
        <v>#DIV/0!</v>
      </c>
      <c r="AL8" s="61"/>
    </row>
    <row r="9" spans="1:38" x14ac:dyDescent="0.25">
      <c r="A9" s="160"/>
      <c r="B9" s="145"/>
      <c r="C9" s="176">
        <f>(1+E9)*'Organic Cash Flow'!$E$11</f>
        <v>0</v>
      </c>
      <c r="D9" s="176">
        <f>'Organic Cash Flow'!$I$11</f>
        <v>0</v>
      </c>
      <c r="E9" s="175">
        <v>-0.25</v>
      </c>
      <c r="F9" s="2">
        <f>NPV('Organic Cash Flow'!$C$3,(1+'Corn Soy Rotation Sensitivity'!F$7)*'Organic Cash Flow'!$E$10*(1+'Corn Soy Rotation Sensitivity'!$E9)*'Organic Cash Flow'!$E$11-'Organic Cash Flow'!$E$45,'Organic Cash Flow'!$I$46)</f>
        <v>0</v>
      </c>
      <c r="G9" s="2">
        <f>NPV('Organic Cash Flow'!$C$3,(1+'Corn Soy Rotation Sensitivity'!G$7)*'Organic Cash Flow'!$E$10*(1+'Corn Soy Rotation Sensitivity'!$E9)*'Organic Cash Flow'!$E$11-'Organic Cash Flow'!$E$45,'Organic Cash Flow'!$I$46)</f>
        <v>0</v>
      </c>
      <c r="H9" s="2">
        <f>NPV('Organic Cash Flow'!$C$3,(1+'Corn Soy Rotation Sensitivity'!H$7)*'Organic Cash Flow'!$E$10*(1+'Corn Soy Rotation Sensitivity'!$E9)*'Organic Cash Flow'!$E$11-'Organic Cash Flow'!$E$45,'Organic Cash Flow'!$I$46)</f>
        <v>0</v>
      </c>
      <c r="I9" s="2">
        <f>NPV('Organic Cash Flow'!$C$3,(1+'Corn Soy Rotation Sensitivity'!I$7)*'Organic Cash Flow'!$E$10*(1+'Corn Soy Rotation Sensitivity'!$E9)*'Organic Cash Flow'!$E$11-'Organic Cash Flow'!$E$45,'Organic Cash Flow'!$I$46)</f>
        <v>0</v>
      </c>
      <c r="J9" s="2">
        <f>NPV('Organic Cash Flow'!$C$3,(1+'Corn Soy Rotation Sensitivity'!J$7)*'Organic Cash Flow'!$E$10*(1+'Corn Soy Rotation Sensitivity'!$E9)*'Organic Cash Flow'!$E$11-'Organic Cash Flow'!$E$45,'Organic Cash Flow'!$I$46)</f>
        <v>0</v>
      </c>
      <c r="K9" s="2">
        <f>NPV('Organic Cash Flow'!$C$3,(1+'Corn Soy Rotation Sensitivity'!K$7)*'Organic Cash Flow'!$E$10*(1+'Corn Soy Rotation Sensitivity'!$E9)*'Organic Cash Flow'!$E$11-'Organic Cash Flow'!$E$45,'Organic Cash Flow'!$I$46)</f>
        <v>0</v>
      </c>
      <c r="L9" s="2">
        <f>NPV('Organic Cash Flow'!$C$3,(1+'Corn Soy Rotation Sensitivity'!L$7)*'Organic Cash Flow'!$E$10*(1+'Corn Soy Rotation Sensitivity'!$E9)*'Organic Cash Flow'!$E$11-'Organic Cash Flow'!$E$45,'Organic Cash Flow'!$I$46)</f>
        <v>0</v>
      </c>
      <c r="M9" s="2">
        <f>NPV('Organic Cash Flow'!$C$3,(1+'Corn Soy Rotation Sensitivity'!M$7)*'Organic Cash Flow'!$E$10*(1+'Corn Soy Rotation Sensitivity'!$E9)*'Organic Cash Flow'!$E$11-'Organic Cash Flow'!$E$45,'Organic Cash Flow'!$I$46)</f>
        <v>0</v>
      </c>
      <c r="N9" s="2">
        <f>NPV('Organic Cash Flow'!$C$3,(1+'Corn Soy Rotation Sensitivity'!N$7)*'Organic Cash Flow'!$E$10*(1+'Corn Soy Rotation Sensitivity'!$E9)*'Organic Cash Flow'!$E$11-'Organic Cash Flow'!$E$45,'Organic Cash Flow'!$I$46)</f>
        <v>0</v>
      </c>
      <c r="O9" s="2">
        <f>NPV('Organic Cash Flow'!$C$3,(1+'Corn Soy Rotation Sensitivity'!O$7)*'Organic Cash Flow'!$E$10*(1+'Corn Soy Rotation Sensitivity'!$E9)*'Organic Cash Flow'!$E$11-'Organic Cash Flow'!$E$45,'Organic Cash Flow'!$I$46)</f>
        <v>0</v>
      </c>
      <c r="P9" s="2">
        <f>NPV('Organic Cash Flow'!$C$3,(1+'Corn Soy Rotation Sensitivity'!P$7)*'Organic Cash Flow'!$E$10*(1+'Corn Soy Rotation Sensitivity'!$E9)*'Organic Cash Flow'!$E$11-'Organic Cash Flow'!$E$45,'Organic Cash Flow'!$I$46)</f>
        <v>0</v>
      </c>
      <c r="Q9" s="2">
        <f>NPV('Organic Cash Flow'!$C$3,(1+'Corn Soy Rotation Sensitivity'!Q$7)*'Organic Cash Flow'!$E$10*(1+'Corn Soy Rotation Sensitivity'!$E9)*'Organic Cash Flow'!$E$11-'Organic Cash Flow'!$E$45,'Organic Cash Flow'!$I$46)</f>
        <v>0</v>
      </c>
      <c r="R9" s="2">
        <f>NPV('Organic Cash Flow'!$C$3,(1+'Corn Soy Rotation Sensitivity'!R$7)*'Organic Cash Flow'!$E$10*(1+'Corn Soy Rotation Sensitivity'!$E9)*'Organic Cash Flow'!$E$11-'Organic Cash Flow'!$E$45,'Organic Cash Flow'!$I$46)</f>
        <v>0</v>
      </c>
      <c r="S9" s="2"/>
      <c r="T9" s="59"/>
      <c r="V9" s="145"/>
      <c r="W9" s="10">
        <f t="shared" ref="W9:W20" si="1">E9</f>
        <v>-0.25</v>
      </c>
      <c r="X9" s="25" t="e">
        <f>F9/NPV('Organic Cash Flow'!$C$3,'Organic Cash Flow'!$E$45,'Organic Cash Flow'!$I$45)</f>
        <v>#DIV/0!</v>
      </c>
      <c r="Y9" s="25" t="e">
        <f>G9/NPV('Organic Cash Flow'!$C$3,'Organic Cash Flow'!$E$45,'Organic Cash Flow'!$I$45)</f>
        <v>#DIV/0!</v>
      </c>
      <c r="Z9" s="25" t="e">
        <f>H9/NPV('Organic Cash Flow'!$C$3,'Organic Cash Flow'!$E$45,'Organic Cash Flow'!$I$45)</f>
        <v>#DIV/0!</v>
      </c>
      <c r="AA9" s="25" t="e">
        <f>I9/NPV('Organic Cash Flow'!$C$3,'Organic Cash Flow'!$E$45,'Organic Cash Flow'!$I$45)</f>
        <v>#DIV/0!</v>
      </c>
      <c r="AB9" s="25" t="e">
        <f>J9/NPV('Organic Cash Flow'!$C$3,'Organic Cash Flow'!$E$45,'Organic Cash Flow'!$I$45)</f>
        <v>#DIV/0!</v>
      </c>
      <c r="AC9" s="25" t="e">
        <f>K9/NPV('Organic Cash Flow'!$C$3,'Organic Cash Flow'!$E$45,'Organic Cash Flow'!$I$45)</f>
        <v>#DIV/0!</v>
      </c>
      <c r="AD9" s="25" t="e">
        <f>L9/NPV('Organic Cash Flow'!$C$3,'Organic Cash Flow'!$E$45,'Organic Cash Flow'!$I$45)</f>
        <v>#DIV/0!</v>
      </c>
      <c r="AE9" s="25" t="e">
        <f>M9/NPV('Organic Cash Flow'!$C$3,'Organic Cash Flow'!$E$45,'Organic Cash Flow'!$I$45)</f>
        <v>#DIV/0!</v>
      </c>
      <c r="AF9" s="25" t="e">
        <f>N9/NPV('Organic Cash Flow'!$C$3,'Organic Cash Flow'!$E$45,'Organic Cash Flow'!$I$45)</f>
        <v>#DIV/0!</v>
      </c>
      <c r="AG9" s="25" t="e">
        <f>O9/NPV('Organic Cash Flow'!$C$3,'Organic Cash Flow'!$E$45,'Organic Cash Flow'!$I$45)</f>
        <v>#DIV/0!</v>
      </c>
      <c r="AH9" s="25" t="e">
        <f>P9/NPV('Organic Cash Flow'!$C$3,'Organic Cash Flow'!$E$45,'Organic Cash Flow'!$I$45)</f>
        <v>#DIV/0!</v>
      </c>
      <c r="AI9" s="25" t="e">
        <f>Q9/NPV('Organic Cash Flow'!$C$3,'Organic Cash Flow'!$E$45,'Organic Cash Flow'!$I$45)</f>
        <v>#DIV/0!</v>
      </c>
      <c r="AJ9" s="25" t="e">
        <f>R9/NPV('Organic Cash Flow'!$C$3,'Organic Cash Flow'!$E$45,'Organic Cash Flow'!$I$45)</f>
        <v>#DIV/0!</v>
      </c>
      <c r="AL9" s="61"/>
    </row>
    <row r="10" spans="1:38" x14ac:dyDescent="0.25">
      <c r="A10" s="160"/>
      <c r="B10" s="145"/>
      <c r="C10" s="176">
        <f>(1+E10)*'Organic Cash Flow'!$E$11</f>
        <v>0</v>
      </c>
      <c r="D10" s="176">
        <f>'Organic Cash Flow'!$I$11</f>
        <v>0</v>
      </c>
      <c r="E10" s="175">
        <v>-0.2</v>
      </c>
      <c r="F10" s="2">
        <f>NPV('Organic Cash Flow'!$C$3,(1+'Corn Soy Rotation Sensitivity'!F$7)*'Organic Cash Flow'!$E$10*(1+'Corn Soy Rotation Sensitivity'!$E10)*'Organic Cash Flow'!$E$11-'Organic Cash Flow'!$E$45,'Organic Cash Flow'!$I$46)</f>
        <v>0</v>
      </c>
      <c r="G10" s="2">
        <f>NPV('Organic Cash Flow'!$C$3,(1+'Corn Soy Rotation Sensitivity'!G$7)*'Organic Cash Flow'!$E$10*(1+'Corn Soy Rotation Sensitivity'!$E10)*'Organic Cash Flow'!$E$11-'Organic Cash Flow'!$E$45,'Organic Cash Flow'!$I$46)</f>
        <v>0</v>
      </c>
      <c r="H10" s="2">
        <f>NPV('Organic Cash Flow'!$C$3,(1+'Corn Soy Rotation Sensitivity'!H$7)*'Organic Cash Flow'!$E$10*(1+'Corn Soy Rotation Sensitivity'!$E10)*'Organic Cash Flow'!$E$11-'Organic Cash Flow'!$E$45,'Organic Cash Flow'!$I$46)</f>
        <v>0</v>
      </c>
      <c r="I10" s="2">
        <f>NPV('Organic Cash Flow'!$C$3,(1+'Corn Soy Rotation Sensitivity'!I$7)*'Organic Cash Flow'!$E$10*(1+'Corn Soy Rotation Sensitivity'!$E10)*'Organic Cash Flow'!$E$11-'Organic Cash Flow'!$E$45,'Organic Cash Flow'!$I$46)</f>
        <v>0</v>
      </c>
      <c r="J10" s="2">
        <f>NPV('Organic Cash Flow'!$C$3,(1+'Corn Soy Rotation Sensitivity'!J$7)*'Organic Cash Flow'!$E$10*(1+'Corn Soy Rotation Sensitivity'!$E10)*'Organic Cash Flow'!$E$11-'Organic Cash Flow'!$E$45,'Organic Cash Flow'!$I$46)</f>
        <v>0</v>
      </c>
      <c r="K10" s="2">
        <f>NPV('Organic Cash Flow'!$C$3,(1+'Corn Soy Rotation Sensitivity'!K$7)*'Organic Cash Flow'!$E$10*(1+'Corn Soy Rotation Sensitivity'!$E10)*'Organic Cash Flow'!$E$11-'Organic Cash Flow'!$E$45,'Organic Cash Flow'!$I$46)</f>
        <v>0</v>
      </c>
      <c r="L10" s="2">
        <f>NPV('Organic Cash Flow'!$C$3,(1+'Corn Soy Rotation Sensitivity'!L$7)*'Organic Cash Flow'!$E$10*(1+'Corn Soy Rotation Sensitivity'!$E10)*'Organic Cash Flow'!$E$11-'Organic Cash Flow'!$E$45,'Organic Cash Flow'!$I$46)</f>
        <v>0</v>
      </c>
      <c r="M10" s="2">
        <f>NPV('Organic Cash Flow'!$C$3,(1+'Corn Soy Rotation Sensitivity'!M$7)*'Organic Cash Flow'!$E$10*(1+'Corn Soy Rotation Sensitivity'!$E10)*'Organic Cash Flow'!$E$11-'Organic Cash Flow'!$E$45,'Organic Cash Flow'!$I$46)</f>
        <v>0</v>
      </c>
      <c r="N10" s="2">
        <f>NPV('Organic Cash Flow'!$C$3,(1+'Corn Soy Rotation Sensitivity'!N$7)*'Organic Cash Flow'!$E$10*(1+'Corn Soy Rotation Sensitivity'!$E10)*'Organic Cash Flow'!$E$11-'Organic Cash Flow'!$E$45,'Organic Cash Flow'!$I$46)</f>
        <v>0</v>
      </c>
      <c r="O10" s="2">
        <f>NPV('Organic Cash Flow'!$C$3,(1+'Corn Soy Rotation Sensitivity'!O$7)*'Organic Cash Flow'!$E$10*(1+'Corn Soy Rotation Sensitivity'!$E10)*'Organic Cash Flow'!$E$11-'Organic Cash Flow'!$E$45,'Organic Cash Flow'!$I$46)</f>
        <v>0</v>
      </c>
      <c r="P10" s="2">
        <f>NPV('Organic Cash Flow'!$C$3,(1+'Corn Soy Rotation Sensitivity'!P$7)*'Organic Cash Flow'!$E$10*(1+'Corn Soy Rotation Sensitivity'!$E10)*'Organic Cash Flow'!$E$11-'Organic Cash Flow'!$E$45,'Organic Cash Flow'!$I$46)</f>
        <v>0</v>
      </c>
      <c r="Q10" s="2">
        <f>NPV('Organic Cash Flow'!$C$3,(1+'Corn Soy Rotation Sensitivity'!Q$7)*'Organic Cash Flow'!$E$10*(1+'Corn Soy Rotation Sensitivity'!$E10)*'Organic Cash Flow'!$E$11-'Organic Cash Flow'!$E$45,'Organic Cash Flow'!$I$46)</f>
        <v>0</v>
      </c>
      <c r="R10" s="2">
        <f>NPV('Organic Cash Flow'!$C$3,(1+'Corn Soy Rotation Sensitivity'!R$7)*'Organic Cash Flow'!$E$10*(1+'Corn Soy Rotation Sensitivity'!$E10)*'Organic Cash Flow'!$E$11-'Organic Cash Flow'!$E$45,'Organic Cash Flow'!$I$46)</f>
        <v>0</v>
      </c>
      <c r="S10" s="2"/>
      <c r="T10" s="59"/>
      <c r="V10" s="145"/>
      <c r="W10" s="10">
        <f t="shared" si="1"/>
        <v>-0.2</v>
      </c>
      <c r="X10" s="25" t="e">
        <f>F10/NPV('Organic Cash Flow'!$C$3,'Organic Cash Flow'!$E$45,'Organic Cash Flow'!$I$45)</f>
        <v>#DIV/0!</v>
      </c>
      <c r="Y10" s="25" t="e">
        <f>G10/NPV('Organic Cash Flow'!$C$3,'Organic Cash Flow'!$E$45,'Organic Cash Flow'!$I$45)</f>
        <v>#DIV/0!</v>
      </c>
      <c r="Z10" s="25" t="e">
        <f>H10/NPV('Organic Cash Flow'!$C$3,'Organic Cash Flow'!$E$45,'Organic Cash Flow'!$I$45)</f>
        <v>#DIV/0!</v>
      </c>
      <c r="AA10" s="25" t="e">
        <f>I10/NPV('Organic Cash Flow'!$C$3,'Organic Cash Flow'!$E$45,'Organic Cash Flow'!$I$45)</f>
        <v>#DIV/0!</v>
      </c>
      <c r="AB10" s="25" t="e">
        <f>J10/NPV('Organic Cash Flow'!$C$3,'Organic Cash Flow'!$E$45,'Organic Cash Flow'!$I$45)</f>
        <v>#DIV/0!</v>
      </c>
      <c r="AC10" s="25" t="e">
        <f>K10/NPV('Organic Cash Flow'!$C$3,'Organic Cash Flow'!$E$45,'Organic Cash Flow'!$I$45)</f>
        <v>#DIV/0!</v>
      </c>
      <c r="AD10" s="25" t="e">
        <f>L10/NPV('Organic Cash Flow'!$C$3,'Organic Cash Flow'!$E$45,'Organic Cash Flow'!$I$45)</f>
        <v>#DIV/0!</v>
      </c>
      <c r="AE10" s="25" t="e">
        <f>M10/NPV('Organic Cash Flow'!$C$3,'Organic Cash Flow'!$E$45,'Organic Cash Flow'!$I$45)</f>
        <v>#DIV/0!</v>
      </c>
      <c r="AF10" s="25" t="e">
        <f>N10/NPV('Organic Cash Flow'!$C$3,'Organic Cash Flow'!$E$45,'Organic Cash Flow'!$I$45)</f>
        <v>#DIV/0!</v>
      </c>
      <c r="AG10" s="25" t="e">
        <f>O10/NPV('Organic Cash Flow'!$C$3,'Organic Cash Flow'!$E$45,'Organic Cash Flow'!$I$45)</f>
        <v>#DIV/0!</v>
      </c>
      <c r="AH10" s="25" t="e">
        <f>P10/NPV('Organic Cash Flow'!$C$3,'Organic Cash Flow'!$E$45,'Organic Cash Flow'!$I$45)</f>
        <v>#DIV/0!</v>
      </c>
      <c r="AI10" s="25" t="e">
        <f>Q10/NPV('Organic Cash Flow'!$C$3,'Organic Cash Flow'!$E$45,'Organic Cash Flow'!$I$45)</f>
        <v>#DIV/0!</v>
      </c>
      <c r="AJ10" s="25" t="e">
        <f>R10/NPV('Organic Cash Flow'!$C$3,'Organic Cash Flow'!$E$45,'Organic Cash Flow'!$I$45)</f>
        <v>#DIV/0!</v>
      </c>
      <c r="AL10" s="61"/>
    </row>
    <row r="11" spans="1:38" x14ac:dyDescent="0.25">
      <c r="A11" s="160"/>
      <c r="B11" s="145"/>
      <c r="C11" s="176">
        <f>(1+E11)*'Organic Cash Flow'!$E$11</f>
        <v>0</v>
      </c>
      <c r="D11" s="176">
        <f>'Organic Cash Flow'!$I$11</f>
        <v>0</v>
      </c>
      <c r="E11" s="175">
        <v>-0.15</v>
      </c>
      <c r="F11" s="2">
        <f>NPV('Organic Cash Flow'!$C$3,(1+'Corn Soy Rotation Sensitivity'!F$7)*'Organic Cash Flow'!$E$10*(1+'Corn Soy Rotation Sensitivity'!$E11)*'Organic Cash Flow'!$E$11-'Organic Cash Flow'!$E$45,'Organic Cash Flow'!$I$46)</f>
        <v>0</v>
      </c>
      <c r="G11" s="2">
        <f>NPV('Organic Cash Flow'!$C$3,(1+'Corn Soy Rotation Sensitivity'!G$7)*'Organic Cash Flow'!$E$10*(1+'Corn Soy Rotation Sensitivity'!$E11)*'Organic Cash Flow'!$E$11-'Organic Cash Flow'!$E$45,'Organic Cash Flow'!$I$46)</f>
        <v>0</v>
      </c>
      <c r="H11" s="2">
        <f>NPV('Organic Cash Flow'!$C$3,(1+'Corn Soy Rotation Sensitivity'!H$7)*'Organic Cash Flow'!$E$10*(1+'Corn Soy Rotation Sensitivity'!$E11)*'Organic Cash Flow'!$E$11-'Organic Cash Flow'!$E$45,'Organic Cash Flow'!$I$46)</f>
        <v>0</v>
      </c>
      <c r="I11" s="2">
        <f>NPV('Organic Cash Flow'!$C$3,(1+'Corn Soy Rotation Sensitivity'!I$7)*'Organic Cash Flow'!$E$10*(1+'Corn Soy Rotation Sensitivity'!$E11)*'Organic Cash Flow'!$E$11-'Organic Cash Flow'!$E$45,'Organic Cash Flow'!$I$46)</f>
        <v>0</v>
      </c>
      <c r="J11" s="2">
        <f>NPV('Organic Cash Flow'!$C$3,(1+'Corn Soy Rotation Sensitivity'!J$7)*'Organic Cash Flow'!$E$10*(1+'Corn Soy Rotation Sensitivity'!$E11)*'Organic Cash Flow'!$E$11-'Organic Cash Flow'!$E$45,'Organic Cash Flow'!$I$46)</f>
        <v>0</v>
      </c>
      <c r="K11" s="2">
        <f>NPV('Organic Cash Flow'!$C$3,(1+'Corn Soy Rotation Sensitivity'!K$7)*'Organic Cash Flow'!$E$10*(1+'Corn Soy Rotation Sensitivity'!$E11)*'Organic Cash Flow'!$E$11-'Organic Cash Flow'!$E$45,'Organic Cash Flow'!$I$46)</f>
        <v>0</v>
      </c>
      <c r="L11" s="2">
        <f>NPV('Organic Cash Flow'!$C$3,(1+'Corn Soy Rotation Sensitivity'!L$7)*'Organic Cash Flow'!$E$10*(1+'Corn Soy Rotation Sensitivity'!$E11)*'Organic Cash Flow'!$E$11-'Organic Cash Flow'!$E$45,'Organic Cash Flow'!$I$46)</f>
        <v>0</v>
      </c>
      <c r="M11" s="2">
        <f>NPV('Organic Cash Flow'!$C$3,(1+'Corn Soy Rotation Sensitivity'!M$7)*'Organic Cash Flow'!$E$10*(1+'Corn Soy Rotation Sensitivity'!$E11)*'Organic Cash Flow'!$E$11-'Organic Cash Flow'!$E$45,'Organic Cash Flow'!$I$46)</f>
        <v>0</v>
      </c>
      <c r="N11" s="2">
        <f>NPV('Organic Cash Flow'!$C$3,(1+'Corn Soy Rotation Sensitivity'!N$7)*'Organic Cash Flow'!$E$10*(1+'Corn Soy Rotation Sensitivity'!$E11)*'Organic Cash Flow'!$E$11-'Organic Cash Flow'!$E$45,'Organic Cash Flow'!$I$46)</f>
        <v>0</v>
      </c>
      <c r="O11" s="2">
        <f>NPV('Organic Cash Flow'!$C$3,(1+'Corn Soy Rotation Sensitivity'!O$7)*'Organic Cash Flow'!$E$10*(1+'Corn Soy Rotation Sensitivity'!$E11)*'Organic Cash Flow'!$E$11-'Organic Cash Flow'!$E$45,'Organic Cash Flow'!$I$46)</f>
        <v>0</v>
      </c>
      <c r="P11" s="2">
        <f>NPV('Organic Cash Flow'!$C$3,(1+'Corn Soy Rotation Sensitivity'!P$7)*'Organic Cash Flow'!$E$10*(1+'Corn Soy Rotation Sensitivity'!$E11)*'Organic Cash Flow'!$E$11-'Organic Cash Flow'!$E$45,'Organic Cash Flow'!$I$46)</f>
        <v>0</v>
      </c>
      <c r="Q11" s="2">
        <f>NPV('Organic Cash Flow'!$C$3,(1+'Corn Soy Rotation Sensitivity'!Q$7)*'Organic Cash Flow'!$E$10*(1+'Corn Soy Rotation Sensitivity'!$E11)*'Organic Cash Flow'!$E$11-'Organic Cash Flow'!$E$45,'Organic Cash Flow'!$I$46)</f>
        <v>0</v>
      </c>
      <c r="R11" s="2">
        <f>NPV('Organic Cash Flow'!$C$3,(1+'Corn Soy Rotation Sensitivity'!R$7)*'Organic Cash Flow'!$E$10*(1+'Corn Soy Rotation Sensitivity'!$E11)*'Organic Cash Flow'!$E$11-'Organic Cash Flow'!$E$45,'Organic Cash Flow'!$I$46)</f>
        <v>0</v>
      </c>
      <c r="S11" s="2"/>
      <c r="T11" s="59"/>
      <c r="V11" s="145"/>
      <c r="W11" s="10">
        <f t="shared" si="1"/>
        <v>-0.15</v>
      </c>
      <c r="X11" s="25" t="e">
        <f>F11/NPV('Organic Cash Flow'!$C$3,'Organic Cash Flow'!$E$45,'Organic Cash Flow'!$I$45)</f>
        <v>#DIV/0!</v>
      </c>
      <c r="Y11" s="25" t="e">
        <f>G11/NPV('Organic Cash Flow'!$C$3,'Organic Cash Flow'!$E$45,'Organic Cash Flow'!$I$45)</f>
        <v>#DIV/0!</v>
      </c>
      <c r="Z11" s="25" t="e">
        <f>H11/NPV('Organic Cash Flow'!$C$3,'Organic Cash Flow'!$E$45,'Organic Cash Flow'!$I$45)</f>
        <v>#DIV/0!</v>
      </c>
      <c r="AA11" s="25" t="e">
        <f>I11/NPV('Organic Cash Flow'!$C$3,'Organic Cash Flow'!$E$45,'Organic Cash Flow'!$I$45)</f>
        <v>#DIV/0!</v>
      </c>
      <c r="AB11" s="25" t="e">
        <f>J11/NPV('Organic Cash Flow'!$C$3,'Organic Cash Flow'!$E$45,'Organic Cash Flow'!$I$45)</f>
        <v>#DIV/0!</v>
      </c>
      <c r="AC11" s="25" t="e">
        <f>K11/NPV('Organic Cash Flow'!$C$3,'Organic Cash Flow'!$E$45,'Organic Cash Flow'!$I$45)</f>
        <v>#DIV/0!</v>
      </c>
      <c r="AD11" s="25" t="e">
        <f>L11/NPV('Organic Cash Flow'!$C$3,'Organic Cash Flow'!$E$45,'Organic Cash Flow'!$I$45)</f>
        <v>#DIV/0!</v>
      </c>
      <c r="AE11" s="25" t="e">
        <f>M11/NPV('Organic Cash Flow'!$C$3,'Organic Cash Flow'!$E$45,'Organic Cash Flow'!$I$45)</f>
        <v>#DIV/0!</v>
      </c>
      <c r="AF11" s="25" t="e">
        <f>N11/NPV('Organic Cash Flow'!$C$3,'Organic Cash Flow'!$E$45,'Organic Cash Flow'!$I$45)</f>
        <v>#DIV/0!</v>
      </c>
      <c r="AG11" s="25" t="e">
        <f>O11/NPV('Organic Cash Flow'!$C$3,'Organic Cash Flow'!$E$45,'Organic Cash Flow'!$I$45)</f>
        <v>#DIV/0!</v>
      </c>
      <c r="AH11" s="25" t="e">
        <f>P11/NPV('Organic Cash Flow'!$C$3,'Organic Cash Flow'!$E$45,'Organic Cash Flow'!$I$45)</f>
        <v>#DIV/0!</v>
      </c>
      <c r="AI11" s="25" t="e">
        <f>Q11/NPV('Organic Cash Flow'!$C$3,'Organic Cash Flow'!$E$45,'Organic Cash Flow'!$I$45)</f>
        <v>#DIV/0!</v>
      </c>
      <c r="AJ11" s="25" t="e">
        <f>R11/NPV('Organic Cash Flow'!$C$3,'Organic Cash Flow'!$E$45,'Organic Cash Flow'!$I$45)</f>
        <v>#DIV/0!</v>
      </c>
      <c r="AL11" s="61"/>
    </row>
    <row r="12" spans="1:38" x14ac:dyDescent="0.25">
      <c r="A12" s="160"/>
      <c r="B12" s="145"/>
      <c r="C12" s="176">
        <f>(1+E12)*'Organic Cash Flow'!$E$11</f>
        <v>0</v>
      </c>
      <c r="D12" s="176">
        <f>'Organic Cash Flow'!$I$11</f>
        <v>0</v>
      </c>
      <c r="E12" s="175">
        <v>-0.1</v>
      </c>
      <c r="F12" s="2">
        <f>NPV('Organic Cash Flow'!$C$3,(1+'Corn Soy Rotation Sensitivity'!F$7)*'Organic Cash Flow'!$E$10*(1+'Corn Soy Rotation Sensitivity'!$E12)*'Organic Cash Flow'!$E$11-'Organic Cash Flow'!$E$45,'Organic Cash Flow'!$I$46)</f>
        <v>0</v>
      </c>
      <c r="G12" s="2">
        <f>NPV('Organic Cash Flow'!$C$3,(1+'Corn Soy Rotation Sensitivity'!G$7)*'Organic Cash Flow'!$E$10*(1+'Corn Soy Rotation Sensitivity'!$E12)*'Organic Cash Flow'!$E$11-'Organic Cash Flow'!$E$45,'Organic Cash Flow'!$I$46)</f>
        <v>0</v>
      </c>
      <c r="H12" s="2">
        <f>NPV('Organic Cash Flow'!$C$3,(1+'Corn Soy Rotation Sensitivity'!H$7)*'Organic Cash Flow'!$E$10*(1+'Corn Soy Rotation Sensitivity'!$E12)*'Organic Cash Flow'!$E$11-'Organic Cash Flow'!$E$45,'Organic Cash Flow'!$I$46)</f>
        <v>0</v>
      </c>
      <c r="I12" s="2">
        <f>NPV('Organic Cash Flow'!$C$3,(1+'Corn Soy Rotation Sensitivity'!I$7)*'Organic Cash Flow'!$E$10*(1+'Corn Soy Rotation Sensitivity'!$E12)*'Organic Cash Flow'!$E$11-'Organic Cash Flow'!$E$45,'Organic Cash Flow'!$I$46)</f>
        <v>0</v>
      </c>
      <c r="J12" s="2">
        <f>NPV('Organic Cash Flow'!$C$3,(1+'Corn Soy Rotation Sensitivity'!J$7)*'Organic Cash Flow'!$E$10*(1+'Corn Soy Rotation Sensitivity'!$E12)*'Organic Cash Flow'!$E$11-'Organic Cash Flow'!$E$45,'Organic Cash Flow'!$I$46)</f>
        <v>0</v>
      </c>
      <c r="K12" s="2">
        <f>NPV('Organic Cash Flow'!$C$3,(1+'Corn Soy Rotation Sensitivity'!K$7)*'Organic Cash Flow'!$E$10*(1+'Corn Soy Rotation Sensitivity'!$E12)*'Organic Cash Flow'!$E$11-'Organic Cash Flow'!$E$45,'Organic Cash Flow'!$I$46)</f>
        <v>0</v>
      </c>
      <c r="L12" s="2">
        <f>NPV('Organic Cash Flow'!$C$3,(1+'Corn Soy Rotation Sensitivity'!L$7)*'Organic Cash Flow'!$E$10*(1+'Corn Soy Rotation Sensitivity'!$E12)*'Organic Cash Flow'!$E$11-'Organic Cash Flow'!$E$45,'Organic Cash Flow'!$I$46)</f>
        <v>0</v>
      </c>
      <c r="M12" s="2">
        <f>NPV('Organic Cash Flow'!$C$3,(1+'Corn Soy Rotation Sensitivity'!M$7)*'Organic Cash Flow'!$E$10*(1+'Corn Soy Rotation Sensitivity'!$E12)*'Organic Cash Flow'!$E$11-'Organic Cash Flow'!$E$45,'Organic Cash Flow'!$I$46)</f>
        <v>0</v>
      </c>
      <c r="N12" s="2">
        <f>NPV('Organic Cash Flow'!$C$3,(1+'Corn Soy Rotation Sensitivity'!N$7)*'Organic Cash Flow'!$E$10*(1+'Corn Soy Rotation Sensitivity'!$E12)*'Organic Cash Flow'!$E$11-'Organic Cash Flow'!$E$45,'Organic Cash Flow'!$I$46)</f>
        <v>0</v>
      </c>
      <c r="O12" s="2">
        <f>NPV('Organic Cash Flow'!$C$3,(1+'Corn Soy Rotation Sensitivity'!O$7)*'Organic Cash Flow'!$E$10*(1+'Corn Soy Rotation Sensitivity'!$E12)*'Organic Cash Flow'!$E$11-'Organic Cash Flow'!$E$45,'Organic Cash Flow'!$I$46)</f>
        <v>0</v>
      </c>
      <c r="P12" s="2">
        <f>NPV('Organic Cash Flow'!$C$3,(1+'Corn Soy Rotation Sensitivity'!P$7)*'Organic Cash Flow'!$E$10*(1+'Corn Soy Rotation Sensitivity'!$E12)*'Organic Cash Flow'!$E$11-'Organic Cash Flow'!$E$45,'Organic Cash Flow'!$I$46)</f>
        <v>0</v>
      </c>
      <c r="Q12" s="2">
        <f>NPV('Organic Cash Flow'!$C$3,(1+'Corn Soy Rotation Sensitivity'!Q$7)*'Organic Cash Flow'!$E$10*(1+'Corn Soy Rotation Sensitivity'!$E12)*'Organic Cash Flow'!$E$11-'Organic Cash Flow'!$E$45,'Organic Cash Flow'!$I$46)</f>
        <v>0</v>
      </c>
      <c r="R12" s="2">
        <f>NPV('Organic Cash Flow'!$C$3,(1+'Corn Soy Rotation Sensitivity'!R$7)*'Organic Cash Flow'!$E$10*(1+'Corn Soy Rotation Sensitivity'!$E12)*'Organic Cash Flow'!$E$11-'Organic Cash Flow'!$E$45,'Organic Cash Flow'!$I$46)</f>
        <v>0</v>
      </c>
      <c r="S12" s="2"/>
      <c r="T12" s="59"/>
      <c r="V12" s="145"/>
      <c r="W12" s="10">
        <f t="shared" si="1"/>
        <v>-0.1</v>
      </c>
      <c r="X12" s="25" t="e">
        <f>F12/NPV('Organic Cash Flow'!$C$3,'Organic Cash Flow'!$E$45,'Organic Cash Flow'!$I$45)</f>
        <v>#DIV/0!</v>
      </c>
      <c r="Y12" s="25" t="e">
        <f>G12/NPV('Organic Cash Flow'!$C$3,'Organic Cash Flow'!$E$45,'Organic Cash Flow'!$I$45)</f>
        <v>#DIV/0!</v>
      </c>
      <c r="Z12" s="25" t="e">
        <f>H12/NPV('Organic Cash Flow'!$C$3,'Organic Cash Flow'!$E$45,'Organic Cash Flow'!$I$45)</f>
        <v>#DIV/0!</v>
      </c>
      <c r="AA12" s="25" t="e">
        <f>I12/NPV('Organic Cash Flow'!$C$3,'Organic Cash Flow'!$E$45,'Organic Cash Flow'!$I$45)</f>
        <v>#DIV/0!</v>
      </c>
      <c r="AB12" s="25" t="e">
        <f>J12/NPV('Organic Cash Flow'!$C$3,'Organic Cash Flow'!$E$45,'Organic Cash Flow'!$I$45)</f>
        <v>#DIV/0!</v>
      </c>
      <c r="AC12" s="25" t="e">
        <f>K12/NPV('Organic Cash Flow'!$C$3,'Organic Cash Flow'!$E$45,'Organic Cash Flow'!$I$45)</f>
        <v>#DIV/0!</v>
      </c>
      <c r="AD12" s="25" t="e">
        <f>L12/NPV('Organic Cash Flow'!$C$3,'Organic Cash Flow'!$E$45,'Organic Cash Flow'!$I$45)</f>
        <v>#DIV/0!</v>
      </c>
      <c r="AE12" s="25" t="e">
        <f>M12/NPV('Organic Cash Flow'!$C$3,'Organic Cash Flow'!$E$45,'Organic Cash Flow'!$I$45)</f>
        <v>#DIV/0!</v>
      </c>
      <c r="AF12" s="25" t="e">
        <f>N12/NPV('Organic Cash Flow'!$C$3,'Organic Cash Flow'!$E$45,'Organic Cash Flow'!$I$45)</f>
        <v>#DIV/0!</v>
      </c>
      <c r="AG12" s="25" t="e">
        <f>O12/NPV('Organic Cash Flow'!$C$3,'Organic Cash Flow'!$E$45,'Organic Cash Flow'!$I$45)</f>
        <v>#DIV/0!</v>
      </c>
      <c r="AH12" s="25" t="e">
        <f>P12/NPV('Organic Cash Flow'!$C$3,'Organic Cash Flow'!$E$45,'Organic Cash Flow'!$I$45)</f>
        <v>#DIV/0!</v>
      </c>
      <c r="AI12" s="25" t="e">
        <f>Q12/NPV('Organic Cash Flow'!$C$3,'Organic Cash Flow'!$E$45,'Organic Cash Flow'!$I$45)</f>
        <v>#DIV/0!</v>
      </c>
      <c r="AJ12" s="25" t="e">
        <f>R12/NPV('Organic Cash Flow'!$C$3,'Organic Cash Flow'!$E$45,'Organic Cash Flow'!$I$45)</f>
        <v>#DIV/0!</v>
      </c>
      <c r="AL12" s="61"/>
    </row>
    <row r="13" spans="1:38" x14ac:dyDescent="0.25">
      <c r="A13" s="160"/>
      <c r="B13" s="145"/>
      <c r="C13" s="176">
        <f>(1+E13)*'Organic Cash Flow'!$E$11</f>
        <v>0</v>
      </c>
      <c r="D13" s="176">
        <f>'Organic Cash Flow'!$I$11</f>
        <v>0</v>
      </c>
      <c r="E13" s="175">
        <v>-0.05</v>
      </c>
      <c r="F13" s="2">
        <f>NPV('Organic Cash Flow'!$C$3,(1+'Corn Soy Rotation Sensitivity'!F$7)*'Organic Cash Flow'!$E$10*(1+'Corn Soy Rotation Sensitivity'!$E13)*'Organic Cash Flow'!$E$11-'Organic Cash Flow'!$E$45,'Organic Cash Flow'!$I$46)</f>
        <v>0</v>
      </c>
      <c r="G13" s="2">
        <f>NPV('Organic Cash Flow'!$C$3,(1+'Corn Soy Rotation Sensitivity'!G$7)*'Organic Cash Flow'!$E$10*(1+'Corn Soy Rotation Sensitivity'!$E13)*'Organic Cash Flow'!$E$11-'Organic Cash Flow'!$E$45,'Organic Cash Flow'!$I$46)</f>
        <v>0</v>
      </c>
      <c r="H13" s="2">
        <f>NPV('Organic Cash Flow'!$C$3,(1+'Corn Soy Rotation Sensitivity'!H$7)*'Organic Cash Flow'!$E$10*(1+'Corn Soy Rotation Sensitivity'!$E13)*'Organic Cash Flow'!$E$11-'Organic Cash Flow'!$E$45,'Organic Cash Flow'!$I$46)</f>
        <v>0</v>
      </c>
      <c r="I13" s="2">
        <f>NPV('Organic Cash Flow'!$C$3,(1+'Corn Soy Rotation Sensitivity'!I$7)*'Organic Cash Flow'!$E$10*(1+'Corn Soy Rotation Sensitivity'!$E13)*'Organic Cash Flow'!$E$11-'Organic Cash Flow'!$E$45,'Organic Cash Flow'!$I$46)</f>
        <v>0</v>
      </c>
      <c r="J13" s="2">
        <f>NPV('Organic Cash Flow'!$C$3,(1+'Corn Soy Rotation Sensitivity'!J$7)*'Organic Cash Flow'!$E$10*(1+'Corn Soy Rotation Sensitivity'!$E13)*'Organic Cash Flow'!$E$11-'Organic Cash Flow'!$E$45,'Organic Cash Flow'!$I$46)</f>
        <v>0</v>
      </c>
      <c r="K13" s="2">
        <f>NPV('Organic Cash Flow'!$C$3,(1+'Corn Soy Rotation Sensitivity'!K$7)*'Organic Cash Flow'!$E$10*(1+'Corn Soy Rotation Sensitivity'!$E13)*'Organic Cash Flow'!$E$11-'Organic Cash Flow'!$E$45,'Organic Cash Flow'!$I$46)</f>
        <v>0</v>
      </c>
      <c r="L13" s="2">
        <f>NPV('Organic Cash Flow'!$C$3,(1+'Corn Soy Rotation Sensitivity'!L$7)*'Organic Cash Flow'!$E$10*(1+'Corn Soy Rotation Sensitivity'!$E13)*'Organic Cash Flow'!$E$11-'Organic Cash Flow'!$E$45,'Organic Cash Flow'!$I$46)</f>
        <v>0</v>
      </c>
      <c r="M13" s="2">
        <f>NPV('Organic Cash Flow'!$C$3,(1+'Corn Soy Rotation Sensitivity'!M$7)*'Organic Cash Flow'!$E$10*(1+'Corn Soy Rotation Sensitivity'!$E13)*'Organic Cash Flow'!$E$11-'Organic Cash Flow'!$E$45,'Organic Cash Flow'!$I$46)</f>
        <v>0</v>
      </c>
      <c r="N13" s="2">
        <f>NPV('Organic Cash Flow'!$C$3,(1+'Corn Soy Rotation Sensitivity'!N$7)*'Organic Cash Flow'!$E$10*(1+'Corn Soy Rotation Sensitivity'!$E13)*'Organic Cash Flow'!$E$11-'Organic Cash Flow'!$E$45,'Organic Cash Flow'!$I$46)</f>
        <v>0</v>
      </c>
      <c r="O13" s="2">
        <f>NPV('Organic Cash Flow'!$C$3,(1+'Corn Soy Rotation Sensitivity'!O$7)*'Organic Cash Flow'!$E$10*(1+'Corn Soy Rotation Sensitivity'!$E13)*'Organic Cash Flow'!$E$11-'Organic Cash Flow'!$E$45,'Organic Cash Flow'!$I$46)</f>
        <v>0</v>
      </c>
      <c r="P13" s="2">
        <f>NPV('Organic Cash Flow'!$C$3,(1+'Corn Soy Rotation Sensitivity'!P$7)*'Organic Cash Flow'!$E$10*(1+'Corn Soy Rotation Sensitivity'!$E13)*'Organic Cash Flow'!$E$11-'Organic Cash Flow'!$E$45,'Organic Cash Flow'!$I$46)</f>
        <v>0</v>
      </c>
      <c r="Q13" s="2">
        <f>NPV('Organic Cash Flow'!$C$3,(1+'Corn Soy Rotation Sensitivity'!Q$7)*'Organic Cash Flow'!$E$10*(1+'Corn Soy Rotation Sensitivity'!$E13)*'Organic Cash Flow'!$E$11-'Organic Cash Flow'!$E$45,'Organic Cash Flow'!$I$46)</f>
        <v>0</v>
      </c>
      <c r="R13" s="2">
        <f>NPV('Organic Cash Flow'!$C$3,(1+'Corn Soy Rotation Sensitivity'!R$7)*'Organic Cash Flow'!$E$10*(1+'Corn Soy Rotation Sensitivity'!$E13)*'Organic Cash Flow'!$E$11-'Organic Cash Flow'!$E$45,'Organic Cash Flow'!$I$46)</f>
        <v>0</v>
      </c>
      <c r="S13" s="2"/>
      <c r="T13" s="59"/>
      <c r="V13" s="145"/>
      <c r="W13" s="10">
        <f t="shared" si="1"/>
        <v>-0.05</v>
      </c>
      <c r="X13" s="25" t="e">
        <f>F13/NPV('Organic Cash Flow'!$C$3,'Organic Cash Flow'!$E$45,'Organic Cash Flow'!$I$45)</f>
        <v>#DIV/0!</v>
      </c>
      <c r="Y13" s="25" t="e">
        <f>G13/NPV('Organic Cash Flow'!$C$3,'Organic Cash Flow'!$E$45,'Organic Cash Flow'!$I$45)</f>
        <v>#DIV/0!</v>
      </c>
      <c r="Z13" s="25" t="e">
        <f>H13/NPV('Organic Cash Flow'!$C$3,'Organic Cash Flow'!$E$45,'Organic Cash Flow'!$I$45)</f>
        <v>#DIV/0!</v>
      </c>
      <c r="AA13" s="25" t="e">
        <f>I13/NPV('Organic Cash Flow'!$C$3,'Organic Cash Flow'!$E$45,'Organic Cash Flow'!$I$45)</f>
        <v>#DIV/0!</v>
      </c>
      <c r="AB13" s="25" t="e">
        <f>J13/NPV('Organic Cash Flow'!$C$3,'Organic Cash Flow'!$E$45,'Organic Cash Flow'!$I$45)</f>
        <v>#DIV/0!</v>
      </c>
      <c r="AC13" s="25" t="e">
        <f>K13/NPV('Organic Cash Flow'!$C$3,'Organic Cash Flow'!$E$45,'Organic Cash Flow'!$I$45)</f>
        <v>#DIV/0!</v>
      </c>
      <c r="AD13" s="25" t="e">
        <f>L13/NPV('Organic Cash Flow'!$C$3,'Organic Cash Flow'!$E$45,'Organic Cash Flow'!$I$45)</f>
        <v>#DIV/0!</v>
      </c>
      <c r="AE13" s="25" t="e">
        <f>M13/NPV('Organic Cash Flow'!$C$3,'Organic Cash Flow'!$E$45,'Organic Cash Flow'!$I$45)</f>
        <v>#DIV/0!</v>
      </c>
      <c r="AF13" s="25" t="e">
        <f>N13/NPV('Organic Cash Flow'!$C$3,'Organic Cash Flow'!$E$45,'Organic Cash Flow'!$I$45)</f>
        <v>#DIV/0!</v>
      </c>
      <c r="AG13" s="25" t="e">
        <f>O13/NPV('Organic Cash Flow'!$C$3,'Organic Cash Flow'!$E$45,'Organic Cash Flow'!$I$45)</f>
        <v>#DIV/0!</v>
      </c>
      <c r="AH13" s="25" t="e">
        <f>P13/NPV('Organic Cash Flow'!$C$3,'Organic Cash Flow'!$E$45,'Organic Cash Flow'!$I$45)</f>
        <v>#DIV/0!</v>
      </c>
      <c r="AI13" s="25" t="e">
        <f>Q13/NPV('Organic Cash Flow'!$C$3,'Organic Cash Flow'!$E$45,'Organic Cash Flow'!$I$45)</f>
        <v>#DIV/0!</v>
      </c>
      <c r="AJ13" s="25" t="e">
        <f>R13/NPV('Organic Cash Flow'!$C$3,'Organic Cash Flow'!$E$45,'Organic Cash Flow'!$I$45)</f>
        <v>#DIV/0!</v>
      </c>
      <c r="AL13" s="61"/>
    </row>
    <row r="14" spans="1:38" ht="15.75" x14ac:dyDescent="0.25">
      <c r="A14" s="160"/>
      <c r="B14" s="145"/>
      <c r="C14" s="176">
        <f>(1+E14)*'Organic Cash Flow'!$E$11</f>
        <v>0</v>
      </c>
      <c r="D14" s="176">
        <f>'Organic Cash Flow'!$I$11</f>
        <v>0</v>
      </c>
      <c r="E14" s="175">
        <v>0</v>
      </c>
      <c r="F14" s="2">
        <f>NPV('Organic Cash Flow'!$C$3,(1+'Corn Soy Rotation Sensitivity'!F$7)*'Organic Cash Flow'!$E$10*(1+'Corn Soy Rotation Sensitivity'!$E14)*'Organic Cash Flow'!$E$11-'Organic Cash Flow'!$E$45,'Organic Cash Flow'!$I$46)</f>
        <v>0</v>
      </c>
      <c r="G14" s="2">
        <f>NPV('Organic Cash Flow'!$C$3,(1+'Corn Soy Rotation Sensitivity'!G$7)*'Organic Cash Flow'!$E$10*(1+'Corn Soy Rotation Sensitivity'!$E14)*'Organic Cash Flow'!$E$11-'Organic Cash Flow'!$E$45,'Organic Cash Flow'!$I$46)</f>
        <v>0</v>
      </c>
      <c r="H14" s="2">
        <f>NPV('Organic Cash Flow'!$C$3,(1+'Corn Soy Rotation Sensitivity'!H$7)*'Organic Cash Flow'!$E$10*(1+'Corn Soy Rotation Sensitivity'!$E14)*'Organic Cash Flow'!$E$11-'Organic Cash Flow'!$E$45,'Organic Cash Flow'!$I$46)</f>
        <v>0</v>
      </c>
      <c r="I14" s="2">
        <f>NPV('Organic Cash Flow'!$C$3,(1+'Corn Soy Rotation Sensitivity'!I$7)*'Organic Cash Flow'!$E$10*(1+'Corn Soy Rotation Sensitivity'!$E14)*'Organic Cash Flow'!$E$11-'Organic Cash Flow'!$E$45,'Organic Cash Flow'!$I$46)</f>
        <v>0</v>
      </c>
      <c r="J14" s="2">
        <f>NPV('Organic Cash Flow'!$C$3,(1+'Corn Soy Rotation Sensitivity'!J$7)*'Organic Cash Flow'!$E$10*(1+'Corn Soy Rotation Sensitivity'!$E14)*'Organic Cash Flow'!$E$11-'Organic Cash Flow'!$E$45,'Organic Cash Flow'!$I$46)</f>
        <v>0</v>
      </c>
      <c r="K14" s="2">
        <f>NPV('Organic Cash Flow'!$C$3,(1+'Corn Soy Rotation Sensitivity'!K$7)*'Organic Cash Flow'!$E$10*(1+'Corn Soy Rotation Sensitivity'!$E14)*'Organic Cash Flow'!$E$11-'Organic Cash Flow'!$E$45,'Organic Cash Flow'!$I$46)</f>
        <v>0</v>
      </c>
      <c r="L14" s="24">
        <f>NPV('Organic Cash Flow'!B3,'Organic Cash Flow'!E46,'Organic Cash Flow'!I46)</f>
        <v>0</v>
      </c>
      <c r="M14" s="2">
        <f>NPV('Organic Cash Flow'!$C$3,(1+'Corn Soy Rotation Sensitivity'!M$7)*'Organic Cash Flow'!$E$10*(1+'Corn Soy Rotation Sensitivity'!$E14)*'Organic Cash Flow'!$E$11-'Organic Cash Flow'!$E$45,'Organic Cash Flow'!$I$46)</f>
        <v>0</v>
      </c>
      <c r="N14" s="2">
        <f>NPV('Organic Cash Flow'!$C$3,(1+'Corn Soy Rotation Sensitivity'!N$7)*'Organic Cash Flow'!$E$10*(1+'Corn Soy Rotation Sensitivity'!$E14)*'Organic Cash Flow'!$E$11-'Organic Cash Flow'!$E$45,'Organic Cash Flow'!$I$46)</f>
        <v>0</v>
      </c>
      <c r="O14" s="2">
        <f>NPV('Organic Cash Flow'!$C$3,(1+'Corn Soy Rotation Sensitivity'!O$7)*'Organic Cash Flow'!$E$10*(1+'Corn Soy Rotation Sensitivity'!$E14)*'Organic Cash Flow'!$E$11-'Organic Cash Flow'!$E$45,'Organic Cash Flow'!$I$46)</f>
        <v>0</v>
      </c>
      <c r="P14" s="2">
        <f>NPV('Organic Cash Flow'!$C$3,(1+'Corn Soy Rotation Sensitivity'!P$7)*'Organic Cash Flow'!$E$10*(1+'Corn Soy Rotation Sensitivity'!$E14)*'Organic Cash Flow'!$E$11-'Organic Cash Flow'!$E$45,'Organic Cash Flow'!$I$46)</f>
        <v>0</v>
      </c>
      <c r="Q14" s="2">
        <f>NPV('Organic Cash Flow'!$C$3,(1+'Corn Soy Rotation Sensitivity'!Q$7)*'Organic Cash Flow'!$E$10*(1+'Corn Soy Rotation Sensitivity'!$E14)*'Organic Cash Flow'!$E$11-'Organic Cash Flow'!$E$45,'Organic Cash Flow'!$I$46)</f>
        <v>0</v>
      </c>
      <c r="R14" s="2">
        <f>NPV('Organic Cash Flow'!$C$3,(1+'Corn Soy Rotation Sensitivity'!R$7)*'Organic Cash Flow'!$E$10*(1+'Corn Soy Rotation Sensitivity'!$E14)*'Organic Cash Flow'!$E$11-'Organic Cash Flow'!$E$45,'Organic Cash Flow'!$I$46)</f>
        <v>0</v>
      </c>
      <c r="S14" s="2"/>
      <c r="T14" s="59"/>
      <c r="V14" s="145"/>
      <c r="W14" s="10">
        <f t="shared" si="1"/>
        <v>0</v>
      </c>
      <c r="X14" s="25" t="e">
        <f>F14/NPV('Organic Cash Flow'!$C$3,'Organic Cash Flow'!$E$45,'Organic Cash Flow'!$I$45)</f>
        <v>#DIV/0!</v>
      </c>
      <c r="Y14" s="25" t="e">
        <f>G14/NPV('Organic Cash Flow'!$C$3,'Organic Cash Flow'!$E$45,'Organic Cash Flow'!$I$45)</f>
        <v>#DIV/0!</v>
      </c>
      <c r="Z14" s="25" t="e">
        <f>H14/NPV('Organic Cash Flow'!$C$3,'Organic Cash Flow'!$E$45,'Organic Cash Flow'!$I$45)</f>
        <v>#DIV/0!</v>
      </c>
      <c r="AA14" s="25" t="e">
        <f>I14/NPV('Organic Cash Flow'!$C$3,'Organic Cash Flow'!$E$45,'Organic Cash Flow'!$I$45)</f>
        <v>#DIV/0!</v>
      </c>
      <c r="AB14" s="25" t="e">
        <f>J14/NPV('Organic Cash Flow'!$C$3,'Organic Cash Flow'!$E$45,'Organic Cash Flow'!$I$45)</f>
        <v>#DIV/0!</v>
      </c>
      <c r="AC14" s="25" t="e">
        <f>K14/NPV('Organic Cash Flow'!$C$3,'Organic Cash Flow'!$E$45,'Organic Cash Flow'!$I$45)</f>
        <v>#DIV/0!</v>
      </c>
      <c r="AD14" s="26" t="e">
        <f>L14/NPV('Organic Cash Flow'!$C$3,'Organic Cash Flow'!$E$45,'Organic Cash Flow'!$I$45)</f>
        <v>#DIV/0!</v>
      </c>
      <c r="AE14" s="25" t="e">
        <f>M14/NPV('Organic Cash Flow'!$C$3,'Organic Cash Flow'!$E$45,'Organic Cash Flow'!$I$45)</f>
        <v>#DIV/0!</v>
      </c>
      <c r="AF14" s="25" t="e">
        <f>N14/NPV('Organic Cash Flow'!$C$3,'Organic Cash Flow'!$E$45,'Organic Cash Flow'!$I$45)</f>
        <v>#DIV/0!</v>
      </c>
      <c r="AG14" s="25" t="e">
        <f>O14/NPV('Organic Cash Flow'!$C$3,'Organic Cash Flow'!$E$45,'Organic Cash Flow'!$I$45)</f>
        <v>#DIV/0!</v>
      </c>
      <c r="AH14" s="25" t="e">
        <f>P14/NPV('Organic Cash Flow'!$C$3,'Organic Cash Flow'!$E$45,'Organic Cash Flow'!$I$45)</f>
        <v>#DIV/0!</v>
      </c>
      <c r="AI14" s="25" t="e">
        <f>Q14/NPV('Organic Cash Flow'!$C$3,'Organic Cash Flow'!$E$45,'Organic Cash Flow'!$I$45)</f>
        <v>#DIV/0!</v>
      </c>
      <c r="AJ14" s="25" t="e">
        <f>R14/NPV('Organic Cash Flow'!$C$3,'Organic Cash Flow'!$E$45,'Organic Cash Flow'!$I$45)</f>
        <v>#DIV/0!</v>
      </c>
      <c r="AL14" s="61"/>
    </row>
    <row r="15" spans="1:38" x14ac:dyDescent="0.25">
      <c r="A15" s="160"/>
      <c r="B15" s="145"/>
      <c r="C15" s="176">
        <f>(1+E15)*'Organic Cash Flow'!$E$11</f>
        <v>0</v>
      </c>
      <c r="D15" s="176">
        <f>'Organic Cash Flow'!$I$11</f>
        <v>0</v>
      </c>
      <c r="E15" s="175">
        <v>0.05</v>
      </c>
      <c r="F15" s="2">
        <f>NPV('Organic Cash Flow'!$C$3,(1+'Corn Soy Rotation Sensitivity'!F$7)*'Organic Cash Flow'!$E$10*(1+'Corn Soy Rotation Sensitivity'!$E15)*'Organic Cash Flow'!$E$11-'Organic Cash Flow'!$E$45,'Organic Cash Flow'!$I$46)</f>
        <v>0</v>
      </c>
      <c r="G15" s="2">
        <f>NPV('Organic Cash Flow'!$C$3,(1+'Corn Soy Rotation Sensitivity'!G$7)*'Organic Cash Flow'!$E$10*(1+'Corn Soy Rotation Sensitivity'!$E15)*'Organic Cash Flow'!$E$11-'Organic Cash Flow'!$E$45,'Organic Cash Flow'!$I$46)</f>
        <v>0</v>
      </c>
      <c r="H15" s="2">
        <f>NPV('Organic Cash Flow'!$C$3,(1+'Corn Soy Rotation Sensitivity'!H$7)*'Organic Cash Flow'!$E$10*(1+'Corn Soy Rotation Sensitivity'!$E15)*'Organic Cash Flow'!$E$11-'Organic Cash Flow'!$E$45,'Organic Cash Flow'!$I$46)</f>
        <v>0</v>
      </c>
      <c r="I15" s="2">
        <f>NPV('Organic Cash Flow'!$C$3,(1+'Corn Soy Rotation Sensitivity'!I$7)*'Organic Cash Flow'!$E$10*(1+'Corn Soy Rotation Sensitivity'!$E15)*'Organic Cash Flow'!$E$11-'Organic Cash Flow'!$E$45,'Organic Cash Flow'!$I$46)</f>
        <v>0</v>
      </c>
      <c r="J15" s="2">
        <f>NPV('Organic Cash Flow'!$C$3,(1+'Corn Soy Rotation Sensitivity'!J$7)*'Organic Cash Flow'!$E$10*(1+'Corn Soy Rotation Sensitivity'!$E15)*'Organic Cash Flow'!$E$11-'Organic Cash Flow'!$E$45,'Organic Cash Flow'!$I$46)</f>
        <v>0</v>
      </c>
      <c r="K15" s="2">
        <f>NPV('Organic Cash Flow'!$C$3,(1+'Corn Soy Rotation Sensitivity'!K$7)*'Organic Cash Flow'!$E$10*(1+'Corn Soy Rotation Sensitivity'!$E15)*'Organic Cash Flow'!$E$11-'Organic Cash Flow'!$E$45,'Organic Cash Flow'!$I$46)</f>
        <v>0</v>
      </c>
      <c r="L15" s="2">
        <f>NPV('Organic Cash Flow'!$C$3,(1+'Corn Soy Rotation Sensitivity'!L$7)*'Organic Cash Flow'!$E$10*(1+'Corn Soy Rotation Sensitivity'!$E15)*'Organic Cash Flow'!$E$11-'Organic Cash Flow'!$E$45,'Organic Cash Flow'!$I$46)</f>
        <v>0</v>
      </c>
      <c r="M15" s="2">
        <f>NPV('Organic Cash Flow'!$C$3,(1+'Corn Soy Rotation Sensitivity'!M$7)*'Organic Cash Flow'!$E$10*(1+'Corn Soy Rotation Sensitivity'!$E15)*'Organic Cash Flow'!$E$11-'Organic Cash Flow'!$E$45,'Organic Cash Flow'!$I$46)</f>
        <v>0</v>
      </c>
      <c r="N15" s="2">
        <f>NPV('Organic Cash Flow'!$C$3,(1+'Corn Soy Rotation Sensitivity'!N$7)*'Organic Cash Flow'!$E$10*(1+'Corn Soy Rotation Sensitivity'!$E15)*'Organic Cash Flow'!$E$11-'Organic Cash Flow'!$E$45,'Organic Cash Flow'!$I$46)</f>
        <v>0</v>
      </c>
      <c r="O15" s="2">
        <f>NPV('Organic Cash Flow'!$C$3,(1+'Corn Soy Rotation Sensitivity'!O$7)*'Organic Cash Flow'!$E$10*(1+'Corn Soy Rotation Sensitivity'!$E15)*'Organic Cash Flow'!$E$11-'Organic Cash Flow'!$E$45,'Organic Cash Flow'!$I$46)</f>
        <v>0</v>
      </c>
      <c r="P15" s="2">
        <f>NPV('Organic Cash Flow'!$C$3,(1+'Corn Soy Rotation Sensitivity'!P$7)*'Organic Cash Flow'!$E$10*(1+'Corn Soy Rotation Sensitivity'!$E15)*'Organic Cash Flow'!$E$11-'Organic Cash Flow'!$E$45,'Organic Cash Flow'!$I$46)</f>
        <v>0</v>
      </c>
      <c r="Q15" s="2">
        <f>NPV('Organic Cash Flow'!$C$3,(1+'Corn Soy Rotation Sensitivity'!Q$7)*'Organic Cash Flow'!$E$10*(1+'Corn Soy Rotation Sensitivity'!$E15)*'Organic Cash Flow'!$E$11-'Organic Cash Flow'!$E$45,'Organic Cash Flow'!$I$46)</f>
        <v>0</v>
      </c>
      <c r="R15" s="2">
        <f>NPV('Organic Cash Flow'!$C$3,(1+'Corn Soy Rotation Sensitivity'!R$7)*'Organic Cash Flow'!$E$10*(1+'Corn Soy Rotation Sensitivity'!$E15)*'Organic Cash Flow'!$E$11-'Organic Cash Flow'!$E$45,'Organic Cash Flow'!$I$46)</f>
        <v>0</v>
      </c>
      <c r="S15" s="2"/>
      <c r="T15" s="59"/>
      <c r="V15" s="145"/>
      <c r="W15" s="10">
        <f t="shared" si="1"/>
        <v>0.05</v>
      </c>
      <c r="X15" s="25" t="e">
        <f>F15/NPV('Organic Cash Flow'!$C$3,'Organic Cash Flow'!$E$45,'Organic Cash Flow'!$I$45)</f>
        <v>#DIV/0!</v>
      </c>
      <c r="Y15" s="25" t="e">
        <f>G15/NPV('Organic Cash Flow'!$C$3,'Organic Cash Flow'!$E$45,'Organic Cash Flow'!$I$45)</f>
        <v>#DIV/0!</v>
      </c>
      <c r="Z15" s="25" t="e">
        <f>H15/NPV('Organic Cash Flow'!$C$3,'Organic Cash Flow'!$E$45,'Organic Cash Flow'!$I$45)</f>
        <v>#DIV/0!</v>
      </c>
      <c r="AA15" s="25" t="e">
        <f>I15/NPV('Organic Cash Flow'!$C$3,'Organic Cash Flow'!$E$45,'Organic Cash Flow'!$I$45)</f>
        <v>#DIV/0!</v>
      </c>
      <c r="AB15" s="25" t="e">
        <f>J15/NPV('Organic Cash Flow'!$C$3,'Organic Cash Flow'!$E$45,'Organic Cash Flow'!$I$45)</f>
        <v>#DIV/0!</v>
      </c>
      <c r="AC15" s="25" t="e">
        <f>K15/NPV('Organic Cash Flow'!$C$3,'Organic Cash Flow'!$E$45,'Organic Cash Flow'!$I$45)</f>
        <v>#DIV/0!</v>
      </c>
      <c r="AD15" s="25" t="e">
        <f>L15/NPV('Organic Cash Flow'!$C$3,'Organic Cash Flow'!$E$45,'Organic Cash Flow'!$I$45)</f>
        <v>#DIV/0!</v>
      </c>
      <c r="AE15" s="25" t="e">
        <f>M15/NPV('Organic Cash Flow'!$C$3,'Organic Cash Flow'!$E$45,'Organic Cash Flow'!$I$45)</f>
        <v>#DIV/0!</v>
      </c>
      <c r="AF15" s="25" t="e">
        <f>N15/NPV('Organic Cash Flow'!$C$3,'Organic Cash Flow'!$E$45,'Organic Cash Flow'!$I$45)</f>
        <v>#DIV/0!</v>
      </c>
      <c r="AG15" s="25" t="e">
        <f>O15/NPV('Organic Cash Flow'!$C$3,'Organic Cash Flow'!$E$45,'Organic Cash Flow'!$I$45)</f>
        <v>#DIV/0!</v>
      </c>
      <c r="AH15" s="25" t="e">
        <f>P15/NPV('Organic Cash Flow'!$C$3,'Organic Cash Flow'!$E$45,'Organic Cash Flow'!$I$45)</f>
        <v>#DIV/0!</v>
      </c>
      <c r="AI15" s="25" t="e">
        <f>Q15/NPV('Organic Cash Flow'!$C$3,'Organic Cash Flow'!$E$45,'Organic Cash Flow'!$I$45)</f>
        <v>#DIV/0!</v>
      </c>
      <c r="AJ15" s="25" t="e">
        <f>R15/NPV('Organic Cash Flow'!$C$3,'Organic Cash Flow'!$E$45,'Organic Cash Flow'!$I$45)</f>
        <v>#DIV/0!</v>
      </c>
      <c r="AL15" s="61"/>
    </row>
    <row r="16" spans="1:38" x14ac:dyDescent="0.25">
      <c r="A16" s="160"/>
      <c r="B16" s="145"/>
      <c r="C16" s="176">
        <f>(1+E16)*'Organic Cash Flow'!$E$11</f>
        <v>0</v>
      </c>
      <c r="D16" s="176">
        <f>'Organic Cash Flow'!$I$11</f>
        <v>0</v>
      </c>
      <c r="E16" s="175">
        <v>0.1</v>
      </c>
      <c r="F16" s="2">
        <f>NPV('Organic Cash Flow'!$C$3,(1+'Corn Soy Rotation Sensitivity'!F$7)*'Organic Cash Flow'!$E$10*(1+'Corn Soy Rotation Sensitivity'!$E16)*'Organic Cash Flow'!$E$11-'Organic Cash Flow'!$E$45,'Organic Cash Flow'!$I$46)</f>
        <v>0</v>
      </c>
      <c r="G16" s="2">
        <f>NPV('Organic Cash Flow'!$C$3,(1+'Corn Soy Rotation Sensitivity'!G$7)*'Organic Cash Flow'!$E$10*(1+'Corn Soy Rotation Sensitivity'!$E16)*'Organic Cash Flow'!$E$11-'Organic Cash Flow'!$E$45,'Organic Cash Flow'!$I$46)</f>
        <v>0</v>
      </c>
      <c r="H16" s="2">
        <f>NPV('Organic Cash Flow'!$C$3,(1+'Corn Soy Rotation Sensitivity'!H$7)*'Organic Cash Flow'!$E$10*(1+'Corn Soy Rotation Sensitivity'!$E16)*'Organic Cash Flow'!$E$11-'Organic Cash Flow'!$E$45,'Organic Cash Flow'!$I$46)</f>
        <v>0</v>
      </c>
      <c r="I16" s="2">
        <f>NPV('Organic Cash Flow'!$C$3,(1+'Corn Soy Rotation Sensitivity'!I$7)*'Organic Cash Flow'!$E$10*(1+'Corn Soy Rotation Sensitivity'!$E16)*'Organic Cash Flow'!$E$11-'Organic Cash Flow'!$E$45,'Organic Cash Flow'!$I$46)</f>
        <v>0</v>
      </c>
      <c r="J16" s="2">
        <f>NPV('Organic Cash Flow'!$C$3,(1+'Corn Soy Rotation Sensitivity'!J$7)*'Organic Cash Flow'!$E$10*(1+'Corn Soy Rotation Sensitivity'!$E16)*'Organic Cash Flow'!$E$11-'Organic Cash Flow'!$E$45,'Organic Cash Flow'!$I$46)</f>
        <v>0</v>
      </c>
      <c r="K16" s="2">
        <f>NPV('Organic Cash Flow'!$C$3,(1+'Corn Soy Rotation Sensitivity'!K$7)*'Organic Cash Flow'!$E$10*(1+'Corn Soy Rotation Sensitivity'!$E16)*'Organic Cash Flow'!$E$11-'Organic Cash Flow'!$E$45,'Organic Cash Flow'!$I$46)</f>
        <v>0</v>
      </c>
      <c r="L16" s="2">
        <f>NPV('Organic Cash Flow'!$C$3,(1+'Corn Soy Rotation Sensitivity'!L$7)*'Organic Cash Flow'!$E$10*(1+'Corn Soy Rotation Sensitivity'!$E16)*'Organic Cash Flow'!$E$11-'Organic Cash Flow'!$E$45,'Organic Cash Flow'!$I$46)</f>
        <v>0</v>
      </c>
      <c r="M16" s="2">
        <f>NPV('Organic Cash Flow'!$C$3,(1+'Corn Soy Rotation Sensitivity'!M$7)*'Organic Cash Flow'!$E$10*(1+'Corn Soy Rotation Sensitivity'!$E16)*'Organic Cash Flow'!$E$11-'Organic Cash Flow'!$E$45,'Organic Cash Flow'!$I$46)</f>
        <v>0</v>
      </c>
      <c r="N16" s="2">
        <f>NPV('Organic Cash Flow'!$C$3,(1+'Corn Soy Rotation Sensitivity'!N$7)*'Organic Cash Flow'!$E$10*(1+'Corn Soy Rotation Sensitivity'!$E16)*'Organic Cash Flow'!$E$11-'Organic Cash Flow'!$E$45,'Organic Cash Flow'!$I$46)</f>
        <v>0</v>
      </c>
      <c r="O16" s="2">
        <f>NPV('Organic Cash Flow'!$C$3,(1+'Corn Soy Rotation Sensitivity'!O$7)*'Organic Cash Flow'!$E$10*(1+'Corn Soy Rotation Sensitivity'!$E16)*'Organic Cash Flow'!$E$11-'Organic Cash Flow'!$E$45,'Organic Cash Flow'!$I$46)</f>
        <v>0</v>
      </c>
      <c r="P16" s="2">
        <f>NPV('Organic Cash Flow'!$C$3,(1+'Corn Soy Rotation Sensitivity'!P$7)*'Organic Cash Flow'!$E$10*(1+'Corn Soy Rotation Sensitivity'!$E16)*'Organic Cash Flow'!$E$11-'Organic Cash Flow'!$E$45,'Organic Cash Flow'!$I$46)</f>
        <v>0</v>
      </c>
      <c r="Q16" s="2">
        <f>NPV('Organic Cash Flow'!$C$3,(1+'Corn Soy Rotation Sensitivity'!Q$7)*'Organic Cash Flow'!$E$10*(1+'Corn Soy Rotation Sensitivity'!$E16)*'Organic Cash Flow'!$E$11-'Organic Cash Flow'!$E$45,'Organic Cash Flow'!$I$46)</f>
        <v>0</v>
      </c>
      <c r="R16" s="2">
        <f>NPV('Organic Cash Flow'!$C$3,(1+'Corn Soy Rotation Sensitivity'!R$7)*'Organic Cash Flow'!$E$10*(1+'Corn Soy Rotation Sensitivity'!$E16)*'Organic Cash Flow'!$E$11-'Organic Cash Flow'!$E$45,'Organic Cash Flow'!$I$46)</f>
        <v>0</v>
      </c>
      <c r="S16" s="2"/>
      <c r="T16" s="59"/>
      <c r="V16" s="145"/>
      <c r="W16" s="10">
        <f t="shared" si="1"/>
        <v>0.1</v>
      </c>
      <c r="X16" s="25" t="e">
        <f>F16/NPV('Organic Cash Flow'!$C$3,'Organic Cash Flow'!$E$45,'Organic Cash Flow'!$I$45)</f>
        <v>#DIV/0!</v>
      </c>
      <c r="Y16" s="25" t="e">
        <f>G16/NPV('Organic Cash Flow'!$C$3,'Organic Cash Flow'!$E$45,'Organic Cash Flow'!$I$45)</f>
        <v>#DIV/0!</v>
      </c>
      <c r="Z16" s="25" t="e">
        <f>H16/NPV('Organic Cash Flow'!$C$3,'Organic Cash Flow'!$E$45,'Organic Cash Flow'!$I$45)</f>
        <v>#DIV/0!</v>
      </c>
      <c r="AA16" s="25" t="e">
        <f>I16/NPV('Organic Cash Flow'!$C$3,'Organic Cash Flow'!$E$45,'Organic Cash Flow'!$I$45)</f>
        <v>#DIV/0!</v>
      </c>
      <c r="AB16" s="25" t="e">
        <f>J16/NPV('Organic Cash Flow'!$C$3,'Organic Cash Flow'!$E$45,'Organic Cash Flow'!$I$45)</f>
        <v>#DIV/0!</v>
      </c>
      <c r="AC16" s="25" t="e">
        <f>K16/NPV('Organic Cash Flow'!$C$3,'Organic Cash Flow'!$E$45,'Organic Cash Flow'!$I$45)</f>
        <v>#DIV/0!</v>
      </c>
      <c r="AD16" s="25" t="e">
        <f>L16/NPV('Organic Cash Flow'!$C$3,'Organic Cash Flow'!$E$45,'Organic Cash Flow'!$I$45)</f>
        <v>#DIV/0!</v>
      </c>
      <c r="AE16" s="25" t="e">
        <f>M16/NPV('Organic Cash Flow'!$C$3,'Organic Cash Flow'!$E$45,'Organic Cash Flow'!$I$45)</f>
        <v>#DIV/0!</v>
      </c>
      <c r="AF16" s="25" t="e">
        <f>N16/NPV('Organic Cash Flow'!$C$3,'Organic Cash Flow'!$E$45,'Organic Cash Flow'!$I$45)</f>
        <v>#DIV/0!</v>
      </c>
      <c r="AG16" s="25" t="e">
        <f>O16/NPV('Organic Cash Flow'!$C$3,'Organic Cash Flow'!$E$45,'Organic Cash Flow'!$I$45)</f>
        <v>#DIV/0!</v>
      </c>
      <c r="AH16" s="25" t="e">
        <f>P16/NPV('Organic Cash Flow'!$C$3,'Organic Cash Flow'!$E$45,'Organic Cash Flow'!$I$45)</f>
        <v>#DIV/0!</v>
      </c>
      <c r="AI16" s="25" t="e">
        <f>Q16/NPV('Organic Cash Flow'!$C$3,'Organic Cash Flow'!$E$45,'Organic Cash Flow'!$I$45)</f>
        <v>#DIV/0!</v>
      </c>
      <c r="AJ16" s="25" t="e">
        <f>R16/NPV('Organic Cash Flow'!$C$3,'Organic Cash Flow'!$E$45,'Organic Cash Flow'!$I$45)</f>
        <v>#DIV/0!</v>
      </c>
      <c r="AL16" s="61"/>
    </row>
    <row r="17" spans="1:38" x14ac:dyDescent="0.25">
      <c r="A17" s="160"/>
      <c r="B17" s="145"/>
      <c r="C17" s="176">
        <f>(1+E17)*'Organic Cash Flow'!$E$11</f>
        <v>0</v>
      </c>
      <c r="D17" s="176">
        <f>'Organic Cash Flow'!$I$11</f>
        <v>0</v>
      </c>
      <c r="E17" s="175">
        <v>0.15</v>
      </c>
      <c r="F17" s="2">
        <f>NPV('Organic Cash Flow'!$C$3,(1+'Corn Soy Rotation Sensitivity'!F$7)*'Organic Cash Flow'!$E$10*(1+'Corn Soy Rotation Sensitivity'!$E17)*'Organic Cash Flow'!$E$11-'Organic Cash Flow'!$E$45,'Organic Cash Flow'!$I$46)</f>
        <v>0</v>
      </c>
      <c r="G17" s="2">
        <f>NPV('Organic Cash Flow'!$C$3,(1+'Corn Soy Rotation Sensitivity'!G$7)*'Organic Cash Flow'!$E$10*(1+'Corn Soy Rotation Sensitivity'!$E17)*'Organic Cash Flow'!$E$11-'Organic Cash Flow'!$E$45,'Organic Cash Flow'!$I$46)</f>
        <v>0</v>
      </c>
      <c r="H17" s="2">
        <f>NPV('Organic Cash Flow'!$C$3,(1+'Corn Soy Rotation Sensitivity'!H$7)*'Organic Cash Flow'!$E$10*(1+'Corn Soy Rotation Sensitivity'!$E17)*'Organic Cash Flow'!$E$11-'Organic Cash Flow'!$E$45,'Organic Cash Flow'!$I$46)</f>
        <v>0</v>
      </c>
      <c r="I17" s="2">
        <f>NPV('Organic Cash Flow'!$C$3,(1+'Corn Soy Rotation Sensitivity'!I$7)*'Organic Cash Flow'!$E$10*(1+'Corn Soy Rotation Sensitivity'!$E17)*'Organic Cash Flow'!$E$11-'Organic Cash Flow'!$E$45,'Organic Cash Flow'!$I$46)</f>
        <v>0</v>
      </c>
      <c r="J17" s="2">
        <f>NPV('Organic Cash Flow'!$C$3,(1+'Corn Soy Rotation Sensitivity'!J$7)*'Organic Cash Flow'!$E$10*(1+'Corn Soy Rotation Sensitivity'!$E17)*'Organic Cash Flow'!$E$11-'Organic Cash Flow'!$E$45,'Organic Cash Flow'!$I$46)</f>
        <v>0</v>
      </c>
      <c r="K17" s="2">
        <f>NPV('Organic Cash Flow'!$C$3,(1+'Corn Soy Rotation Sensitivity'!K$7)*'Organic Cash Flow'!$E$10*(1+'Corn Soy Rotation Sensitivity'!$E17)*'Organic Cash Flow'!$E$11-'Organic Cash Flow'!$E$45,'Organic Cash Flow'!$I$46)</f>
        <v>0</v>
      </c>
      <c r="L17" s="2">
        <f>NPV('Organic Cash Flow'!$C$3,(1+'Corn Soy Rotation Sensitivity'!L$7)*'Organic Cash Flow'!$E$10*(1+'Corn Soy Rotation Sensitivity'!$E17)*'Organic Cash Flow'!$E$11-'Organic Cash Flow'!$E$45,'Organic Cash Flow'!$I$46)</f>
        <v>0</v>
      </c>
      <c r="M17" s="2">
        <f>NPV('Organic Cash Flow'!$C$3,(1+'Corn Soy Rotation Sensitivity'!M$7)*'Organic Cash Flow'!$E$10*(1+'Corn Soy Rotation Sensitivity'!$E17)*'Organic Cash Flow'!$E$11-'Organic Cash Flow'!$E$45,'Organic Cash Flow'!$I$46)</f>
        <v>0</v>
      </c>
      <c r="N17" s="2">
        <f>NPV('Organic Cash Flow'!$C$3,(1+'Corn Soy Rotation Sensitivity'!N$7)*'Organic Cash Flow'!$E$10*(1+'Corn Soy Rotation Sensitivity'!$E17)*'Organic Cash Flow'!$E$11-'Organic Cash Flow'!$E$45,'Organic Cash Flow'!$I$46)</f>
        <v>0</v>
      </c>
      <c r="O17" s="2">
        <f>NPV('Organic Cash Flow'!$C$3,(1+'Corn Soy Rotation Sensitivity'!O$7)*'Organic Cash Flow'!$E$10*(1+'Corn Soy Rotation Sensitivity'!$E17)*'Organic Cash Flow'!$E$11-'Organic Cash Flow'!$E$45,'Organic Cash Flow'!$I$46)</f>
        <v>0</v>
      </c>
      <c r="P17" s="2">
        <f>NPV('Organic Cash Flow'!$C$3,(1+'Corn Soy Rotation Sensitivity'!P$7)*'Organic Cash Flow'!$E$10*(1+'Corn Soy Rotation Sensitivity'!$E17)*'Organic Cash Flow'!$E$11-'Organic Cash Flow'!$E$45,'Organic Cash Flow'!$I$46)</f>
        <v>0</v>
      </c>
      <c r="Q17" s="2">
        <f>NPV('Organic Cash Flow'!$C$3,(1+'Corn Soy Rotation Sensitivity'!Q$7)*'Organic Cash Flow'!$E$10*(1+'Corn Soy Rotation Sensitivity'!$E17)*'Organic Cash Flow'!$E$11-'Organic Cash Flow'!$E$45,'Organic Cash Flow'!$I$46)</f>
        <v>0</v>
      </c>
      <c r="R17" s="2">
        <f>NPV('Organic Cash Flow'!$C$3,(1+'Corn Soy Rotation Sensitivity'!R$7)*'Organic Cash Flow'!$E$10*(1+'Corn Soy Rotation Sensitivity'!$E17)*'Organic Cash Flow'!$E$11-'Organic Cash Flow'!$E$45,'Organic Cash Flow'!$I$46)</f>
        <v>0</v>
      </c>
      <c r="S17" s="2"/>
      <c r="T17" s="59"/>
      <c r="V17" s="145"/>
      <c r="W17" s="10">
        <f t="shared" si="1"/>
        <v>0.15</v>
      </c>
      <c r="X17" s="25" t="e">
        <f>F17/NPV('Organic Cash Flow'!$C$3,'Organic Cash Flow'!$E$45,'Organic Cash Flow'!$I$45)</f>
        <v>#DIV/0!</v>
      </c>
      <c r="Y17" s="25" t="e">
        <f>G17/NPV('Organic Cash Flow'!$C$3,'Organic Cash Flow'!$E$45,'Organic Cash Flow'!$I$45)</f>
        <v>#DIV/0!</v>
      </c>
      <c r="Z17" s="25" t="e">
        <f>H17/NPV('Organic Cash Flow'!$C$3,'Organic Cash Flow'!$E$45,'Organic Cash Flow'!$I$45)</f>
        <v>#DIV/0!</v>
      </c>
      <c r="AA17" s="25" t="e">
        <f>I17/NPV('Organic Cash Flow'!$C$3,'Organic Cash Flow'!$E$45,'Organic Cash Flow'!$I$45)</f>
        <v>#DIV/0!</v>
      </c>
      <c r="AB17" s="25" t="e">
        <f>J17/NPV('Organic Cash Flow'!$C$3,'Organic Cash Flow'!$E$45,'Organic Cash Flow'!$I$45)</f>
        <v>#DIV/0!</v>
      </c>
      <c r="AC17" s="25" t="e">
        <f>K17/NPV('Organic Cash Flow'!$C$3,'Organic Cash Flow'!$E$45,'Organic Cash Flow'!$I$45)</f>
        <v>#DIV/0!</v>
      </c>
      <c r="AD17" s="25" t="e">
        <f>L17/NPV('Organic Cash Flow'!$C$3,'Organic Cash Flow'!$E$45,'Organic Cash Flow'!$I$45)</f>
        <v>#DIV/0!</v>
      </c>
      <c r="AE17" s="25" t="e">
        <f>M17/NPV('Organic Cash Flow'!$C$3,'Organic Cash Flow'!$E$45,'Organic Cash Flow'!$I$45)</f>
        <v>#DIV/0!</v>
      </c>
      <c r="AF17" s="25" t="e">
        <f>N17/NPV('Organic Cash Flow'!$C$3,'Organic Cash Flow'!$E$45,'Organic Cash Flow'!$I$45)</f>
        <v>#DIV/0!</v>
      </c>
      <c r="AG17" s="25" t="e">
        <f>O17/NPV('Organic Cash Flow'!$C$3,'Organic Cash Flow'!$E$45,'Organic Cash Flow'!$I$45)</f>
        <v>#DIV/0!</v>
      </c>
      <c r="AH17" s="25" t="e">
        <f>P17/NPV('Organic Cash Flow'!$C$3,'Organic Cash Flow'!$E$45,'Organic Cash Flow'!$I$45)</f>
        <v>#DIV/0!</v>
      </c>
      <c r="AI17" s="25" t="e">
        <f>Q17/NPV('Organic Cash Flow'!$C$3,'Organic Cash Flow'!$E$45,'Organic Cash Flow'!$I$45)</f>
        <v>#DIV/0!</v>
      </c>
      <c r="AJ17" s="25" t="e">
        <f>R17/NPV('Organic Cash Flow'!$C$3,'Organic Cash Flow'!$E$45,'Organic Cash Flow'!$I$45)</f>
        <v>#DIV/0!</v>
      </c>
      <c r="AL17" s="61"/>
    </row>
    <row r="18" spans="1:38" x14ac:dyDescent="0.25">
      <c r="A18" s="160"/>
      <c r="B18" s="145"/>
      <c r="C18" s="176">
        <f>(1+E18)*'Organic Cash Flow'!$E$11</f>
        <v>0</v>
      </c>
      <c r="D18" s="176">
        <f>'Organic Cash Flow'!$I$11</f>
        <v>0</v>
      </c>
      <c r="E18" s="175">
        <v>0.2</v>
      </c>
      <c r="F18" s="2">
        <f>NPV('Organic Cash Flow'!$C$3,(1+'Corn Soy Rotation Sensitivity'!F$7)*'Organic Cash Flow'!$E$10*(1+'Corn Soy Rotation Sensitivity'!$E18)*'Organic Cash Flow'!$E$11-'Organic Cash Flow'!$E$45,'Organic Cash Flow'!$I$46)</f>
        <v>0</v>
      </c>
      <c r="G18" s="2">
        <f>NPV('Organic Cash Flow'!$C$3,(1+'Corn Soy Rotation Sensitivity'!G$7)*'Organic Cash Flow'!$E$10*(1+'Corn Soy Rotation Sensitivity'!$E18)*'Organic Cash Flow'!$E$11-'Organic Cash Flow'!$E$45,'Organic Cash Flow'!$I$46)</f>
        <v>0</v>
      </c>
      <c r="H18" s="2">
        <f>NPV('Organic Cash Flow'!$C$3,(1+'Corn Soy Rotation Sensitivity'!H$7)*'Organic Cash Flow'!$E$10*(1+'Corn Soy Rotation Sensitivity'!$E18)*'Organic Cash Flow'!$E$11-'Organic Cash Flow'!$E$45,'Organic Cash Flow'!$I$46)</f>
        <v>0</v>
      </c>
      <c r="I18" s="2">
        <f>NPV('Organic Cash Flow'!$C$3,(1+'Corn Soy Rotation Sensitivity'!I$7)*'Organic Cash Flow'!$E$10*(1+'Corn Soy Rotation Sensitivity'!$E18)*'Organic Cash Flow'!$E$11-'Organic Cash Flow'!$E$45,'Organic Cash Flow'!$I$46)</f>
        <v>0</v>
      </c>
      <c r="J18" s="2">
        <f>NPV('Organic Cash Flow'!$C$3,(1+'Corn Soy Rotation Sensitivity'!J$7)*'Organic Cash Flow'!$E$10*(1+'Corn Soy Rotation Sensitivity'!$E18)*'Organic Cash Flow'!$E$11-'Organic Cash Flow'!$E$45,'Organic Cash Flow'!$I$46)</f>
        <v>0</v>
      </c>
      <c r="K18" s="2">
        <f>NPV('Organic Cash Flow'!$C$3,(1+'Corn Soy Rotation Sensitivity'!K$7)*'Organic Cash Flow'!$E$10*(1+'Corn Soy Rotation Sensitivity'!$E18)*'Organic Cash Flow'!$E$11-'Organic Cash Flow'!$E$45,'Organic Cash Flow'!$I$46)</f>
        <v>0</v>
      </c>
      <c r="L18" s="2">
        <f>NPV('Organic Cash Flow'!$C$3,(1+'Corn Soy Rotation Sensitivity'!L$7)*'Organic Cash Flow'!$E$10*(1+'Corn Soy Rotation Sensitivity'!$E18)*'Organic Cash Flow'!$E$11-'Organic Cash Flow'!$E$45,'Organic Cash Flow'!$I$46)</f>
        <v>0</v>
      </c>
      <c r="M18" s="2">
        <f>NPV('Organic Cash Flow'!$C$3,(1+'Corn Soy Rotation Sensitivity'!M$7)*'Organic Cash Flow'!$E$10*(1+'Corn Soy Rotation Sensitivity'!$E18)*'Organic Cash Flow'!$E$11-'Organic Cash Flow'!$E$45,'Organic Cash Flow'!$I$46)</f>
        <v>0</v>
      </c>
      <c r="N18" s="2">
        <f>NPV('Organic Cash Flow'!$C$3,(1+'Corn Soy Rotation Sensitivity'!N$7)*'Organic Cash Flow'!$E$10*(1+'Corn Soy Rotation Sensitivity'!$E18)*'Organic Cash Flow'!$E$11-'Organic Cash Flow'!$E$45,'Organic Cash Flow'!$I$46)</f>
        <v>0</v>
      </c>
      <c r="O18" s="2">
        <f>NPV('Organic Cash Flow'!$C$3,(1+'Corn Soy Rotation Sensitivity'!O$7)*'Organic Cash Flow'!$E$10*(1+'Corn Soy Rotation Sensitivity'!$E18)*'Organic Cash Flow'!$E$11-'Organic Cash Flow'!$E$45,'Organic Cash Flow'!$I$46)</f>
        <v>0</v>
      </c>
      <c r="P18" s="2">
        <f>NPV('Organic Cash Flow'!$C$3,(1+'Corn Soy Rotation Sensitivity'!P$7)*'Organic Cash Flow'!$E$10*(1+'Corn Soy Rotation Sensitivity'!$E18)*'Organic Cash Flow'!$E$11-'Organic Cash Flow'!$E$45,'Organic Cash Flow'!$I$46)</f>
        <v>0</v>
      </c>
      <c r="Q18" s="2">
        <f>NPV('Organic Cash Flow'!$C$3,(1+'Corn Soy Rotation Sensitivity'!Q$7)*'Organic Cash Flow'!$E$10*(1+'Corn Soy Rotation Sensitivity'!$E18)*'Organic Cash Flow'!$E$11-'Organic Cash Flow'!$E$45,'Organic Cash Flow'!$I$46)</f>
        <v>0</v>
      </c>
      <c r="R18" s="2">
        <f>NPV('Organic Cash Flow'!$C$3,(1+'Corn Soy Rotation Sensitivity'!R$7)*'Organic Cash Flow'!$E$10*(1+'Corn Soy Rotation Sensitivity'!$E18)*'Organic Cash Flow'!$E$11-'Organic Cash Flow'!$E$45,'Organic Cash Flow'!$I$46)</f>
        <v>0</v>
      </c>
      <c r="S18" s="2"/>
      <c r="T18" s="59"/>
      <c r="V18" s="145"/>
      <c r="W18" s="10">
        <f t="shared" si="1"/>
        <v>0.2</v>
      </c>
      <c r="X18" s="25" t="e">
        <f>F18/NPV('Organic Cash Flow'!$C$3,'Organic Cash Flow'!$E$45,'Organic Cash Flow'!$I$45)</f>
        <v>#DIV/0!</v>
      </c>
      <c r="Y18" s="25" t="e">
        <f>G18/NPV('Organic Cash Flow'!$C$3,'Organic Cash Flow'!$E$45,'Organic Cash Flow'!$I$45)</f>
        <v>#DIV/0!</v>
      </c>
      <c r="Z18" s="25" t="e">
        <f>H18/NPV('Organic Cash Flow'!$C$3,'Organic Cash Flow'!$E$45,'Organic Cash Flow'!$I$45)</f>
        <v>#DIV/0!</v>
      </c>
      <c r="AA18" s="25" t="e">
        <f>I18/NPV('Organic Cash Flow'!$C$3,'Organic Cash Flow'!$E$45,'Organic Cash Flow'!$I$45)</f>
        <v>#DIV/0!</v>
      </c>
      <c r="AB18" s="25" t="e">
        <f>J18/NPV('Organic Cash Flow'!$C$3,'Organic Cash Flow'!$E$45,'Organic Cash Flow'!$I$45)</f>
        <v>#DIV/0!</v>
      </c>
      <c r="AC18" s="25" t="e">
        <f>K18/NPV('Organic Cash Flow'!$C$3,'Organic Cash Flow'!$E$45,'Organic Cash Flow'!$I$45)</f>
        <v>#DIV/0!</v>
      </c>
      <c r="AD18" s="25" t="e">
        <f>L18/NPV('Organic Cash Flow'!$C$3,'Organic Cash Flow'!$E$45,'Organic Cash Flow'!$I$45)</f>
        <v>#DIV/0!</v>
      </c>
      <c r="AE18" s="25" t="e">
        <f>M18/NPV('Organic Cash Flow'!$C$3,'Organic Cash Flow'!$E$45,'Organic Cash Flow'!$I$45)</f>
        <v>#DIV/0!</v>
      </c>
      <c r="AF18" s="25" t="e">
        <f>N18/NPV('Organic Cash Flow'!$C$3,'Organic Cash Flow'!$E$45,'Organic Cash Flow'!$I$45)</f>
        <v>#DIV/0!</v>
      </c>
      <c r="AG18" s="25" t="e">
        <f>O18/NPV('Organic Cash Flow'!$C$3,'Organic Cash Flow'!$E$45,'Organic Cash Flow'!$I$45)</f>
        <v>#DIV/0!</v>
      </c>
      <c r="AH18" s="25" t="e">
        <f>P18/NPV('Organic Cash Flow'!$C$3,'Organic Cash Flow'!$E$45,'Organic Cash Flow'!$I$45)</f>
        <v>#DIV/0!</v>
      </c>
      <c r="AI18" s="25" t="e">
        <f>Q18/NPV('Organic Cash Flow'!$C$3,'Organic Cash Flow'!$E$45,'Organic Cash Flow'!$I$45)</f>
        <v>#DIV/0!</v>
      </c>
      <c r="AJ18" s="25" t="e">
        <f>R18/NPV('Organic Cash Flow'!$C$3,'Organic Cash Flow'!$E$45,'Organic Cash Flow'!$I$45)</f>
        <v>#DIV/0!</v>
      </c>
      <c r="AL18" s="61"/>
    </row>
    <row r="19" spans="1:38" x14ac:dyDescent="0.25">
      <c r="A19" s="160"/>
      <c r="B19" s="145"/>
      <c r="C19" s="176">
        <f>(1+E19)*'Organic Cash Flow'!$E$11</f>
        <v>0</v>
      </c>
      <c r="D19" s="176">
        <f>'Organic Cash Flow'!$I$11</f>
        <v>0</v>
      </c>
      <c r="E19" s="175">
        <v>0.25</v>
      </c>
      <c r="F19" s="2">
        <f>NPV('Organic Cash Flow'!$C$3,(1+'Corn Soy Rotation Sensitivity'!F$7)*'Organic Cash Flow'!$E$10*(1+'Corn Soy Rotation Sensitivity'!$E19)*'Organic Cash Flow'!$E$11-'Organic Cash Flow'!$E$45,'Organic Cash Flow'!$I$46)</f>
        <v>0</v>
      </c>
      <c r="G19" s="2">
        <f>NPV('Organic Cash Flow'!$C$3,(1+'Corn Soy Rotation Sensitivity'!G$7)*'Organic Cash Flow'!$E$10*(1+'Corn Soy Rotation Sensitivity'!$E19)*'Organic Cash Flow'!$E$11-'Organic Cash Flow'!$E$45,'Organic Cash Flow'!$I$46)</f>
        <v>0</v>
      </c>
      <c r="H19" s="2">
        <f>NPV('Organic Cash Flow'!$C$3,(1+'Corn Soy Rotation Sensitivity'!H$7)*'Organic Cash Flow'!$E$10*(1+'Corn Soy Rotation Sensitivity'!$E19)*'Organic Cash Flow'!$E$11-'Organic Cash Flow'!$E$45,'Organic Cash Flow'!$I$46)</f>
        <v>0</v>
      </c>
      <c r="I19" s="2">
        <f>NPV('Organic Cash Flow'!$C$3,(1+'Corn Soy Rotation Sensitivity'!I$7)*'Organic Cash Flow'!$E$10*(1+'Corn Soy Rotation Sensitivity'!$E19)*'Organic Cash Flow'!$E$11-'Organic Cash Flow'!$E$45,'Organic Cash Flow'!$I$46)</f>
        <v>0</v>
      </c>
      <c r="J19" s="2">
        <f>NPV('Organic Cash Flow'!$C$3,(1+'Corn Soy Rotation Sensitivity'!J$7)*'Organic Cash Flow'!$E$10*(1+'Corn Soy Rotation Sensitivity'!$E19)*'Organic Cash Flow'!$E$11-'Organic Cash Flow'!$E$45,'Organic Cash Flow'!$I$46)</f>
        <v>0</v>
      </c>
      <c r="K19" s="2">
        <f>NPV('Organic Cash Flow'!$C$3,(1+'Corn Soy Rotation Sensitivity'!K$7)*'Organic Cash Flow'!$E$10*(1+'Corn Soy Rotation Sensitivity'!$E19)*'Organic Cash Flow'!$E$11-'Organic Cash Flow'!$E$45,'Organic Cash Flow'!$I$46)</f>
        <v>0</v>
      </c>
      <c r="L19" s="2">
        <f>NPV('Organic Cash Flow'!$C$3,(1+'Corn Soy Rotation Sensitivity'!L$7)*'Organic Cash Flow'!$E$10*(1+'Corn Soy Rotation Sensitivity'!$E19)*'Organic Cash Flow'!$E$11-'Organic Cash Flow'!$E$45,'Organic Cash Flow'!$I$46)</f>
        <v>0</v>
      </c>
      <c r="M19" s="2">
        <f>NPV('Organic Cash Flow'!$C$3,(1+'Corn Soy Rotation Sensitivity'!M$7)*'Organic Cash Flow'!$E$10*(1+'Corn Soy Rotation Sensitivity'!$E19)*'Organic Cash Flow'!$E$11-'Organic Cash Flow'!$E$45,'Organic Cash Flow'!$I$46)</f>
        <v>0</v>
      </c>
      <c r="N19" s="2">
        <f>NPV('Organic Cash Flow'!$C$3,(1+'Corn Soy Rotation Sensitivity'!N$7)*'Organic Cash Flow'!$E$10*(1+'Corn Soy Rotation Sensitivity'!$E19)*'Organic Cash Flow'!$E$11-'Organic Cash Flow'!$E$45,'Organic Cash Flow'!$I$46)</f>
        <v>0</v>
      </c>
      <c r="O19" s="2">
        <f>NPV('Organic Cash Flow'!$C$3,(1+'Corn Soy Rotation Sensitivity'!O$7)*'Organic Cash Flow'!$E$10*(1+'Corn Soy Rotation Sensitivity'!$E19)*'Organic Cash Flow'!$E$11-'Organic Cash Flow'!$E$45,'Organic Cash Flow'!$I$46)</f>
        <v>0</v>
      </c>
      <c r="P19" s="2">
        <f>NPV('Organic Cash Flow'!$C$3,(1+'Corn Soy Rotation Sensitivity'!P$7)*'Organic Cash Flow'!$E$10*(1+'Corn Soy Rotation Sensitivity'!$E19)*'Organic Cash Flow'!$E$11-'Organic Cash Flow'!$E$45,'Organic Cash Flow'!$I$46)</f>
        <v>0</v>
      </c>
      <c r="Q19" s="2">
        <f>NPV('Organic Cash Flow'!$C$3,(1+'Corn Soy Rotation Sensitivity'!Q$7)*'Organic Cash Flow'!$E$10*(1+'Corn Soy Rotation Sensitivity'!$E19)*'Organic Cash Flow'!$E$11-'Organic Cash Flow'!$E$45,'Organic Cash Flow'!$I$46)</f>
        <v>0</v>
      </c>
      <c r="R19" s="2">
        <f>NPV('Organic Cash Flow'!$C$3,(1+'Corn Soy Rotation Sensitivity'!R$7)*'Organic Cash Flow'!$E$10*(1+'Corn Soy Rotation Sensitivity'!$E19)*'Organic Cash Flow'!$E$11-'Organic Cash Flow'!$E$45,'Organic Cash Flow'!$I$46)</f>
        <v>0</v>
      </c>
      <c r="S19" s="2"/>
      <c r="T19" s="59"/>
      <c r="V19" s="145"/>
      <c r="W19" s="10">
        <f t="shared" si="1"/>
        <v>0.25</v>
      </c>
      <c r="X19" s="25" t="e">
        <f>F19/NPV('Organic Cash Flow'!$C$3,'Organic Cash Flow'!$E$45,'Organic Cash Flow'!$I$45)</f>
        <v>#DIV/0!</v>
      </c>
      <c r="Y19" s="25" t="e">
        <f>G19/NPV('Organic Cash Flow'!$C$3,'Organic Cash Flow'!$E$45,'Organic Cash Flow'!$I$45)</f>
        <v>#DIV/0!</v>
      </c>
      <c r="Z19" s="25" t="e">
        <f>H19/NPV('Organic Cash Flow'!$C$3,'Organic Cash Flow'!$E$45,'Organic Cash Flow'!$I$45)</f>
        <v>#DIV/0!</v>
      </c>
      <c r="AA19" s="25" t="e">
        <f>I19/NPV('Organic Cash Flow'!$C$3,'Organic Cash Flow'!$E$45,'Organic Cash Flow'!$I$45)</f>
        <v>#DIV/0!</v>
      </c>
      <c r="AB19" s="25" t="e">
        <f>J19/NPV('Organic Cash Flow'!$C$3,'Organic Cash Flow'!$E$45,'Organic Cash Flow'!$I$45)</f>
        <v>#DIV/0!</v>
      </c>
      <c r="AC19" s="25" t="e">
        <f>K19/NPV('Organic Cash Flow'!$C$3,'Organic Cash Flow'!$E$45,'Organic Cash Flow'!$I$45)</f>
        <v>#DIV/0!</v>
      </c>
      <c r="AD19" s="25" t="e">
        <f>L19/NPV('Organic Cash Flow'!$C$3,'Organic Cash Flow'!$E$45,'Organic Cash Flow'!$I$45)</f>
        <v>#DIV/0!</v>
      </c>
      <c r="AE19" s="25" t="e">
        <f>M19/NPV('Organic Cash Flow'!$C$3,'Organic Cash Flow'!$E$45,'Organic Cash Flow'!$I$45)</f>
        <v>#DIV/0!</v>
      </c>
      <c r="AF19" s="25" t="e">
        <f>N19/NPV('Organic Cash Flow'!$C$3,'Organic Cash Flow'!$E$45,'Organic Cash Flow'!$I$45)</f>
        <v>#DIV/0!</v>
      </c>
      <c r="AG19" s="25" t="e">
        <f>O19/NPV('Organic Cash Flow'!$C$3,'Organic Cash Flow'!$E$45,'Organic Cash Flow'!$I$45)</f>
        <v>#DIV/0!</v>
      </c>
      <c r="AH19" s="25" t="e">
        <f>P19/NPV('Organic Cash Flow'!$C$3,'Organic Cash Flow'!$E$45,'Organic Cash Flow'!$I$45)</f>
        <v>#DIV/0!</v>
      </c>
      <c r="AI19" s="25" t="e">
        <f>Q19/NPV('Organic Cash Flow'!$C$3,'Organic Cash Flow'!$E$45,'Organic Cash Flow'!$I$45)</f>
        <v>#DIV/0!</v>
      </c>
      <c r="AJ19" s="25" t="e">
        <f>R19/NPV('Organic Cash Flow'!$C$3,'Organic Cash Flow'!$E$45,'Organic Cash Flow'!$I$45)</f>
        <v>#DIV/0!</v>
      </c>
      <c r="AL19" s="61"/>
    </row>
    <row r="20" spans="1:38" x14ac:dyDescent="0.25">
      <c r="A20" s="160"/>
      <c r="B20" s="145"/>
      <c r="C20" s="177">
        <f>(1+E20)*'Organic Cash Flow'!$E$11</f>
        <v>0</v>
      </c>
      <c r="D20" s="177">
        <f>'Organic Cash Flow'!$I$11</f>
        <v>0</v>
      </c>
      <c r="E20" s="175">
        <v>0.3</v>
      </c>
      <c r="F20" s="2">
        <f>NPV('Organic Cash Flow'!$C$3,(1+'Corn Soy Rotation Sensitivity'!F$7)*'Organic Cash Flow'!$E$10*(1+'Corn Soy Rotation Sensitivity'!$E20)*'Organic Cash Flow'!$E$11-'Organic Cash Flow'!$E$45,'Organic Cash Flow'!$I$46)</f>
        <v>0</v>
      </c>
      <c r="G20" s="2">
        <f>NPV('Organic Cash Flow'!$C$3,(1+'Corn Soy Rotation Sensitivity'!G$7)*'Organic Cash Flow'!$E$10*(1+'Corn Soy Rotation Sensitivity'!$E20)*'Organic Cash Flow'!$E$11-'Organic Cash Flow'!$E$45,'Organic Cash Flow'!$I$46)</f>
        <v>0</v>
      </c>
      <c r="H20" s="2">
        <f>NPV('Organic Cash Flow'!$C$3,(1+'Corn Soy Rotation Sensitivity'!H$7)*'Organic Cash Flow'!$E$10*(1+'Corn Soy Rotation Sensitivity'!$E20)*'Organic Cash Flow'!$E$11-'Organic Cash Flow'!$E$45,'Organic Cash Flow'!$I$46)</f>
        <v>0</v>
      </c>
      <c r="I20" s="2">
        <f>NPV('Organic Cash Flow'!$C$3,(1+'Corn Soy Rotation Sensitivity'!I$7)*'Organic Cash Flow'!$E$10*(1+'Corn Soy Rotation Sensitivity'!$E20)*'Organic Cash Flow'!$E$11-'Organic Cash Flow'!$E$45,'Organic Cash Flow'!$I$46)</f>
        <v>0</v>
      </c>
      <c r="J20" s="2">
        <f>NPV('Organic Cash Flow'!$C$3,(1+'Corn Soy Rotation Sensitivity'!J$7)*'Organic Cash Flow'!$E$10*(1+'Corn Soy Rotation Sensitivity'!$E20)*'Organic Cash Flow'!$E$11-'Organic Cash Flow'!$E$45,'Organic Cash Flow'!$I$46)</f>
        <v>0</v>
      </c>
      <c r="K20" s="2">
        <f>NPV('Organic Cash Flow'!$C$3,(1+'Corn Soy Rotation Sensitivity'!K$7)*'Organic Cash Flow'!$E$10*(1+'Corn Soy Rotation Sensitivity'!$E20)*'Organic Cash Flow'!$E$11-'Organic Cash Flow'!$E$45,'Organic Cash Flow'!$I$46)</f>
        <v>0</v>
      </c>
      <c r="L20" s="2">
        <f>NPV('Organic Cash Flow'!$C$3,(1+'Corn Soy Rotation Sensitivity'!L$7)*'Organic Cash Flow'!$E$10*(1+'Corn Soy Rotation Sensitivity'!$E20)*'Organic Cash Flow'!$E$11-'Organic Cash Flow'!$E$45,'Organic Cash Flow'!$I$46)</f>
        <v>0</v>
      </c>
      <c r="M20" s="2">
        <f>NPV('Organic Cash Flow'!$C$3,(1+'Corn Soy Rotation Sensitivity'!M$7)*'Organic Cash Flow'!$E$10*(1+'Corn Soy Rotation Sensitivity'!$E20)*'Organic Cash Flow'!$E$11-'Organic Cash Flow'!$E$45,'Organic Cash Flow'!$I$46)</f>
        <v>0</v>
      </c>
      <c r="N20" s="2">
        <f>NPV('Organic Cash Flow'!$C$3,(1+'Corn Soy Rotation Sensitivity'!N$7)*'Organic Cash Flow'!$E$10*(1+'Corn Soy Rotation Sensitivity'!$E20)*'Organic Cash Flow'!$E$11-'Organic Cash Flow'!$E$45,'Organic Cash Flow'!$I$46)</f>
        <v>0</v>
      </c>
      <c r="O20" s="2">
        <f>NPV('Organic Cash Flow'!$C$3,(1+'Corn Soy Rotation Sensitivity'!O$7)*'Organic Cash Flow'!$E$10*(1+'Corn Soy Rotation Sensitivity'!$E20)*'Organic Cash Flow'!$E$11-'Organic Cash Flow'!$E$45,'Organic Cash Flow'!$I$46)</f>
        <v>0</v>
      </c>
      <c r="P20" s="2">
        <f>NPV('Organic Cash Flow'!$C$3,(1+'Corn Soy Rotation Sensitivity'!P$7)*'Organic Cash Flow'!$E$10*(1+'Corn Soy Rotation Sensitivity'!$E20)*'Organic Cash Flow'!$E$11-'Organic Cash Flow'!$E$45,'Organic Cash Flow'!$I$46)</f>
        <v>0</v>
      </c>
      <c r="Q20" s="2">
        <f>NPV('Organic Cash Flow'!$C$3,(1+'Corn Soy Rotation Sensitivity'!Q$7)*'Organic Cash Flow'!$E$10*(1+'Corn Soy Rotation Sensitivity'!$E20)*'Organic Cash Flow'!$E$11-'Organic Cash Flow'!$E$45,'Organic Cash Flow'!$I$46)</f>
        <v>0</v>
      </c>
      <c r="R20" s="2">
        <f>NPV('Organic Cash Flow'!$C$3,(1+'Corn Soy Rotation Sensitivity'!R$7)*'Organic Cash Flow'!$E$10*(1+'Corn Soy Rotation Sensitivity'!$E20)*'Organic Cash Flow'!$E$11-'Organic Cash Flow'!$E$45,'Organic Cash Flow'!$I$46)</f>
        <v>0</v>
      </c>
      <c r="S20" s="2"/>
      <c r="T20" s="59"/>
      <c r="V20" s="145"/>
      <c r="W20" s="10">
        <f t="shared" si="1"/>
        <v>0.3</v>
      </c>
      <c r="X20" s="25" t="e">
        <f>F20/NPV('Organic Cash Flow'!$C$3,'Organic Cash Flow'!$E$45,'Organic Cash Flow'!$I$45)</f>
        <v>#DIV/0!</v>
      </c>
      <c r="Y20" s="25" t="e">
        <f>G20/NPV('Organic Cash Flow'!$C$3,'Organic Cash Flow'!$E$45,'Organic Cash Flow'!$I$45)</f>
        <v>#DIV/0!</v>
      </c>
      <c r="Z20" s="25" t="e">
        <f>H20/NPV('Organic Cash Flow'!$C$3,'Organic Cash Flow'!$E$45,'Organic Cash Flow'!$I$45)</f>
        <v>#DIV/0!</v>
      </c>
      <c r="AA20" s="25" t="e">
        <f>I20/NPV('Organic Cash Flow'!$C$3,'Organic Cash Flow'!$E$45,'Organic Cash Flow'!$I$45)</f>
        <v>#DIV/0!</v>
      </c>
      <c r="AB20" s="25" t="e">
        <f>J20/NPV('Organic Cash Flow'!$C$3,'Organic Cash Flow'!$E$45,'Organic Cash Flow'!$I$45)</f>
        <v>#DIV/0!</v>
      </c>
      <c r="AC20" s="25" t="e">
        <f>K20/NPV('Organic Cash Flow'!$C$3,'Organic Cash Flow'!$E$45,'Organic Cash Flow'!$I$45)</f>
        <v>#DIV/0!</v>
      </c>
      <c r="AD20" s="25" t="e">
        <f>L20/NPV('Organic Cash Flow'!$C$3,'Organic Cash Flow'!$E$45,'Organic Cash Flow'!$I$45)</f>
        <v>#DIV/0!</v>
      </c>
      <c r="AE20" s="25" t="e">
        <f>M20/NPV('Organic Cash Flow'!$C$3,'Organic Cash Flow'!$E$45,'Organic Cash Flow'!$I$45)</f>
        <v>#DIV/0!</v>
      </c>
      <c r="AF20" s="25" t="e">
        <f>N20/NPV('Organic Cash Flow'!$C$3,'Organic Cash Flow'!$E$45,'Organic Cash Flow'!$I$45)</f>
        <v>#DIV/0!</v>
      </c>
      <c r="AG20" s="25" t="e">
        <f>O20/NPV('Organic Cash Flow'!$C$3,'Organic Cash Flow'!$E$45,'Organic Cash Flow'!$I$45)</f>
        <v>#DIV/0!</v>
      </c>
      <c r="AH20" s="25" t="e">
        <f>P20/NPV('Organic Cash Flow'!$C$3,'Organic Cash Flow'!$E$45,'Organic Cash Flow'!$I$45)</f>
        <v>#DIV/0!</v>
      </c>
      <c r="AI20" s="25" t="e">
        <f>Q20/NPV('Organic Cash Flow'!$C$3,'Organic Cash Flow'!$E$45,'Organic Cash Flow'!$I$45)</f>
        <v>#DIV/0!</v>
      </c>
      <c r="AJ20" s="25" t="e">
        <f>R20/NPV('Organic Cash Flow'!$C$3,'Organic Cash Flow'!$E$45,'Organic Cash Flow'!$I$45)</f>
        <v>#DIV/0!</v>
      </c>
      <c r="AL20" s="61"/>
    </row>
    <row r="21" spans="1:38" x14ac:dyDescent="0.25">
      <c r="A21" s="160"/>
      <c r="T21" s="5"/>
      <c r="AL21" s="61"/>
    </row>
    <row r="22" spans="1:38" ht="15.75" thickBot="1" x14ac:dyDescent="0.3">
      <c r="A22" s="161"/>
      <c r="T22" s="5"/>
      <c r="AL22" s="61"/>
    </row>
    <row r="23" spans="1:38" ht="9" customHeight="1" thickBot="1" x14ac:dyDescent="0.3">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L23" s="61"/>
    </row>
    <row r="24" spans="1:38" s="37" customFormat="1" ht="9" customHeight="1" x14ac:dyDescent="0.25">
      <c r="A24" s="159" t="s">
        <v>95</v>
      </c>
      <c r="T24" s="61"/>
      <c r="AL24" s="61"/>
    </row>
    <row r="25" spans="1:38" ht="18.75" customHeight="1" x14ac:dyDescent="0.3">
      <c r="A25" s="160"/>
      <c r="B25" s="7"/>
      <c r="C25" s="7"/>
      <c r="D25" s="7"/>
      <c r="E25" s="7"/>
      <c r="F25" s="144" t="s">
        <v>67</v>
      </c>
      <c r="G25" s="144"/>
      <c r="H25" s="144"/>
      <c r="I25" s="144"/>
      <c r="J25" s="144"/>
      <c r="K25" s="144"/>
      <c r="L25" s="144"/>
      <c r="M25" s="144"/>
      <c r="N25" s="144"/>
      <c r="O25" s="144"/>
      <c r="P25" s="144"/>
      <c r="Q25" s="144"/>
      <c r="R25" s="144"/>
      <c r="S25" s="4"/>
      <c r="T25" s="57"/>
      <c r="V25" s="7"/>
      <c r="W25" s="7"/>
      <c r="AL25" s="61"/>
    </row>
    <row r="26" spans="1:38" ht="18.75" customHeight="1" x14ac:dyDescent="0.3">
      <c r="A26" s="160"/>
      <c r="B26" s="7"/>
      <c r="C26" s="7"/>
      <c r="D26" s="7"/>
      <c r="E26" s="198" t="s">
        <v>117</v>
      </c>
      <c r="F26" s="192">
        <f>'Organic Cash Flow'!$E$10</f>
        <v>0</v>
      </c>
      <c r="G26" s="192">
        <f>'Organic Cash Flow'!$E$10</f>
        <v>0</v>
      </c>
      <c r="H26" s="192">
        <f>'Organic Cash Flow'!$E$10</f>
        <v>0</v>
      </c>
      <c r="I26" s="192">
        <f>'Organic Cash Flow'!$E$10</f>
        <v>0</v>
      </c>
      <c r="J26" s="192">
        <f>'Organic Cash Flow'!$E$10</f>
        <v>0</v>
      </c>
      <c r="K26" s="192">
        <f>'Organic Cash Flow'!$E$10</f>
        <v>0</v>
      </c>
      <c r="L26" s="192">
        <f>'Organic Cash Flow'!$E$10</f>
        <v>0</v>
      </c>
      <c r="M26" s="192">
        <f>'Organic Cash Flow'!$E$10</f>
        <v>0</v>
      </c>
      <c r="N26" s="192">
        <f>'Organic Cash Flow'!$E$10</f>
        <v>0</v>
      </c>
      <c r="O26" s="192">
        <f>'Organic Cash Flow'!$E$10</f>
        <v>0</v>
      </c>
      <c r="P26" s="192">
        <f>'Organic Cash Flow'!$E$10</f>
        <v>0</v>
      </c>
      <c r="Q26" s="192">
        <f>'Organic Cash Flow'!$E$10</f>
        <v>0</v>
      </c>
      <c r="R26" s="193">
        <f>'Organic Cash Flow'!$E$10</f>
        <v>0</v>
      </c>
      <c r="S26" s="120"/>
      <c r="T26" s="57"/>
      <c r="V26" s="7"/>
      <c r="W26" s="7"/>
      <c r="X26" s="120"/>
      <c r="Y26" s="120"/>
      <c r="Z26" s="120"/>
      <c r="AA26" s="120"/>
      <c r="AB26" s="120"/>
      <c r="AC26" s="120"/>
      <c r="AD26" s="120"/>
      <c r="AE26" s="120"/>
      <c r="AF26" s="120"/>
      <c r="AG26" s="120"/>
      <c r="AH26" s="120"/>
      <c r="AI26" s="120"/>
      <c r="AJ26" s="120"/>
      <c r="AL26" s="61"/>
    </row>
    <row r="27" spans="1:38" ht="18.75" customHeight="1" x14ac:dyDescent="0.3">
      <c r="A27" s="160"/>
      <c r="B27" s="7"/>
      <c r="C27" s="7"/>
      <c r="D27" s="7"/>
      <c r="E27" s="198" t="s">
        <v>116</v>
      </c>
      <c r="F27" s="192">
        <f>(1+F28)*'Organic Cash Flow'!$I$10</f>
        <v>0</v>
      </c>
      <c r="G27" s="192">
        <f>(1+G28)*'Organic Cash Flow'!$I$10</f>
        <v>0</v>
      </c>
      <c r="H27" s="192">
        <f>(1+H28)*'Organic Cash Flow'!$I$10</f>
        <v>0</v>
      </c>
      <c r="I27" s="192">
        <f>(1+I28)*'Organic Cash Flow'!$I$10</f>
        <v>0</v>
      </c>
      <c r="J27" s="192">
        <f>(1+J28)*'Organic Cash Flow'!$I$10</f>
        <v>0</v>
      </c>
      <c r="K27" s="192">
        <f>(1+K28)*'Organic Cash Flow'!$I$10</f>
        <v>0</v>
      </c>
      <c r="L27" s="192">
        <f>(1+L28)*'Organic Cash Flow'!$I$10</f>
        <v>0</v>
      </c>
      <c r="M27" s="192">
        <f>(1+M28)*'Organic Cash Flow'!$I$10</f>
        <v>0</v>
      </c>
      <c r="N27" s="192">
        <f>(1+N28)*'Organic Cash Flow'!$I$10</f>
        <v>0</v>
      </c>
      <c r="O27" s="192">
        <f>(1+O28)*'Organic Cash Flow'!$I$10</f>
        <v>0</v>
      </c>
      <c r="P27" s="192">
        <f>(1+P28)*'Organic Cash Flow'!$I$10</f>
        <v>0</v>
      </c>
      <c r="Q27" s="192">
        <f>(1+Q28)*'Organic Cash Flow'!$I$10</f>
        <v>0</v>
      </c>
      <c r="R27" s="193">
        <f>(1+R28)*'Organic Cash Flow'!$I$10</f>
        <v>0</v>
      </c>
      <c r="S27" s="120"/>
      <c r="T27" s="57"/>
      <c r="V27" s="7"/>
      <c r="W27" s="7"/>
      <c r="X27" s="144" t="s">
        <v>67</v>
      </c>
      <c r="Y27" s="144"/>
      <c r="Z27" s="144"/>
      <c r="AA27" s="144"/>
      <c r="AB27" s="144"/>
      <c r="AC27" s="144"/>
      <c r="AD27" s="144"/>
      <c r="AE27" s="144"/>
      <c r="AF27" s="144"/>
      <c r="AG27" s="144"/>
      <c r="AH27" s="144"/>
      <c r="AI27" s="144"/>
      <c r="AJ27" s="144"/>
      <c r="AL27" s="61"/>
    </row>
    <row r="28" spans="1:38" ht="14.25" customHeight="1" x14ac:dyDescent="0.25">
      <c r="A28" s="160"/>
      <c r="B28" s="8"/>
      <c r="C28" s="182" t="s">
        <v>119</v>
      </c>
      <c r="D28" s="182" t="s">
        <v>118</v>
      </c>
      <c r="E28" s="5"/>
      <c r="F28" s="199">
        <v>-0.3</v>
      </c>
      <c r="G28" s="199">
        <v>-0.25</v>
      </c>
      <c r="H28" s="199">
        <v>-0.2</v>
      </c>
      <c r="I28" s="199">
        <v>-0.15</v>
      </c>
      <c r="J28" s="199">
        <v>-0.1</v>
      </c>
      <c r="K28" s="199">
        <v>-0.05</v>
      </c>
      <c r="L28" s="199">
        <v>0</v>
      </c>
      <c r="M28" s="199">
        <v>0.05</v>
      </c>
      <c r="N28" s="199">
        <v>0.1</v>
      </c>
      <c r="O28" s="199">
        <v>0.15</v>
      </c>
      <c r="P28" s="199">
        <v>0.2</v>
      </c>
      <c r="Q28" s="199">
        <v>0.25</v>
      </c>
      <c r="R28" s="199">
        <v>0.3</v>
      </c>
      <c r="S28" s="11"/>
      <c r="T28" s="58"/>
      <c r="V28" s="8"/>
      <c r="W28" s="7"/>
      <c r="X28" s="11">
        <f>F28</f>
        <v>-0.3</v>
      </c>
      <c r="Y28" s="11">
        <f t="shared" ref="Y28:AJ28" si="2">G28</f>
        <v>-0.25</v>
      </c>
      <c r="Z28" s="11">
        <f t="shared" si="2"/>
        <v>-0.2</v>
      </c>
      <c r="AA28" s="11">
        <f t="shared" si="2"/>
        <v>-0.15</v>
      </c>
      <c r="AB28" s="11">
        <f t="shared" si="2"/>
        <v>-0.1</v>
      </c>
      <c r="AC28" s="11">
        <f t="shared" si="2"/>
        <v>-0.05</v>
      </c>
      <c r="AD28" s="11">
        <f t="shared" si="2"/>
        <v>0</v>
      </c>
      <c r="AE28" s="11">
        <f t="shared" si="2"/>
        <v>0.05</v>
      </c>
      <c r="AF28" s="11">
        <f t="shared" si="2"/>
        <v>0.1</v>
      </c>
      <c r="AG28" s="11">
        <f t="shared" si="2"/>
        <v>0.15</v>
      </c>
      <c r="AH28" s="11">
        <f t="shared" si="2"/>
        <v>0.2</v>
      </c>
      <c r="AI28" s="11">
        <f t="shared" si="2"/>
        <v>0.25</v>
      </c>
      <c r="AJ28" s="11">
        <f t="shared" si="2"/>
        <v>0.3</v>
      </c>
      <c r="AL28" s="61"/>
    </row>
    <row r="29" spans="1:38" x14ac:dyDescent="0.25">
      <c r="A29" s="160"/>
      <c r="B29" s="209" t="s">
        <v>68</v>
      </c>
      <c r="C29" s="207">
        <f>'Organic Cash Flow'!$E$11</f>
        <v>0</v>
      </c>
      <c r="D29" s="207">
        <f>(1+E29)*'Organic Cash Flow'!$I$11</f>
        <v>0</v>
      </c>
      <c r="E29" s="175">
        <v>-0.3</v>
      </c>
      <c r="F29" s="2">
        <f>NPV('Organic Cash Flow'!$C$3,'Organic Cash Flow'!$E$46,(1+'Corn Soy Rotation Sensitivity'!$E29)*'Organic Cash Flow'!$I$11*(1+'Corn Soy Rotation Sensitivity'!F$28)*'Organic Cash Flow'!$I$10-'Organic Cash Flow'!$I$45)</f>
        <v>0</v>
      </c>
      <c r="G29" s="2">
        <f>NPV('Organic Cash Flow'!$C$3,'Organic Cash Flow'!$E$46,(1+'Corn Soy Rotation Sensitivity'!$E29)*'Organic Cash Flow'!$I$11*(1+'Corn Soy Rotation Sensitivity'!G$28)*'Organic Cash Flow'!$I$10-'Organic Cash Flow'!$I$45)</f>
        <v>0</v>
      </c>
      <c r="H29" s="2">
        <f>NPV('Organic Cash Flow'!$C$3,'Organic Cash Flow'!$E$46,(1+'Corn Soy Rotation Sensitivity'!$E29)*'Organic Cash Flow'!$I$11*(1+'Corn Soy Rotation Sensitivity'!H$28)*'Organic Cash Flow'!$I$10-'Organic Cash Flow'!$I$45)</f>
        <v>0</v>
      </c>
      <c r="I29" s="2">
        <f>NPV('Organic Cash Flow'!$C$3,'Organic Cash Flow'!$E$46,(1+'Corn Soy Rotation Sensitivity'!$E29)*'Organic Cash Flow'!$I$11*(1+'Corn Soy Rotation Sensitivity'!I$28)*'Organic Cash Flow'!$I$10-'Organic Cash Flow'!$I$45)</f>
        <v>0</v>
      </c>
      <c r="J29" s="2">
        <f>NPV('Organic Cash Flow'!$C$3,'Organic Cash Flow'!$E$46,(1+'Corn Soy Rotation Sensitivity'!$E29)*'Organic Cash Flow'!$I$11*(1+'Corn Soy Rotation Sensitivity'!J$28)*'Organic Cash Flow'!$I$10-'Organic Cash Flow'!$I$45)</f>
        <v>0</v>
      </c>
      <c r="K29" s="2">
        <f>NPV('Organic Cash Flow'!$C$3,'Organic Cash Flow'!$E$46,(1+'Corn Soy Rotation Sensitivity'!$E29)*'Organic Cash Flow'!$I$11*(1+'Corn Soy Rotation Sensitivity'!K$28)*'Organic Cash Flow'!$I$10-'Organic Cash Flow'!$I$45)</f>
        <v>0</v>
      </c>
      <c r="L29" s="2">
        <f>NPV('Organic Cash Flow'!$C$3,'Organic Cash Flow'!$E$46,(1+'Corn Soy Rotation Sensitivity'!$E29)*'Organic Cash Flow'!$I$11*(1+'Corn Soy Rotation Sensitivity'!L$28)*'Organic Cash Flow'!$I$10-'Organic Cash Flow'!$I$45)</f>
        <v>0</v>
      </c>
      <c r="M29" s="2">
        <f>NPV('Organic Cash Flow'!$C$3,'Organic Cash Flow'!$E$46,(1+'Corn Soy Rotation Sensitivity'!$E29)*'Organic Cash Flow'!$I$11*(1+'Corn Soy Rotation Sensitivity'!M$28)*'Organic Cash Flow'!$I$10-'Organic Cash Flow'!$I$45)</f>
        <v>0</v>
      </c>
      <c r="N29" s="2">
        <f>NPV('Organic Cash Flow'!$C$3,'Organic Cash Flow'!$E$46,(1+'Corn Soy Rotation Sensitivity'!$E29)*'Organic Cash Flow'!$I$11*(1+'Corn Soy Rotation Sensitivity'!N$28)*'Organic Cash Flow'!$I$10-'Organic Cash Flow'!$I$45)</f>
        <v>0</v>
      </c>
      <c r="O29" s="2">
        <f>NPV('Organic Cash Flow'!$C$3,'Organic Cash Flow'!$E$46,(1+'Corn Soy Rotation Sensitivity'!$E29)*'Organic Cash Flow'!$I$11*(1+'Corn Soy Rotation Sensitivity'!O$28)*'Organic Cash Flow'!$I$10-'Organic Cash Flow'!$I$45)</f>
        <v>0</v>
      </c>
      <c r="P29" s="2">
        <f>NPV('Organic Cash Flow'!$C$3,'Organic Cash Flow'!$E$46,(1+'Corn Soy Rotation Sensitivity'!$E29)*'Organic Cash Flow'!$I$11*(1+'Corn Soy Rotation Sensitivity'!P$28)*'Organic Cash Flow'!$I$10-'Organic Cash Flow'!$I$45)</f>
        <v>0</v>
      </c>
      <c r="Q29" s="2">
        <f>NPV('Organic Cash Flow'!$C$3,'Organic Cash Flow'!$E$46,(1+'Corn Soy Rotation Sensitivity'!$E29)*'Organic Cash Flow'!$I$11*(1+'Corn Soy Rotation Sensitivity'!Q$28)*'Organic Cash Flow'!$I$10-'Organic Cash Flow'!$I$45)</f>
        <v>0</v>
      </c>
      <c r="R29" s="2">
        <f>NPV('Organic Cash Flow'!$C$3,'Organic Cash Flow'!$E$46,(1+'Corn Soy Rotation Sensitivity'!$E29)*'Organic Cash Flow'!$I$11*(1+'Corn Soy Rotation Sensitivity'!R$28)*'Organic Cash Flow'!$I$10-'Organic Cash Flow'!$I$45)</f>
        <v>0</v>
      </c>
      <c r="S29" s="2"/>
      <c r="T29" s="59"/>
      <c r="V29" s="165" t="s">
        <v>68</v>
      </c>
      <c r="W29" s="10">
        <f>E29</f>
        <v>-0.3</v>
      </c>
      <c r="X29" s="25" t="e">
        <f>F29/NPV('Organic Cash Flow'!$C$3,'Organic Cash Flow'!$E$45,'Organic Cash Flow'!$I$45)</f>
        <v>#DIV/0!</v>
      </c>
      <c r="Y29" s="25" t="e">
        <f>G29/NPV('Organic Cash Flow'!$C$3,'Organic Cash Flow'!$E$45,'Organic Cash Flow'!$I$45)</f>
        <v>#DIV/0!</v>
      </c>
      <c r="Z29" s="25" t="e">
        <f>H29/NPV('Organic Cash Flow'!$C$3,'Organic Cash Flow'!$E$45,'Organic Cash Flow'!$I$45)</f>
        <v>#DIV/0!</v>
      </c>
      <c r="AA29" s="25" t="e">
        <f>I29/NPV('Organic Cash Flow'!$C$3,'Organic Cash Flow'!$E$45,'Organic Cash Flow'!$I$45)</f>
        <v>#DIV/0!</v>
      </c>
      <c r="AB29" s="25" t="e">
        <f>J29/NPV('Organic Cash Flow'!$C$3,'Organic Cash Flow'!$E$45,'Organic Cash Flow'!$I$45)</f>
        <v>#DIV/0!</v>
      </c>
      <c r="AC29" s="25" t="e">
        <f>K29/NPV('Organic Cash Flow'!$C$3,'Organic Cash Flow'!$E$45,'Organic Cash Flow'!$I$45)</f>
        <v>#DIV/0!</v>
      </c>
      <c r="AD29" s="25" t="e">
        <f>L29/NPV('Organic Cash Flow'!$C$3,'Organic Cash Flow'!$E$45,'Organic Cash Flow'!$I$45)</f>
        <v>#DIV/0!</v>
      </c>
      <c r="AE29" s="25" t="e">
        <f>M29/NPV('Organic Cash Flow'!$C$3,'Organic Cash Flow'!$E$45,'Organic Cash Flow'!$I$45)</f>
        <v>#DIV/0!</v>
      </c>
      <c r="AF29" s="25" t="e">
        <f>N29/NPV('Organic Cash Flow'!$C$3,'Organic Cash Flow'!$E$45,'Organic Cash Flow'!$I$45)</f>
        <v>#DIV/0!</v>
      </c>
      <c r="AG29" s="25" t="e">
        <f>O29/NPV('Organic Cash Flow'!$C$3,'Organic Cash Flow'!$E$45,'Organic Cash Flow'!$I$45)</f>
        <v>#DIV/0!</v>
      </c>
      <c r="AH29" s="25" t="e">
        <f>P29/NPV('Organic Cash Flow'!$C$3,'Organic Cash Flow'!$E$45,'Organic Cash Flow'!$I$45)</f>
        <v>#DIV/0!</v>
      </c>
      <c r="AI29" s="25" t="e">
        <f>Q29/NPV('Organic Cash Flow'!$C$3,'Organic Cash Flow'!$E$45,'Organic Cash Flow'!$I$45)</f>
        <v>#DIV/0!</v>
      </c>
      <c r="AJ29" s="25" t="e">
        <f>R29/NPV('Organic Cash Flow'!$C$3,'Organic Cash Flow'!$E$45,'Organic Cash Flow'!$I$45)</f>
        <v>#DIV/0!</v>
      </c>
      <c r="AL29" s="61"/>
    </row>
    <row r="30" spans="1:38" x14ac:dyDescent="0.25">
      <c r="A30" s="160"/>
      <c r="B30" s="209"/>
      <c r="C30" s="207">
        <f>'Organic Cash Flow'!$E$11</f>
        <v>0</v>
      </c>
      <c r="D30" s="207">
        <f>(1+E30)*'Organic Cash Flow'!$I$11</f>
        <v>0</v>
      </c>
      <c r="E30" s="175">
        <v>-0.25</v>
      </c>
      <c r="F30" s="2">
        <f>NPV('Organic Cash Flow'!$C$3,'Organic Cash Flow'!$E$46,(1+'Corn Soy Rotation Sensitivity'!$E30)*'Organic Cash Flow'!$I$11*(1+'Corn Soy Rotation Sensitivity'!F$28)*'Organic Cash Flow'!$I$10-'Organic Cash Flow'!$I$45)</f>
        <v>0</v>
      </c>
      <c r="G30" s="2">
        <f>NPV('Organic Cash Flow'!$C$3,'Organic Cash Flow'!$E$46,(1+'Corn Soy Rotation Sensitivity'!$E30)*'Organic Cash Flow'!$I$11*(1+'Corn Soy Rotation Sensitivity'!G$28)*'Organic Cash Flow'!$I$10-'Organic Cash Flow'!$I$45)</f>
        <v>0</v>
      </c>
      <c r="H30" s="2">
        <f>NPV('Organic Cash Flow'!$C$3,'Organic Cash Flow'!$E$46,(1+'Corn Soy Rotation Sensitivity'!$E30)*'Organic Cash Flow'!$I$11*(1+'Corn Soy Rotation Sensitivity'!H$28)*'Organic Cash Flow'!$I$10-'Organic Cash Flow'!$I$45)</f>
        <v>0</v>
      </c>
      <c r="I30" s="2">
        <f>NPV('Organic Cash Flow'!$C$3,'Organic Cash Flow'!$E$46,(1+'Corn Soy Rotation Sensitivity'!$E30)*'Organic Cash Flow'!$I$11*(1+'Corn Soy Rotation Sensitivity'!I$28)*'Organic Cash Flow'!$I$10-'Organic Cash Flow'!$I$45)</f>
        <v>0</v>
      </c>
      <c r="J30" s="2">
        <f>NPV('Organic Cash Flow'!$C$3,'Organic Cash Flow'!$E$46,(1+'Corn Soy Rotation Sensitivity'!$E30)*'Organic Cash Flow'!$I$11*(1+'Corn Soy Rotation Sensitivity'!J$28)*'Organic Cash Flow'!$I$10-'Organic Cash Flow'!$I$45)</f>
        <v>0</v>
      </c>
      <c r="K30" s="2">
        <f>NPV('Organic Cash Flow'!$C$3,'Organic Cash Flow'!$E$46,(1+'Corn Soy Rotation Sensitivity'!$E30)*'Organic Cash Flow'!$I$11*(1+'Corn Soy Rotation Sensitivity'!K$28)*'Organic Cash Flow'!$I$10-'Organic Cash Flow'!$I$45)</f>
        <v>0</v>
      </c>
      <c r="L30" s="2">
        <f>NPV('Organic Cash Flow'!$C$3,'Organic Cash Flow'!$E$46,(1+'Corn Soy Rotation Sensitivity'!$E30)*'Organic Cash Flow'!$I$11*(1+'Corn Soy Rotation Sensitivity'!L$28)*'Organic Cash Flow'!$I$10-'Organic Cash Flow'!$I$45)</f>
        <v>0</v>
      </c>
      <c r="M30" s="2">
        <f>NPV('Organic Cash Flow'!$C$3,'Organic Cash Flow'!$E$46,(1+'Corn Soy Rotation Sensitivity'!$E30)*'Organic Cash Flow'!$I$11*(1+'Corn Soy Rotation Sensitivity'!M$28)*'Organic Cash Flow'!$I$10-'Organic Cash Flow'!$I$45)</f>
        <v>0</v>
      </c>
      <c r="N30" s="2">
        <f>NPV('Organic Cash Flow'!$C$3,'Organic Cash Flow'!$E$46,(1+'Corn Soy Rotation Sensitivity'!$E30)*'Organic Cash Flow'!$I$11*(1+'Corn Soy Rotation Sensitivity'!N$28)*'Organic Cash Flow'!$I$10-'Organic Cash Flow'!$I$45)</f>
        <v>0</v>
      </c>
      <c r="O30" s="2">
        <f>NPV('Organic Cash Flow'!$C$3,'Organic Cash Flow'!$E$46,(1+'Corn Soy Rotation Sensitivity'!$E30)*'Organic Cash Flow'!$I$11*(1+'Corn Soy Rotation Sensitivity'!O$28)*'Organic Cash Flow'!$I$10-'Organic Cash Flow'!$I$45)</f>
        <v>0</v>
      </c>
      <c r="P30" s="2">
        <f>NPV('Organic Cash Flow'!$C$3,'Organic Cash Flow'!$E$46,(1+'Corn Soy Rotation Sensitivity'!$E30)*'Organic Cash Flow'!$I$11*(1+'Corn Soy Rotation Sensitivity'!P$28)*'Organic Cash Flow'!$I$10-'Organic Cash Flow'!$I$45)</f>
        <v>0</v>
      </c>
      <c r="Q30" s="2">
        <f>NPV('Organic Cash Flow'!$C$3,'Organic Cash Flow'!$E$46,(1+'Corn Soy Rotation Sensitivity'!$E30)*'Organic Cash Flow'!$I$11*(1+'Corn Soy Rotation Sensitivity'!Q$28)*'Organic Cash Flow'!$I$10-'Organic Cash Flow'!$I$45)</f>
        <v>0</v>
      </c>
      <c r="R30" s="2">
        <f>NPV('Organic Cash Flow'!$C$3,'Organic Cash Flow'!$E$46,(1+'Corn Soy Rotation Sensitivity'!$E30)*'Organic Cash Flow'!$I$11*(1+'Corn Soy Rotation Sensitivity'!R$28)*'Organic Cash Flow'!$I$10-'Organic Cash Flow'!$I$45)</f>
        <v>0</v>
      </c>
      <c r="S30" s="2"/>
      <c r="T30" s="59"/>
      <c r="V30" s="165"/>
      <c r="W30" s="10">
        <f t="shared" ref="W30:W41" si="3">E30</f>
        <v>-0.25</v>
      </c>
      <c r="X30" s="25" t="e">
        <f>F30/NPV('Organic Cash Flow'!$C$3,'Organic Cash Flow'!$E$45,'Organic Cash Flow'!$I$45)</f>
        <v>#DIV/0!</v>
      </c>
      <c r="Y30" s="25" t="e">
        <f>G30/NPV('Organic Cash Flow'!$C$3,'Organic Cash Flow'!$E$45,'Organic Cash Flow'!$I$45)</f>
        <v>#DIV/0!</v>
      </c>
      <c r="Z30" s="25" t="e">
        <f>H30/NPV('Organic Cash Flow'!$C$3,'Organic Cash Flow'!$E$45,'Organic Cash Flow'!$I$45)</f>
        <v>#DIV/0!</v>
      </c>
      <c r="AA30" s="25" t="e">
        <f>I30/NPV('Organic Cash Flow'!$C$3,'Organic Cash Flow'!$E$45,'Organic Cash Flow'!$I$45)</f>
        <v>#DIV/0!</v>
      </c>
      <c r="AB30" s="25" t="e">
        <f>J30/NPV('Organic Cash Flow'!$C$3,'Organic Cash Flow'!$E$45,'Organic Cash Flow'!$I$45)</f>
        <v>#DIV/0!</v>
      </c>
      <c r="AC30" s="25" t="e">
        <f>K30/NPV('Organic Cash Flow'!$C$3,'Organic Cash Flow'!$E$45,'Organic Cash Flow'!$I$45)</f>
        <v>#DIV/0!</v>
      </c>
      <c r="AD30" s="25" t="e">
        <f>L30/NPV('Organic Cash Flow'!$C$3,'Organic Cash Flow'!$E$45,'Organic Cash Flow'!$I$45)</f>
        <v>#DIV/0!</v>
      </c>
      <c r="AE30" s="25" t="e">
        <f>M30/NPV('Organic Cash Flow'!$C$3,'Organic Cash Flow'!$E$45,'Organic Cash Flow'!$I$45)</f>
        <v>#DIV/0!</v>
      </c>
      <c r="AF30" s="25" t="e">
        <f>N30/NPV('Organic Cash Flow'!$C$3,'Organic Cash Flow'!$E$45,'Organic Cash Flow'!$I$45)</f>
        <v>#DIV/0!</v>
      </c>
      <c r="AG30" s="25" t="e">
        <f>O30/NPV('Organic Cash Flow'!$C$3,'Organic Cash Flow'!$E$45,'Organic Cash Flow'!$I$45)</f>
        <v>#DIV/0!</v>
      </c>
      <c r="AH30" s="25" t="e">
        <f>P30/NPV('Organic Cash Flow'!$C$3,'Organic Cash Flow'!$E$45,'Organic Cash Flow'!$I$45)</f>
        <v>#DIV/0!</v>
      </c>
      <c r="AI30" s="25" t="e">
        <f>Q30/NPV('Organic Cash Flow'!$C$3,'Organic Cash Flow'!$E$45,'Organic Cash Flow'!$I$45)</f>
        <v>#DIV/0!</v>
      </c>
      <c r="AJ30" s="25" t="e">
        <f>R30/NPV('Organic Cash Flow'!$C$3,'Organic Cash Flow'!$E$45,'Organic Cash Flow'!$I$45)</f>
        <v>#DIV/0!</v>
      </c>
      <c r="AL30" s="61"/>
    </row>
    <row r="31" spans="1:38" x14ac:dyDescent="0.25">
      <c r="A31" s="160"/>
      <c r="B31" s="209"/>
      <c r="C31" s="207">
        <f>'Organic Cash Flow'!$E$11</f>
        <v>0</v>
      </c>
      <c r="D31" s="207">
        <f>(1+E31)*'Organic Cash Flow'!$I$11</f>
        <v>0</v>
      </c>
      <c r="E31" s="175">
        <v>-0.2</v>
      </c>
      <c r="F31" s="2">
        <f>NPV('Organic Cash Flow'!$C$3,'Organic Cash Flow'!$E$46,(1+'Corn Soy Rotation Sensitivity'!$E31)*'Organic Cash Flow'!$I$11*(1+'Corn Soy Rotation Sensitivity'!F$28)*'Organic Cash Flow'!$I$10-'Organic Cash Flow'!$I$45)</f>
        <v>0</v>
      </c>
      <c r="G31" s="2">
        <f>NPV('Organic Cash Flow'!$C$3,'Organic Cash Flow'!$E$46,(1+'Corn Soy Rotation Sensitivity'!$E31)*'Organic Cash Flow'!$I$11*(1+'Corn Soy Rotation Sensitivity'!G$28)*'Organic Cash Flow'!$I$10-'Organic Cash Flow'!$I$45)</f>
        <v>0</v>
      </c>
      <c r="H31" s="2">
        <f>NPV('Organic Cash Flow'!$C$3,'Organic Cash Flow'!$E$46,(1+'Corn Soy Rotation Sensitivity'!$E31)*'Organic Cash Flow'!$I$11*(1+'Corn Soy Rotation Sensitivity'!H$28)*'Organic Cash Flow'!$I$10-'Organic Cash Flow'!$I$45)</f>
        <v>0</v>
      </c>
      <c r="I31" s="2">
        <f>NPV('Organic Cash Flow'!$C$3,'Organic Cash Flow'!$E$46,(1+'Corn Soy Rotation Sensitivity'!$E31)*'Organic Cash Flow'!$I$11*(1+'Corn Soy Rotation Sensitivity'!I$28)*'Organic Cash Flow'!$I$10-'Organic Cash Flow'!$I$45)</f>
        <v>0</v>
      </c>
      <c r="J31" s="2">
        <f>NPV('Organic Cash Flow'!$C$3,'Organic Cash Flow'!$E$46,(1+'Corn Soy Rotation Sensitivity'!$E31)*'Organic Cash Flow'!$I$11*(1+'Corn Soy Rotation Sensitivity'!J$28)*'Organic Cash Flow'!$I$10-'Organic Cash Flow'!$I$45)</f>
        <v>0</v>
      </c>
      <c r="K31" s="2">
        <f>NPV('Organic Cash Flow'!$C$3,'Organic Cash Flow'!$E$46,(1+'Corn Soy Rotation Sensitivity'!$E31)*'Organic Cash Flow'!$I$11*(1+'Corn Soy Rotation Sensitivity'!K$28)*'Organic Cash Flow'!$I$10-'Organic Cash Flow'!$I$45)</f>
        <v>0</v>
      </c>
      <c r="L31" s="2">
        <f>NPV('Organic Cash Flow'!$C$3,'Organic Cash Flow'!$E$46,(1+'Corn Soy Rotation Sensitivity'!$E31)*'Organic Cash Flow'!$I$11*(1+'Corn Soy Rotation Sensitivity'!L$28)*'Organic Cash Flow'!$I$10-'Organic Cash Flow'!$I$45)</f>
        <v>0</v>
      </c>
      <c r="M31" s="2">
        <f>NPV('Organic Cash Flow'!$C$3,'Organic Cash Flow'!$E$46,(1+'Corn Soy Rotation Sensitivity'!$E31)*'Organic Cash Flow'!$I$11*(1+'Corn Soy Rotation Sensitivity'!M$28)*'Organic Cash Flow'!$I$10-'Organic Cash Flow'!$I$45)</f>
        <v>0</v>
      </c>
      <c r="N31" s="2">
        <f>NPV('Organic Cash Flow'!$C$3,'Organic Cash Flow'!$E$46,(1+'Corn Soy Rotation Sensitivity'!$E31)*'Organic Cash Flow'!$I$11*(1+'Corn Soy Rotation Sensitivity'!N$28)*'Organic Cash Flow'!$I$10-'Organic Cash Flow'!$I$45)</f>
        <v>0</v>
      </c>
      <c r="O31" s="2">
        <f>NPV('Organic Cash Flow'!$C$3,'Organic Cash Flow'!$E$46,(1+'Corn Soy Rotation Sensitivity'!$E31)*'Organic Cash Flow'!$I$11*(1+'Corn Soy Rotation Sensitivity'!O$28)*'Organic Cash Flow'!$I$10-'Organic Cash Flow'!$I$45)</f>
        <v>0</v>
      </c>
      <c r="P31" s="2">
        <f>NPV('Organic Cash Flow'!$C$3,'Organic Cash Flow'!$E$46,(1+'Corn Soy Rotation Sensitivity'!$E31)*'Organic Cash Flow'!$I$11*(1+'Corn Soy Rotation Sensitivity'!P$28)*'Organic Cash Flow'!$I$10-'Organic Cash Flow'!$I$45)</f>
        <v>0</v>
      </c>
      <c r="Q31" s="2">
        <f>NPV('Organic Cash Flow'!$C$3,'Organic Cash Flow'!$E$46,(1+'Corn Soy Rotation Sensitivity'!$E31)*'Organic Cash Flow'!$I$11*(1+'Corn Soy Rotation Sensitivity'!Q$28)*'Organic Cash Flow'!$I$10-'Organic Cash Flow'!$I$45)</f>
        <v>0</v>
      </c>
      <c r="R31" s="2">
        <f>NPV('Organic Cash Flow'!$C$3,'Organic Cash Flow'!$E$46,(1+'Corn Soy Rotation Sensitivity'!$E31)*'Organic Cash Flow'!$I$11*(1+'Corn Soy Rotation Sensitivity'!R$28)*'Organic Cash Flow'!$I$10-'Organic Cash Flow'!$I$45)</f>
        <v>0</v>
      </c>
      <c r="S31" s="2"/>
      <c r="T31" s="59"/>
      <c r="V31" s="165"/>
      <c r="W31" s="10">
        <f t="shared" si="3"/>
        <v>-0.2</v>
      </c>
      <c r="X31" s="25" t="e">
        <f>F31/NPV('Organic Cash Flow'!$C$3,'Organic Cash Flow'!$E$45,'Organic Cash Flow'!$I$45)</f>
        <v>#DIV/0!</v>
      </c>
      <c r="Y31" s="25" t="e">
        <f>G31/NPV('Organic Cash Flow'!$C$3,'Organic Cash Flow'!$E$45,'Organic Cash Flow'!$I$45)</f>
        <v>#DIV/0!</v>
      </c>
      <c r="Z31" s="25" t="e">
        <f>H31/NPV('Organic Cash Flow'!$C$3,'Organic Cash Flow'!$E$45,'Organic Cash Flow'!$I$45)</f>
        <v>#DIV/0!</v>
      </c>
      <c r="AA31" s="25" t="e">
        <f>I31/NPV('Organic Cash Flow'!$C$3,'Organic Cash Flow'!$E$45,'Organic Cash Flow'!$I$45)</f>
        <v>#DIV/0!</v>
      </c>
      <c r="AB31" s="25" t="e">
        <f>J31/NPV('Organic Cash Flow'!$C$3,'Organic Cash Flow'!$E$45,'Organic Cash Flow'!$I$45)</f>
        <v>#DIV/0!</v>
      </c>
      <c r="AC31" s="25" t="e">
        <f>K31/NPV('Organic Cash Flow'!$C$3,'Organic Cash Flow'!$E$45,'Organic Cash Flow'!$I$45)</f>
        <v>#DIV/0!</v>
      </c>
      <c r="AD31" s="25" t="e">
        <f>L31/NPV('Organic Cash Flow'!$C$3,'Organic Cash Flow'!$E$45,'Organic Cash Flow'!$I$45)</f>
        <v>#DIV/0!</v>
      </c>
      <c r="AE31" s="25" t="e">
        <f>M31/NPV('Organic Cash Flow'!$C$3,'Organic Cash Flow'!$E$45,'Organic Cash Flow'!$I$45)</f>
        <v>#DIV/0!</v>
      </c>
      <c r="AF31" s="25" t="e">
        <f>N31/NPV('Organic Cash Flow'!$C$3,'Organic Cash Flow'!$E$45,'Organic Cash Flow'!$I$45)</f>
        <v>#DIV/0!</v>
      </c>
      <c r="AG31" s="25" t="e">
        <f>O31/NPV('Organic Cash Flow'!$C$3,'Organic Cash Flow'!$E$45,'Organic Cash Flow'!$I$45)</f>
        <v>#DIV/0!</v>
      </c>
      <c r="AH31" s="25" t="e">
        <f>P31/NPV('Organic Cash Flow'!$C$3,'Organic Cash Flow'!$E$45,'Organic Cash Flow'!$I$45)</f>
        <v>#DIV/0!</v>
      </c>
      <c r="AI31" s="25" t="e">
        <f>Q31/NPV('Organic Cash Flow'!$C$3,'Organic Cash Flow'!$E$45,'Organic Cash Flow'!$I$45)</f>
        <v>#DIV/0!</v>
      </c>
      <c r="AJ31" s="25" t="e">
        <f>R31/NPV('Organic Cash Flow'!$C$3,'Organic Cash Flow'!$E$45,'Organic Cash Flow'!$I$45)</f>
        <v>#DIV/0!</v>
      </c>
      <c r="AL31" s="61"/>
    </row>
    <row r="32" spans="1:38" x14ac:dyDescent="0.25">
      <c r="A32" s="160"/>
      <c r="B32" s="209"/>
      <c r="C32" s="207">
        <f>'Organic Cash Flow'!$E$11</f>
        <v>0</v>
      </c>
      <c r="D32" s="207">
        <f>(1+E32)*'Organic Cash Flow'!$I$11</f>
        <v>0</v>
      </c>
      <c r="E32" s="175">
        <v>-0.15</v>
      </c>
      <c r="F32" s="2">
        <f>NPV('Organic Cash Flow'!$C$3,'Organic Cash Flow'!$E$46,(1+'Corn Soy Rotation Sensitivity'!$E32)*'Organic Cash Flow'!$I$11*(1+'Corn Soy Rotation Sensitivity'!F$28)*'Organic Cash Flow'!$I$10-'Organic Cash Flow'!$I$45)</f>
        <v>0</v>
      </c>
      <c r="G32" s="2">
        <f>NPV('Organic Cash Flow'!$C$3,'Organic Cash Flow'!$E$46,(1+'Corn Soy Rotation Sensitivity'!$E32)*'Organic Cash Flow'!$I$11*(1+'Corn Soy Rotation Sensitivity'!G$28)*'Organic Cash Flow'!$I$10-'Organic Cash Flow'!$I$45)</f>
        <v>0</v>
      </c>
      <c r="H32" s="2">
        <f>NPV('Organic Cash Flow'!$C$3,'Organic Cash Flow'!$E$46,(1+'Corn Soy Rotation Sensitivity'!$E32)*'Organic Cash Flow'!$I$11*(1+'Corn Soy Rotation Sensitivity'!H$28)*'Organic Cash Flow'!$I$10-'Organic Cash Flow'!$I$45)</f>
        <v>0</v>
      </c>
      <c r="I32" s="2">
        <f>NPV('Organic Cash Flow'!$C$3,'Organic Cash Flow'!$E$46,(1+'Corn Soy Rotation Sensitivity'!$E32)*'Organic Cash Flow'!$I$11*(1+'Corn Soy Rotation Sensitivity'!I$28)*'Organic Cash Flow'!$I$10-'Organic Cash Flow'!$I$45)</f>
        <v>0</v>
      </c>
      <c r="J32" s="2">
        <f>NPV('Organic Cash Flow'!$C$3,'Organic Cash Flow'!$E$46,(1+'Corn Soy Rotation Sensitivity'!$E32)*'Organic Cash Flow'!$I$11*(1+'Corn Soy Rotation Sensitivity'!J$28)*'Organic Cash Flow'!$I$10-'Organic Cash Flow'!$I$45)</f>
        <v>0</v>
      </c>
      <c r="K32" s="2">
        <f>NPV('Organic Cash Flow'!$C$3,'Organic Cash Flow'!$E$46,(1+'Corn Soy Rotation Sensitivity'!$E32)*'Organic Cash Flow'!$I$11*(1+'Corn Soy Rotation Sensitivity'!K$28)*'Organic Cash Flow'!$I$10-'Organic Cash Flow'!$I$45)</f>
        <v>0</v>
      </c>
      <c r="L32" s="2">
        <f>NPV('Organic Cash Flow'!$C$3,'Organic Cash Flow'!$E$46,(1+'Corn Soy Rotation Sensitivity'!$E32)*'Organic Cash Flow'!$I$11*(1+'Corn Soy Rotation Sensitivity'!L$28)*'Organic Cash Flow'!$I$10-'Organic Cash Flow'!$I$45)</f>
        <v>0</v>
      </c>
      <c r="M32" s="2">
        <f>NPV('Organic Cash Flow'!$C$3,'Organic Cash Flow'!$E$46,(1+'Corn Soy Rotation Sensitivity'!$E32)*'Organic Cash Flow'!$I$11*(1+'Corn Soy Rotation Sensitivity'!M$28)*'Organic Cash Flow'!$I$10-'Organic Cash Flow'!$I$45)</f>
        <v>0</v>
      </c>
      <c r="N32" s="2">
        <f>NPV('Organic Cash Flow'!$C$3,'Organic Cash Flow'!$E$46,(1+'Corn Soy Rotation Sensitivity'!$E32)*'Organic Cash Flow'!$I$11*(1+'Corn Soy Rotation Sensitivity'!N$28)*'Organic Cash Flow'!$I$10-'Organic Cash Flow'!$I$45)</f>
        <v>0</v>
      </c>
      <c r="O32" s="2">
        <f>NPV('Organic Cash Flow'!$C$3,'Organic Cash Flow'!$E$46,(1+'Corn Soy Rotation Sensitivity'!$E32)*'Organic Cash Flow'!$I$11*(1+'Corn Soy Rotation Sensitivity'!O$28)*'Organic Cash Flow'!$I$10-'Organic Cash Flow'!$I$45)</f>
        <v>0</v>
      </c>
      <c r="P32" s="2">
        <f>NPV('Organic Cash Flow'!$C$3,'Organic Cash Flow'!$E$46,(1+'Corn Soy Rotation Sensitivity'!$E32)*'Organic Cash Flow'!$I$11*(1+'Corn Soy Rotation Sensitivity'!P$28)*'Organic Cash Flow'!$I$10-'Organic Cash Flow'!$I$45)</f>
        <v>0</v>
      </c>
      <c r="Q32" s="2">
        <f>NPV('Organic Cash Flow'!$C$3,'Organic Cash Flow'!$E$46,(1+'Corn Soy Rotation Sensitivity'!$E32)*'Organic Cash Flow'!$I$11*(1+'Corn Soy Rotation Sensitivity'!Q$28)*'Organic Cash Flow'!$I$10-'Organic Cash Flow'!$I$45)</f>
        <v>0</v>
      </c>
      <c r="R32" s="2">
        <f>NPV('Organic Cash Flow'!$C$3,'Organic Cash Flow'!$E$46,(1+'Corn Soy Rotation Sensitivity'!$E32)*'Organic Cash Flow'!$I$11*(1+'Corn Soy Rotation Sensitivity'!R$28)*'Organic Cash Flow'!$I$10-'Organic Cash Flow'!$I$45)</f>
        <v>0</v>
      </c>
      <c r="S32" s="2"/>
      <c r="T32" s="59"/>
      <c r="V32" s="165"/>
      <c r="W32" s="10">
        <f t="shared" si="3"/>
        <v>-0.15</v>
      </c>
      <c r="X32" s="25" t="e">
        <f>F32/NPV('Organic Cash Flow'!$C$3,'Organic Cash Flow'!$E$45,'Organic Cash Flow'!$I$45)</f>
        <v>#DIV/0!</v>
      </c>
      <c r="Y32" s="25" t="e">
        <f>G32/NPV('Organic Cash Flow'!$C$3,'Organic Cash Flow'!$E$45,'Organic Cash Flow'!$I$45)</f>
        <v>#DIV/0!</v>
      </c>
      <c r="Z32" s="25" t="e">
        <f>H32/NPV('Organic Cash Flow'!$C$3,'Organic Cash Flow'!$E$45,'Organic Cash Flow'!$I$45)</f>
        <v>#DIV/0!</v>
      </c>
      <c r="AA32" s="25" t="e">
        <f>I32/NPV('Organic Cash Flow'!$C$3,'Organic Cash Flow'!$E$45,'Organic Cash Flow'!$I$45)</f>
        <v>#DIV/0!</v>
      </c>
      <c r="AB32" s="25" t="e">
        <f>J32/NPV('Organic Cash Flow'!$C$3,'Organic Cash Flow'!$E$45,'Organic Cash Flow'!$I$45)</f>
        <v>#DIV/0!</v>
      </c>
      <c r="AC32" s="25" t="e">
        <f>K32/NPV('Organic Cash Flow'!$C$3,'Organic Cash Flow'!$E$45,'Organic Cash Flow'!$I$45)</f>
        <v>#DIV/0!</v>
      </c>
      <c r="AD32" s="25" t="e">
        <f>L32/NPV('Organic Cash Flow'!$C$3,'Organic Cash Flow'!$E$45,'Organic Cash Flow'!$I$45)</f>
        <v>#DIV/0!</v>
      </c>
      <c r="AE32" s="25" t="e">
        <f>M32/NPV('Organic Cash Flow'!$C$3,'Organic Cash Flow'!$E$45,'Organic Cash Flow'!$I$45)</f>
        <v>#DIV/0!</v>
      </c>
      <c r="AF32" s="25" t="e">
        <f>N32/NPV('Organic Cash Flow'!$C$3,'Organic Cash Flow'!$E$45,'Organic Cash Flow'!$I$45)</f>
        <v>#DIV/0!</v>
      </c>
      <c r="AG32" s="25" t="e">
        <f>O32/NPV('Organic Cash Flow'!$C$3,'Organic Cash Flow'!$E$45,'Organic Cash Flow'!$I$45)</f>
        <v>#DIV/0!</v>
      </c>
      <c r="AH32" s="25" t="e">
        <f>P32/NPV('Organic Cash Flow'!$C$3,'Organic Cash Flow'!$E$45,'Organic Cash Flow'!$I$45)</f>
        <v>#DIV/0!</v>
      </c>
      <c r="AI32" s="25" t="e">
        <f>Q32/NPV('Organic Cash Flow'!$C$3,'Organic Cash Flow'!$E$45,'Organic Cash Flow'!$I$45)</f>
        <v>#DIV/0!</v>
      </c>
      <c r="AJ32" s="25" t="e">
        <f>R32/NPV('Organic Cash Flow'!$C$3,'Organic Cash Flow'!$E$45,'Organic Cash Flow'!$I$45)</f>
        <v>#DIV/0!</v>
      </c>
      <c r="AL32" s="61"/>
    </row>
    <row r="33" spans="1:38" x14ac:dyDescent="0.25">
      <c r="A33" s="160"/>
      <c r="B33" s="209"/>
      <c r="C33" s="207">
        <f>'Organic Cash Flow'!$E$11</f>
        <v>0</v>
      </c>
      <c r="D33" s="207">
        <f>(1+E33)*'Organic Cash Flow'!$I$11</f>
        <v>0</v>
      </c>
      <c r="E33" s="175">
        <v>-0.1</v>
      </c>
      <c r="F33" s="2">
        <f>NPV('Organic Cash Flow'!$C$3,'Organic Cash Flow'!$E$46,(1+'Corn Soy Rotation Sensitivity'!$E33)*'Organic Cash Flow'!$I$11*(1+'Corn Soy Rotation Sensitivity'!F$28)*'Organic Cash Flow'!$I$10-'Organic Cash Flow'!$I$45)</f>
        <v>0</v>
      </c>
      <c r="G33" s="2">
        <f>NPV('Organic Cash Flow'!$C$3,'Organic Cash Flow'!$E$46,(1+'Corn Soy Rotation Sensitivity'!$E33)*'Organic Cash Flow'!$I$11*(1+'Corn Soy Rotation Sensitivity'!G$28)*'Organic Cash Flow'!$I$10-'Organic Cash Flow'!$I$45)</f>
        <v>0</v>
      </c>
      <c r="H33" s="2">
        <f>NPV('Organic Cash Flow'!$C$3,'Organic Cash Flow'!$E$46,(1+'Corn Soy Rotation Sensitivity'!$E33)*'Organic Cash Flow'!$I$11*(1+'Corn Soy Rotation Sensitivity'!H$28)*'Organic Cash Flow'!$I$10-'Organic Cash Flow'!$I$45)</f>
        <v>0</v>
      </c>
      <c r="I33" s="2">
        <f>NPV('Organic Cash Flow'!$C$3,'Organic Cash Flow'!$E$46,(1+'Corn Soy Rotation Sensitivity'!$E33)*'Organic Cash Flow'!$I$11*(1+'Corn Soy Rotation Sensitivity'!I$28)*'Organic Cash Flow'!$I$10-'Organic Cash Flow'!$I$45)</f>
        <v>0</v>
      </c>
      <c r="J33" s="2">
        <f>NPV('Organic Cash Flow'!$C$3,'Organic Cash Flow'!$E$46,(1+'Corn Soy Rotation Sensitivity'!$E33)*'Organic Cash Flow'!$I$11*(1+'Corn Soy Rotation Sensitivity'!J$28)*'Organic Cash Flow'!$I$10-'Organic Cash Flow'!$I$45)</f>
        <v>0</v>
      </c>
      <c r="K33" s="2">
        <f>NPV('Organic Cash Flow'!$C$3,'Organic Cash Flow'!$E$46,(1+'Corn Soy Rotation Sensitivity'!$E33)*'Organic Cash Flow'!$I$11*(1+'Corn Soy Rotation Sensitivity'!K$28)*'Organic Cash Flow'!$I$10-'Organic Cash Flow'!$I$45)</f>
        <v>0</v>
      </c>
      <c r="L33" s="2">
        <f>NPV('Organic Cash Flow'!$C$3,'Organic Cash Flow'!$E$46,(1+'Corn Soy Rotation Sensitivity'!$E33)*'Organic Cash Flow'!$I$11*(1+'Corn Soy Rotation Sensitivity'!L$28)*'Organic Cash Flow'!$I$10-'Organic Cash Flow'!$I$45)</f>
        <v>0</v>
      </c>
      <c r="M33" s="2">
        <f>NPV('Organic Cash Flow'!$C$3,'Organic Cash Flow'!$E$46,(1+'Corn Soy Rotation Sensitivity'!$E33)*'Organic Cash Flow'!$I$11*(1+'Corn Soy Rotation Sensitivity'!M$28)*'Organic Cash Flow'!$I$10-'Organic Cash Flow'!$I$45)</f>
        <v>0</v>
      </c>
      <c r="N33" s="2">
        <f>NPV('Organic Cash Flow'!$C$3,'Organic Cash Flow'!$E$46,(1+'Corn Soy Rotation Sensitivity'!$E33)*'Organic Cash Flow'!$I$11*(1+'Corn Soy Rotation Sensitivity'!N$28)*'Organic Cash Flow'!$I$10-'Organic Cash Flow'!$I$45)</f>
        <v>0</v>
      </c>
      <c r="O33" s="2">
        <f>NPV('Organic Cash Flow'!$C$3,'Organic Cash Flow'!$E$46,(1+'Corn Soy Rotation Sensitivity'!$E33)*'Organic Cash Flow'!$I$11*(1+'Corn Soy Rotation Sensitivity'!O$28)*'Organic Cash Flow'!$I$10-'Organic Cash Flow'!$I$45)</f>
        <v>0</v>
      </c>
      <c r="P33" s="2">
        <f>NPV('Organic Cash Flow'!$C$3,'Organic Cash Flow'!$E$46,(1+'Corn Soy Rotation Sensitivity'!$E33)*'Organic Cash Flow'!$I$11*(1+'Corn Soy Rotation Sensitivity'!P$28)*'Organic Cash Flow'!$I$10-'Organic Cash Flow'!$I$45)</f>
        <v>0</v>
      </c>
      <c r="Q33" s="2">
        <f>NPV('Organic Cash Flow'!$C$3,'Organic Cash Flow'!$E$46,(1+'Corn Soy Rotation Sensitivity'!$E33)*'Organic Cash Flow'!$I$11*(1+'Corn Soy Rotation Sensitivity'!Q$28)*'Organic Cash Flow'!$I$10-'Organic Cash Flow'!$I$45)</f>
        <v>0</v>
      </c>
      <c r="R33" s="2">
        <f>NPV('Organic Cash Flow'!$C$3,'Organic Cash Flow'!$E$46,(1+'Corn Soy Rotation Sensitivity'!$E33)*'Organic Cash Flow'!$I$11*(1+'Corn Soy Rotation Sensitivity'!R$28)*'Organic Cash Flow'!$I$10-'Organic Cash Flow'!$I$45)</f>
        <v>0</v>
      </c>
      <c r="S33" s="2"/>
      <c r="T33" s="59"/>
      <c r="V33" s="165"/>
      <c r="W33" s="10">
        <f t="shared" si="3"/>
        <v>-0.1</v>
      </c>
      <c r="X33" s="25" t="e">
        <f>F33/NPV('Organic Cash Flow'!$C$3,'Organic Cash Flow'!$E$45,'Organic Cash Flow'!$I$45)</f>
        <v>#DIV/0!</v>
      </c>
      <c r="Y33" s="25" t="e">
        <f>G33/NPV('Organic Cash Flow'!$C$3,'Organic Cash Flow'!$E$45,'Organic Cash Flow'!$I$45)</f>
        <v>#DIV/0!</v>
      </c>
      <c r="Z33" s="25" t="e">
        <f>H33/NPV('Organic Cash Flow'!$C$3,'Organic Cash Flow'!$E$45,'Organic Cash Flow'!$I$45)</f>
        <v>#DIV/0!</v>
      </c>
      <c r="AA33" s="25" t="e">
        <f>I33/NPV('Organic Cash Flow'!$C$3,'Organic Cash Flow'!$E$45,'Organic Cash Flow'!$I$45)</f>
        <v>#DIV/0!</v>
      </c>
      <c r="AB33" s="25" t="e">
        <f>J33/NPV('Organic Cash Flow'!$C$3,'Organic Cash Flow'!$E$45,'Organic Cash Flow'!$I$45)</f>
        <v>#DIV/0!</v>
      </c>
      <c r="AC33" s="25" t="e">
        <f>K33/NPV('Organic Cash Flow'!$C$3,'Organic Cash Flow'!$E$45,'Organic Cash Flow'!$I$45)</f>
        <v>#DIV/0!</v>
      </c>
      <c r="AD33" s="25" t="e">
        <f>L33/NPV('Organic Cash Flow'!$C$3,'Organic Cash Flow'!$E$45,'Organic Cash Flow'!$I$45)</f>
        <v>#DIV/0!</v>
      </c>
      <c r="AE33" s="25" t="e">
        <f>M33/NPV('Organic Cash Flow'!$C$3,'Organic Cash Flow'!$E$45,'Organic Cash Flow'!$I$45)</f>
        <v>#DIV/0!</v>
      </c>
      <c r="AF33" s="25" t="e">
        <f>N33/NPV('Organic Cash Flow'!$C$3,'Organic Cash Flow'!$E$45,'Organic Cash Flow'!$I$45)</f>
        <v>#DIV/0!</v>
      </c>
      <c r="AG33" s="25" t="e">
        <f>O33/NPV('Organic Cash Flow'!$C$3,'Organic Cash Flow'!$E$45,'Organic Cash Flow'!$I$45)</f>
        <v>#DIV/0!</v>
      </c>
      <c r="AH33" s="25" t="e">
        <f>P33/NPV('Organic Cash Flow'!$C$3,'Organic Cash Flow'!$E$45,'Organic Cash Flow'!$I$45)</f>
        <v>#DIV/0!</v>
      </c>
      <c r="AI33" s="25" t="e">
        <f>Q33/NPV('Organic Cash Flow'!$C$3,'Organic Cash Flow'!$E$45,'Organic Cash Flow'!$I$45)</f>
        <v>#DIV/0!</v>
      </c>
      <c r="AJ33" s="25" t="e">
        <f>R33/NPV('Organic Cash Flow'!$C$3,'Organic Cash Flow'!$E$45,'Organic Cash Flow'!$I$45)</f>
        <v>#DIV/0!</v>
      </c>
      <c r="AL33" s="61"/>
    </row>
    <row r="34" spans="1:38" x14ac:dyDescent="0.25">
      <c r="A34" s="160"/>
      <c r="B34" s="209"/>
      <c r="C34" s="207">
        <f>'Organic Cash Flow'!$E$11</f>
        <v>0</v>
      </c>
      <c r="D34" s="207">
        <f>(1+E34)*'Organic Cash Flow'!$I$11</f>
        <v>0</v>
      </c>
      <c r="E34" s="175">
        <v>-0.05</v>
      </c>
      <c r="F34" s="2">
        <f>NPV('Organic Cash Flow'!$C$3,'Organic Cash Flow'!$E$46,(1+'Corn Soy Rotation Sensitivity'!$E34)*'Organic Cash Flow'!$I$11*(1+'Corn Soy Rotation Sensitivity'!F$28)*'Organic Cash Flow'!$I$10-'Organic Cash Flow'!$I$45)</f>
        <v>0</v>
      </c>
      <c r="G34" s="2">
        <f>NPV('Organic Cash Flow'!$C$3,'Organic Cash Flow'!$E$46,(1+'Corn Soy Rotation Sensitivity'!$E34)*'Organic Cash Flow'!$I$11*(1+'Corn Soy Rotation Sensitivity'!G$28)*'Organic Cash Flow'!$I$10-'Organic Cash Flow'!$I$45)</f>
        <v>0</v>
      </c>
      <c r="H34" s="2">
        <f>NPV('Organic Cash Flow'!$C$3,'Organic Cash Flow'!$E$46,(1+'Corn Soy Rotation Sensitivity'!$E34)*'Organic Cash Flow'!$I$11*(1+'Corn Soy Rotation Sensitivity'!H$28)*'Organic Cash Flow'!$I$10-'Organic Cash Flow'!$I$45)</f>
        <v>0</v>
      </c>
      <c r="I34" s="2">
        <f>NPV('Organic Cash Flow'!$C$3,'Organic Cash Flow'!$E$46,(1+'Corn Soy Rotation Sensitivity'!$E34)*'Organic Cash Flow'!$I$11*(1+'Corn Soy Rotation Sensitivity'!I$28)*'Organic Cash Flow'!$I$10-'Organic Cash Flow'!$I$45)</f>
        <v>0</v>
      </c>
      <c r="J34" s="2">
        <f>NPV('Organic Cash Flow'!$C$3,'Organic Cash Flow'!$E$46,(1+'Corn Soy Rotation Sensitivity'!$E34)*'Organic Cash Flow'!$I$11*(1+'Corn Soy Rotation Sensitivity'!J$28)*'Organic Cash Flow'!$I$10-'Organic Cash Flow'!$I$45)</f>
        <v>0</v>
      </c>
      <c r="K34" s="2">
        <f>NPV('Organic Cash Flow'!$C$3,'Organic Cash Flow'!$E$46,(1+'Corn Soy Rotation Sensitivity'!$E34)*'Organic Cash Flow'!$I$11*(1+'Corn Soy Rotation Sensitivity'!K$28)*'Organic Cash Flow'!$I$10-'Organic Cash Flow'!$I$45)</f>
        <v>0</v>
      </c>
      <c r="L34" s="2">
        <f>NPV('Organic Cash Flow'!$C$3,'Organic Cash Flow'!$E$46,(1+'Corn Soy Rotation Sensitivity'!$E34)*'Organic Cash Flow'!$I$11*(1+'Corn Soy Rotation Sensitivity'!L$28)*'Organic Cash Flow'!$I$10-'Organic Cash Flow'!$I$45)</f>
        <v>0</v>
      </c>
      <c r="M34" s="2">
        <f>NPV('Organic Cash Flow'!$C$3,'Organic Cash Flow'!$E$46,(1+'Corn Soy Rotation Sensitivity'!$E34)*'Organic Cash Flow'!$I$11*(1+'Corn Soy Rotation Sensitivity'!M$28)*'Organic Cash Flow'!$I$10-'Organic Cash Flow'!$I$45)</f>
        <v>0</v>
      </c>
      <c r="N34" s="2">
        <f>NPV('Organic Cash Flow'!$C$3,'Organic Cash Flow'!$E$46,(1+'Corn Soy Rotation Sensitivity'!$E34)*'Organic Cash Flow'!$I$11*(1+'Corn Soy Rotation Sensitivity'!N$28)*'Organic Cash Flow'!$I$10-'Organic Cash Flow'!$I$45)</f>
        <v>0</v>
      </c>
      <c r="O34" s="2">
        <f>NPV('Organic Cash Flow'!$C$3,'Organic Cash Flow'!$E$46,(1+'Corn Soy Rotation Sensitivity'!$E34)*'Organic Cash Flow'!$I$11*(1+'Corn Soy Rotation Sensitivity'!O$28)*'Organic Cash Flow'!$I$10-'Organic Cash Flow'!$I$45)</f>
        <v>0</v>
      </c>
      <c r="P34" s="2">
        <f>NPV('Organic Cash Flow'!$C$3,'Organic Cash Flow'!$E$46,(1+'Corn Soy Rotation Sensitivity'!$E34)*'Organic Cash Flow'!$I$11*(1+'Corn Soy Rotation Sensitivity'!P$28)*'Organic Cash Flow'!$I$10-'Organic Cash Flow'!$I$45)</f>
        <v>0</v>
      </c>
      <c r="Q34" s="2">
        <f>NPV('Organic Cash Flow'!$C$3,'Organic Cash Flow'!$E$46,(1+'Corn Soy Rotation Sensitivity'!$E34)*'Organic Cash Flow'!$I$11*(1+'Corn Soy Rotation Sensitivity'!Q$28)*'Organic Cash Flow'!$I$10-'Organic Cash Flow'!$I$45)</f>
        <v>0</v>
      </c>
      <c r="R34" s="2">
        <f>NPV('Organic Cash Flow'!$C$3,'Organic Cash Flow'!$E$46,(1+'Corn Soy Rotation Sensitivity'!$E34)*'Organic Cash Flow'!$I$11*(1+'Corn Soy Rotation Sensitivity'!R$28)*'Organic Cash Flow'!$I$10-'Organic Cash Flow'!$I$45)</f>
        <v>0</v>
      </c>
      <c r="S34" s="2"/>
      <c r="T34" s="59"/>
      <c r="V34" s="165"/>
      <c r="W34" s="10">
        <f t="shared" si="3"/>
        <v>-0.05</v>
      </c>
      <c r="X34" s="25" t="e">
        <f>F34/NPV('Organic Cash Flow'!$C$3,'Organic Cash Flow'!$E$45,'Organic Cash Flow'!$I$45)</f>
        <v>#DIV/0!</v>
      </c>
      <c r="Y34" s="25" t="e">
        <f>G34/NPV('Organic Cash Flow'!$C$3,'Organic Cash Flow'!$E$45,'Organic Cash Flow'!$I$45)</f>
        <v>#DIV/0!</v>
      </c>
      <c r="Z34" s="25" t="e">
        <f>H34/NPV('Organic Cash Flow'!$C$3,'Organic Cash Flow'!$E$45,'Organic Cash Flow'!$I$45)</f>
        <v>#DIV/0!</v>
      </c>
      <c r="AA34" s="25" t="e">
        <f>I34/NPV('Organic Cash Flow'!$C$3,'Organic Cash Flow'!$E$45,'Organic Cash Flow'!$I$45)</f>
        <v>#DIV/0!</v>
      </c>
      <c r="AB34" s="25" t="e">
        <f>J34/NPV('Organic Cash Flow'!$C$3,'Organic Cash Flow'!$E$45,'Organic Cash Flow'!$I$45)</f>
        <v>#DIV/0!</v>
      </c>
      <c r="AC34" s="25" t="e">
        <f>K34/NPV('Organic Cash Flow'!$C$3,'Organic Cash Flow'!$E$45,'Organic Cash Flow'!$I$45)</f>
        <v>#DIV/0!</v>
      </c>
      <c r="AD34" s="25" t="e">
        <f>L34/NPV('Organic Cash Flow'!$C$3,'Organic Cash Flow'!$E$45,'Organic Cash Flow'!$I$45)</f>
        <v>#DIV/0!</v>
      </c>
      <c r="AE34" s="25" t="e">
        <f>M34/NPV('Organic Cash Flow'!$C$3,'Organic Cash Flow'!$E$45,'Organic Cash Flow'!$I$45)</f>
        <v>#DIV/0!</v>
      </c>
      <c r="AF34" s="25" t="e">
        <f>N34/NPV('Organic Cash Flow'!$C$3,'Organic Cash Flow'!$E$45,'Organic Cash Flow'!$I$45)</f>
        <v>#DIV/0!</v>
      </c>
      <c r="AG34" s="25" t="e">
        <f>O34/NPV('Organic Cash Flow'!$C$3,'Organic Cash Flow'!$E$45,'Organic Cash Flow'!$I$45)</f>
        <v>#DIV/0!</v>
      </c>
      <c r="AH34" s="25" t="e">
        <f>P34/NPV('Organic Cash Flow'!$C$3,'Organic Cash Flow'!$E$45,'Organic Cash Flow'!$I$45)</f>
        <v>#DIV/0!</v>
      </c>
      <c r="AI34" s="25" t="e">
        <f>Q34/NPV('Organic Cash Flow'!$C$3,'Organic Cash Flow'!$E$45,'Organic Cash Flow'!$I$45)</f>
        <v>#DIV/0!</v>
      </c>
      <c r="AJ34" s="25" t="e">
        <f>R34/NPV('Organic Cash Flow'!$C$3,'Organic Cash Flow'!$E$45,'Organic Cash Flow'!$I$45)</f>
        <v>#DIV/0!</v>
      </c>
      <c r="AL34" s="61"/>
    </row>
    <row r="35" spans="1:38" ht="15.75" x14ac:dyDescent="0.25">
      <c r="A35" s="160"/>
      <c r="B35" s="209"/>
      <c r="C35" s="207">
        <f>'Organic Cash Flow'!$E$11</f>
        <v>0</v>
      </c>
      <c r="D35" s="207">
        <f>(1+E35)*'Organic Cash Flow'!$I$11</f>
        <v>0</v>
      </c>
      <c r="E35" s="175">
        <v>0</v>
      </c>
      <c r="F35" s="2">
        <f>NPV('Organic Cash Flow'!$C$3,'Organic Cash Flow'!$E$46,(1+'Corn Soy Rotation Sensitivity'!$E35)*'Organic Cash Flow'!$I$11*(1+'Corn Soy Rotation Sensitivity'!F$28)*'Organic Cash Flow'!$I$10-'Organic Cash Flow'!$I$45)</f>
        <v>0</v>
      </c>
      <c r="G35" s="2">
        <f>NPV('Organic Cash Flow'!$C$3,'Organic Cash Flow'!$E$46,(1+'Corn Soy Rotation Sensitivity'!$E35)*'Organic Cash Flow'!$I$11*(1+'Corn Soy Rotation Sensitivity'!G$28)*'Organic Cash Flow'!$I$10-'Organic Cash Flow'!$I$45)</f>
        <v>0</v>
      </c>
      <c r="H35" s="2">
        <f>NPV('Organic Cash Flow'!$C$3,'Organic Cash Flow'!$E$46,(1+'Corn Soy Rotation Sensitivity'!$E35)*'Organic Cash Flow'!$I$11*(1+'Corn Soy Rotation Sensitivity'!H$28)*'Organic Cash Flow'!$I$10-'Organic Cash Flow'!$I$45)</f>
        <v>0</v>
      </c>
      <c r="I35" s="2">
        <f>NPV('Organic Cash Flow'!$C$3,'Organic Cash Flow'!$E$46,(1+'Corn Soy Rotation Sensitivity'!$E35)*'Organic Cash Flow'!$I$11*(1+'Corn Soy Rotation Sensitivity'!I$28)*'Organic Cash Flow'!$I$10-'Organic Cash Flow'!$I$45)</f>
        <v>0</v>
      </c>
      <c r="J35" s="2">
        <f>NPV('Organic Cash Flow'!$C$3,'Organic Cash Flow'!$E$46,(1+'Corn Soy Rotation Sensitivity'!$E35)*'Organic Cash Flow'!$I$11*(1+'Corn Soy Rotation Sensitivity'!J$28)*'Organic Cash Flow'!$I$10-'Organic Cash Flow'!$I$45)</f>
        <v>0</v>
      </c>
      <c r="K35" s="2">
        <f>NPV('Organic Cash Flow'!$C$3,'Organic Cash Flow'!$E$46,(1+'Corn Soy Rotation Sensitivity'!$E35)*'Organic Cash Flow'!$I$11*(1+'Corn Soy Rotation Sensitivity'!K$28)*'Organic Cash Flow'!$I$10-'Organic Cash Flow'!$I$45)</f>
        <v>0</v>
      </c>
      <c r="L35" s="24">
        <f>NPV('Organic Cash Flow'!C3,'Organic Cash Flow'!E46,'Organic Cash Flow'!I46)</f>
        <v>0</v>
      </c>
      <c r="M35" s="2">
        <f>NPV('Organic Cash Flow'!$C$3,'Organic Cash Flow'!$E$46,(1+'Corn Soy Rotation Sensitivity'!$E35)*'Organic Cash Flow'!$I$11*(1+'Corn Soy Rotation Sensitivity'!M$28)*'Organic Cash Flow'!$I$10-'Organic Cash Flow'!$I$45)</f>
        <v>0</v>
      </c>
      <c r="N35" s="2">
        <f>NPV('Organic Cash Flow'!$C$3,'Organic Cash Flow'!$E$46,(1+'Corn Soy Rotation Sensitivity'!$E35)*'Organic Cash Flow'!$I$11*(1+'Corn Soy Rotation Sensitivity'!N$28)*'Organic Cash Flow'!$I$10-'Organic Cash Flow'!$I$45)</f>
        <v>0</v>
      </c>
      <c r="O35" s="2">
        <f>NPV('Organic Cash Flow'!$C$3,'Organic Cash Flow'!$E$46,(1+'Corn Soy Rotation Sensitivity'!$E35)*'Organic Cash Flow'!$I$11*(1+'Corn Soy Rotation Sensitivity'!O$28)*'Organic Cash Flow'!$I$10-'Organic Cash Flow'!$I$45)</f>
        <v>0</v>
      </c>
      <c r="P35" s="2">
        <f>NPV('Organic Cash Flow'!$C$3,'Organic Cash Flow'!$E$46,(1+'Corn Soy Rotation Sensitivity'!$E35)*'Organic Cash Flow'!$I$11*(1+'Corn Soy Rotation Sensitivity'!P$28)*'Organic Cash Flow'!$I$10-'Organic Cash Flow'!$I$45)</f>
        <v>0</v>
      </c>
      <c r="Q35" s="2">
        <f>NPV('Organic Cash Flow'!$C$3,'Organic Cash Flow'!$E$46,(1+'Corn Soy Rotation Sensitivity'!$E35)*'Organic Cash Flow'!$I$11*(1+'Corn Soy Rotation Sensitivity'!Q$28)*'Organic Cash Flow'!$I$10-'Organic Cash Flow'!$I$45)</f>
        <v>0</v>
      </c>
      <c r="R35" s="2">
        <f>NPV('Organic Cash Flow'!$C$3,'Organic Cash Flow'!$E$46,(1+'Corn Soy Rotation Sensitivity'!$E35)*'Organic Cash Flow'!$I$11*(1+'Corn Soy Rotation Sensitivity'!R$28)*'Organic Cash Flow'!$I$10-'Organic Cash Flow'!$I$45)</f>
        <v>0</v>
      </c>
      <c r="S35" s="2"/>
      <c r="T35" s="59"/>
      <c r="V35" s="165"/>
      <c r="W35" s="10">
        <f t="shared" si="3"/>
        <v>0</v>
      </c>
      <c r="X35" s="25" t="e">
        <f>F35/NPV('Organic Cash Flow'!$C$3,'Organic Cash Flow'!$E$45,'Organic Cash Flow'!$I$45)</f>
        <v>#DIV/0!</v>
      </c>
      <c r="Y35" s="25" t="e">
        <f>G35/NPV('Organic Cash Flow'!$C$3,'Organic Cash Flow'!$E$45,'Organic Cash Flow'!$I$45)</f>
        <v>#DIV/0!</v>
      </c>
      <c r="Z35" s="25" t="e">
        <f>H35/NPV('Organic Cash Flow'!$C$3,'Organic Cash Flow'!$E$45,'Organic Cash Flow'!$I$45)</f>
        <v>#DIV/0!</v>
      </c>
      <c r="AA35" s="25" t="e">
        <f>I35/NPV('Organic Cash Flow'!$C$3,'Organic Cash Flow'!$E$45,'Organic Cash Flow'!$I$45)</f>
        <v>#DIV/0!</v>
      </c>
      <c r="AB35" s="25" t="e">
        <f>J35/NPV('Organic Cash Flow'!$C$3,'Organic Cash Flow'!$E$45,'Organic Cash Flow'!$I$45)</f>
        <v>#DIV/0!</v>
      </c>
      <c r="AC35" s="25" t="e">
        <f>K35/NPV('Organic Cash Flow'!$C$3,'Organic Cash Flow'!$E$45,'Organic Cash Flow'!$I$45)</f>
        <v>#DIV/0!</v>
      </c>
      <c r="AD35" s="26" t="e">
        <f>L35/NPV('Organic Cash Flow'!$C$3,'Organic Cash Flow'!$E$45,'Organic Cash Flow'!$I$45)</f>
        <v>#DIV/0!</v>
      </c>
      <c r="AE35" s="25" t="e">
        <f>M35/NPV('Organic Cash Flow'!$C$3,'Organic Cash Flow'!$E$45,'Organic Cash Flow'!$I$45)</f>
        <v>#DIV/0!</v>
      </c>
      <c r="AF35" s="25" t="e">
        <f>N35/NPV('Organic Cash Flow'!$C$3,'Organic Cash Flow'!$E$45,'Organic Cash Flow'!$I$45)</f>
        <v>#DIV/0!</v>
      </c>
      <c r="AG35" s="25" t="e">
        <f>O35/NPV('Organic Cash Flow'!$C$3,'Organic Cash Flow'!$E$45,'Organic Cash Flow'!$I$45)</f>
        <v>#DIV/0!</v>
      </c>
      <c r="AH35" s="25" t="e">
        <f>P35/NPV('Organic Cash Flow'!$C$3,'Organic Cash Flow'!$E$45,'Organic Cash Flow'!$I$45)</f>
        <v>#DIV/0!</v>
      </c>
      <c r="AI35" s="25" t="e">
        <f>Q35/NPV('Organic Cash Flow'!$C$3,'Organic Cash Flow'!$E$45,'Organic Cash Flow'!$I$45)</f>
        <v>#DIV/0!</v>
      </c>
      <c r="AJ35" s="25" t="e">
        <f>R35/NPV('Organic Cash Flow'!$C$3,'Organic Cash Flow'!$E$45,'Organic Cash Flow'!$I$45)</f>
        <v>#DIV/0!</v>
      </c>
      <c r="AL35" s="61"/>
    </row>
    <row r="36" spans="1:38" x14ac:dyDescent="0.25">
      <c r="A36" s="160"/>
      <c r="B36" s="209"/>
      <c r="C36" s="207">
        <f>'Organic Cash Flow'!$E$11</f>
        <v>0</v>
      </c>
      <c r="D36" s="207">
        <f>(1+E36)*'Organic Cash Flow'!$I$11</f>
        <v>0</v>
      </c>
      <c r="E36" s="175">
        <v>0.05</v>
      </c>
      <c r="F36" s="2">
        <f>NPV('Organic Cash Flow'!$C$3,'Organic Cash Flow'!$E$46,(1+'Corn Soy Rotation Sensitivity'!$E36)*'Organic Cash Flow'!$I$11*(1+'Corn Soy Rotation Sensitivity'!F$28)*'Organic Cash Flow'!$I$10-'Organic Cash Flow'!$I$45)</f>
        <v>0</v>
      </c>
      <c r="G36" s="2">
        <f>NPV('Organic Cash Flow'!$C$3,'Organic Cash Flow'!$E$46,(1+'Corn Soy Rotation Sensitivity'!$E36)*'Organic Cash Flow'!$I$11*(1+'Corn Soy Rotation Sensitivity'!G$28)*'Organic Cash Flow'!$I$10-'Organic Cash Flow'!$I$45)</f>
        <v>0</v>
      </c>
      <c r="H36" s="2">
        <f>NPV('Organic Cash Flow'!$C$3,'Organic Cash Flow'!$E$46,(1+'Corn Soy Rotation Sensitivity'!$E36)*'Organic Cash Flow'!$I$11*(1+'Corn Soy Rotation Sensitivity'!H$28)*'Organic Cash Flow'!$I$10-'Organic Cash Flow'!$I$45)</f>
        <v>0</v>
      </c>
      <c r="I36" s="2">
        <f>NPV('Organic Cash Flow'!$C$3,'Organic Cash Flow'!$E$46,(1+'Corn Soy Rotation Sensitivity'!$E36)*'Organic Cash Flow'!$I$11*(1+'Corn Soy Rotation Sensitivity'!I$28)*'Organic Cash Flow'!$I$10-'Organic Cash Flow'!$I$45)</f>
        <v>0</v>
      </c>
      <c r="J36" s="2">
        <f>NPV('Organic Cash Flow'!$C$3,'Organic Cash Flow'!$E$46,(1+'Corn Soy Rotation Sensitivity'!$E36)*'Organic Cash Flow'!$I$11*(1+'Corn Soy Rotation Sensitivity'!J$28)*'Organic Cash Flow'!$I$10-'Organic Cash Flow'!$I$45)</f>
        <v>0</v>
      </c>
      <c r="K36" s="2">
        <f>NPV('Organic Cash Flow'!$C$3,'Organic Cash Flow'!$E$46,(1+'Corn Soy Rotation Sensitivity'!$E36)*'Organic Cash Flow'!$I$11*(1+'Corn Soy Rotation Sensitivity'!K$28)*'Organic Cash Flow'!$I$10-'Organic Cash Flow'!$I$45)</f>
        <v>0</v>
      </c>
      <c r="L36" s="2">
        <f>NPV('Organic Cash Flow'!$C$3,'Organic Cash Flow'!$E$46,(1+'Corn Soy Rotation Sensitivity'!$E36)*'Organic Cash Flow'!$I$11*(1+'Corn Soy Rotation Sensitivity'!L$28)*'Organic Cash Flow'!$I$10-'Organic Cash Flow'!$I$45)</f>
        <v>0</v>
      </c>
      <c r="M36" s="2">
        <f>NPV('Organic Cash Flow'!$C$3,'Organic Cash Flow'!$E$46,(1+'Corn Soy Rotation Sensitivity'!$E36)*'Organic Cash Flow'!$I$11*(1+'Corn Soy Rotation Sensitivity'!M$28)*'Organic Cash Flow'!$I$10-'Organic Cash Flow'!$I$45)</f>
        <v>0</v>
      </c>
      <c r="N36" s="2">
        <f>NPV('Organic Cash Flow'!$C$3,'Organic Cash Flow'!$E$46,(1+'Corn Soy Rotation Sensitivity'!$E36)*'Organic Cash Flow'!$I$11*(1+'Corn Soy Rotation Sensitivity'!N$28)*'Organic Cash Flow'!$I$10-'Organic Cash Flow'!$I$45)</f>
        <v>0</v>
      </c>
      <c r="O36" s="2">
        <f>NPV('Organic Cash Flow'!$C$3,'Organic Cash Flow'!$E$46,(1+'Corn Soy Rotation Sensitivity'!$E36)*'Organic Cash Flow'!$I$11*(1+'Corn Soy Rotation Sensitivity'!O$28)*'Organic Cash Flow'!$I$10-'Organic Cash Flow'!$I$45)</f>
        <v>0</v>
      </c>
      <c r="P36" s="2">
        <f>NPV('Organic Cash Flow'!$C$3,'Organic Cash Flow'!$E$46,(1+'Corn Soy Rotation Sensitivity'!$E36)*'Organic Cash Flow'!$I$11*(1+'Corn Soy Rotation Sensitivity'!P$28)*'Organic Cash Flow'!$I$10-'Organic Cash Flow'!$I$45)</f>
        <v>0</v>
      </c>
      <c r="Q36" s="2">
        <f>NPV('Organic Cash Flow'!$C$3,'Organic Cash Flow'!$E$46,(1+'Corn Soy Rotation Sensitivity'!$E36)*'Organic Cash Flow'!$I$11*(1+'Corn Soy Rotation Sensitivity'!Q$28)*'Organic Cash Flow'!$I$10-'Organic Cash Flow'!$I$45)</f>
        <v>0</v>
      </c>
      <c r="R36" s="2">
        <f>NPV('Organic Cash Flow'!$C$3,'Organic Cash Flow'!$E$46,(1+'Corn Soy Rotation Sensitivity'!$E36)*'Organic Cash Flow'!$I$11*(1+'Corn Soy Rotation Sensitivity'!R$28)*'Organic Cash Flow'!$I$10-'Organic Cash Flow'!$I$45)</f>
        <v>0</v>
      </c>
      <c r="S36" s="2"/>
      <c r="T36" s="59"/>
      <c r="V36" s="165"/>
      <c r="W36" s="10">
        <f t="shared" si="3"/>
        <v>0.05</v>
      </c>
      <c r="X36" s="25" t="e">
        <f>F36/NPV('Organic Cash Flow'!$C$3,'Organic Cash Flow'!$E$45,'Organic Cash Flow'!$I$45)</f>
        <v>#DIV/0!</v>
      </c>
      <c r="Y36" s="25" t="e">
        <f>G36/NPV('Organic Cash Flow'!$C$3,'Organic Cash Flow'!$E$45,'Organic Cash Flow'!$I$45)</f>
        <v>#DIV/0!</v>
      </c>
      <c r="Z36" s="25" t="e">
        <f>H36/NPV('Organic Cash Flow'!$C$3,'Organic Cash Flow'!$E$45,'Organic Cash Flow'!$I$45)</f>
        <v>#DIV/0!</v>
      </c>
      <c r="AA36" s="25" t="e">
        <f>I36/NPV('Organic Cash Flow'!$C$3,'Organic Cash Flow'!$E$45,'Organic Cash Flow'!$I$45)</f>
        <v>#DIV/0!</v>
      </c>
      <c r="AB36" s="25" t="e">
        <f>J36/NPV('Organic Cash Flow'!$C$3,'Organic Cash Flow'!$E$45,'Organic Cash Flow'!$I$45)</f>
        <v>#DIV/0!</v>
      </c>
      <c r="AC36" s="25" t="e">
        <f>K36/NPV('Organic Cash Flow'!$C$3,'Organic Cash Flow'!$E$45,'Organic Cash Flow'!$I$45)</f>
        <v>#DIV/0!</v>
      </c>
      <c r="AD36" s="25" t="e">
        <f>L36/NPV('Organic Cash Flow'!$C$3,'Organic Cash Flow'!$E$45,'Organic Cash Flow'!$I$45)</f>
        <v>#DIV/0!</v>
      </c>
      <c r="AE36" s="25" t="e">
        <f>M36/NPV('Organic Cash Flow'!$C$3,'Organic Cash Flow'!$E$45,'Organic Cash Flow'!$I$45)</f>
        <v>#DIV/0!</v>
      </c>
      <c r="AF36" s="25" t="e">
        <f>N36/NPV('Organic Cash Flow'!$C$3,'Organic Cash Flow'!$E$45,'Organic Cash Flow'!$I$45)</f>
        <v>#DIV/0!</v>
      </c>
      <c r="AG36" s="25" t="e">
        <f>O36/NPV('Organic Cash Flow'!$C$3,'Organic Cash Flow'!$E$45,'Organic Cash Flow'!$I$45)</f>
        <v>#DIV/0!</v>
      </c>
      <c r="AH36" s="25" t="e">
        <f>P36/NPV('Organic Cash Flow'!$C$3,'Organic Cash Flow'!$E$45,'Organic Cash Flow'!$I$45)</f>
        <v>#DIV/0!</v>
      </c>
      <c r="AI36" s="25" t="e">
        <f>Q36/NPV('Organic Cash Flow'!$C$3,'Organic Cash Flow'!$E$45,'Organic Cash Flow'!$I$45)</f>
        <v>#DIV/0!</v>
      </c>
      <c r="AJ36" s="25" t="e">
        <f>R36/NPV('Organic Cash Flow'!$C$3,'Organic Cash Flow'!$E$45,'Organic Cash Flow'!$I$45)</f>
        <v>#DIV/0!</v>
      </c>
      <c r="AL36" s="61"/>
    </row>
    <row r="37" spans="1:38" x14ac:dyDescent="0.25">
      <c r="A37" s="160"/>
      <c r="B37" s="209"/>
      <c r="C37" s="207">
        <f>'Organic Cash Flow'!$E$11</f>
        <v>0</v>
      </c>
      <c r="D37" s="207">
        <f>(1+E37)*'Organic Cash Flow'!$I$11</f>
        <v>0</v>
      </c>
      <c r="E37" s="175">
        <v>0.1</v>
      </c>
      <c r="F37" s="2">
        <f>NPV('Organic Cash Flow'!$C$3,'Organic Cash Flow'!$E$46,(1+'Corn Soy Rotation Sensitivity'!$E37)*'Organic Cash Flow'!$I$11*(1+'Corn Soy Rotation Sensitivity'!F$28)*'Organic Cash Flow'!$I$10-'Organic Cash Flow'!$I$45)</f>
        <v>0</v>
      </c>
      <c r="G37" s="2">
        <f>NPV('Organic Cash Flow'!$C$3,'Organic Cash Flow'!$E$46,(1+'Corn Soy Rotation Sensitivity'!$E37)*'Organic Cash Flow'!$I$11*(1+'Corn Soy Rotation Sensitivity'!G$28)*'Organic Cash Flow'!$I$10-'Organic Cash Flow'!$I$45)</f>
        <v>0</v>
      </c>
      <c r="H37" s="2">
        <f>NPV('Organic Cash Flow'!$C$3,'Organic Cash Flow'!$E$46,(1+'Corn Soy Rotation Sensitivity'!$E37)*'Organic Cash Flow'!$I$11*(1+'Corn Soy Rotation Sensitivity'!H$28)*'Organic Cash Flow'!$I$10-'Organic Cash Flow'!$I$45)</f>
        <v>0</v>
      </c>
      <c r="I37" s="2">
        <f>NPV('Organic Cash Flow'!$C$3,'Organic Cash Flow'!$E$46,(1+'Corn Soy Rotation Sensitivity'!$E37)*'Organic Cash Flow'!$I$11*(1+'Corn Soy Rotation Sensitivity'!I$28)*'Organic Cash Flow'!$I$10-'Organic Cash Flow'!$I$45)</f>
        <v>0</v>
      </c>
      <c r="J37" s="2">
        <f>NPV('Organic Cash Flow'!$C$3,'Organic Cash Flow'!$E$46,(1+'Corn Soy Rotation Sensitivity'!$E37)*'Organic Cash Flow'!$I$11*(1+'Corn Soy Rotation Sensitivity'!J$28)*'Organic Cash Flow'!$I$10-'Organic Cash Flow'!$I$45)</f>
        <v>0</v>
      </c>
      <c r="K37" s="2">
        <f>NPV('Organic Cash Flow'!$C$3,'Organic Cash Flow'!$E$46,(1+'Corn Soy Rotation Sensitivity'!$E37)*'Organic Cash Flow'!$I$11*(1+'Corn Soy Rotation Sensitivity'!K$28)*'Organic Cash Flow'!$I$10-'Organic Cash Flow'!$I$45)</f>
        <v>0</v>
      </c>
      <c r="L37" s="2">
        <f>NPV('Organic Cash Flow'!$C$3,'Organic Cash Flow'!$E$46,(1+'Corn Soy Rotation Sensitivity'!$E37)*'Organic Cash Flow'!$I$11*(1+'Corn Soy Rotation Sensitivity'!L$28)*'Organic Cash Flow'!$I$10-'Organic Cash Flow'!$I$45)</f>
        <v>0</v>
      </c>
      <c r="M37" s="2">
        <f>NPV('Organic Cash Flow'!$C$3,'Organic Cash Flow'!$E$46,(1+'Corn Soy Rotation Sensitivity'!$E37)*'Organic Cash Flow'!$I$11*(1+'Corn Soy Rotation Sensitivity'!M$28)*'Organic Cash Flow'!$I$10-'Organic Cash Flow'!$I$45)</f>
        <v>0</v>
      </c>
      <c r="N37" s="2">
        <f>NPV('Organic Cash Flow'!$C$3,'Organic Cash Flow'!$E$46,(1+'Corn Soy Rotation Sensitivity'!$E37)*'Organic Cash Flow'!$I$11*(1+'Corn Soy Rotation Sensitivity'!N$28)*'Organic Cash Flow'!$I$10-'Organic Cash Flow'!$I$45)</f>
        <v>0</v>
      </c>
      <c r="O37" s="2">
        <f>NPV('Organic Cash Flow'!$C$3,'Organic Cash Flow'!$E$46,(1+'Corn Soy Rotation Sensitivity'!$E37)*'Organic Cash Flow'!$I$11*(1+'Corn Soy Rotation Sensitivity'!O$28)*'Organic Cash Flow'!$I$10-'Organic Cash Flow'!$I$45)</f>
        <v>0</v>
      </c>
      <c r="P37" s="2">
        <f>NPV('Organic Cash Flow'!$C$3,'Organic Cash Flow'!$E$46,(1+'Corn Soy Rotation Sensitivity'!$E37)*'Organic Cash Flow'!$I$11*(1+'Corn Soy Rotation Sensitivity'!P$28)*'Organic Cash Flow'!$I$10-'Organic Cash Flow'!$I$45)</f>
        <v>0</v>
      </c>
      <c r="Q37" s="2">
        <f>NPV('Organic Cash Flow'!$C$3,'Organic Cash Flow'!$E$46,(1+'Corn Soy Rotation Sensitivity'!$E37)*'Organic Cash Flow'!$I$11*(1+'Corn Soy Rotation Sensitivity'!Q$28)*'Organic Cash Flow'!$I$10-'Organic Cash Flow'!$I$45)</f>
        <v>0</v>
      </c>
      <c r="R37" s="2">
        <f>NPV('Organic Cash Flow'!$C$3,'Organic Cash Flow'!$E$46,(1+'Corn Soy Rotation Sensitivity'!$E37)*'Organic Cash Flow'!$I$11*(1+'Corn Soy Rotation Sensitivity'!R$28)*'Organic Cash Flow'!$I$10-'Organic Cash Flow'!$I$45)</f>
        <v>0</v>
      </c>
      <c r="S37" s="2"/>
      <c r="T37" s="59"/>
      <c r="V37" s="165"/>
      <c r="W37" s="10">
        <f t="shared" si="3"/>
        <v>0.1</v>
      </c>
      <c r="X37" s="25" t="e">
        <f>F37/NPV('Organic Cash Flow'!$C$3,'Organic Cash Flow'!$E$45,'Organic Cash Flow'!$I$45)</f>
        <v>#DIV/0!</v>
      </c>
      <c r="Y37" s="25" t="e">
        <f>G37/NPV('Organic Cash Flow'!$C$3,'Organic Cash Flow'!$E$45,'Organic Cash Flow'!$I$45)</f>
        <v>#DIV/0!</v>
      </c>
      <c r="Z37" s="25" t="e">
        <f>H37/NPV('Organic Cash Flow'!$C$3,'Organic Cash Flow'!$E$45,'Organic Cash Flow'!$I$45)</f>
        <v>#DIV/0!</v>
      </c>
      <c r="AA37" s="25" t="e">
        <f>I37/NPV('Organic Cash Flow'!$C$3,'Organic Cash Flow'!$E$45,'Organic Cash Flow'!$I$45)</f>
        <v>#DIV/0!</v>
      </c>
      <c r="AB37" s="25" t="e">
        <f>J37/NPV('Organic Cash Flow'!$C$3,'Organic Cash Flow'!$E$45,'Organic Cash Flow'!$I$45)</f>
        <v>#DIV/0!</v>
      </c>
      <c r="AC37" s="25" t="e">
        <f>K37/NPV('Organic Cash Flow'!$C$3,'Organic Cash Flow'!$E$45,'Organic Cash Flow'!$I$45)</f>
        <v>#DIV/0!</v>
      </c>
      <c r="AD37" s="25" t="e">
        <f>L37/NPV('Organic Cash Flow'!$C$3,'Organic Cash Flow'!$E$45,'Organic Cash Flow'!$I$45)</f>
        <v>#DIV/0!</v>
      </c>
      <c r="AE37" s="25" t="e">
        <f>M37/NPV('Organic Cash Flow'!$C$3,'Organic Cash Flow'!$E$45,'Organic Cash Flow'!$I$45)</f>
        <v>#DIV/0!</v>
      </c>
      <c r="AF37" s="25" t="e">
        <f>N37/NPV('Organic Cash Flow'!$C$3,'Organic Cash Flow'!$E$45,'Organic Cash Flow'!$I$45)</f>
        <v>#DIV/0!</v>
      </c>
      <c r="AG37" s="25" t="e">
        <f>O37/NPV('Organic Cash Flow'!$C$3,'Organic Cash Flow'!$E$45,'Organic Cash Flow'!$I$45)</f>
        <v>#DIV/0!</v>
      </c>
      <c r="AH37" s="25" t="e">
        <f>P37/NPV('Organic Cash Flow'!$C$3,'Organic Cash Flow'!$E$45,'Organic Cash Flow'!$I$45)</f>
        <v>#DIV/0!</v>
      </c>
      <c r="AI37" s="25" t="e">
        <f>Q37/NPV('Organic Cash Flow'!$C$3,'Organic Cash Flow'!$E$45,'Organic Cash Flow'!$I$45)</f>
        <v>#DIV/0!</v>
      </c>
      <c r="AJ37" s="25" t="e">
        <f>R37/NPV('Organic Cash Flow'!$C$3,'Organic Cash Flow'!$E$45,'Organic Cash Flow'!$I$45)</f>
        <v>#DIV/0!</v>
      </c>
      <c r="AL37" s="61"/>
    </row>
    <row r="38" spans="1:38" x14ac:dyDescent="0.25">
      <c r="A38" s="160"/>
      <c r="B38" s="209"/>
      <c r="C38" s="207">
        <f>'Organic Cash Flow'!$E$11</f>
        <v>0</v>
      </c>
      <c r="D38" s="207">
        <f>(1+E38)*'Organic Cash Flow'!$I$11</f>
        <v>0</v>
      </c>
      <c r="E38" s="175">
        <v>0.15</v>
      </c>
      <c r="F38" s="2">
        <f>NPV('Organic Cash Flow'!$C$3,'Organic Cash Flow'!$E$46,(1+'Corn Soy Rotation Sensitivity'!$E38)*'Organic Cash Flow'!$I$11*(1+'Corn Soy Rotation Sensitivity'!F$28)*'Organic Cash Flow'!$I$10-'Organic Cash Flow'!$I$45)</f>
        <v>0</v>
      </c>
      <c r="G38" s="2">
        <f>NPV('Organic Cash Flow'!$C$3,'Organic Cash Flow'!$E$46,(1+'Corn Soy Rotation Sensitivity'!$E38)*'Organic Cash Flow'!$I$11*(1+'Corn Soy Rotation Sensitivity'!G$28)*'Organic Cash Flow'!$I$10-'Organic Cash Flow'!$I$45)</f>
        <v>0</v>
      </c>
      <c r="H38" s="2">
        <f>NPV('Organic Cash Flow'!$C$3,'Organic Cash Flow'!$E$46,(1+'Corn Soy Rotation Sensitivity'!$E38)*'Organic Cash Flow'!$I$11*(1+'Corn Soy Rotation Sensitivity'!H$28)*'Organic Cash Flow'!$I$10-'Organic Cash Flow'!$I$45)</f>
        <v>0</v>
      </c>
      <c r="I38" s="2">
        <f>NPV('Organic Cash Flow'!$C$3,'Organic Cash Flow'!$E$46,(1+'Corn Soy Rotation Sensitivity'!$E38)*'Organic Cash Flow'!$I$11*(1+'Corn Soy Rotation Sensitivity'!I$28)*'Organic Cash Flow'!$I$10-'Organic Cash Flow'!$I$45)</f>
        <v>0</v>
      </c>
      <c r="J38" s="2">
        <f>NPV('Organic Cash Flow'!$C$3,'Organic Cash Flow'!$E$46,(1+'Corn Soy Rotation Sensitivity'!$E38)*'Organic Cash Flow'!$I$11*(1+'Corn Soy Rotation Sensitivity'!J$28)*'Organic Cash Flow'!$I$10-'Organic Cash Flow'!$I$45)</f>
        <v>0</v>
      </c>
      <c r="K38" s="2">
        <f>NPV('Organic Cash Flow'!$C$3,'Organic Cash Flow'!$E$46,(1+'Corn Soy Rotation Sensitivity'!$E38)*'Organic Cash Flow'!$I$11*(1+'Corn Soy Rotation Sensitivity'!K$28)*'Organic Cash Flow'!$I$10-'Organic Cash Flow'!$I$45)</f>
        <v>0</v>
      </c>
      <c r="L38" s="2">
        <f>NPV('Organic Cash Flow'!$C$3,'Organic Cash Flow'!$E$46,(1+'Corn Soy Rotation Sensitivity'!$E38)*'Organic Cash Flow'!$I$11*(1+'Corn Soy Rotation Sensitivity'!L$28)*'Organic Cash Flow'!$I$10-'Organic Cash Flow'!$I$45)</f>
        <v>0</v>
      </c>
      <c r="M38" s="2">
        <f>NPV('Organic Cash Flow'!$C$3,'Organic Cash Flow'!$E$46,(1+'Corn Soy Rotation Sensitivity'!$E38)*'Organic Cash Flow'!$I$11*(1+'Corn Soy Rotation Sensitivity'!M$28)*'Organic Cash Flow'!$I$10-'Organic Cash Flow'!$I$45)</f>
        <v>0</v>
      </c>
      <c r="N38" s="2">
        <f>NPV('Organic Cash Flow'!$C$3,'Organic Cash Flow'!$E$46,(1+'Corn Soy Rotation Sensitivity'!$E38)*'Organic Cash Flow'!$I$11*(1+'Corn Soy Rotation Sensitivity'!N$28)*'Organic Cash Flow'!$I$10-'Organic Cash Flow'!$I$45)</f>
        <v>0</v>
      </c>
      <c r="O38" s="2">
        <f>NPV('Organic Cash Flow'!$C$3,'Organic Cash Flow'!$E$46,(1+'Corn Soy Rotation Sensitivity'!$E38)*'Organic Cash Flow'!$I$11*(1+'Corn Soy Rotation Sensitivity'!O$28)*'Organic Cash Flow'!$I$10-'Organic Cash Flow'!$I$45)</f>
        <v>0</v>
      </c>
      <c r="P38" s="2">
        <f>NPV('Organic Cash Flow'!$C$3,'Organic Cash Flow'!$E$46,(1+'Corn Soy Rotation Sensitivity'!$E38)*'Organic Cash Flow'!$I$11*(1+'Corn Soy Rotation Sensitivity'!P$28)*'Organic Cash Flow'!$I$10-'Organic Cash Flow'!$I$45)</f>
        <v>0</v>
      </c>
      <c r="Q38" s="2">
        <f>NPV('Organic Cash Flow'!$C$3,'Organic Cash Flow'!$E$46,(1+'Corn Soy Rotation Sensitivity'!$E38)*'Organic Cash Flow'!$I$11*(1+'Corn Soy Rotation Sensitivity'!Q$28)*'Organic Cash Flow'!$I$10-'Organic Cash Flow'!$I$45)</f>
        <v>0</v>
      </c>
      <c r="R38" s="2">
        <f>NPV('Organic Cash Flow'!$C$3,'Organic Cash Flow'!$E$46,(1+'Corn Soy Rotation Sensitivity'!$E38)*'Organic Cash Flow'!$I$11*(1+'Corn Soy Rotation Sensitivity'!R$28)*'Organic Cash Flow'!$I$10-'Organic Cash Flow'!$I$45)</f>
        <v>0</v>
      </c>
      <c r="S38" s="2"/>
      <c r="T38" s="59"/>
      <c r="V38" s="165"/>
      <c r="W38" s="10">
        <f t="shared" si="3"/>
        <v>0.15</v>
      </c>
      <c r="X38" s="25" t="e">
        <f>F38/NPV('Organic Cash Flow'!$C$3,'Organic Cash Flow'!$E$45,'Organic Cash Flow'!$I$45)</f>
        <v>#DIV/0!</v>
      </c>
      <c r="Y38" s="25" t="e">
        <f>G38/NPV('Organic Cash Flow'!$C$3,'Organic Cash Flow'!$E$45,'Organic Cash Flow'!$I$45)</f>
        <v>#DIV/0!</v>
      </c>
      <c r="Z38" s="25" t="e">
        <f>H38/NPV('Organic Cash Flow'!$C$3,'Organic Cash Flow'!$E$45,'Organic Cash Flow'!$I$45)</f>
        <v>#DIV/0!</v>
      </c>
      <c r="AA38" s="25" t="e">
        <f>I38/NPV('Organic Cash Flow'!$C$3,'Organic Cash Flow'!$E$45,'Organic Cash Flow'!$I$45)</f>
        <v>#DIV/0!</v>
      </c>
      <c r="AB38" s="25" t="e">
        <f>J38/NPV('Organic Cash Flow'!$C$3,'Organic Cash Flow'!$E$45,'Organic Cash Flow'!$I$45)</f>
        <v>#DIV/0!</v>
      </c>
      <c r="AC38" s="25" t="e">
        <f>K38/NPV('Organic Cash Flow'!$C$3,'Organic Cash Flow'!$E$45,'Organic Cash Flow'!$I$45)</f>
        <v>#DIV/0!</v>
      </c>
      <c r="AD38" s="25" t="e">
        <f>L38/NPV('Organic Cash Flow'!$C$3,'Organic Cash Flow'!$E$45,'Organic Cash Flow'!$I$45)</f>
        <v>#DIV/0!</v>
      </c>
      <c r="AE38" s="25" t="e">
        <f>M38/NPV('Organic Cash Flow'!$C$3,'Organic Cash Flow'!$E$45,'Organic Cash Flow'!$I$45)</f>
        <v>#DIV/0!</v>
      </c>
      <c r="AF38" s="25" t="e">
        <f>N38/NPV('Organic Cash Flow'!$C$3,'Organic Cash Flow'!$E$45,'Organic Cash Flow'!$I$45)</f>
        <v>#DIV/0!</v>
      </c>
      <c r="AG38" s="25" t="e">
        <f>O38/NPV('Organic Cash Flow'!$C$3,'Organic Cash Flow'!$E$45,'Organic Cash Flow'!$I$45)</f>
        <v>#DIV/0!</v>
      </c>
      <c r="AH38" s="25" t="e">
        <f>P38/NPV('Organic Cash Flow'!$C$3,'Organic Cash Flow'!$E$45,'Organic Cash Flow'!$I$45)</f>
        <v>#DIV/0!</v>
      </c>
      <c r="AI38" s="25" t="e">
        <f>Q38/NPV('Organic Cash Flow'!$C$3,'Organic Cash Flow'!$E$45,'Organic Cash Flow'!$I$45)</f>
        <v>#DIV/0!</v>
      </c>
      <c r="AJ38" s="25" t="e">
        <f>R38/NPV('Organic Cash Flow'!$C$3,'Organic Cash Flow'!$E$45,'Organic Cash Flow'!$I$45)</f>
        <v>#DIV/0!</v>
      </c>
      <c r="AL38" s="61"/>
    </row>
    <row r="39" spans="1:38" x14ac:dyDescent="0.25">
      <c r="A39" s="160"/>
      <c r="B39" s="209"/>
      <c r="C39" s="207">
        <f>'Organic Cash Flow'!$E$11</f>
        <v>0</v>
      </c>
      <c r="D39" s="207">
        <f>(1+E39)*'Organic Cash Flow'!$I$11</f>
        <v>0</v>
      </c>
      <c r="E39" s="175">
        <v>0.2</v>
      </c>
      <c r="F39" s="2">
        <f>NPV('Organic Cash Flow'!$C$3,'Organic Cash Flow'!$E$46,(1+'Corn Soy Rotation Sensitivity'!$E39)*'Organic Cash Flow'!$I$11*(1+'Corn Soy Rotation Sensitivity'!F$28)*'Organic Cash Flow'!$I$10-'Organic Cash Flow'!$I$45)</f>
        <v>0</v>
      </c>
      <c r="G39" s="2">
        <f>NPV('Organic Cash Flow'!$C$3,'Organic Cash Flow'!$E$46,(1+'Corn Soy Rotation Sensitivity'!$E39)*'Organic Cash Flow'!$I$11*(1+'Corn Soy Rotation Sensitivity'!G$28)*'Organic Cash Flow'!$I$10-'Organic Cash Flow'!$I$45)</f>
        <v>0</v>
      </c>
      <c r="H39" s="2">
        <f>NPV('Organic Cash Flow'!$C$3,'Organic Cash Flow'!$E$46,(1+'Corn Soy Rotation Sensitivity'!$E39)*'Organic Cash Flow'!$I$11*(1+'Corn Soy Rotation Sensitivity'!H$28)*'Organic Cash Flow'!$I$10-'Organic Cash Flow'!$I$45)</f>
        <v>0</v>
      </c>
      <c r="I39" s="2">
        <f>NPV('Organic Cash Flow'!$C$3,'Organic Cash Flow'!$E$46,(1+'Corn Soy Rotation Sensitivity'!$E39)*'Organic Cash Flow'!$I$11*(1+'Corn Soy Rotation Sensitivity'!I$28)*'Organic Cash Flow'!$I$10-'Organic Cash Flow'!$I$45)</f>
        <v>0</v>
      </c>
      <c r="J39" s="2">
        <f>NPV('Organic Cash Flow'!$C$3,'Organic Cash Flow'!$E$46,(1+'Corn Soy Rotation Sensitivity'!$E39)*'Organic Cash Flow'!$I$11*(1+'Corn Soy Rotation Sensitivity'!J$28)*'Organic Cash Flow'!$I$10-'Organic Cash Flow'!$I$45)</f>
        <v>0</v>
      </c>
      <c r="K39" s="2">
        <f>NPV('Organic Cash Flow'!$C$3,'Organic Cash Flow'!$E$46,(1+'Corn Soy Rotation Sensitivity'!$E39)*'Organic Cash Flow'!$I$11*(1+'Corn Soy Rotation Sensitivity'!K$28)*'Organic Cash Flow'!$I$10-'Organic Cash Flow'!$I$45)</f>
        <v>0</v>
      </c>
      <c r="L39" s="2">
        <f>NPV('Organic Cash Flow'!$C$3,'Organic Cash Flow'!$E$46,(1+'Corn Soy Rotation Sensitivity'!$E39)*'Organic Cash Flow'!$I$11*(1+'Corn Soy Rotation Sensitivity'!L$28)*'Organic Cash Flow'!$I$10-'Organic Cash Flow'!$I$45)</f>
        <v>0</v>
      </c>
      <c r="M39" s="2">
        <f>NPV('Organic Cash Flow'!$C$3,'Organic Cash Flow'!$E$46,(1+'Corn Soy Rotation Sensitivity'!$E39)*'Organic Cash Flow'!$I$11*(1+'Corn Soy Rotation Sensitivity'!M$28)*'Organic Cash Flow'!$I$10-'Organic Cash Flow'!$I$45)</f>
        <v>0</v>
      </c>
      <c r="N39" s="2">
        <f>NPV('Organic Cash Flow'!$C$3,'Organic Cash Flow'!$E$46,(1+'Corn Soy Rotation Sensitivity'!$E39)*'Organic Cash Flow'!$I$11*(1+'Corn Soy Rotation Sensitivity'!N$28)*'Organic Cash Flow'!$I$10-'Organic Cash Flow'!$I$45)</f>
        <v>0</v>
      </c>
      <c r="O39" s="2">
        <f>NPV('Organic Cash Flow'!$C$3,'Organic Cash Flow'!$E$46,(1+'Corn Soy Rotation Sensitivity'!$E39)*'Organic Cash Flow'!$I$11*(1+'Corn Soy Rotation Sensitivity'!O$28)*'Organic Cash Flow'!$I$10-'Organic Cash Flow'!$I$45)</f>
        <v>0</v>
      </c>
      <c r="P39" s="2">
        <f>NPV('Organic Cash Flow'!$C$3,'Organic Cash Flow'!$E$46,(1+'Corn Soy Rotation Sensitivity'!$E39)*'Organic Cash Flow'!$I$11*(1+'Corn Soy Rotation Sensitivity'!P$28)*'Organic Cash Flow'!$I$10-'Organic Cash Flow'!$I$45)</f>
        <v>0</v>
      </c>
      <c r="Q39" s="2">
        <f>NPV('Organic Cash Flow'!$C$3,'Organic Cash Flow'!$E$46,(1+'Corn Soy Rotation Sensitivity'!$E39)*'Organic Cash Flow'!$I$11*(1+'Corn Soy Rotation Sensitivity'!Q$28)*'Organic Cash Flow'!$I$10-'Organic Cash Flow'!$I$45)</f>
        <v>0</v>
      </c>
      <c r="R39" s="2">
        <f>NPV('Organic Cash Flow'!$C$3,'Organic Cash Flow'!$E$46,(1+'Corn Soy Rotation Sensitivity'!$E39)*'Organic Cash Flow'!$I$11*(1+'Corn Soy Rotation Sensitivity'!R$28)*'Organic Cash Flow'!$I$10-'Organic Cash Flow'!$I$45)</f>
        <v>0</v>
      </c>
      <c r="S39" s="2"/>
      <c r="T39" s="59"/>
      <c r="V39" s="165"/>
      <c r="W39" s="10">
        <f t="shared" si="3"/>
        <v>0.2</v>
      </c>
      <c r="X39" s="25" t="e">
        <f>F39/NPV('Organic Cash Flow'!$C$3,'Organic Cash Flow'!$E$45,'Organic Cash Flow'!$I$45)</f>
        <v>#DIV/0!</v>
      </c>
      <c r="Y39" s="25" t="e">
        <f>G39/NPV('Organic Cash Flow'!$C$3,'Organic Cash Flow'!$E$45,'Organic Cash Flow'!$I$45)</f>
        <v>#DIV/0!</v>
      </c>
      <c r="Z39" s="25" t="e">
        <f>H39/NPV('Organic Cash Flow'!$C$3,'Organic Cash Flow'!$E$45,'Organic Cash Flow'!$I$45)</f>
        <v>#DIV/0!</v>
      </c>
      <c r="AA39" s="25" t="e">
        <f>I39/NPV('Organic Cash Flow'!$C$3,'Organic Cash Flow'!$E$45,'Organic Cash Flow'!$I$45)</f>
        <v>#DIV/0!</v>
      </c>
      <c r="AB39" s="25" t="e">
        <f>J39/NPV('Organic Cash Flow'!$C$3,'Organic Cash Flow'!$E$45,'Organic Cash Flow'!$I$45)</f>
        <v>#DIV/0!</v>
      </c>
      <c r="AC39" s="25" t="e">
        <f>K39/NPV('Organic Cash Flow'!$C$3,'Organic Cash Flow'!$E$45,'Organic Cash Flow'!$I$45)</f>
        <v>#DIV/0!</v>
      </c>
      <c r="AD39" s="25" t="e">
        <f>L39/NPV('Organic Cash Flow'!$C$3,'Organic Cash Flow'!$E$45,'Organic Cash Flow'!$I$45)</f>
        <v>#DIV/0!</v>
      </c>
      <c r="AE39" s="25" t="e">
        <f>M39/NPV('Organic Cash Flow'!$C$3,'Organic Cash Flow'!$E$45,'Organic Cash Flow'!$I$45)</f>
        <v>#DIV/0!</v>
      </c>
      <c r="AF39" s="25" t="e">
        <f>N39/NPV('Organic Cash Flow'!$C$3,'Organic Cash Flow'!$E$45,'Organic Cash Flow'!$I$45)</f>
        <v>#DIV/0!</v>
      </c>
      <c r="AG39" s="25" t="e">
        <f>O39/NPV('Organic Cash Flow'!$C$3,'Organic Cash Flow'!$E$45,'Organic Cash Flow'!$I$45)</f>
        <v>#DIV/0!</v>
      </c>
      <c r="AH39" s="25" t="e">
        <f>P39/NPV('Organic Cash Flow'!$C$3,'Organic Cash Flow'!$E$45,'Organic Cash Flow'!$I$45)</f>
        <v>#DIV/0!</v>
      </c>
      <c r="AI39" s="25" t="e">
        <f>Q39/NPV('Organic Cash Flow'!$C$3,'Organic Cash Flow'!$E$45,'Organic Cash Flow'!$I$45)</f>
        <v>#DIV/0!</v>
      </c>
      <c r="AJ39" s="25" t="e">
        <f>R39/NPV('Organic Cash Flow'!$C$3,'Organic Cash Flow'!$E$45,'Organic Cash Flow'!$I$45)</f>
        <v>#DIV/0!</v>
      </c>
      <c r="AL39" s="61"/>
    </row>
    <row r="40" spans="1:38" x14ac:dyDescent="0.25">
      <c r="A40" s="160"/>
      <c r="B40" s="209"/>
      <c r="C40" s="207">
        <f>'Organic Cash Flow'!$E$11</f>
        <v>0</v>
      </c>
      <c r="D40" s="207">
        <f>(1+E40)*'Organic Cash Flow'!$I$11</f>
        <v>0</v>
      </c>
      <c r="E40" s="175">
        <v>0.25</v>
      </c>
      <c r="F40" s="2">
        <f>NPV('Organic Cash Flow'!$C$3,'Organic Cash Flow'!$E$46,(1+'Corn Soy Rotation Sensitivity'!$E40)*'Organic Cash Flow'!$I$11*(1+'Corn Soy Rotation Sensitivity'!F$28)*'Organic Cash Flow'!$I$10-'Organic Cash Flow'!$I$45)</f>
        <v>0</v>
      </c>
      <c r="G40" s="2">
        <f>NPV('Organic Cash Flow'!$C$3,'Organic Cash Flow'!$E$46,(1+'Corn Soy Rotation Sensitivity'!$E40)*'Organic Cash Flow'!$I$11*(1+'Corn Soy Rotation Sensitivity'!G$28)*'Organic Cash Flow'!$I$10-'Organic Cash Flow'!$I$45)</f>
        <v>0</v>
      </c>
      <c r="H40" s="2">
        <f>NPV('Organic Cash Flow'!$C$3,'Organic Cash Flow'!$E$46,(1+'Corn Soy Rotation Sensitivity'!$E40)*'Organic Cash Flow'!$I$11*(1+'Corn Soy Rotation Sensitivity'!H$28)*'Organic Cash Flow'!$I$10-'Organic Cash Flow'!$I$45)</f>
        <v>0</v>
      </c>
      <c r="I40" s="2">
        <f>NPV('Organic Cash Flow'!$C$3,'Organic Cash Flow'!$E$46,(1+'Corn Soy Rotation Sensitivity'!$E40)*'Organic Cash Flow'!$I$11*(1+'Corn Soy Rotation Sensitivity'!I$28)*'Organic Cash Flow'!$I$10-'Organic Cash Flow'!$I$45)</f>
        <v>0</v>
      </c>
      <c r="J40" s="2">
        <f>NPV('Organic Cash Flow'!$C$3,'Organic Cash Flow'!$E$46,(1+'Corn Soy Rotation Sensitivity'!$E40)*'Organic Cash Flow'!$I$11*(1+'Corn Soy Rotation Sensitivity'!J$28)*'Organic Cash Flow'!$I$10-'Organic Cash Flow'!$I$45)</f>
        <v>0</v>
      </c>
      <c r="K40" s="2">
        <f>NPV('Organic Cash Flow'!$C$3,'Organic Cash Flow'!$E$46,(1+'Corn Soy Rotation Sensitivity'!$E40)*'Organic Cash Flow'!$I$11*(1+'Corn Soy Rotation Sensitivity'!K$28)*'Organic Cash Flow'!$I$10-'Organic Cash Flow'!$I$45)</f>
        <v>0</v>
      </c>
      <c r="L40" s="2">
        <f>NPV('Organic Cash Flow'!$C$3,'Organic Cash Flow'!$E$46,(1+'Corn Soy Rotation Sensitivity'!$E40)*'Organic Cash Flow'!$I$11*(1+'Corn Soy Rotation Sensitivity'!L$28)*'Organic Cash Flow'!$I$10-'Organic Cash Flow'!$I$45)</f>
        <v>0</v>
      </c>
      <c r="M40" s="2">
        <f>NPV('Organic Cash Flow'!$C$3,'Organic Cash Flow'!$E$46,(1+'Corn Soy Rotation Sensitivity'!$E40)*'Organic Cash Flow'!$I$11*(1+'Corn Soy Rotation Sensitivity'!M$28)*'Organic Cash Flow'!$I$10-'Organic Cash Flow'!$I$45)</f>
        <v>0</v>
      </c>
      <c r="N40" s="2">
        <f>NPV('Organic Cash Flow'!$C$3,'Organic Cash Flow'!$E$46,(1+'Corn Soy Rotation Sensitivity'!$E40)*'Organic Cash Flow'!$I$11*(1+'Corn Soy Rotation Sensitivity'!N$28)*'Organic Cash Flow'!$I$10-'Organic Cash Flow'!$I$45)</f>
        <v>0</v>
      </c>
      <c r="O40" s="2">
        <f>NPV('Organic Cash Flow'!$C$3,'Organic Cash Flow'!$E$46,(1+'Corn Soy Rotation Sensitivity'!$E40)*'Organic Cash Flow'!$I$11*(1+'Corn Soy Rotation Sensitivity'!O$28)*'Organic Cash Flow'!$I$10-'Organic Cash Flow'!$I$45)</f>
        <v>0</v>
      </c>
      <c r="P40" s="2">
        <f>NPV('Organic Cash Flow'!$C$3,'Organic Cash Flow'!$E$46,(1+'Corn Soy Rotation Sensitivity'!$E40)*'Organic Cash Flow'!$I$11*(1+'Corn Soy Rotation Sensitivity'!P$28)*'Organic Cash Flow'!$I$10-'Organic Cash Flow'!$I$45)</f>
        <v>0</v>
      </c>
      <c r="Q40" s="2">
        <f>NPV('Organic Cash Flow'!$C$3,'Organic Cash Flow'!$E$46,(1+'Corn Soy Rotation Sensitivity'!$E40)*'Organic Cash Flow'!$I$11*(1+'Corn Soy Rotation Sensitivity'!Q$28)*'Organic Cash Flow'!$I$10-'Organic Cash Flow'!$I$45)</f>
        <v>0</v>
      </c>
      <c r="R40" s="2">
        <f>NPV('Organic Cash Flow'!$C$3,'Organic Cash Flow'!$E$46,(1+'Corn Soy Rotation Sensitivity'!$E40)*'Organic Cash Flow'!$I$11*(1+'Corn Soy Rotation Sensitivity'!R$28)*'Organic Cash Flow'!$I$10-'Organic Cash Flow'!$I$45)</f>
        <v>0</v>
      </c>
      <c r="S40" s="2"/>
      <c r="T40" s="59"/>
      <c r="V40" s="165"/>
      <c r="W40" s="10">
        <f t="shared" si="3"/>
        <v>0.25</v>
      </c>
      <c r="X40" s="25" t="e">
        <f>F40/NPV('Organic Cash Flow'!$C$3,'Organic Cash Flow'!$E$45,'Organic Cash Flow'!$I$45)</f>
        <v>#DIV/0!</v>
      </c>
      <c r="Y40" s="25" t="e">
        <f>G40/NPV('Organic Cash Flow'!$C$3,'Organic Cash Flow'!$E$45,'Organic Cash Flow'!$I$45)</f>
        <v>#DIV/0!</v>
      </c>
      <c r="Z40" s="25" t="e">
        <f>H40/NPV('Organic Cash Flow'!$C$3,'Organic Cash Flow'!$E$45,'Organic Cash Flow'!$I$45)</f>
        <v>#DIV/0!</v>
      </c>
      <c r="AA40" s="25" t="e">
        <f>I40/NPV('Organic Cash Flow'!$C$3,'Organic Cash Flow'!$E$45,'Organic Cash Flow'!$I$45)</f>
        <v>#DIV/0!</v>
      </c>
      <c r="AB40" s="25" t="e">
        <f>J40/NPV('Organic Cash Flow'!$C$3,'Organic Cash Flow'!$E$45,'Organic Cash Flow'!$I$45)</f>
        <v>#DIV/0!</v>
      </c>
      <c r="AC40" s="25" t="e">
        <f>K40/NPV('Organic Cash Flow'!$C$3,'Organic Cash Flow'!$E$45,'Organic Cash Flow'!$I$45)</f>
        <v>#DIV/0!</v>
      </c>
      <c r="AD40" s="25" t="e">
        <f>L40/NPV('Organic Cash Flow'!$C$3,'Organic Cash Flow'!$E$45,'Organic Cash Flow'!$I$45)</f>
        <v>#DIV/0!</v>
      </c>
      <c r="AE40" s="25" t="e">
        <f>M40/NPV('Organic Cash Flow'!$C$3,'Organic Cash Flow'!$E$45,'Organic Cash Flow'!$I$45)</f>
        <v>#DIV/0!</v>
      </c>
      <c r="AF40" s="25" t="e">
        <f>N40/NPV('Organic Cash Flow'!$C$3,'Organic Cash Flow'!$E$45,'Organic Cash Flow'!$I$45)</f>
        <v>#DIV/0!</v>
      </c>
      <c r="AG40" s="25" t="e">
        <f>O40/NPV('Organic Cash Flow'!$C$3,'Organic Cash Flow'!$E$45,'Organic Cash Flow'!$I$45)</f>
        <v>#DIV/0!</v>
      </c>
      <c r="AH40" s="25" t="e">
        <f>P40/NPV('Organic Cash Flow'!$C$3,'Organic Cash Flow'!$E$45,'Organic Cash Flow'!$I$45)</f>
        <v>#DIV/0!</v>
      </c>
      <c r="AI40" s="25" t="e">
        <f>Q40/NPV('Organic Cash Flow'!$C$3,'Organic Cash Flow'!$E$45,'Organic Cash Flow'!$I$45)</f>
        <v>#DIV/0!</v>
      </c>
      <c r="AJ40" s="25" t="e">
        <f>R40/NPV('Organic Cash Flow'!$C$3,'Organic Cash Flow'!$E$45,'Organic Cash Flow'!$I$45)</f>
        <v>#DIV/0!</v>
      </c>
      <c r="AL40" s="61"/>
    </row>
    <row r="41" spans="1:38" x14ac:dyDescent="0.25">
      <c r="A41" s="160"/>
      <c r="B41" s="209"/>
      <c r="C41" s="208">
        <f>'Organic Cash Flow'!$E$11</f>
        <v>0</v>
      </c>
      <c r="D41" s="208">
        <f>(1+E41)*'Organic Cash Flow'!$I$11</f>
        <v>0</v>
      </c>
      <c r="E41" s="175">
        <v>0.3</v>
      </c>
      <c r="F41" s="2">
        <f>NPV('Organic Cash Flow'!$C$3,'Organic Cash Flow'!$E$46,(1+'Corn Soy Rotation Sensitivity'!$E41)*'Organic Cash Flow'!$I$11*(1+'Corn Soy Rotation Sensitivity'!F$28)*'Organic Cash Flow'!$I$10-'Organic Cash Flow'!$I$45)</f>
        <v>0</v>
      </c>
      <c r="G41" s="2">
        <f>NPV('Organic Cash Flow'!$C$3,'Organic Cash Flow'!$E$46,(1+'Corn Soy Rotation Sensitivity'!$E41)*'Organic Cash Flow'!$I$11*(1+'Corn Soy Rotation Sensitivity'!G$28)*'Organic Cash Flow'!$I$10-'Organic Cash Flow'!$I$45)</f>
        <v>0</v>
      </c>
      <c r="H41" s="2">
        <f>NPV('Organic Cash Flow'!$C$3,'Organic Cash Flow'!$E$46,(1+'Corn Soy Rotation Sensitivity'!$E41)*'Organic Cash Flow'!$I$11*(1+'Corn Soy Rotation Sensitivity'!H$28)*'Organic Cash Flow'!$I$10-'Organic Cash Flow'!$I$45)</f>
        <v>0</v>
      </c>
      <c r="I41" s="2">
        <f>NPV('Organic Cash Flow'!$C$3,'Organic Cash Flow'!$E$46,(1+'Corn Soy Rotation Sensitivity'!$E41)*'Organic Cash Flow'!$I$11*(1+'Corn Soy Rotation Sensitivity'!I$28)*'Organic Cash Flow'!$I$10-'Organic Cash Flow'!$I$45)</f>
        <v>0</v>
      </c>
      <c r="J41" s="2">
        <f>NPV('Organic Cash Flow'!$C$3,'Organic Cash Flow'!$E$46,(1+'Corn Soy Rotation Sensitivity'!$E41)*'Organic Cash Flow'!$I$11*(1+'Corn Soy Rotation Sensitivity'!J$28)*'Organic Cash Flow'!$I$10-'Organic Cash Flow'!$I$45)</f>
        <v>0</v>
      </c>
      <c r="K41" s="2">
        <f>NPV('Organic Cash Flow'!$C$3,'Organic Cash Flow'!$E$46,(1+'Corn Soy Rotation Sensitivity'!$E41)*'Organic Cash Flow'!$I$11*(1+'Corn Soy Rotation Sensitivity'!K$28)*'Organic Cash Flow'!$I$10-'Organic Cash Flow'!$I$45)</f>
        <v>0</v>
      </c>
      <c r="L41" s="2">
        <f>NPV('Organic Cash Flow'!$C$3,'Organic Cash Flow'!$E$46,(1+'Corn Soy Rotation Sensitivity'!$E41)*'Organic Cash Flow'!$I$11*(1+'Corn Soy Rotation Sensitivity'!L$28)*'Organic Cash Flow'!$I$10-'Organic Cash Flow'!$I$45)</f>
        <v>0</v>
      </c>
      <c r="M41" s="2">
        <f>NPV('Organic Cash Flow'!$C$3,'Organic Cash Flow'!$E$46,(1+'Corn Soy Rotation Sensitivity'!$E41)*'Organic Cash Flow'!$I$11*(1+'Corn Soy Rotation Sensitivity'!M$28)*'Organic Cash Flow'!$I$10-'Organic Cash Flow'!$I$45)</f>
        <v>0</v>
      </c>
      <c r="N41" s="2">
        <f>NPV('Organic Cash Flow'!$C$3,'Organic Cash Flow'!$E$46,(1+'Corn Soy Rotation Sensitivity'!$E41)*'Organic Cash Flow'!$I$11*(1+'Corn Soy Rotation Sensitivity'!N$28)*'Organic Cash Flow'!$I$10-'Organic Cash Flow'!$I$45)</f>
        <v>0</v>
      </c>
      <c r="O41" s="2">
        <f>NPV('Organic Cash Flow'!$C$3,'Organic Cash Flow'!$E$46,(1+'Corn Soy Rotation Sensitivity'!$E41)*'Organic Cash Flow'!$I$11*(1+'Corn Soy Rotation Sensitivity'!O$28)*'Organic Cash Flow'!$I$10-'Organic Cash Flow'!$I$45)</f>
        <v>0</v>
      </c>
      <c r="P41" s="2">
        <f>NPV('Organic Cash Flow'!$C$3,'Organic Cash Flow'!$E$46,(1+'Corn Soy Rotation Sensitivity'!$E41)*'Organic Cash Flow'!$I$11*(1+'Corn Soy Rotation Sensitivity'!P$28)*'Organic Cash Flow'!$I$10-'Organic Cash Flow'!$I$45)</f>
        <v>0</v>
      </c>
      <c r="Q41" s="2">
        <f>NPV('Organic Cash Flow'!$C$3,'Organic Cash Flow'!$E$46,(1+'Corn Soy Rotation Sensitivity'!$E41)*'Organic Cash Flow'!$I$11*(1+'Corn Soy Rotation Sensitivity'!Q$28)*'Organic Cash Flow'!$I$10-'Organic Cash Flow'!$I$45)</f>
        <v>0</v>
      </c>
      <c r="R41" s="2">
        <f>NPV('Organic Cash Flow'!$C$3,'Organic Cash Flow'!$E$46,(1+'Corn Soy Rotation Sensitivity'!$E41)*'Organic Cash Flow'!$I$11*(1+'Corn Soy Rotation Sensitivity'!R$28)*'Organic Cash Flow'!$I$10-'Organic Cash Flow'!$I$45)</f>
        <v>0</v>
      </c>
      <c r="S41" s="2"/>
      <c r="T41" s="59"/>
      <c r="V41" s="165"/>
      <c r="W41" s="10">
        <f t="shared" si="3"/>
        <v>0.3</v>
      </c>
      <c r="X41" s="25" t="e">
        <f>F41/NPV('Organic Cash Flow'!$C$3,'Organic Cash Flow'!$E$45,'Organic Cash Flow'!$I$45)</f>
        <v>#DIV/0!</v>
      </c>
      <c r="Y41" s="25" t="e">
        <f>G41/NPV('Organic Cash Flow'!$C$3,'Organic Cash Flow'!$E$45,'Organic Cash Flow'!$I$45)</f>
        <v>#DIV/0!</v>
      </c>
      <c r="Z41" s="25" t="e">
        <f>H41/NPV('Organic Cash Flow'!$C$3,'Organic Cash Flow'!$E$45,'Organic Cash Flow'!$I$45)</f>
        <v>#DIV/0!</v>
      </c>
      <c r="AA41" s="25" t="e">
        <f>I41/NPV('Organic Cash Flow'!$C$3,'Organic Cash Flow'!$E$45,'Organic Cash Flow'!$I$45)</f>
        <v>#DIV/0!</v>
      </c>
      <c r="AB41" s="25" t="e">
        <f>J41/NPV('Organic Cash Flow'!$C$3,'Organic Cash Flow'!$E$45,'Organic Cash Flow'!$I$45)</f>
        <v>#DIV/0!</v>
      </c>
      <c r="AC41" s="25" t="e">
        <f>K41/NPV('Organic Cash Flow'!$C$3,'Organic Cash Flow'!$E$45,'Organic Cash Flow'!$I$45)</f>
        <v>#DIV/0!</v>
      </c>
      <c r="AD41" s="25" t="e">
        <f>L41/NPV('Organic Cash Flow'!$C$3,'Organic Cash Flow'!$E$45,'Organic Cash Flow'!$I$45)</f>
        <v>#DIV/0!</v>
      </c>
      <c r="AE41" s="25" t="e">
        <f>M41/NPV('Organic Cash Flow'!$C$3,'Organic Cash Flow'!$E$45,'Organic Cash Flow'!$I$45)</f>
        <v>#DIV/0!</v>
      </c>
      <c r="AF41" s="25" t="e">
        <f>N41/NPV('Organic Cash Flow'!$C$3,'Organic Cash Flow'!$E$45,'Organic Cash Flow'!$I$45)</f>
        <v>#DIV/0!</v>
      </c>
      <c r="AG41" s="25" t="e">
        <f>O41/NPV('Organic Cash Flow'!$C$3,'Organic Cash Flow'!$E$45,'Organic Cash Flow'!$I$45)</f>
        <v>#DIV/0!</v>
      </c>
      <c r="AH41" s="25" t="e">
        <f>P41/NPV('Organic Cash Flow'!$C$3,'Organic Cash Flow'!$E$45,'Organic Cash Flow'!$I$45)</f>
        <v>#DIV/0!</v>
      </c>
      <c r="AI41" s="25" t="e">
        <f>Q41/NPV('Organic Cash Flow'!$C$3,'Organic Cash Flow'!$E$45,'Organic Cash Flow'!$I$45)</f>
        <v>#DIV/0!</v>
      </c>
      <c r="AJ41" s="25" t="e">
        <f>R41/NPV('Organic Cash Flow'!$C$3,'Organic Cash Flow'!$E$45,'Organic Cash Flow'!$I$45)</f>
        <v>#DIV/0!</v>
      </c>
      <c r="AL41" s="61"/>
    </row>
    <row r="42" spans="1:38" x14ac:dyDescent="0.25">
      <c r="A42" s="160"/>
      <c r="T42" s="5"/>
      <c r="AL42" s="61"/>
    </row>
    <row r="43" spans="1:38" ht="15.75" thickBot="1" x14ac:dyDescent="0.3">
      <c r="A43" s="161"/>
      <c r="T43" s="5"/>
      <c r="AL43" s="61"/>
    </row>
    <row r="44" spans="1:38" ht="9" customHeight="1" thickBot="1" x14ac:dyDescent="0.3">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row>
    <row r="45" spans="1:38" x14ac:dyDescent="0.25">
      <c r="A45" s="162" t="s">
        <v>96</v>
      </c>
      <c r="T45" s="5"/>
      <c r="AL45" s="61"/>
    </row>
    <row r="46" spans="1:38" ht="18.75" customHeight="1" x14ac:dyDescent="0.3">
      <c r="A46" s="163"/>
      <c r="B46" s="7"/>
      <c r="C46" s="7"/>
      <c r="D46" s="7"/>
      <c r="E46" s="7"/>
      <c r="F46" s="144" t="s">
        <v>69</v>
      </c>
      <c r="G46" s="144"/>
      <c r="H46" s="144"/>
      <c r="I46" s="144"/>
      <c r="J46" s="144"/>
      <c r="K46" s="144"/>
      <c r="L46" s="144"/>
      <c r="M46" s="144"/>
      <c r="N46" s="144"/>
      <c r="O46" s="144"/>
      <c r="P46" s="144"/>
      <c r="Q46" s="144"/>
      <c r="R46" s="144"/>
      <c r="S46" s="4"/>
      <c r="T46" s="57"/>
      <c r="V46" s="7"/>
      <c r="W46" s="7"/>
      <c r="AL46" s="61"/>
    </row>
    <row r="47" spans="1:38" ht="18.75" customHeight="1" x14ac:dyDescent="0.3">
      <c r="A47" s="163"/>
      <c r="B47" s="7"/>
      <c r="C47" s="7"/>
      <c r="D47" s="7"/>
      <c r="E47" s="198" t="s">
        <v>117</v>
      </c>
      <c r="F47" s="192">
        <f>(1+F49)*'Organic Cash Flow'!$E$10</f>
        <v>0</v>
      </c>
      <c r="G47" s="192">
        <f>(1+G49)*'Organic Cash Flow'!$E$10</f>
        <v>0</v>
      </c>
      <c r="H47" s="192">
        <f>(1+H49)*'Organic Cash Flow'!$E$10</f>
        <v>0</v>
      </c>
      <c r="I47" s="192">
        <f>(1+I49)*'Organic Cash Flow'!$E$10</f>
        <v>0</v>
      </c>
      <c r="J47" s="192">
        <f>(1+J49)*'Organic Cash Flow'!$E$10</f>
        <v>0</v>
      </c>
      <c r="K47" s="192">
        <f>(1+K49)*'Organic Cash Flow'!$E$10</f>
        <v>0</v>
      </c>
      <c r="L47" s="192">
        <f>(1+L49)*'Organic Cash Flow'!$E$10</f>
        <v>0</v>
      </c>
      <c r="M47" s="192">
        <f>(1+M49)*'Organic Cash Flow'!$E$10</f>
        <v>0</v>
      </c>
      <c r="N47" s="192">
        <f>(1+N49)*'Organic Cash Flow'!$E$10</f>
        <v>0</v>
      </c>
      <c r="O47" s="192">
        <f>(1+O49)*'Organic Cash Flow'!$E$10</f>
        <v>0</v>
      </c>
      <c r="P47" s="192">
        <f>(1+P49)*'Organic Cash Flow'!$E$10</f>
        <v>0</v>
      </c>
      <c r="Q47" s="192">
        <f>(1+Q49)*'Organic Cash Flow'!$E$10</f>
        <v>0</v>
      </c>
      <c r="R47" s="193">
        <f>(1+R49)*'Organic Cash Flow'!$E$10</f>
        <v>0</v>
      </c>
      <c r="S47" s="120"/>
      <c r="T47" s="57"/>
      <c r="V47" s="7"/>
      <c r="W47" s="7"/>
      <c r="X47" s="120"/>
      <c r="Y47" s="120"/>
      <c r="Z47" s="120"/>
      <c r="AA47" s="120"/>
      <c r="AB47" s="120"/>
      <c r="AC47" s="120"/>
      <c r="AD47" s="120"/>
      <c r="AE47" s="120"/>
      <c r="AF47" s="120"/>
      <c r="AG47" s="120"/>
      <c r="AH47" s="120"/>
      <c r="AI47" s="120"/>
      <c r="AJ47" s="120"/>
      <c r="AL47" s="61"/>
    </row>
    <row r="48" spans="1:38" ht="18.75" customHeight="1" x14ac:dyDescent="0.3">
      <c r="A48" s="163"/>
      <c r="B48" s="7"/>
      <c r="C48" s="7"/>
      <c r="D48" s="7"/>
      <c r="E48" s="198" t="s">
        <v>116</v>
      </c>
      <c r="F48" s="192">
        <f>(1+F49)*'Organic Cash Flow'!$I$10</f>
        <v>0</v>
      </c>
      <c r="G48" s="192">
        <f>(1+G49)*'Organic Cash Flow'!$I$10</f>
        <v>0</v>
      </c>
      <c r="H48" s="192">
        <f>(1+H49)*'Organic Cash Flow'!$I$10</f>
        <v>0</v>
      </c>
      <c r="I48" s="192">
        <f>(1+I49)*'Organic Cash Flow'!$I$10</f>
        <v>0</v>
      </c>
      <c r="J48" s="192">
        <f>(1+J49)*'Organic Cash Flow'!$I$10</f>
        <v>0</v>
      </c>
      <c r="K48" s="192">
        <f>(1+K49)*'Organic Cash Flow'!$I$10</f>
        <v>0</v>
      </c>
      <c r="L48" s="192">
        <f>(1+L49)*'Organic Cash Flow'!$I$10</f>
        <v>0</v>
      </c>
      <c r="M48" s="192">
        <f>(1+M49)*'Organic Cash Flow'!$I$10</f>
        <v>0</v>
      </c>
      <c r="N48" s="192">
        <f>(1+N49)*'Organic Cash Flow'!$I$10</f>
        <v>0</v>
      </c>
      <c r="O48" s="192">
        <f>(1+O49)*'Organic Cash Flow'!$I$10</f>
        <v>0</v>
      </c>
      <c r="P48" s="192">
        <f>(1+P49)*'Organic Cash Flow'!$I$10</f>
        <v>0</v>
      </c>
      <c r="Q48" s="192">
        <f>(1+Q49)*'Organic Cash Flow'!$I$10</f>
        <v>0</v>
      </c>
      <c r="R48" s="193">
        <f>(1+R49)*'Organic Cash Flow'!$I$10</f>
        <v>0</v>
      </c>
      <c r="S48" s="120"/>
      <c r="T48" s="57"/>
      <c r="V48" s="7"/>
      <c r="W48" s="7"/>
      <c r="X48" s="144" t="s">
        <v>69</v>
      </c>
      <c r="Y48" s="144"/>
      <c r="Z48" s="144"/>
      <c r="AA48" s="144"/>
      <c r="AB48" s="144"/>
      <c r="AC48" s="144"/>
      <c r="AD48" s="144"/>
      <c r="AE48" s="144"/>
      <c r="AF48" s="144"/>
      <c r="AG48" s="144"/>
      <c r="AH48" s="144"/>
      <c r="AI48" s="144"/>
      <c r="AJ48" s="144"/>
      <c r="AL48" s="61"/>
    </row>
    <row r="49" spans="1:38" ht="14.25" customHeight="1" x14ac:dyDescent="0.25">
      <c r="A49" s="163"/>
      <c r="B49" s="8"/>
      <c r="C49" s="182" t="s">
        <v>119</v>
      </c>
      <c r="D49" s="182" t="s">
        <v>118</v>
      </c>
      <c r="E49" s="5"/>
      <c r="F49" s="199">
        <v>-0.3</v>
      </c>
      <c r="G49" s="199">
        <v>-0.25</v>
      </c>
      <c r="H49" s="199">
        <v>-0.2</v>
      </c>
      <c r="I49" s="199">
        <v>-0.15</v>
      </c>
      <c r="J49" s="199">
        <v>-0.1</v>
      </c>
      <c r="K49" s="199">
        <v>-0.05</v>
      </c>
      <c r="L49" s="199">
        <v>0</v>
      </c>
      <c r="M49" s="199">
        <v>0.05</v>
      </c>
      <c r="N49" s="199">
        <v>0.1</v>
      </c>
      <c r="O49" s="199">
        <v>0.15</v>
      </c>
      <c r="P49" s="199">
        <v>0.2</v>
      </c>
      <c r="Q49" s="199">
        <v>0.25</v>
      </c>
      <c r="R49" s="199">
        <v>0.3</v>
      </c>
      <c r="S49" s="11"/>
      <c r="T49" s="58"/>
      <c r="V49" s="8"/>
      <c r="W49" s="7"/>
      <c r="X49" s="11">
        <f>F49</f>
        <v>-0.3</v>
      </c>
      <c r="Y49" s="11">
        <f t="shared" ref="Y49:AJ49" si="4">G49</f>
        <v>-0.25</v>
      </c>
      <c r="Z49" s="11">
        <f t="shared" si="4"/>
        <v>-0.2</v>
      </c>
      <c r="AA49" s="11">
        <f t="shared" si="4"/>
        <v>-0.15</v>
      </c>
      <c r="AB49" s="11">
        <f t="shared" si="4"/>
        <v>-0.1</v>
      </c>
      <c r="AC49" s="11">
        <f t="shared" si="4"/>
        <v>-0.05</v>
      </c>
      <c r="AD49" s="11">
        <f t="shared" si="4"/>
        <v>0</v>
      </c>
      <c r="AE49" s="11">
        <f t="shared" si="4"/>
        <v>0.05</v>
      </c>
      <c r="AF49" s="11">
        <f t="shared" si="4"/>
        <v>0.1</v>
      </c>
      <c r="AG49" s="11">
        <f t="shared" si="4"/>
        <v>0.15</v>
      </c>
      <c r="AH49" s="11">
        <f t="shared" si="4"/>
        <v>0.2</v>
      </c>
      <c r="AI49" s="11">
        <f t="shared" si="4"/>
        <v>0.25</v>
      </c>
      <c r="AJ49" s="11">
        <f t="shared" si="4"/>
        <v>0.3</v>
      </c>
      <c r="AL49" s="61"/>
    </row>
    <row r="50" spans="1:38" x14ac:dyDescent="0.25">
      <c r="A50" s="163"/>
      <c r="B50" s="209" t="s">
        <v>70</v>
      </c>
      <c r="C50" s="207">
        <f>(1+E50)*'Organic Cash Flow'!$E$11</f>
        <v>0</v>
      </c>
      <c r="D50" s="207">
        <f>(1+E50)*'Organic Cash Flow'!$I$11</f>
        <v>0</v>
      </c>
      <c r="E50" s="175">
        <v>-0.3</v>
      </c>
      <c r="F50" s="23">
        <f>NPV('Organic Cash Flow'!$C$3,(1+'Corn Soy Rotation Sensitivity'!F$49)*'Organic Cash Flow'!$E$10*(1+'Corn Soy Rotation Sensitivity'!$E50)*'Organic Cash Flow'!$E$11-'Organic Cash Flow'!$E$45,(1+'Corn Soy Rotation Sensitivity'!F$49)*'Organic Cash Flow'!$I$10*(1+'Corn Soy Rotation Sensitivity'!$E50)*'Organic Cash Flow'!$I$11-'Organic Cash Flow'!$I$45)</f>
        <v>0</v>
      </c>
      <c r="G50" s="23">
        <f>NPV('Organic Cash Flow'!$C$3,(1+'Corn Soy Rotation Sensitivity'!G$49)*'Organic Cash Flow'!$E$10*(1+'Corn Soy Rotation Sensitivity'!$E50)*'Organic Cash Flow'!$E$11-'Organic Cash Flow'!$E$45,(1+'Corn Soy Rotation Sensitivity'!G$49)*'Organic Cash Flow'!$I$10*(1+'Corn Soy Rotation Sensitivity'!$E50)*'Organic Cash Flow'!$I$11-'Organic Cash Flow'!$I$45)</f>
        <v>0</v>
      </c>
      <c r="H50" s="23">
        <f>NPV('Organic Cash Flow'!$C$3,(1+'Corn Soy Rotation Sensitivity'!H$49)*'Organic Cash Flow'!$E$10*(1+'Corn Soy Rotation Sensitivity'!$E50)*'Organic Cash Flow'!$E$11-'Organic Cash Flow'!$E$45,(1+'Corn Soy Rotation Sensitivity'!H$49)*'Organic Cash Flow'!$I$10*(1+'Corn Soy Rotation Sensitivity'!$E50)*'Organic Cash Flow'!$I$11-'Organic Cash Flow'!$I$45)</f>
        <v>0</v>
      </c>
      <c r="I50" s="23">
        <f>NPV('Organic Cash Flow'!$C$3,(1+'Corn Soy Rotation Sensitivity'!I$49)*'Organic Cash Flow'!$E$10*(1+'Corn Soy Rotation Sensitivity'!$E50)*'Organic Cash Flow'!$E$11-'Organic Cash Flow'!$E$45,(1+'Corn Soy Rotation Sensitivity'!I$49)*'Organic Cash Flow'!$I$10*(1+'Corn Soy Rotation Sensitivity'!$E50)*'Organic Cash Flow'!$I$11-'Organic Cash Flow'!$I$45)</f>
        <v>0</v>
      </c>
      <c r="J50" s="23">
        <f>NPV('Organic Cash Flow'!$C$3,(1+'Corn Soy Rotation Sensitivity'!J$49)*'Organic Cash Flow'!$E$10*(1+'Corn Soy Rotation Sensitivity'!$E50)*'Organic Cash Flow'!$E$11-'Organic Cash Flow'!$E$45,(1+'Corn Soy Rotation Sensitivity'!J$49)*'Organic Cash Flow'!$I$10*(1+'Corn Soy Rotation Sensitivity'!$E50)*'Organic Cash Flow'!$I$11-'Organic Cash Flow'!$I$45)</f>
        <v>0</v>
      </c>
      <c r="K50" s="23">
        <f>NPV('Organic Cash Flow'!$C$3,(1+'Corn Soy Rotation Sensitivity'!K$49)*'Organic Cash Flow'!$E$10*(1+'Corn Soy Rotation Sensitivity'!$E50)*'Organic Cash Flow'!$E$11-'Organic Cash Flow'!$E$45,(1+'Corn Soy Rotation Sensitivity'!K$49)*'Organic Cash Flow'!$I$10*(1+'Corn Soy Rotation Sensitivity'!$E50)*'Organic Cash Flow'!$I$11-'Organic Cash Flow'!$I$45)</f>
        <v>0</v>
      </c>
      <c r="L50" s="23">
        <f>NPV('Organic Cash Flow'!$C$3,(1+'Corn Soy Rotation Sensitivity'!L$49)*'Organic Cash Flow'!$E$10*(1+'Corn Soy Rotation Sensitivity'!$E50)*'Organic Cash Flow'!$E$11-'Organic Cash Flow'!$E$45,(1+'Corn Soy Rotation Sensitivity'!L$49)*'Organic Cash Flow'!$I$10*(1+'Corn Soy Rotation Sensitivity'!$E50)*'Organic Cash Flow'!$I$11-'Organic Cash Flow'!$I$45)</f>
        <v>0</v>
      </c>
      <c r="M50" s="23">
        <f>NPV('Organic Cash Flow'!$C$3,(1+'Corn Soy Rotation Sensitivity'!M$49)*'Organic Cash Flow'!$E$10*(1+'Corn Soy Rotation Sensitivity'!$E50)*'Organic Cash Flow'!$E$11-'Organic Cash Flow'!$E$45,(1+'Corn Soy Rotation Sensitivity'!M$49)*'Organic Cash Flow'!$I$10*(1+'Corn Soy Rotation Sensitivity'!$E50)*'Organic Cash Flow'!$I$11-'Organic Cash Flow'!$I$45)</f>
        <v>0</v>
      </c>
      <c r="N50" s="23">
        <f>NPV('Organic Cash Flow'!$C$3,(1+'Corn Soy Rotation Sensitivity'!N$49)*'Organic Cash Flow'!$E$10*(1+'Corn Soy Rotation Sensitivity'!$E50)*'Organic Cash Flow'!$E$11-'Organic Cash Flow'!$E$45,(1+'Corn Soy Rotation Sensitivity'!N$49)*'Organic Cash Flow'!$I$10*(1+'Corn Soy Rotation Sensitivity'!$E50)*'Organic Cash Flow'!$I$11-'Organic Cash Flow'!$I$45)</f>
        <v>0</v>
      </c>
      <c r="O50" s="23">
        <f>NPV('Organic Cash Flow'!$C$3,(1+'Corn Soy Rotation Sensitivity'!O$49)*'Organic Cash Flow'!$E$10*(1+'Corn Soy Rotation Sensitivity'!$E50)*'Organic Cash Flow'!$E$11-'Organic Cash Flow'!$E$45,(1+'Corn Soy Rotation Sensitivity'!O$49)*'Organic Cash Flow'!$I$10*(1+'Corn Soy Rotation Sensitivity'!$E50)*'Organic Cash Flow'!$I$11-'Organic Cash Flow'!$I$45)</f>
        <v>0</v>
      </c>
      <c r="P50" s="23">
        <f>NPV('Organic Cash Flow'!$C$3,(1+'Corn Soy Rotation Sensitivity'!P$49)*'Organic Cash Flow'!$E$10*(1+'Corn Soy Rotation Sensitivity'!$E50)*'Organic Cash Flow'!$E$11-'Organic Cash Flow'!$E$45,(1+'Corn Soy Rotation Sensitivity'!P$49)*'Organic Cash Flow'!$I$10*(1+'Corn Soy Rotation Sensitivity'!$E50)*'Organic Cash Flow'!$I$11-'Organic Cash Flow'!$I$45)</f>
        <v>0</v>
      </c>
      <c r="Q50" s="23">
        <f>NPV('Organic Cash Flow'!$C$3,(1+'Corn Soy Rotation Sensitivity'!Q$49)*'Organic Cash Flow'!$E$10*(1+'Corn Soy Rotation Sensitivity'!$E50)*'Organic Cash Flow'!$E$11-'Organic Cash Flow'!$E$45,(1+'Corn Soy Rotation Sensitivity'!Q$49)*'Organic Cash Flow'!$I$10*(1+'Corn Soy Rotation Sensitivity'!$E50)*'Organic Cash Flow'!$I$11-'Organic Cash Flow'!$I$45)</f>
        <v>0</v>
      </c>
      <c r="R50" s="23">
        <f>NPV('Organic Cash Flow'!$C$3,(1+'Corn Soy Rotation Sensitivity'!R$49)*'Organic Cash Flow'!$E$10*(1+'Corn Soy Rotation Sensitivity'!$E50)*'Organic Cash Flow'!$E$11-'Organic Cash Flow'!$E$45,(1+'Corn Soy Rotation Sensitivity'!R$49)*'Organic Cash Flow'!$I$10*(1+'Corn Soy Rotation Sensitivity'!$E50)*'Organic Cash Flow'!$I$11-'Organic Cash Flow'!$I$45)</f>
        <v>0</v>
      </c>
      <c r="S50" s="23"/>
      <c r="T50" s="60"/>
      <c r="V50" s="165" t="s">
        <v>70</v>
      </c>
      <c r="W50" s="10">
        <f>E50</f>
        <v>-0.3</v>
      </c>
      <c r="X50" s="25" t="e">
        <f>F50/NPV('Organic Cash Flow'!$C$3,'Organic Cash Flow'!$E$45,'Organic Cash Flow'!$I$45)</f>
        <v>#DIV/0!</v>
      </c>
      <c r="Y50" s="25" t="e">
        <f>G50/NPV('Organic Cash Flow'!$C$3,'Organic Cash Flow'!$E$45,'Organic Cash Flow'!$I$45)</f>
        <v>#DIV/0!</v>
      </c>
      <c r="Z50" s="25" t="e">
        <f>H50/NPV('Organic Cash Flow'!$C$3,'Organic Cash Flow'!$E$45,'Organic Cash Flow'!$I$45)</f>
        <v>#DIV/0!</v>
      </c>
      <c r="AA50" s="25" t="e">
        <f>I50/NPV('Organic Cash Flow'!$C$3,'Organic Cash Flow'!$E$45,'Organic Cash Flow'!$I$45)</f>
        <v>#DIV/0!</v>
      </c>
      <c r="AB50" s="25" t="e">
        <f>J50/NPV('Organic Cash Flow'!$C$3,'Organic Cash Flow'!$E$45,'Organic Cash Flow'!$I$45)</f>
        <v>#DIV/0!</v>
      </c>
      <c r="AC50" s="25" t="e">
        <f>K50/NPV('Organic Cash Flow'!$C$3,'Organic Cash Flow'!$E$45,'Organic Cash Flow'!$I$45)</f>
        <v>#DIV/0!</v>
      </c>
      <c r="AD50" s="25" t="e">
        <f>L50/NPV('Organic Cash Flow'!$C$3,'Organic Cash Flow'!$E$45,'Organic Cash Flow'!$I$45)</f>
        <v>#DIV/0!</v>
      </c>
      <c r="AE50" s="25" t="e">
        <f>M50/NPV('Organic Cash Flow'!$C$3,'Organic Cash Flow'!$E$45,'Organic Cash Flow'!$I$45)</f>
        <v>#DIV/0!</v>
      </c>
      <c r="AF50" s="25" t="e">
        <f>N50/NPV('Organic Cash Flow'!$C$3,'Organic Cash Flow'!$E$45,'Organic Cash Flow'!$I$45)</f>
        <v>#DIV/0!</v>
      </c>
      <c r="AG50" s="25" t="e">
        <f>O50/NPV('Organic Cash Flow'!$C$3,'Organic Cash Flow'!$E$45,'Organic Cash Flow'!$I$45)</f>
        <v>#DIV/0!</v>
      </c>
      <c r="AH50" s="25" t="e">
        <f>P50/NPV('Organic Cash Flow'!$C$3,'Organic Cash Flow'!$E$45,'Organic Cash Flow'!$I$45)</f>
        <v>#DIV/0!</v>
      </c>
      <c r="AI50" s="25" t="e">
        <f>Q50/NPV('Organic Cash Flow'!$C$3,'Organic Cash Flow'!$E$45,'Organic Cash Flow'!$I$45)</f>
        <v>#DIV/0!</v>
      </c>
      <c r="AJ50" s="25" t="e">
        <f>R50/NPV('Organic Cash Flow'!$C$3,'Organic Cash Flow'!$E$45,'Organic Cash Flow'!$I$45)</f>
        <v>#DIV/0!</v>
      </c>
      <c r="AL50" s="61"/>
    </row>
    <row r="51" spans="1:38" x14ac:dyDescent="0.25">
      <c r="A51" s="163"/>
      <c r="B51" s="209"/>
      <c r="C51" s="207">
        <f>(1+E51)*'Organic Cash Flow'!$E$11</f>
        <v>0</v>
      </c>
      <c r="D51" s="207">
        <f>(1+E51)*'Organic Cash Flow'!$I$11</f>
        <v>0</v>
      </c>
      <c r="E51" s="175">
        <v>-0.25</v>
      </c>
      <c r="F51" s="23">
        <f>NPV('Organic Cash Flow'!$C$3,(1+'Corn Soy Rotation Sensitivity'!F$49)*'Organic Cash Flow'!$E$10*(1+'Corn Soy Rotation Sensitivity'!$E51)*'Organic Cash Flow'!$E$11-'Organic Cash Flow'!$E$45,(1+'Corn Soy Rotation Sensitivity'!F$49)*'Organic Cash Flow'!$I$10*(1+'Corn Soy Rotation Sensitivity'!$E51)*'Organic Cash Flow'!$I$11-'Organic Cash Flow'!$I$45)</f>
        <v>0</v>
      </c>
      <c r="G51" s="23">
        <f>NPV('Organic Cash Flow'!$C$3,(1+'Corn Soy Rotation Sensitivity'!G$49)*'Organic Cash Flow'!$E$10*(1+'Corn Soy Rotation Sensitivity'!$E51)*'Organic Cash Flow'!$E$11-'Organic Cash Flow'!$E$45,(1+'Corn Soy Rotation Sensitivity'!G$49)*'Organic Cash Flow'!$I$10*(1+'Corn Soy Rotation Sensitivity'!$E51)*'Organic Cash Flow'!$I$11-'Organic Cash Flow'!$I$45)</f>
        <v>0</v>
      </c>
      <c r="H51" s="23">
        <f>NPV('Organic Cash Flow'!$C$3,(1+'Corn Soy Rotation Sensitivity'!H$49)*'Organic Cash Flow'!$E$10*(1+'Corn Soy Rotation Sensitivity'!$E51)*'Organic Cash Flow'!$E$11-'Organic Cash Flow'!$E$45,(1+'Corn Soy Rotation Sensitivity'!H$49)*'Organic Cash Flow'!$I$10*(1+'Corn Soy Rotation Sensitivity'!$E51)*'Organic Cash Flow'!$I$11-'Organic Cash Flow'!$I$45)</f>
        <v>0</v>
      </c>
      <c r="I51" s="23">
        <f>NPV('Organic Cash Flow'!$C$3,(1+'Corn Soy Rotation Sensitivity'!I$49)*'Organic Cash Flow'!$E$10*(1+'Corn Soy Rotation Sensitivity'!$E51)*'Organic Cash Flow'!$E$11-'Organic Cash Flow'!$E$45,(1+'Corn Soy Rotation Sensitivity'!I$49)*'Organic Cash Flow'!$I$10*(1+'Corn Soy Rotation Sensitivity'!$E51)*'Organic Cash Flow'!$I$11-'Organic Cash Flow'!$I$45)</f>
        <v>0</v>
      </c>
      <c r="J51" s="23">
        <f>NPV('Organic Cash Flow'!$C$3,(1+'Corn Soy Rotation Sensitivity'!J$49)*'Organic Cash Flow'!$E$10*(1+'Corn Soy Rotation Sensitivity'!$E51)*'Organic Cash Flow'!$E$11-'Organic Cash Flow'!$E$45,(1+'Corn Soy Rotation Sensitivity'!J$49)*'Organic Cash Flow'!$I$10*(1+'Corn Soy Rotation Sensitivity'!$E51)*'Organic Cash Flow'!$I$11-'Organic Cash Flow'!$I$45)</f>
        <v>0</v>
      </c>
      <c r="K51" s="23">
        <f>NPV('Organic Cash Flow'!$C$3,(1+'Corn Soy Rotation Sensitivity'!K$49)*'Organic Cash Flow'!$E$10*(1+'Corn Soy Rotation Sensitivity'!$E51)*'Organic Cash Flow'!$E$11-'Organic Cash Flow'!$E$45,(1+'Corn Soy Rotation Sensitivity'!K$49)*'Organic Cash Flow'!$I$10*(1+'Corn Soy Rotation Sensitivity'!$E51)*'Organic Cash Flow'!$I$11-'Organic Cash Flow'!$I$45)</f>
        <v>0</v>
      </c>
      <c r="L51" s="23">
        <f>NPV('Organic Cash Flow'!$C$3,(1+'Corn Soy Rotation Sensitivity'!L$49)*'Organic Cash Flow'!$E$10*(1+'Corn Soy Rotation Sensitivity'!$E51)*'Organic Cash Flow'!$E$11-'Organic Cash Flow'!$E$45,(1+'Corn Soy Rotation Sensitivity'!L$49)*'Organic Cash Flow'!$I$10*(1+'Corn Soy Rotation Sensitivity'!$E51)*'Organic Cash Flow'!$I$11-'Organic Cash Flow'!$I$45)</f>
        <v>0</v>
      </c>
      <c r="M51" s="23">
        <f>NPV('Organic Cash Flow'!$C$3,(1+'Corn Soy Rotation Sensitivity'!M$49)*'Organic Cash Flow'!$E$10*(1+'Corn Soy Rotation Sensitivity'!$E51)*'Organic Cash Flow'!$E$11-'Organic Cash Flow'!$E$45,(1+'Corn Soy Rotation Sensitivity'!M$49)*'Organic Cash Flow'!$I$10*(1+'Corn Soy Rotation Sensitivity'!$E51)*'Organic Cash Flow'!$I$11-'Organic Cash Flow'!$I$45)</f>
        <v>0</v>
      </c>
      <c r="N51" s="23">
        <f>NPV('Organic Cash Flow'!$C$3,(1+'Corn Soy Rotation Sensitivity'!N$49)*'Organic Cash Flow'!$E$10*(1+'Corn Soy Rotation Sensitivity'!$E51)*'Organic Cash Flow'!$E$11-'Organic Cash Flow'!$E$45,(1+'Corn Soy Rotation Sensitivity'!N$49)*'Organic Cash Flow'!$I$10*(1+'Corn Soy Rotation Sensitivity'!$E51)*'Organic Cash Flow'!$I$11-'Organic Cash Flow'!$I$45)</f>
        <v>0</v>
      </c>
      <c r="O51" s="23">
        <f>NPV('Organic Cash Flow'!$C$3,(1+'Corn Soy Rotation Sensitivity'!O$49)*'Organic Cash Flow'!$E$10*(1+'Corn Soy Rotation Sensitivity'!$E51)*'Organic Cash Flow'!$E$11-'Organic Cash Flow'!$E$45,(1+'Corn Soy Rotation Sensitivity'!O$49)*'Organic Cash Flow'!$I$10*(1+'Corn Soy Rotation Sensitivity'!$E51)*'Organic Cash Flow'!$I$11-'Organic Cash Flow'!$I$45)</f>
        <v>0</v>
      </c>
      <c r="P51" s="23">
        <f>NPV('Organic Cash Flow'!$C$3,(1+'Corn Soy Rotation Sensitivity'!P$49)*'Organic Cash Flow'!$E$10*(1+'Corn Soy Rotation Sensitivity'!$E51)*'Organic Cash Flow'!$E$11-'Organic Cash Flow'!$E$45,(1+'Corn Soy Rotation Sensitivity'!P$49)*'Organic Cash Flow'!$I$10*(1+'Corn Soy Rotation Sensitivity'!$E51)*'Organic Cash Flow'!$I$11-'Organic Cash Flow'!$I$45)</f>
        <v>0</v>
      </c>
      <c r="Q51" s="23">
        <f>NPV('Organic Cash Flow'!$C$3,(1+'Corn Soy Rotation Sensitivity'!Q$49)*'Organic Cash Flow'!$E$10*(1+'Corn Soy Rotation Sensitivity'!$E51)*'Organic Cash Flow'!$E$11-'Organic Cash Flow'!$E$45,(1+'Corn Soy Rotation Sensitivity'!Q$49)*'Organic Cash Flow'!$I$10*(1+'Corn Soy Rotation Sensitivity'!$E51)*'Organic Cash Flow'!$I$11-'Organic Cash Flow'!$I$45)</f>
        <v>0</v>
      </c>
      <c r="R51" s="23">
        <f>NPV('Organic Cash Flow'!$C$3,(1+'Corn Soy Rotation Sensitivity'!R$49)*'Organic Cash Flow'!$E$10*(1+'Corn Soy Rotation Sensitivity'!$E51)*'Organic Cash Flow'!$E$11-'Organic Cash Flow'!$E$45,(1+'Corn Soy Rotation Sensitivity'!R$49)*'Organic Cash Flow'!$I$10*(1+'Corn Soy Rotation Sensitivity'!$E51)*'Organic Cash Flow'!$I$11-'Organic Cash Flow'!$I$45)</f>
        <v>0</v>
      </c>
      <c r="S51" s="23"/>
      <c r="T51" s="60"/>
      <c r="V51" s="165"/>
      <c r="W51" s="10">
        <f t="shared" ref="W51:W62" si="5">E51</f>
        <v>-0.25</v>
      </c>
      <c r="X51" s="25" t="e">
        <f>F51/NPV('Organic Cash Flow'!$C$3,'Organic Cash Flow'!$E$45,'Organic Cash Flow'!$I$45)</f>
        <v>#DIV/0!</v>
      </c>
      <c r="Y51" s="25" t="e">
        <f>G51/NPV('Organic Cash Flow'!$C$3,'Organic Cash Flow'!$E$45,'Organic Cash Flow'!$I$45)</f>
        <v>#DIV/0!</v>
      </c>
      <c r="Z51" s="25" t="e">
        <f>H51/NPV('Organic Cash Flow'!$C$3,'Organic Cash Flow'!$E$45,'Organic Cash Flow'!$I$45)</f>
        <v>#DIV/0!</v>
      </c>
      <c r="AA51" s="25" t="e">
        <f>I51/NPV('Organic Cash Flow'!$C$3,'Organic Cash Flow'!$E$45,'Organic Cash Flow'!$I$45)</f>
        <v>#DIV/0!</v>
      </c>
      <c r="AB51" s="25" t="e">
        <f>J51/NPV('Organic Cash Flow'!$C$3,'Organic Cash Flow'!$E$45,'Organic Cash Flow'!$I$45)</f>
        <v>#DIV/0!</v>
      </c>
      <c r="AC51" s="25" t="e">
        <f>K51/NPV('Organic Cash Flow'!$C$3,'Organic Cash Flow'!$E$45,'Organic Cash Flow'!$I$45)</f>
        <v>#DIV/0!</v>
      </c>
      <c r="AD51" s="25" t="e">
        <f>L51/NPV('Organic Cash Flow'!$C$3,'Organic Cash Flow'!$E$45,'Organic Cash Flow'!$I$45)</f>
        <v>#DIV/0!</v>
      </c>
      <c r="AE51" s="25" t="e">
        <f>M51/NPV('Organic Cash Flow'!$C$3,'Organic Cash Flow'!$E$45,'Organic Cash Flow'!$I$45)</f>
        <v>#DIV/0!</v>
      </c>
      <c r="AF51" s="25" t="e">
        <f>N51/NPV('Organic Cash Flow'!$C$3,'Organic Cash Flow'!$E$45,'Organic Cash Flow'!$I$45)</f>
        <v>#DIV/0!</v>
      </c>
      <c r="AG51" s="25" t="e">
        <f>O51/NPV('Organic Cash Flow'!$C$3,'Organic Cash Flow'!$E$45,'Organic Cash Flow'!$I$45)</f>
        <v>#DIV/0!</v>
      </c>
      <c r="AH51" s="25" t="e">
        <f>P51/NPV('Organic Cash Flow'!$C$3,'Organic Cash Flow'!$E$45,'Organic Cash Flow'!$I$45)</f>
        <v>#DIV/0!</v>
      </c>
      <c r="AI51" s="25" t="e">
        <f>Q51/NPV('Organic Cash Flow'!$C$3,'Organic Cash Flow'!$E$45,'Organic Cash Flow'!$I$45)</f>
        <v>#DIV/0!</v>
      </c>
      <c r="AJ51" s="25" t="e">
        <f>R51/NPV('Organic Cash Flow'!$C$3,'Organic Cash Flow'!$E$45,'Organic Cash Flow'!$I$45)</f>
        <v>#DIV/0!</v>
      </c>
      <c r="AL51" s="61"/>
    </row>
    <row r="52" spans="1:38" x14ac:dyDescent="0.25">
      <c r="A52" s="163"/>
      <c r="B52" s="209"/>
      <c r="C52" s="207">
        <f>(1+E52)*'Organic Cash Flow'!$E$11</f>
        <v>0</v>
      </c>
      <c r="D52" s="207">
        <f>(1+E52)*'Organic Cash Flow'!$I$11</f>
        <v>0</v>
      </c>
      <c r="E52" s="175">
        <v>-0.2</v>
      </c>
      <c r="F52" s="23">
        <f>NPV('Organic Cash Flow'!$C$3,(1+'Corn Soy Rotation Sensitivity'!F$49)*'Organic Cash Flow'!$E$10*(1+'Corn Soy Rotation Sensitivity'!$E52)*'Organic Cash Flow'!$E$11-'Organic Cash Flow'!$E$45,(1+'Corn Soy Rotation Sensitivity'!F$49)*'Organic Cash Flow'!$I$10*(1+'Corn Soy Rotation Sensitivity'!$E52)*'Organic Cash Flow'!$I$11-'Organic Cash Flow'!$I$45)</f>
        <v>0</v>
      </c>
      <c r="G52" s="23">
        <f>NPV('Organic Cash Flow'!$C$3,(1+'Corn Soy Rotation Sensitivity'!G$49)*'Organic Cash Flow'!$E$10*(1+'Corn Soy Rotation Sensitivity'!$E52)*'Organic Cash Flow'!$E$11-'Organic Cash Flow'!$E$45,(1+'Corn Soy Rotation Sensitivity'!G$49)*'Organic Cash Flow'!$I$10*(1+'Corn Soy Rotation Sensitivity'!$E52)*'Organic Cash Flow'!$I$11-'Organic Cash Flow'!$I$45)</f>
        <v>0</v>
      </c>
      <c r="H52" s="23">
        <f>NPV('Organic Cash Flow'!$C$3,(1+'Corn Soy Rotation Sensitivity'!H$49)*'Organic Cash Flow'!$E$10*(1+'Corn Soy Rotation Sensitivity'!$E52)*'Organic Cash Flow'!$E$11-'Organic Cash Flow'!$E$45,(1+'Corn Soy Rotation Sensitivity'!H$49)*'Organic Cash Flow'!$I$10*(1+'Corn Soy Rotation Sensitivity'!$E52)*'Organic Cash Flow'!$I$11-'Organic Cash Flow'!$I$45)</f>
        <v>0</v>
      </c>
      <c r="I52" s="23">
        <f>NPV('Organic Cash Flow'!$C$3,(1+'Corn Soy Rotation Sensitivity'!I$49)*'Organic Cash Flow'!$E$10*(1+'Corn Soy Rotation Sensitivity'!$E52)*'Organic Cash Flow'!$E$11-'Organic Cash Flow'!$E$45,(1+'Corn Soy Rotation Sensitivity'!I$49)*'Organic Cash Flow'!$I$10*(1+'Corn Soy Rotation Sensitivity'!$E52)*'Organic Cash Flow'!$I$11-'Organic Cash Flow'!$I$45)</f>
        <v>0</v>
      </c>
      <c r="J52" s="23">
        <f>NPV('Organic Cash Flow'!$C$3,(1+'Corn Soy Rotation Sensitivity'!J$49)*'Organic Cash Flow'!$E$10*(1+'Corn Soy Rotation Sensitivity'!$E52)*'Organic Cash Flow'!$E$11-'Organic Cash Flow'!$E$45,(1+'Corn Soy Rotation Sensitivity'!J$49)*'Organic Cash Flow'!$I$10*(1+'Corn Soy Rotation Sensitivity'!$E52)*'Organic Cash Flow'!$I$11-'Organic Cash Flow'!$I$45)</f>
        <v>0</v>
      </c>
      <c r="K52" s="23">
        <f>NPV('Organic Cash Flow'!$C$3,(1+'Corn Soy Rotation Sensitivity'!K$49)*'Organic Cash Flow'!$E$10*(1+'Corn Soy Rotation Sensitivity'!$E52)*'Organic Cash Flow'!$E$11-'Organic Cash Flow'!$E$45,(1+'Corn Soy Rotation Sensitivity'!K$49)*'Organic Cash Flow'!$I$10*(1+'Corn Soy Rotation Sensitivity'!$E52)*'Organic Cash Flow'!$I$11-'Organic Cash Flow'!$I$45)</f>
        <v>0</v>
      </c>
      <c r="L52" s="23">
        <f>NPV('Organic Cash Flow'!$C$3,(1+'Corn Soy Rotation Sensitivity'!L$49)*'Organic Cash Flow'!$E$10*(1+'Corn Soy Rotation Sensitivity'!$E52)*'Organic Cash Flow'!$E$11-'Organic Cash Flow'!$E$45,(1+'Corn Soy Rotation Sensitivity'!L$49)*'Organic Cash Flow'!$I$10*(1+'Corn Soy Rotation Sensitivity'!$E52)*'Organic Cash Flow'!$I$11-'Organic Cash Flow'!$I$45)</f>
        <v>0</v>
      </c>
      <c r="M52" s="23">
        <f>NPV('Organic Cash Flow'!$C$3,(1+'Corn Soy Rotation Sensitivity'!M$49)*'Organic Cash Flow'!$E$10*(1+'Corn Soy Rotation Sensitivity'!$E52)*'Organic Cash Flow'!$E$11-'Organic Cash Flow'!$E$45,(1+'Corn Soy Rotation Sensitivity'!M$49)*'Organic Cash Flow'!$I$10*(1+'Corn Soy Rotation Sensitivity'!$E52)*'Organic Cash Flow'!$I$11-'Organic Cash Flow'!$I$45)</f>
        <v>0</v>
      </c>
      <c r="N52" s="23">
        <f>NPV('Organic Cash Flow'!$C$3,(1+'Corn Soy Rotation Sensitivity'!N$49)*'Organic Cash Flow'!$E$10*(1+'Corn Soy Rotation Sensitivity'!$E52)*'Organic Cash Flow'!$E$11-'Organic Cash Flow'!$E$45,(1+'Corn Soy Rotation Sensitivity'!N$49)*'Organic Cash Flow'!$I$10*(1+'Corn Soy Rotation Sensitivity'!$E52)*'Organic Cash Flow'!$I$11-'Organic Cash Flow'!$I$45)</f>
        <v>0</v>
      </c>
      <c r="O52" s="23">
        <f>NPV('Organic Cash Flow'!$C$3,(1+'Corn Soy Rotation Sensitivity'!O$49)*'Organic Cash Flow'!$E$10*(1+'Corn Soy Rotation Sensitivity'!$E52)*'Organic Cash Flow'!$E$11-'Organic Cash Flow'!$E$45,(1+'Corn Soy Rotation Sensitivity'!O$49)*'Organic Cash Flow'!$I$10*(1+'Corn Soy Rotation Sensitivity'!$E52)*'Organic Cash Flow'!$I$11-'Organic Cash Flow'!$I$45)</f>
        <v>0</v>
      </c>
      <c r="P52" s="23">
        <f>NPV('Organic Cash Flow'!$C$3,(1+'Corn Soy Rotation Sensitivity'!P$49)*'Organic Cash Flow'!$E$10*(1+'Corn Soy Rotation Sensitivity'!$E52)*'Organic Cash Flow'!$E$11-'Organic Cash Flow'!$E$45,(1+'Corn Soy Rotation Sensitivity'!P$49)*'Organic Cash Flow'!$I$10*(1+'Corn Soy Rotation Sensitivity'!$E52)*'Organic Cash Flow'!$I$11-'Organic Cash Flow'!$I$45)</f>
        <v>0</v>
      </c>
      <c r="Q52" s="23">
        <f>NPV('Organic Cash Flow'!$C$3,(1+'Corn Soy Rotation Sensitivity'!Q$49)*'Organic Cash Flow'!$E$10*(1+'Corn Soy Rotation Sensitivity'!$E52)*'Organic Cash Flow'!$E$11-'Organic Cash Flow'!$E$45,(1+'Corn Soy Rotation Sensitivity'!Q$49)*'Organic Cash Flow'!$I$10*(1+'Corn Soy Rotation Sensitivity'!$E52)*'Organic Cash Flow'!$I$11-'Organic Cash Flow'!$I$45)</f>
        <v>0</v>
      </c>
      <c r="R52" s="23">
        <f>NPV('Organic Cash Flow'!$C$3,(1+'Corn Soy Rotation Sensitivity'!R$49)*'Organic Cash Flow'!$E$10*(1+'Corn Soy Rotation Sensitivity'!$E52)*'Organic Cash Flow'!$E$11-'Organic Cash Flow'!$E$45,(1+'Corn Soy Rotation Sensitivity'!R$49)*'Organic Cash Flow'!$I$10*(1+'Corn Soy Rotation Sensitivity'!$E52)*'Organic Cash Flow'!$I$11-'Organic Cash Flow'!$I$45)</f>
        <v>0</v>
      </c>
      <c r="S52" s="23"/>
      <c r="T52" s="60"/>
      <c r="V52" s="165"/>
      <c r="W52" s="10">
        <f t="shared" si="5"/>
        <v>-0.2</v>
      </c>
      <c r="X52" s="25" t="e">
        <f>F52/NPV('Organic Cash Flow'!$C$3,'Organic Cash Flow'!$E$45,'Organic Cash Flow'!$I$45)</f>
        <v>#DIV/0!</v>
      </c>
      <c r="Y52" s="25" t="e">
        <f>G52/NPV('Organic Cash Flow'!$C$3,'Organic Cash Flow'!$E$45,'Organic Cash Flow'!$I$45)</f>
        <v>#DIV/0!</v>
      </c>
      <c r="Z52" s="25" t="e">
        <f>H52/NPV('Organic Cash Flow'!$C$3,'Organic Cash Flow'!$E$45,'Organic Cash Flow'!$I$45)</f>
        <v>#DIV/0!</v>
      </c>
      <c r="AA52" s="25" t="e">
        <f>I52/NPV('Organic Cash Flow'!$C$3,'Organic Cash Flow'!$E$45,'Organic Cash Flow'!$I$45)</f>
        <v>#DIV/0!</v>
      </c>
      <c r="AB52" s="25" t="e">
        <f>J52/NPV('Organic Cash Flow'!$C$3,'Organic Cash Flow'!$E$45,'Organic Cash Flow'!$I$45)</f>
        <v>#DIV/0!</v>
      </c>
      <c r="AC52" s="25" t="e">
        <f>K52/NPV('Organic Cash Flow'!$C$3,'Organic Cash Flow'!$E$45,'Organic Cash Flow'!$I$45)</f>
        <v>#DIV/0!</v>
      </c>
      <c r="AD52" s="25" t="e">
        <f>L52/NPV('Organic Cash Flow'!$C$3,'Organic Cash Flow'!$E$45,'Organic Cash Flow'!$I$45)</f>
        <v>#DIV/0!</v>
      </c>
      <c r="AE52" s="25" t="e">
        <f>M52/NPV('Organic Cash Flow'!$C$3,'Organic Cash Flow'!$E$45,'Organic Cash Flow'!$I$45)</f>
        <v>#DIV/0!</v>
      </c>
      <c r="AF52" s="25" t="e">
        <f>N52/NPV('Organic Cash Flow'!$C$3,'Organic Cash Flow'!$E$45,'Organic Cash Flow'!$I$45)</f>
        <v>#DIV/0!</v>
      </c>
      <c r="AG52" s="25" t="e">
        <f>O52/NPV('Organic Cash Flow'!$C$3,'Organic Cash Flow'!$E$45,'Organic Cash Flow'!$I$45)</f>
        <v>#DIV/0!</v>
      </c>
      <c r="AH52" s="25" t="e">
        <f>P52/NPV('Organic Cash Flow'!$C$3,'Organic Cash Flow'!$E$45,'Organic Cash Flow'!$I$45)</f>
        <v>#DIV/0!</v>
      </c>
      <c r="AI52" s="25" t="e">
        <f>Q52/NPV('Organic Cash Flow'!$C$3,'Organic Cash Flow'!$E$45,'Organic Cash Flow'!$I$45)</f>
        <v>#DIV/0!</v>
      </c>
      <c r="AJ52" s="25" t="e">
        <f>R52/NPV('Organic Cash Flow'!$C$3,'Organic Cash Flow'!$E$45,'Organic Cash Flow'!$I$45)</f>
        <v>#DIV/0!</v>
      </c>
      <c r="AL52" s="61"/>
    </row>
    <row r="53" spans="1:38" x14ac:dyDescent="0.25">
      <c r="A53" s="163"/>
      <c r="B53" s="209"/>
      <c r="C53" s="207">
        <f>(1+E53)*'Organic Cash Flow'!$E$11</f>
        <v>0</v>
      </c>
      <c r="D53" s="207">
        <f>(1+E53)*'Organic Cash Flow'!$I$11</f>
        <v>0</v>
      </c>
      <c r="E53" s="175">
        <v>-0.15</v>
      </c>
      <c r="F53" s="23">
        <f>NPV('Organic Cash Flow'!$C$3,(1+'Corn Soy Rotation Sensitivity'!F$49)*'Organic Cash Flow'!$E$10*(1+'Corn Soy Rotation Sensitivity'!$E53)*'Organic Cash Flow'!$E$11-'Organic Cash Flow'!$E$45,(1+'Corn Soy Rotation Sensitivity'!F$49)*'Organic Cash Flow'!$I$10*(1+'Corn Soy Rotation Sensitivity'!$E53)*'Organic Cash Flow'!$I$11-'Organic Cash Flow'!$I$45)</f>
        <v>0</v>
      </c>
      <c r="G53" s="23">
        <f>NPV('Organic Cash Flow'!$C$3,(1+'Corn Soy Rotation Sensitivity'!G$49)*'Organic Cash Flow'!$E$10*(1+'Corn Soy Rotation Sensitivity'!$E53)*'Organic Cash Flow'!$E$11-'Organic Cash Flow'!$E$45,(1+'Corn Soy Rotation Sensitivity'!G$49)*'Organic Cash Flow'!$I$10*(1+'Corn Soy Rotation Sensitivity'!$E53)*'Organic Cash Flow'!$I$11-'Organic Cash Flow'!$I$45)</f>
        <v>0</v>
      </c>
      <c r="H53" s="23">
        <f>NPV('Organic Cash Flow'!$C$3,(1+'Corn Soy Rotation Sensitivity'!H$49)*'Organic Cash Flow'!$E$10*(1+'Corn Soy Rotation Sensitivity'!$E53)*'Organic Cash Flow'!$E$11-'Organic Cash Flow'!$E$45,(1+'Corn Soy Rotation Sensitivity'!H$49)*'Organic Cash Flow'!$I$10*(1+'Corn Soy Rotation Sensitivity'!$E53)*'Organic Cash Flow'!$I$11-'Organic Cash Flow'!$I$45)</f>
        <v>0</v>
      </c>
      <c r="I53" s="23">
        <f>NPV('Organic Cash Flow'!$C$3,(1+'Corn Soy Rotation Sensitivity'!I$49)*'Organic Cash Flow'!$E$10*(1+'Corn Soy Rotation Sensitivity'!$E53)*'Organic Cash Flow'!$E$11-'Organic Cash Flow'!$E$45,(1+'Corn Soy Rotation Sensitivity'!I$49)*'Organic Cash Flow'!$I$10*(1+'Corn Soy Rotation Sensitivity'!$E53)*'Organic Cash Flow'!$I$11-'Organic Cash Flow'!$I$45)</f>
        <v>0</v>
      </c>
      <c r="J53" s="23">
        <f>NPV('Organic Cash Flow'!$C$3,(1+'Corn Soy Rotation Sensitivity'!J$49)*'Organic Cash Flow'!$E$10*(1+'Corn Soy Rotation Sensitivity'!$E53)*'Organic Cash Flow'!$E$11-'Organic Cash Flow'!$E$45,(1+'Corn Soy Rotation Sensitivity'!J$49)*'Organic Cash Flow'!$I$10*(1+'Corn Soy Rotation Sensitivity'!$E53)*'Organic Cash Flow'!$I$11-'Organic Cash Flow'!$I$45)</f>
        <v>0</v>
      </c>
      <c r="K53" s="23">
        <f>NPV('Organic Cash Flow'!$C$3,(1+'Corn Soy Rotation Sensitivity'!K$49)*'Organic Cash Flow'!$E$10*(1+'Corn Soy Rotation Sensitivity'!$E53)*'Organic Cash Flow'!$E$11-'Organic Cash Flow'!$E$45,(1+'Corn Soy Rotation Sensitivity'!K$49)*'Organic Cash Flow'!$I$10*(1+'Corn Soy Rotation Sensitivity'!$E53)*'Organic Cash Flow'!$I$11-'Organic Cash Flow'!$I$45)</f>
        <v>0</v>
      </c>
      <c r="L53" s="23">
        <f>NPV('Organic Cash Flow'!$C$3,(1+'Corn Soy Rotation Sensitivity'!L$49)*'Organic Cash Flow'!$E$10*(1+'Corn Soy Rotation Sensitivity'!$E53)*'Organic Cash Flow'!$E$11-'Organic Cash Flow'!$E$45,(1+'Corn Soy Rotation Sensitivity'!L$49)*'Organic Cash Flow'!$I$10*(1+'Corn Soy Rotation Sensitivity'!$E53)*'Organic Cash Flow'!$I$11-'Organic Cash Flow'!$I$45)</f>
        <v>0</v>
      </c>
      <c r="M53" s="23">
        <f>NPV('Organic Cash Flow'!$C$3,(1+'Corn Soy Rotation Sensitivity'!M$49)*'Organic Cash Flow'!$E$10*(1+'Corn Soy Rotation Sensitivity'!$E53)*'Organic Cash Flow'!$E$11-'Organic Cash Flow'!$E$45,(1+'Corn Soy Rotation Sensitivity'!M$49)*'Organic Cash Flow'!$I$10*(1+'Corn Soy Rotation Sensitivity'!$E53)*'Organic Cash Flow'!$I$11-'Organic Cash Flow'!$I$45)</f>
        <v>0</v>
      </c>
      <c r="N53" s="23">
        <f>NPV('Organic Cash Flow'!$C$3,(1+'Corn Soy Rotation Sensitivity'!N$49)*'Organic Cash Flow'!$E$10*(1+'Corn Soy Rotation Sensitivity'!$E53)*'Organic Cash Flow'!$E$11-'Organic Cash Flow'!$E$45,(1+'Corn Soy Rotation Sensitivity'!N$49)*'Organic Cash Flow'!$I$10*(1+'Corn Soy Rotation Sensitivity'!$E53)*'Organic Cash Flow'!$I$11-'Organic Cash Flow'!$I$45)</f>
        <v>0</v>
      </c>
      <c r="O53" s="23">
        <f>NPV('Organic Cash Flow'!$C$3,(1+'Corn Soy Rotation Sensitivity'!O$49)*'Organic Cash Flow'!$E$10*(1+'Corn Soy Rotation Sensitivity'!$E53)*'Organic Cash Flow'!$E$11-'Organic Cash Flow'!$E$45,(1+'Corn Soy Rotation Sensitivity'!O$49)*'Organic Cash Flow'!$I$10*(1+'Corn Soy Rotation Sensitivity'!$E53)*'Organic Cash Flow'!$I$11-'Organic Cash Flow'!$I$45)</f>
        <v>0</v>
      </c>
      <c r="P53" s="23">
        <f>NPV('Organic Cash Flow'!$C$3,(1+'Corn Soy Rotation Sensitivity'!P$49)*'Organic Cash Flow'!$E$10*(1+'Corn Soy Rotation Sensitivity'!$E53)*'Organic Cash Flow'!$E$11-'Organic Cash Flow'!$E$45,(1+'Corn Soy Rotation Sensitivity'!P$49)*'Organic Cash Flow'!$I$10*(1+'Corn Soy Rotation Sensitivity'!$E53)*'Organic Cash Flow'!$I$11-'Organic Cash Flow'!$I$45)</f>
        <v>0</v>
      </c>
      <c r="Q53" s="23">
        <f>NPV('Organic Cash Flow'!$C$3,(1+'Corn Soy Rotation Sensitivity'!Q$49)*'Organic Cash Flow'!$E$10*(1+'Corn Soy Rotation Sensitivity'!$E53)*'Organic Cash Flow'!$E$11-'Organic Cash Flow'!$E$45,(1+'Corn Soy Rotation Sensitivity'!Q$49)*'Organic Cash Flow'!$I$10*(1+'Corn Soy Rotation Sensitivity'!$E53)*'Organic Cash Flow'!$I$11-'Organic Cash Flow'!$I$45)</f>
        <v>0</v>
      </c>
      <c r="R53" s="23">
        <f>NPV('Organic Cash Flow'!$C$3,(1+'Corn Soy Rotation Sensitivity'!R$49)*'Organic Cash Flow'!$E$10*(1+'Corn Soy Rotation Sensitivity'!$E53)*'Organic Cash Flow'!$E$11-'Organic Cash Flow'!$E$45,(1+'Corn Soy Rotation Sensitivity'!R$49)*'Organic Cash Flow'!$I$10*(1+'Corn Soy Rotation Sensitivity'!$E53)*'Organic Cash Flow'!$I$11-'Organic Cash Flow'!$I$45)</f>
        <v>0</v>
      </c>
      <c r="S53" s="23"/>
      <c r="T53" s="60"/>
      <c r="V53" s="165"/>
      <c r="W53" s="10">
        <f t="shared" si="5"/>
        <v>-0.15</v>
      </c>
      <c r="X53" s="25" t="e">
        <f>F53/NPV('Organic Cash Flow'!$C$3,'Organic Cash Flow'!$E$45,'Organic Cash Flow'!$I$45)</f>
        <v>#DIV/0!</v>
      </c>
      <c r="Y53" s="25" t="e">
        <f>G53/NPV('Organic Cash Flow'!$C$3,'Organic Cash Flow'!$E$45,'Organic Cash Flow'!$I$45)</f>
        <v>#DIV/0!</v>
      </c>
      <c r="Z53" s="25" t="e">
        <f>H53/NPV('Organic Cash Flow'!$C$3,'Organic Cash Flow'!$E$45,'Organic Cash Flow'!$I$45)</f>
        <v>#DIV/0!</v>
      </c>
      <c r="AA53" s="25" t="e">
        <f>I53/NPV('Organic Cash Flow'!$C$3,'Organic Cash Flow'!$E$45,'Organic Cash Flow'!$I$45)</f>
        <v>#DIV/0!</v>
      </c>
      <c r="AB53" s="25" t="e">
        <f>J53/NPV('Organic Cash Flow'!$C$3,'Organic Cash Flow'!$E$45,'Organic Cash Flow'!$I$45)</f>
        <v>#DIV/0!</v>
      </c>
      <c r="AC53" s="25" t="e">
        <f>K53/NPV('Organic Cash Flow'!$C$3,'Organic Cash Flow'!$E$45,'Organic Cash Flow'!$I$45)</f>
        <v>#DIV/0!</v>
      </c>
      <c r="AD53" s="25" t="e">
        <f>L53/NPV('Organic Cash Flow'!$C$3,'Organic Cash Flow'!$E$45,'Organic Cash Flow'!$I$45)</f>
        <v>#DIV/0!</v>
      </c>
      <c r="AE53" s="25" t="e">
        <f>M53/NPV('Organic Cash Flow'!$C$3,'Organic Cash Flow'!$E$45,'Organic Cash Flow'!$I$45)</f>
        <v>#DIV/0!</v>
      </c>
      <c r="AF53" s="25" t="e">
        <f>N53/NPV('Organic Cash Flow'!$C$3,'Organic Cash Flow'!$E$45,'Organic Cash Flow'!$I$45)</f>
        <v>#DIV/0!</v>
      </c>
      <c r="AG53" s="25" t="e">
        <f>O53/NPV('Organic Cash Flow'!$C$3,'Organic Cash Flow'!$E$45,'Organic Cash Flow'!$I$45)</f>
        <v>#DIV/0!</v>
      </c>
      <c r="AH53" s="25" t="e">
        <f>P53/NPV('Organic Cash Flow'!$C$3,'Organic Cash Flow'!$E$45,'Organic Cash Flow'!$I$45)</f>
        <v>#DIV/0!</v>
      </c>
      <c r="AI53" s="25" t="e">
        <f>Q53/NPV('Organic Cash Flow'!$C$3,'Organic Cash Flow'!$E$45,'Organic Cash Flow'!$I$45)</f>
        <v>#DIV/0!</v>
      </c>
      <c r="AJ53" s="25" t="e">
        <f>R53/NPV('Organic Cash Flow'!$C$3,'Organic Cash Flow'!$E$45,'Organic Cash Flow'!$I$45)</f>
        <v>#DIV/0!</v>
      </c>
      <c r="AL53" s="61"/>
    </row>
    <row r="54" spans="1:38" x14ac:dyDescent="0.25">
      <c r="A54" s="163"/>
      <c r="B54" s="209"/>
      <c r="C54" s="207">
        <f>(1+E54)*'Organic Cash Flow'!$E$11</f>
        <v>0</v>
      </c>
      <c r="D54" s="207">
        <f>(1+E54)*'Organic Cash Flow'!$I$11</f>
        <v>0</v>
      </c>
      <c r="E54" s="175">
        <v>-0.1</v>
      </c>
      <c r="F54" s="23">
        <f>NPV('Organic Cash Flow'!$C$3,(1+'Corn Soy Rotation Sensitivity'!F$49)*'Organic Cash Flow'!$E$10*(1+'Corn Soy Rotation Sensitivity'!$E54)*'Organic Cash Flow'!$E$11-'Organic Cash Flow'!$E$45,(1+'Corn Soy Rotation Sensitivity'!F$49)*'Organic Cash Flow'!$I$10*(1+'Corn Soy Rotation Sensitivity'!$E54)*'Organic Cash Flow'!$I$11-'Organic Cash Flow'!$I$45)</f>
        <v>0</v>
      </c>
      <c r="G54" s="23">
        <f>NPV('Organic Cash Flow'!$C$3,(1+'Corn Soy Rotation Sensitivity'!G$49)*'Organic Cash Flow'!$E$10*(1+'Corn Soy Rotation Sensitivity'!$E54)*'Organic Cash Flow'!$E$11-'Organic Cash Flow'!$E$45,(1+'Corn Soy Rotation Sensitivity'!G$49)*'Organic Cash Flow'!$I$10*(1+'Corn Soy Rotation Sensitivity'!$E54)*'Organic Cash Flow'!$I$11-'Organic Cash Flow'!$I$45)</f>
        <v>0</v>
      </c>
      <c r="H54" s="23">
        <f>NPV('Organic Cash Flow'!$C$3,(1+'Corn Soy Rotation Sensitivity'!H$49)*'Organic Cash Flow'!$E$10*(1+'Corn Soy Rotation Sensitivity'!$E54)*'Organic Cash Flow'!$E$11-'Organic Cash Flow'!$E$45,(1+'Corn Soy Rotation Sensitivity'!H$49)*'Organic Cash Flow'!$I$10*(1+'Corn Soy Rotation Sensitivity'!$E54)*'Organic Cash Flow'!$I$11-'Organic Cash Flow'!$I$45)</f>
        <v>0</v>
      </c>
      <c r="I54" s="23">
        <f>NPV('Organic Cash Flow'!$C$3,(1+'Corn Soy Rotation Sensitivity'!I$49)*'Organic Cash Flow'!$E$10*(1+'Corn Soy Rotation Sensitivity'!$E54)*'Organic Cash Flow'!$E$11-'Organic Cash Flow'!$E$45,(1+'Corn Soy Rotation Sensitivity'!I$49)*'Organic Cash Flow'!$I$10*(1+'Corn Soy Rotation Sensitivity'!$E54)*'Organic Cash Flow'!$I$11-'Organic Cash Flow'!$I$45)</f>
        <v>0</v>
      </c>
      <c r="J54" s="23">
        <f>NPV('Organic Cash Flow'!$C$3,(1+'Corn Soy Rotation Sensitivity'!J$49)*'Organic Cash Flow'!$E$10*(1+'Corn Soy Rotation Sensitivity'!$E54)*'Organic Cash Flow'!$E$11-'Organic Cash Flow'!$E$45,(1+'Corn Soy Rotation Sensitivity'!J$49)*'Organic Cash Flow'!$I$10*(1+'Corn Soy Rotation Sensitivity'!$E54)*'Organic Cash Flow'!$I$11-'Organic Cash Flow'!$I$45)</f>
        <v>0</v>
      </c>
      <c r="K54" s="23">
        <f>NPV('Organic Cash Flow'!$C$3,(1+'Corn Soy Rotation Sensitivity'!K$49)*'Organic Cash Flow'!$E$10*(1+'Corn Soy Rotation Sensitivity'!$E54)*'Organic Cash Flow'!$E$11-'Organic Cash Flow'!$E$45,(1+'Corn Soy Rotation Sensitivity'!K$49)*'Organic Cash Flow'!$I$10*(1+'Corn Soy Rotation Sensitivity'!$E54)*'Organic Cash Flow'!$I$11-'Organic Cash Flow'!$I$45)</f>
        <v>0</v>
      </c>
      <c r="L54" s="23">
        <f>NPV('Organic Cash Flow'!$C$3,(1+'Corn Soy Rotation Sensitivity'!L$49)*'Organic Cash Flow'!$E$10*(1+'Corn Soy Rotation Sensitivity'!$E54)*'Organic Cash Flow'!$E$11-'Organic Cash Flow'!$E$45,(1+'Corn Soy Rotation Sensitivity'!L$49)*'Organic Cash Flow'!$I$10*(1+'Corn Soy Rotation Sensitivity'!$E54)*'Organic Cash Flow'!$I$11-'Organic Cash Flow'!$I$45)</f>
        <v>0</v>
      </c>
      <c r="M54" s="23">
        <f>NPV('Organic Cash Flow'!$C$3,(1+'Corn Soy Rotation Sensitivity'!M$49)*'Organic Cash Flow'!$E$10*(1+'Corn Soy Rotation Sensitivity'!$E54)*'Organic Cash Flow'!$E$11-'Organic Cash Flow'!$E$45,(1+'Corn Soy Rotation Sensitivity'!M$49)*'Organic Cash Flow'!$I$10*(1+'Corn Soy Rotation Sensitivity'!$E54)*'Organic Cash Flow'!$I$11-'Organic Cash Flow'!$I$45)</f>
        <v>0</v>
      </c>
      <c r="N54" s="23">
        <f>NPV('Organic Cash Flow'!$C$3,(1+'Corn Soy Rotation Sensitivity'!N$49)*'Organic Cash Flow'!$E$10*(1+'Corn Soy Rotation Sensitivity'!$E54)*'Organic Cash Flow'!$E$11-'Organic Cash Flow'!$E$45,(1+'Corn Soy Rotation Sensitivity'!N$49)*'Organic Cash Flow'!$I$10*(1+'Corn Soy Rotation Sensitivity'!$E54)*'Organic Cash Flow'!$I$11-'Organic Cash Flow'!$I$45)</f>
        <v>0</v>
      </c>
      <c r="O54" s="23">
        <f>NPV('Organic Cash Flow'!$C$3,(1+'Corn Soy Rotation Sensitivity'!O$49)*'Organic Cash Flow'!$E$10*(1+'Corn Soy Rotation Sensitivity'!$E54)*'Organic Cash Flow'!$E$11-'Organic Cash Flow'!$E$45,(1+'Corn Soy Rotation Sensitivity'!O$49)*'Organic Cash Flow'!$I$10*(1+'Corn Soy Rotation Sensitivity'!$E54)*'Organic Cash Flow'!$I$11-'Organic Cash Flow'!$I$45)</f>
        <v>0</v>
      </c>
      <c r="P54" s="23">
        <f>NPV('Organic Cash Flow'!$C$3,(1+'Corn Soy Rotation Sensitivity'!P$49)*'Organic Cash Flow'!$E$10*(1+'Corn Soy Rotation Sensitivity'!$E54)*'Organic Cash Flow'!$E$11-'Organic Cash Flow'!$E$45,(1+'Corn Soy Rotation Sensitivity'!P$49)*'Organic Cash Flow'!$I$10*(1+'Corn Soy Rotation Sensitivity'!$E54)*'Organic Cash Flow'!$I$11-'Organic Cash Flow'!$I$45)</f>
        <v>0</v>
      </c>
      <c r="Q54" s="23">
        <f>NPV('Organic Cash Flow'!$C$3,(1+'Corn Soy Rotation Sensitivity'!Q$49)*'Organic Cash Flow'!$E$10*(1+'Corn Soy Rotation Sensitivity'!$E54)*'Organic Cash Flow'!$E$11-'Organic Cash Flow'!$E$45,(1+'Corn Soy Rotation Sensitivity'!Q$49)*'Organic Cash Flow'!$I$10*(1+'Corn Soy Rotation Sensitivity'!$E54)*'Organic Cash Flow'!$I$11-'Organic Cash Flow'!$I$45)</f>
        <v>0</v>
      </c>
      <c r="R54" s="23">
        <f>NPV('Organic Cash Flow'!$C$3,(1+'Corn Soy Rotation Sensitivity'!R$49)*'Organic Cash Flow'!$E$10*(1+'Corn Soy Rotation Sensitivity'!$E54)*'Organic Cash Flow'!$E$11-'Organic Cash Flow'!$E$45,(1+'Corn Soy Rotation Sensitivity'!R$49)*'Organic Cash Flow'!$I$10*(1+'Corn Soy Rotation Sensitivity'!$E54)*'Organic Cash Flow'!$I$11-'Organic Cash Flow'!$I$45)</f>
        <v>0</v>
      </c>
      <c r="S54" s="23"/>
      <c r="T54" s="60"/>
      <c r="V54" s="165"/>
      <c r="W54" s="10">
        <f t="shared" si="5"/>
        <v>-0.1</v>
      </c>
      <c r="X54" s="25" t="e">
        <f>F54/NPV('Organic Cash Flow'!$C$3,'Organic Cash Flow'!$E$45,'Organic Cash Flow'!$I$45)</f>
        <v>#DIV/0!</v>
      </c>
      <c r="Y54" s="25" t="e">
        <f>G54/NPV('Organic Cash Flow'!$C$3,'Organic Cash Flow'!$E$45,'Organic Cash Flow'!$I$45)</f>
        <v>#DIV/0!</v>
      </c>
      <c r="Z54" s="25" t="e">
        <f>H54/NPV('Organic Cash Flow'!$C$3,'Organic Cash Flow'!$E$45,'Organic Cash Flow'!$I$45)</f>
        <v>#DIV/0!</v>
      </c>
      <c r="AA54" s="25" t="e">
        <f>I54/NPV('Organic Cash Flow'!$C$3,'Organic Cash Flow'!$E$45,'Organic Cash Flow'!$I$45)</f>
        <v>#DIV/0!</v>
      </c>
      <c r="AB54" s="25" t="e">
        <f>J54/NPV('Organic Cash Flow'!$C$3,'Organic Cash Flow'!$E$45,'Organic Cash Flow'!$I$45)</f>
        <v>#DIV/0!</v>
      </c>
      <c r="AC54" s="25" t="e">
        <f>K54/NPV('Organic Cash Flow'!$C$3,'Organic Cash Flow'!$E$45,'Organic Cash Flow'!$I$45)</f>
        <v>#DIV/0!</v>
      </c>
      <c r="AD54" s="25" t="e">
        <f>L54/NPV('Organic Cash Flow'!$C$3,'Organic Cash Flow'!$E$45,'Organic Cash Flow'!$I$45)</f>
        <v>#DIV/0!</v>
      </c>
      <c r="AE54" s="25" t="e">
        <f>M54/NPV('Organic Cash Flow'!$C$3,'Organic Cash Flow'!$E$45,'Organic Cash Flow'!$I$45)</f>
        <v>#DIV/0!</v>
      </c>
      <c r="AF54" s="25" t="e">
        <f>N54/NPV('Organic Cash Flow'!$C$3,'Organic Cash Flow'!$E$45,'Organic Cash Flow'!$I$45)</f>
        <v>#DIV/0!</v>
      </c>
      <c r="AG54" s="25" t="e">
        <f>O54/NPV('Organic Cash Flow'!$C$3,'Organic Cash Flow'!$E$45,'Organic Cash Flow'!$I$45)</f>
        <v>#DIV/0!</v>
      </c>
      <c r="AH54" s="25" t="e">
        <f>P54/NPV('Organic Cash Flow'!$C$3,'Organic Cash Flow'!$E$45,'Organic Cash Flow'!$I$45)</f>
        <v>#DIV/0!</v>
      </c>
      <c r="AI54" s="25" t="e">
        <f>Q54/NPV('Organic Cash Flow'!$C$3,'Organic Cash Flow'!$E$45,'Organic Cash Flow'!$I$45)</f>
        <v>#DIV/0!</v>
      </c>
      <c r="AJ54" s="25" t="e">
        <f>R54/NPV('Organic Cash Flow'!$C$3,'Organic Cash Flow'!$E$45,'Organic Cash Flow'!$I$45)</f>
        <v>#DIV/0!</v>
      </c>
      <c r="AL54" s="61"/>
    </row>
    <row r="55" spans="1:38" x14ac:dyDescent="0.25">
      <c r="A55" s="163"/>
      <c r="B55" s="209"/>
      <c r="C55" s="207">
        <f>(1+E55)*'Organic Cash Flow'!$E$11</f>
        <v>0</v>
      </c>
      <c r="D55" s="207">
        <f>(1+E55)*'Organic Cash Flow'!$I$11</f>
        <v>0</v>
      </c>
      <c r="E55" s="175">
        <v>-0.05</v>
      </c>
      <c r="F55" s="23">
        <f>NPV('Organic Cash Flow'!$C$3,(1+'Corn Soy Rotation Sensitivity'!F$49)*'Organic Cash Flow'!$E$10*(1+'Corn Soy Rotation Sensitivity'!$E55)*'Organic Cash Flow'!$E$11-'Organic Cash Flow'!$E$45,(1+'Corn Soy Rotation Sensitivity'!F$49)*'Organic Cash Flow'!$I$10*(1+'Corn Soy Rotation Sensitivity'!$E55)*'Organic Cash Flow'!$I$11-'Organic Cash Flow'!$I$45)</f>
        <v>0</v>
      </c>
      <c r="G55" s="23">
        <f>NPV('Organic Cash Flow'!$C$3,(1+'Corn Soy Rotation Sensitivity'!G$49)*'Organic Cash Flow'!$E$10*(1+'Corn Soy Rotation Sensitivity'!$E55)*'Organic Cash Flow'!$E$11-'Organic Cash Flow'!$E$45,(1+'Corn Soy Rotation Sensitivity'!G$49)*'Organic Cash Flow'!$I$10*(1+'Corn Soy Rotation Sensitivity'!$E55)*'Organic Cash Flow'!$I$11-'Organic Cash Flow'!$I$45)</f>
        <v>0</v>
      </c>
      <c r="H55" s="23">
        <f>NPV('Organic Cash Flow'!$C$3,(1+'Corn Soy Rotation Sensitivity'!H$49)*'Organic Cash Flow'!$E$10*(1+'Corn Soy Rotation Sensitivity'!$E55)*'Organic Cash Flow'!$E$11-'Organic Cash Flow'!$E$45,(1+'Corn Soy Rotation Sensitivity'!H$49)*'Organic Cash Flow'!$I$10*(1+'Corn Soy Rotation Sensitivity'!$E55)*'Organic Cash Flow'!$I$11-'Organic Cash Flow'!$I$45)</f>
        <v>0</v>
      </c>
      <c r="I55" s="23">
        <f>NPV('Organic Cash Flow'!$C$3,(1+'Corn Soy Rotation Sensitivity'!I$49)*'Organic Cash Flow'!$E$10*(1+'Corn Soy Rotation Sensitivity'!$E55)*'Organic Cash Flow'!$E$11-'Organic Cash Flow'!$E$45,(1+'Corn Soy Rotation Sensitivity'!I$49)*'Organic Cash Flow'!$I$10*(1+'Corn Soy Rotation Sensitivity'!$E55)*'Organic Cash Flow'!$I$11-'Organic Cash Flow'!$I$45)</f>
        <v>0</v>
      </c>
      <c r="J55" s="23">
        <f>NPV('Organic Cash Flow'!$C$3,(1+'Corn Soy Rotation Sensitivity'!J$49)*'Organic Cash Flow'!$E$10*(1+'Corn Soy Rotation Sensitivity'!$E55)*'Organic Cash Flow'!$E$11-'Organic Cash Flow'!$E$45,(1+'Corn Soy Rotation Sensitivity'!J$49)*'Organic Cash Flow'!$I$10*(1+'Corn Soy Rotation Sensitivity'!$E55)*'Organic Cash Flow'!$I$11-'Organic Cash Flow'!$I$45)</f>
        <v>0</v>
      </c>
      <c r="K55" s="23">
        <f>NPV('Organic Cash Flow'!$C$3,(1+'Corn Soy Rotation Sensitivity'!K$49)*'Organic Cash Flow'!$E$10*(1+'Corn Soy Rotation Sensitivity'!$E55)*'Organic Cash Flow'!$E$11-'Organic Cash Flow'!$E$45,(1+'Corn Soy Rotation Sensitivity'!K$49)*'Organic Cash Flow'!$I$10*(1+'Corn Soy Rotation Sensitivity'!$E55)*'Organic Cash Flow'!$I$11-'Organic Cash Flow'!$I$45)</f>
        <v>0</v>
      </c>
      <c r="L55" s="23">
        <f>NPV('Organic Cash Flow'!$C$3,(1+'Corn Soy Rotation Sensitivity'!L$49)*'Organic Cash Flow'!$E$10*(1+'Corn Soy Rotation Sensitivity'!$E55)*'Organic Cash Flow'!$E$11-'Organic Cash Flow'!$E$45,(1+'Corn Soy Rotation Sensitivity'!L$49)*'Organic Cash Flow'!$I$10*(1+'Corn Soy Rotation Sensitivity'!$E55)*'Organic Cash Flow'!$I$11-'Organic Cash Flow'!$I$45)</f>
        <v>0</v>
      </c>
      <c r="M55" s="23">
        <f>NPV('Organic Cash Flow'!$C$3,(1+'Corn Soy Rotation Sensitivity'!M$49)*'Organic Cash Flow'!$E$10*(1+'Corn Soy Rotation Sensitivity'!$E55)*'Organic Cash Flow'!$E$11-'Organic Cash Flow'!$E$45,(1+'Corn Soy Rotation Sensitivity'!M$49)*'Organic Cash Flow'!$I$10*(1+'Corn Soy Rotation Sensitivity'!$E55)*'Organic Cash Flow'!$I$11-'Organic Cash Flow'!$I$45)</f>
        <v>0</v>
      </c>
      <c r="N55" s="23">
        <f>NPV('Organic Cash Flow'!$C$3,(1+'Corn Soy Rotation Sensitivity'!N$49)*'Organic Cash Flow'!$E$10*(1+'Corn Soy Rotation Sensitivity'!$E55)*'Organic Cash Flow'!$E$11-'Organic Cash Flow'!$E$45,(1+'Corn Soy Rotation Sensitivity'!N$49)*'Organic Cash Flow'!$I$10*(1+'Corn Soy Rotation Sensitivity'!$E55)*'Organic Cash Flow'!$I$11-'Organic Cash Flow'!$I$45)</f>
        <v>0</v>
      </c>
      <c r="O55" s="23">
        <f>NPV('Organic Cash Flow'!$C$3,(1+'Corn Soy Rotation Sensitivity'!O$49)*'Organic Cash Flow'!$E$10*(1+'Corn Soy Rotation Sensitivity'!$E55)*'Organic Cash Flow'!$E$11-'Organic Cash Flow'!$E$45,(1+'Corn Soy Rotation Sensitivity'!O$49)*'Organic Cash Flow'!$I$10*(1+'Corn Soy Rotation Sensitivity'!$E55)*'Organic Cash Flow'!$I$11-'Organic Cash Flow'!$I$45)</f>
        <v>0</v>
      </c>
      <c r="P55" s="23">
        <f>NPV('Organic Cash Flow'!$C$3,(1+'Corn Soy Rotation Sensitivity'!P$49)*'Organic Cash Flow'!$E$10*(1+'Corn Soy Rotation Sensitivity'!$E55)*'Organic Cash Flow'!$E$11-'Organic Cash Flow'!$E$45,(1+'Corn Soy Rotation Sensitivity'!P$49)*'Organic Cash Flow'!$I$10*(1+'Corn Soy Rotation Sensitivity'!$E55)*'Organic Cash Flow'!$I$11-'Organic Cash Flow'!$I$45)</f>
        <v>0</v>
      </c>
      <c r="Q55" s="23">
        <f>NPV('Organic Cash Flow'!$C$3,(1+'Corn Soy Rotation Sensitivity'!Q$49)*'Organic Cash Flow'!$E$10*(1+'Corn Soy Rotation Sensitivity'!$E55)*'Organic Cash Flow'!$E$11-'Organic Cash Flow'!$E$45,(1+'Corn Soy Rotation Sensitivity'!Q$49)*'Organic Cash Flow'!$I$10*(1+'Corn Soy Rotation Sensitivity'!$E55)*'Organic Cash Flow'!$I$11-'Organic Cash Flow'!$I$45)</f>
        <v>0</v>
      </c>
      <c r="R55" s="23">
        <f>NPV('Organic Cash Flow'!$C$3,(1+'Corn Soy Rotation Sensitivity'!R$49)*'Organic Cash Flow'!$E$10*(1+'Corn Soy Rotation Sensitivity'!$E55)*'Organic Cash Flow'!$E$11-'Organic Cash Flow'!$E$45,(1+'Corn Soy Rotation Sensitivity'!R$49)*'Organic Cash Flow'!$I$10*(1+'Corn Soy Rotation Sensitivity'!$E55)*'Organic Cash Flow'!$I$11-'Organic Cash Flow'!$I$45)</f>
        <v>0</v>
      </c>
      <c r="S55" s="23"/>
      <c r="T55" s="60"/>
      <c r="V55" s="165"/>
      <c r="W55" s="10">
        <f t="shared" si="5"/>
        <v>-0.05</v>
      </c>
      <c r="X55" s="25" t="e">
        <f>F55/NPV('Organic Cash Flow'!$C$3,'Organic Cash Flow'!$E$45,'Organic Cash Flow'!$I$45)</f>
        <v>#DIV/0!</v>
      </c>
      <c r="Y55" s="25" t="e">
        <f>G55/NPV('Organic Cash Flow'!$C$3,'Organic Cash Flow'!$E$45,'Organic Cash Flow'!$I$45)</f>
        <v>#DIV/0!</v>
      </c>
      <c r="Z55" s="25" t="e">
        <f>H55/NPV('Organic Cash Flow'!$C$3,'Organic Cash Flow'!$E$45,'Organic Cash Flow'!$I$45)</f>
        <v>#DIV/0!</v>
      </c>
      <c r="AA55" s="25" t="e">
        <f>I55/NPV('Organic Cash Flow'!$C$3,'Organic Cash Flow'!$E$45,'Organic Cash Flow'!$I$45)</f>
        <v>#DIV/0!</v>
      </c>
      <c r="AB55" s="25" t="e">
        <f>J55/NPV('Organic Cash Flow'!$C$3,'Organic Cash Flow'!$E$45,'Organic Cash Flow'!$I$45)</f>
        <v>#DIV/0!</v>
      </c>
      <c r="AC55" s="25" t="e">
        <f>K55/NPV('Organic Cash Flow'!$C$3,'Organic Cash Flow'!$E$45,'Organic Cash Flow'!$I$45)</f>
        <v>#DIV/0!</v>
      </c>
      <c r="AD55" s="25" t="e">
        <f>L55/NPV('Organic Cash Flow'!$C$3,'Organic Cash Flow'!$E$45,'Organic Cash Flow'!$I$45)</f>
        <v>#DIV/0!</v>
      </c>
      <c r="AE55" s="25" t="e">
        <f>M55/NPV('Organic Cash Flow'!$C$3,'Organic Cash Flow'!$E$45,'Organic Cash Flow'!$I$45)</f>
        <v>#DIV/0!</v>
      </c>
      <c r="AF55" s="25" t="e">
        <f>N55/NPV('Organic Cash Flow'!$C$3,'Organic Cash Flow'!$E$45,'Organic Cash Flow'!$I$45)</f>
        <v>#DIV/0!</v>
      </c>
      <c r="AG55" s="25" t="e">
        <f>O55/NPV('Organic Cash Flow'!$C$3,'Organic Cash Flow'!$E$45,'Organic Cash Flow'!$I$45)</f>
        <v>#DIV/0!</v>
      </c>
      <c r="AH55" s="25" t="e">
        <f>P55/NPV('Organic Cash Flow'!$C$3,'Organic Cash Flow'!$E$45,'Organic Cash Flow'!$I$45)</f>
        <v>#DIV/0!</v>
      </c>
      <c r="AI55" s="25" t="e">
        <f>Q55/NPV('Organic Cash Flow'!$C$3,'Organic Cash Flow'!$E$45,'Organic Cash Flow'!$I$45)</f>
        <v>#DIV/0!</v>
      </c>
      <c r="AJ55" s="25" t="e">
        <f>R55/NPV('Organic Cash Flow'!$C$3,'Organic Cash Flow'!$E$45,'Organic Cash Flow'!$I$45)</f>
        <v>#DIV/0!</v>
      </c>
      <c r="AL55" s="61"/>
    </row>
    <row r="56" spans="1:38" ht="15.75" x14ac:dyDescent="0.25">
      <c r="A56" s="163"/>
      <c r="B56" s="209"/>
      <c r="C56" s="207">
        <f>(1+E56)*'Organic Cash Flow'!$E$11</f>
        <v>0</v>
      </c>
      <c r="D56" s="207">
        <f>(1+E56)*'Organic Cash Flow'!$I$11</f>
        <v>0</v>
      </c>
      <c r="E56" s="175">
        <v>0</v>
      </c>
      <c r="F56" s="23">
        <f>NPV('Organic Cash Flow'!$C$3,(1+'Corn Soy Rotation Sensitivity'!F$49)*'Organic Cash Flow'!$E$10*(1+'Corn Soy Rotation Sensitivity'!$E56)*'Organic Cash Flow'!$E$11-'Organic Cash Flow'!$E$45,(1+'Corn Soy Rotation Sensitivity'!F$49)*'Organic Cash Flow'!$I$10*(1+'Corn Soy Rotation Sensitivity'!$E56)*'Organic Cash Flow'!$I$11-'Organic Cash Flow'!$I$45)</f>
        <v>0</v>
      </c>
      <c r="G56" s="23">
        <f>NPV('Organic Cash Flow'!$C$3,(1+'Corn Soy Rotation Sensitivity'!G$49)*'Organic Cash Flow'!$E$10*(1+'Corn Soy Rotation Sensitivity'!$E56)*'Organic Cash Flow'!$E$11-'Organic Cash Flow'!$E$45,(1+'Corn Soy Rotation Sensitivity'!G$49)*'Organic Cash Flow'!$I$10*(1+'Corn Soy Rotation Sensitivity'!$E56)*'Organic Cash Flow'!$I$11-'Organic Cash Flow'!$I$45)</f>
        <v>0</v>
      </c>
      <c r="H56" s="23">
        <f>NPV('Organic Cash Flow'!$C$3,(1+'Corn Soy Rotation Sensitivity'!H$49)*'Organic Cash Flow'!$E$10*(1+'Corn Soy Rotation Sensitivity'!$E56)*'Organic Cash Flow'!$E$11-'Organic Cash Flow'!$E$45,(1+'Corn Soy Rotation Sensitivity'!H$49)*'Organic Cash Flow'!$I$10*(1+'Corn Soy Rotation Sensitivity'!$E56)*'Organic Cash Flow'!$I$11-'Organic Cash Flow'!$I$45)</f>
        <v>0</v>
      </c>
      <c r="I56" s="23">
        <f>NPV('Organic Cash Flow'!$C$3,(1+'Corn Soy Rotation Sensitivity'!I$49)*'Organic Cash Flow'!$E$10*(1+'Corn Soy Rotation Sensitivity'!$E56)*'Organic Cash Flow'!$E$11-'Organic Cash Flow'!$E$45,(1+'Corn Soy Rotation Sensitivity'!I$49)*'Organic Cash Flow'!$I$10*(1+'Corn Soy Rotation Sensitivity'!$E56)*'Organic Cash Flow'!$I$11-'Organic Cash Flow'!$I$45)</f>
        <v>0</v>
      </c>
      <c r="J56" s="23">
        <f>NPV('Organic Cash Flow'!$C$3,(1+'Corn Soy Rotation Sensitivity'!J$49)*'Organic Cash Flow'!$E$10*(1+'Corn Soy Rotation Sensitivity'!$E56)*'Organic Cash Flow'!$E$11-'Organic Cash Flow'!$E$45,(1+'Corn Soy Rotation Sensitivity'!J$49)*'Organic Cash Flow'!$I$10*(1+'Corn Soy Rotation Sensitivity'!$E56)*'Organic Cash Flow'!$I$11-'Organic Cash Flow'!$I$45)</f>
        <v>0</v>
      </c>
      <c r="K56" s="23">
        <f>NPV('Organic Cash Flow'!$C$3,(1+'Corn Soy Rotation Sensitivity'!K$49)*'Organic Cash Flow'!$E$10*(1+'Corn Soy Rotation Sensitivity'!$E56)*'Organic Cash Flow'!$E$11-'Organic Cash Flow'!$E$45,(1+'Corn Soy Rotation Sensitivity'!K$49)*'Organic Cash Flow'!$I$10*(1+'Corn Soy Rotation Sensitivity'!$E56)*'Organic Cash Flow'!$I$11-'Organic Cash Flow'!$I$45)</f>
        <v>0</v>
      </c>
      <c r="L56" s="24">
        <f>NPV('Organic Cash Flow'!$C$3,(1+'Corn Soy Rotation Sensitivity'!L$49)*'Organic Cash Flow'!$E$10*(1+'Corn Soy Rotation Sensitivity'!$E56)*'Organic Cash Flow'!$E$11-'Organic Cash Flow'!$E$45,(1+'Corn Soy Rotation Sensitivity'!L$49)*'Organic Cash Flow'!$I$10*(1+'Corn Soy Rotation Sensitivity'!$E56)*'Organic Cash Flow'!$I$11-'Organic Cash Flow'!$I$45)</f>
        <v>0</v>
      </c>
      <c r="M56" s="23">
        <f>NPV('Organic Cash Flow'!$C$3,(1+'Corn Soy Rotation Sensitivity'!M$49)*'Organic Cash Flow'!$E$10*(1+'Corn Soy Rotation Sensitivity'!$E56)*'Organic Cash Flow'!$E$11-'Organic Cash Flow'!$E$45,(1+'Corn Soy Rotation Sensitivity'!M$49)*'Organic Cash Flow'!$I$10*(1+'Corn Soy Rotation Sensitivity'!$E56)*'Organic Cash Flow'!$I$11-'Organic Cash Flow'!$I$45)</f>
        <v>0</v>
      </c>
      <c r="N56" s="23">
        <f>NPV('Organic Cash Flow'!$C$3,(1+'Corn Soy Rotation Sensitivity'!N$49)*'Organic Cash Flow'!$E$10*(1+'Corn Soy Rotation Sensitivity'!$E56)*'Organic Cash Flow'!$E$11-'Organic Cash Flow'!$E$45,(1+'Corn Soy Rotation Sensitivity'!N$49)*'Organic Cash Flow'!$I$10*(1+'Corn Soy Rotation Sensitivity'!$E56)*'Organic Cash Flow'!$I$11-'Organic Cash Flow'!$I$45)</f>
        <v>0</v>
      </c>
      <c r="O56" s="23">
        <f>NPV('Organic Cash Flow'!$C$3,(1+'Corn Soy Rotation Sensitivity'!O$49)*'Organic Cash Flow'!$E$10*(1+'Corn Soy Rotation Sensitivity'!$E56)*'Organic Cash Flow'!$E$11-'Organic Cash Flow'!$E$45,(1+'Corn Soy Rotation Sensitivity'!O$49)*'Organic Cash Flow'!$I$10*(1+'Corn Soy Rotation Sensitivity'!$E56)*'Organic Cash Flow'!$I$11-'Organic Cash Flow'!$I$45)</f>
        <v>0</v>
      </c>
      <c r="P56" s="23">
        <f>NPV('Organic Cash Flow'!$C$3,(1+'Corn Soy Rotation Sensitivity'!P$49)*'Organic Cash Flow'!$E$10*(1+'Corn Soy Rotation Sensitivity'!$E56)*'Organic Cash Flow'!$E$11-'Organic Cash Flow'!$E$45,(1+'Corn Soy Rotation Sensitivity'!P$49)*'Organic Cash Flow'!$I$10*(1+'Corn Soy Rotation Sensitivity'!$E56)*'Organic Cash Flow'!$I$11-'Organic Cash Flow'!$I$45)</f>
        <v>0</v>
      </c>
      <c r="Q56" s="23">
        <f>NPV('Organic Cash Flow'!$C$3,(1+'Corn Soy Rotation Sensitivity'!Q$49)*'Organic Cash Flow'!$E$10*(1+'Corn Soy Rotation Sensitivity'!$E56)*'Organic Cash Flow'!$E$11-'Organic Cash Flow'!$E$45,(1+'Corn Soy Rotation Sensitivity'!Q$49)*'Organic Cash Flow'!$I$10*(1+'Corn Soy Rotation Sensitivity'!$E56)*'Organic Cash Flow'!$I$11-'Organic Cash Flow'!$I$45)</f>
        <v>0</v>
      </c>
      <c r="R56" s="23">
        <f>NPV('Organic Cash Flow'!$C$3,(1+'Corn Soy Rotation Sensitivity'!R$49)*'Organic Cash Flow'!$E$10*(1+'Corn Soy Rotation Sensitivity'!$E56)*'Organic Cash Flow'!$E$11-'Organic Cash Flow'!$E$45,(1+'Corn Soy Rotation Sensitivity'!R$49)*'Organic Cash Flow'!$I$10*(1+'Corn Soy Rotation Sensitivity'!$E56)*'Organic Cash Flow'!$I$11-'Organic Cash Flow'!$I$45)</f>
        <v>0</v>
      </c>
      <c r="S56" s="23"/>
      <c r="T56" s="60"/>
      <c r="V56" s="165"/>
      <c r="W56" s="10">
        <f t="shared" si="5"/>
        <v>0</v>
      </c>
      <c r="X56" s="25" t="e">
        <f>F56/NPV('Organic Cash Flow'!$C$3,'Organic Cash Flow'!$E$45,'Organic Cash Flow'!$I$45)</f>
        <v>#DIV/0!</v>
      </c>
      <c r="Y56" s="25" t="e">
        <f>G56/NPV('Organic Cash Flow'!$C$3,'Organic Cash Flow'!$E$45,'Organic Cash Flow'!$I$45)</f>
        <v>#DIV/0!</v>
      </c>
      <c r="Z56" s="25" t="e">
        <f>H56/NPV('Organic Cash Flow'!$C$3,'Organic Cash Flow'!$E$45,'Organic Cash Flow'!$I$45)</f>
        <v>#DIV/0!</v>
      </c>
      <c r="AA56" s="25" t="e">
        <f>I56/NPV('Organic Cash Flow'!$C$3,'Organic Cash Flow'!$E$45,'Organic Cash Flow'!$I$45)</f>
        <v>#DIV/0!</v>
      </c>
      <c r="AB56" s="25" t="e">
        <f>J56/NPV('Organic Cash Flow'!$C$3,'Organic Cash Flow'!$E$45,'Organic Cash Flow'!$I$45)</f>
        <v>#DIV/0!</v>
      </c>
      <c r="AC56" s="25" t="e">
        <f>K56/NPV('Organic Cash Flow'!$C$3,'Organic Cash Flow'!$E$45,'Organic Cash Flow'!$I$45)</f>
        <v>#DIV/0!</v>
      </c>
      <c r="AD56" s="26" t="e">
        <f>L56/NPV('Organic Cash Flow'!$C$3,'Organic Cash Flow'!$E$45,'Organic Cash Flow'!$I$45)</f>
        <v>#DIV/0!</v>
      </c>
      <c r="AE56" s="25" t="e">
        <f>M56/NPV('Organic Cash Flow'!$C$3,'Organic Cash Flow'!$E$45,'Organic Cash Flow'!$I$45)</f>
        <v>#DIV/0!</v>
      </c>
      <c r="AF56" s="25" t="e">
        <f>N56/NPV('Organic Cash Flow'!$C$3,'Organic Cash Flow'!$E$45,'Organic Cash Flow'!$I$45)</f>
        <v>#DIV/0!</v>
      </c>
      <c r="AG56" s="25" t="e">
        <f>O56/NPV('Organic Cash Flow'!$C$3,'Organic Cash Flow'!$E$45,'Organic Cash Flow'!$I$45)</f>
        <v>#DIV/0!</v>
      </c>
      <c r="AH56" s="25" t="e">
        <f>P56/NPV('Organic Cash Flow'!$C$3,'Organic Cash Flow'!$E$45,'Organic Cash Flow'!$I$45)</f>
        <v>#DIV/0!</v>
      </c>
      <c r="AI56" s="25" t="e">
        <f>Q56/NPV('Organic Cash Flow'!$C$3,'Organic Cash Flow'!$E$45,'Organic Cash Flow'!$I$45)</f>
        <v>#DIV/0!</v>
      </c>
      <c r="AJ56" s="25" t="e">
        <f>R56/NPV('Organic Cash Flow'!$C$3,'Organic Cash Flow'!$E$45,'Organic Cash Flow'!$I$45)</f>
        <v>#DIV/0!</v>
      </c>
      <c r="AL56" s="61"/>
    </row>
    <row r="57" spans="1:38" x14ac:dyDescent="0.25">
      <c r="A57" s="163"/>
      <c r="B57" s="209"/>
      <c r="C57" s="207">
        <f>(1+E57)*'Organic Cash Flow'!$E$11</f>
        <v>0</v>
      </c>
      <c r="D57" s="207">
        <f>(1+E57)*'Organic Cash Flow'!$I$11</f>
        <v>0</v>
      </c>
      <c r="E57" s="175">
        <v>0.05</v>
      </c>
      <c r="F57" s="23">
        <f>NPV('Organic Cash Flow'!$C$3,(1+'Corn Soy Rotation Sensitivity'!F$49)*'Organic Cash Flow'!$E$10*(1+'Corn Soy Rotation Sensitivity'!$E57)*'Organic Cash Flow'!$E$11-'Organic Cash Flow'!$E$45,(1+'Corn Soy Rotation Sensitivity'!F$49)*'Organic Cash Flow'!$I$10*(1+'Corn Soy Rotation Sensitivity'!$E57)*'Organic Cash Flow'!$I$11-'Organic Cash Flow'!$I$45)</f>
        <v>0</v>
      </c>
      <c r="G57" s="23">
        <f>NPV('Organic Cash Flow'!$C$3,(1+'Corn Soy Rotation Sensitivity'!G$49)*'Organic Cash Flow'!$E$10*(1+'Corn Soy Rotation Sensitivity'!$E57)*'Organic Cash Flow'!$E$11-'Organic Cash Flow'!$E$45,(1+'Corn Soy Rotation Sensitivity'!G$49)*'Organic Cash Flow'!$I$10*(1+'Corn Soy Rotation Sensitivity'!$E57)*'Organic Cash Flow'!$I$11-'Organic Cash Flow'!$I$45)</f>
        <v>0</v>
      </c>
      <c r="H57" s="23">
        <f>NPV('Organic Cash Flow'!$C$3,(1+'Corn Soy Rotation Sensitivity'!H$49)*'Organic Cash Flow'!$E$10*(1+'Corn Soy Rotation Sensitivity'!$E57)*'Organic Cash Flow'!$E$11-'Organic Cash Flow'!$E$45,(1+'Corn Soy Rotation Sensitivity'!H$49)*'Organic Cash Flow'!$I$10*(1+'Corn Soy Rotation Sensitivity'!$E57)*'Organic Cash Flow'!$I$11-'Organic Cash Flow'!$I$45)</f>
        <v>0</v>
      </c>
      <c r="I57" s="23">
        <f>NPV('Organic Cash Flow'!$C$3,(1+'Corn Soy Rotation Sensitivity'!I$49)*'Organic Cash Flow'!$E$10*(1+'Corn Soy Rotation Sensitivity'!$E57)*'Organic Cash Flow'!$E$11-'Organic Cash Flow'!$E$45,(1+'Corn Soy Rotation Sensitivity'!I$49)*'Organic Cash Flow'!$I$10*(1+'Corn Soy Rotation Sensitivity'!$E57)*'Organic Cash Flow'!$I$11-'Organic Cash Flow'!$I$45)</f>
        <v>0</v>
      </c>
      <c r="J57" s="23">
        <f>NPV('Organic Cash Flow'!$C$3,(1+'Corn Soy Rotation Sensitivity'!J$49)*'Organic Cash Flow'!$E$10*(1+'Corn Soy Rotation Sensitivity'!$E57)*'Organic Cash Flow'!$E$11-'Organic Cash Flow'!$E$45,(1+'Corn Soy Rotation Sensitivity'!J$49)*'Organic Cash Flow'!$I$10*(1+'Corn Soy Rotation Sensitivity'!$E57)*'Organic Cash Flow'!$I$11-'Organic Cash Flow'!$I$45)</f>
        <v>0</v>
      </c>
      <c r="K57" s="23">
        <f>NPV('Organic Cash Flow'!$C$3,(1+'Corn Soy Rotation Sensitivity'!K$49)*'Organic Cash Flow'!$E$10*(1+'Corn Soy Rotation Sensitivity'!$E57)*'Organic Cash Flow'!$E$11-'Organic Cash Flow'!$E$45,(1+'Corn Soy Rotation Sensitivity'!K$49)*'Organic Cash Flow'!$I$10*(1+'Corn Soy Rotation Sensitivity'!$E57)*'Organic Cash Flow'!$I$11-'Organic Cash Flow'!$I$45)</f>
        <v>0</v>
      </c>
      <c r="L57" s="23">
        <f>NPV('Organic Cash Flow'!$C$3,(1+'Corn Soy Rotation Sensitivity'!L$49)*'Organic Cash Flow'!$E$10*(1+'Corn Soy Rotation Sensitivity'!$E57)*'Organic Cash Flow'!$E$11-'Organic Cash Flow'!$E$45,(1+'Corn Soy Rotation Sensitivity'!L$49)*'Organic Cash Flow'!$I$10*(1+'Corn Soy Rotation Sensitivity'!$E57)*'Organic Cash Flow'!$I$11-'Organic Cash Flow'!$I$45)</f>
        <v>0</v>
      </c>
      <c r="M57" s="23">
        <f>NPV('Organic Cash Flow'!$C$3,(1+'Corn Soy Rotation Sensitivity'!M$49)*'Organic Cash Flow'!$E$10*(1+'Corn Soy Rotation Sensitivity'!$E57)*'Organic Cash Flow'!$E$11-'Organic Cash Flow'!$E$45,(1+'Corn Soy Rotation Sensitivity'!M$49)*'Organic Cash Flow'!$I$10*(1+'Corn Soy Rotation Sensitivity'!$E57)*'Organic Cash Flow'!$I$11-'Organic Cash Flow'!$I$45)</f>
        <v>0</v>
      </c>
      <c r="N57" s="23">
        <f>NPV('Organic Cash Flow'!$C$3,(1+'Corn Soy Rotation Sensitivity'!N$49)*'Organic Cash Flow'!$E$10*(1+'Corn Soy Rotation Sensitivity'!$E57)*'Organic Cash Flow'!$E$11-'Organic Cash Flow'!$E$45,(1+'Corn Soy Rotation Sensitivity'!N$49)*'Organic Cash Flow'!$I$10*(1+'Corn Soy Rotation Sensitivity'!$E57)*'Organic Cash Flow'!$I$11-'Organic Cash Flow'!$I$45)</f>
        <v>0</v>
      </c>
      <c r="O57" s="23">
        <f>NPV('Organic Cash Flow'!$C$3,(1+'Corn Soy Rotation Sensitivity'!O$49)*'Organic Cash Flow'!$E$10*(1+'Corn Soy Rotation Sensitivity'!$E57)*'Organic Cash Flow'!$E$11-'Organic Cash Flow'!$E$45,(1+'Corn Soy Rotation Sensitivity'!O$49)*'Organic Cash Flow'!$I$10*(1+'Corn Soy Rotation Sensitivity'!$E57)*'Organic Cash Flow'!$I$11-'Organic Cash Flow'!$I$45)</f>
        <v>0</v>
      </c>
      <c r="P57" s="23">
        <f>NPV('Organic Cash Flow'!$C$3,(1+'Corn Soy Rotation Sensitivity'!P$49)*'Organic Cash Flow'!$E$10*(1+'Corn Soy Rotation Sensitivity'!$E57)*'Organic Cash Flow'!$E$11-'Organic Cash Flow'!$E$45,(1+'Corn Soy Rotation Sensitivity'!P$49)*'Organic Cash Flow'!$I$10*(1+'Corn Soy Rotation Sensitivity'!$E57)*'Organic Cash Flow'!$I$11-'Organic Cash Flow'!$I$45)</f>
        <v>0</v>
      </c>
      <c r="Q57" s="23">
        <f>NPV('Organic Cash Flow'!$C$3,(1+'Corn Soy Rotation Sensitivity'!Q$49)*'Organic Cash Flow'!$E$10*(1+'Corn Soy Rotation Sensitivity'!$E57)*'Organic Cash Flow'!$E$11-'Organic Cash Flow'!$E$45,(1+'Corn Soy Rotation Sensitivity'!Q$49)*'Organic Cash Flow'!$I$10*(1+'Corn Soy Rotation Sensitivity'!$E57)*'Organic Cash Flow'!$I$11-'Organic Cash Flow'!$I$45)</f>
        <v>0</v>
      </c>
      <c r="R57" s="23">
        <f>NPV('Organic Cash Flow'!$C$3,(1+'Corn Soy Rotation Sensitivity'!R$49)*'Organic Cash Flow'!$E$10*(1+'Corn Soy Rotation Sensitivity'!$E57)*'Organic Cash Flow'!$E$11-'Organic Cash Flow'!$E$45,(1+'Corn Soy Rotation Sensitivity'!R$49)*'Organic Cash Flow'!$I$10*(1+'Corn Soy Rotation Sensitivity'!$E57)*'Organic Cash Flow'!$I$11-'Organic Cash Flow'!$I$45)</f>
        <v>0</v>
      </c>
      <c r="S57" s="23"/>
      <c r="T57" s="60"/>
      <c r="V57" s="165"/>
      <c r="W57" s="10">
        <f t="shared" si="5"/>
        <v>0.05</v>
      </c>
      <c r="X57" s="25" t="e">
        <f>F57/NPV('Organic Cash Flow'!$C$3,'Organic Cash Flow'!$E$45,'Organic Cash Flow'!$I$45)</f>
        <v>#DIV/0!</v>
      </c>
      <c r="Y57" s="25" t="e">
        <f>G57/NPV('Organic Cash Flow'!$C$3,'Organic Cash Flow'!$E$45,'Organic Cash Flow'!$I$45)</f>
        <v>#DIV/0!</v>
      </c>
      <c r="Z57" s="25" t="e">
        <f>H57/NPV('Organic Cash Flow'!$C$3,'Organic Cash Flow'!$E$45,'Organic Cash Flow'!$I$45)</f>
        <v>#DIV/0!</v>
      </c>
      <c r="AA57" s="25" t="e">
        <f>I57/NPV('Organic Cash Flow'!$C$3,'Organic Cash Flow'!$E$45,'Organic Cash Flow'!$I$45)</f>
        <v>#DIV/0!</v>
      </c>
      <c r="AB57" s="25" t="e">
        <f>J57/NPV('Organic Cash Flow'!$C$3,'Organic Cash Flow'!$E$45,'Organic Cash Flow'!$I$45)</f>
        <v>#DIV/0!</v>
      </c>
      <c r="AC57" s="25" t="e">
        <f>K57/NPV('Organic Cash Flow'!$C$3,'Organic Cash Flow'!$E$45,'Organic Cash Flow'!$I$45)</f>
        <v>#DIV/0!</v>
      </c>
      <c r="AD57" s="25" t="e">
        <f>L57/NPV('Organic Cash Flow'!$C$3,'Organic Cash Flow'!$E$45,'Organic Cash Flow'!$I$45)</f>
        <v>#DIV/0!</v>
      </c>
      <c r="AE57" s="25" t="e">
        <f>M57/NPV('Organic Cash Flow'!$C$3,'Organic Cash Flow'!$E$45,'Organic Cash Flow'!$I$45)</f>
        <v>#DIV/0!</v>
      </c>
      <c r="AF57" s="25" t="e">
        <f>N57/NPV('Organic Cash Flow'!$C$3,'Organic Cash Flow'!$E$45,'Organic Cash Flow'!$I$45)</f>
        <v>#DIV/0!</v>
      </c>
      <c r="AG57" s="25" t="e">
        <f>O57/NPV('Organic Cash Flow'!$C$3,'Organic Cash Flow'!$E$45,'Organic Cash Flow'!$I$45)</f>
        <v>#DIV/0!</v>
      </c>
      <c r="AH57" s="25" t="e">
        <f>P57/NPV('Organic Cash Flow'!$C$3,'Organic Cash Flow'!$E$45,'Organic Cash Flow'!$I$45)</f>
        <v>#DIV/0!</v>
      </c>
      <c r="AI57" s="25" t="e">
        <f>Q57/NPV('Organic Cash Flow'!$C$3,'Organic Cash Flow'!$E$45,'Organic Cash Flow'!$I$45)</f>
        <v>#DIV/0!</v>
      </c>
      <c r="AJ57" s="25" t="e">
        <f>R57/NPV('Organic Cash Flow'!$C$3,'Organic Cash Flow'!$E$45,'Organic Cash Flow'!$I$45)</f>
        <v>#DIV/0!</v>
      </c>
      <c r="AL57" s="61"/>
    </row>
    <row r="58" spans="1:38" x14ac:dyDescent="0.25">
      <c r="A58" s="163"/>
      <c r="B58" s="209"/>
      <c r="C58" s="207">
        <f>(1+E58)*'Organic Cash Flow'!$E$11</f>
        <v>0</v>
      </c>
      <c r="D58" s="207">
        <f>(1+E58)*'Organic Cash Flow'!$I$11</f>
        <v>0</v>
      </c>
      <c r="E58" s="175">
        <v>0.1</v>
      </c>
      <c r="F58" s="23">
        <f>NPV('Organic Cash Flow'!$C$3,(1+'Corn Soy Rotation Sensitivity'!F$49)*'Organic Cash Flow'!$E$10*(1+'Corn Soy Rotation Sensitivity'!$E58)*'Organic Cash Flow'!$E$11-'Organic Cash Flow'!$E$45,(1+'Corn Soy Rotation Sensitivity'!F$49)*'Organic Cash Flow'!$I$10*(1+'Corn Soy Rotation Sensitivity'!$E58)*'Organic Cash Flow'!$I$11-'Organic Cash Flow'!$I$45)</f>
        <v>0</v>
      </c>
      <c r="G58" s="23">
        <f>NPV('Organic Cash Flow'!$C$3,(1+'Corn Soy Rotation Sensitivity'!G$49)*'Organic Cash Flow'!$E$10*(1+'Corn Soy Rotation Sensitivity'!$E58)*'Organic Cash Flow'!$E$11-'Organic Cash Flow'!$E$45,(1+'Corn Soy Rotation Sensitivity'!G$49)*'Organic Cash Flow'!$I$10*(1+'Corn Soy Rotation Sensitivity'!$E58)*'Organic Cash Flow'!$I$11-'Organic Cash Flow'!$I$45)</f>
        <v>0</v>
      </c>
      <c r="H58" s="23">
        <f>NPV('Organic Cash Flow'!$C$3,(1+'Corn Soy Rotation Sensitivity'!H$49)*'Organic Cash Flow'!$E$10*(1+'Corn Soy Rotation Sensitivity'!$E58)*'Organic Cash Flow'!$E$11-'Organic Cash Flow'!$E$45,(1+'Corn Soy Rotation Sensitivity'!H$49)*'Organic Cash Flow'!$I$10*(1+'Corn Soy Rotation Sensitivity'!$E58)*'Organic Cash Flow'!$I$11-'Organic Cash Flow'!$I$45)</f>
        <v>0</v>
      </c>
      <c r="I58" s="23">
        <f>NPV('Organic Cash Flow'!$C$3,(1+'Corn Soy Rotation Sensitivity'!I$49)*'Organic Cash Flow'!$E$10*(1+'Corn Soy Rotation Sensitivity'!$E58)*'Organic Cash Flow'!$E$11-'Organic Cash Flow'!$E$45,(1+'Corn Soy Rotation Sensitivity'!I$49)*'Organic Cash Flow'!$I$10*(1+'Corn Soy Rotation Sensitivity'!$E58)*'Organic Cash Flow'!$I$11-'Organic Cash Flow'!$I$45)</f>
        <v>0</v>
      </c>
      <c r="J58" s="23">
        <f>NPV('Organic Cash Flow'!$C$3,(1+'Corn Soy Rotation Sensitivity'!J$49)*'Organic Cash Flow'!$E$10*(1+'Corn Soy Rotation Sensitivity'!$E58)*'Organic Cash Flow'!$E$11-'Organic Cash Flow'!$E$45,(1+'Corn Soy Rotation Sensitivity'!J$49)*'Organic Cash Flow'!$I$10*(1+'Corn Soy Rotation Sensitivity'!$E58)*'Organic Cash Flow'!$I$11-'Organic Cash Flow'!$I$45)</f>
        <v>0</v>
      </c>
      <c r="K58" s="23">
        <f>NPV('Organic Cash Flow'!$C$3,(1+'Corn Soy Rotation Sensitivity'!K$49)*'Organic Cash Flow'!$E$10*(1+'Corn Soy Rotation Sensitivity'!$E58)*'Organic Cash Flow'!$E$11-'Organic Cash Flow'!$E$45,(1+'Corn Soy Rotation Sensitivity'!K$49)*'Organic Cash Flow'!$I$10*(1+'Corn Soy Rotation Sensitivity'!$E58)*'Organic Cash Flow'!$I$11-'Organic Cash Flow'!$I$45)</f>
        <v>0</v>
      </c>
      <c r="L58" s="23">
        <f>NPV('Organic Cash Flow'!$C$3,(1+'Corn Soy Rotation Sensitivity'!L$49)*'Organic Cash Flow'!$E$10*(1+'Corn Soy Rotation Sensitivity'!$E58)*'Organic Cash Flow'!$E$11-'Organic Cash Flow'!$E$45,(1+'Corn Soy Rotation Sensitivity'!L$49)*'Organic Cash Flow'!$I$10*(1+'Corn Soy Rotation Sensitivity'!$E58)*'Organic Cash Flow'!$I$11-'Organic Cash Flow'!$I$45)</f>
        <v>0</v>
      </c>
      <c r="M58" s="23">
        <f>NPV('Organic Cash Flow'!$C$3,(1+'Corn Soy Rotation Sensitivity'!M$49)*'Organic Cash Flow'!$E$10*(1+'Corn Soy Rotation Sensitivity'!$E58)*'Organic Cash Flow'!$E$11-'Organic Cash Flow'!$E$45,(1+'Corn Soy Rotation Sensitivity'!M$49)*'Organic Cash Flow'!$I$10*(1+'Corn Soy Rotation Sensitivity'!$E58)*'Organic Cash Flow'!$I$11-'Organic Cash Flow'!$I$45)</f>
        <v>0</v>
      </c>
      <c r="N58" s="23">
        <f>NPV('Organic Cash Flow'!$C$3,(1+'Corn Soy Rotation Sensitivity'!N$49)*'Organic Cash Flow'!$E$10*(1+'Corn Soy Rotation Sensitivity'!$E58)*'Organic Cash Flow'!$E$11-'Organic Cash Flow'!$E$45,(1+'Corn Soy Rotation Sensitivity'!N$49)*'Organic Cash Flow'!$I$10*(1+'Corn Soy Rotation Sensitivity'!$E58)*'Organic Cash Flow'!$I$11-'Organic Cash Flow'!$I$45)</f>
        <v>0</v>
      </c>
      <c r="O58" s="23">
        <f>NPV('Organic Cash Flow'!$C$3,(1+'Corn Soy Rotation Sensitivity'!O$49)*'Organic Cash Flow'!$E$10*(1+'Corn Soy Rotation Sensitivity'!$E58)*'Organic Cash Flow'!$E$11-'Organic Cash Flow'!$E$45,(1+'Corn Soy Rotation Sensitivity'!O$49)*'Organic Cash Flow'!$I$10*(1+'Corn Soy Rotation Sensitivity'!$E58)*'Organic Cash Flow'!$I$11-'Organic Cash Flow'!$I$45)</f>
        <v>0</v>
      </c>
      <c r="P58" s="23">
        <f>NPV('Organic Cash Flow'!$C$3,(1+'Corn Soy Rotation Sensitivity'!P$49)*'Organic Cash Flow'!$E$10*(1+'Corn Soy Rotation Sensitivity'!$E58)*'Organic Cash Flow'!$E$11-'Organic Cash Flow'!$E$45,(1+'Corn Soy Rotation Sensitivity'!P$49)*'Organic Cash Flow'!$I$10*(1+'Corn Soy Rotation Sensitivity'!$E58)*'Organic Cash Flow'!$I$11-'Organic Cash Flow'!$I$45)</f>
        <v>0</v>
      </c>
      <c r="Q58" s="23">
        <f>NPV('Organic Cash Flow'!$C$3,(1+'Corn Soy Rotation Sensitivity'!Q$49)*'Organic Cash Flow'!$E$10*(1+'Corn Soy Rotation Sensitivity'!$E58)*'Organic Cash Flow'!$E$11-'Organic Cash Flow'!$E$45,(1+'Corn Soy Rotation Sensitivity'!Q$49)*'Organic Cash Flow'!$I$10*(1+'Corn Soy Rotation Sensitivity'!$E58)*'Organic Cash Flow'!$I$11-'Organic Cash Flow'!$I$45)</f>
        <v>0</v>
      </c>
      <c r="R58" s="23">
        <f>NPV('Organic Cash Flow'!$C$3,(1+'Corn Soy Rotation Sensitivity'!R$49)*'Organic Cash Flow'!$E$10*(1+'Corn Soy Rotation Sensitivity'!$E58)*'Organic Cash Flow'!$E$11-'Organic Cash Flow'!$E$45,(1+'Corn Soy Rotation Sensitivity'!R$49)*'Organic Cash Flow'!$I$10*(1+'Corn Soy Rotation Sensitivity'!$E58)*'Organic Cash Flow'!$I$11-'Organic Cash Flow'!$I$45)</f>
        <v>0</v>
      </c>
      <c r="S58" s="23"/>
      <c r="T58" s="60"/>
      <c r="V58" s="165"/>
      <c r="W58" s="10">
        <f t="shared" si="5"/>
        <v>0.1</v>
      </c>
      <c r="X58" s="25" t="e">
        <f>F58/NPV('Organic Cash Flow'!$C$3,'Organic Cash Flow'!$E$45,'Organic Cash Flow'!$I$45)</f>
        <v>#DIV/0!</v>
      </c>
      <c r="Y58" s="25" t="e">
        <f>G58/NPV('Organic Cash Flow'!$C$3,'Organic Cash Flow'!$E$45,'Organic Cash Flow'!$I$45)</f>
        <v>#DIV/0!</v>
      </c>
      <c r="Z58" s="25" t="e">
        <f>H58/NPV('Organic Cash Flow'!$C$3,'Organic Cash Flow'!$E$45,'Organic Cash Flow'!$I$45)</f>
        <v>#DIV/0!</v>
      </c>
      <c r="AA58" s="25" t="e">
        <f>I58/NPV('Organic Cash Flow'!$C$3,'Organic Cash Flow'!$E$45,'Organic Cash Flow'!$I$45)</f>
        <v>#DIV/0!</v>
      </c>
      <c r="AB58" s="25" t="e">
        <f>J58/NPV('Organic Cash Flow'!$C$3,'Organic Cash Flow'!$E$45,'Organic Cash Flow'!$I$45)</f>
        <v>#DIV/0!</v>
      </c>
      <c r="AC58" s="25" t="e">
        <f>K58/NPV('Organic Cash Flow'!$C$3,'Organic Cash Flow'!$E$45,'Organic Cash Flow'!$I$45)</f>
        <v>#DIV/0!</v>
      </c>
      <c r="AD58" s="25" t="e">
        <f>L58/NPV('Organic Cash Flow'!$C$3,'Organic Cash Flow'!$E$45,'Organic Cash Flow'!$I$45)</f>
        <v>#DIV/0!</v>
      </c>
      <c r="AE58" s="25" t="e">
        <f>M58/NPV('Organic Cash Flow'!$C$3,'Organic Cash Flow'!$E$45,'Organic Cash Flow'!$I$45)</f>
        <v>#DIV/0!</v>
      </c>
      <c r="AF58" s="25" t="e">
        <f>N58/NPV('Organic Cash Flow'!$C$3,'Organic Cash Flow'!$E$45,'Organic Cash Flow'!$I$45)</f>
        <v>#DIV/0!</v>
      </c>
      <c r="AG58" s="25" t="e">
        <f>O58/NPV('Organic Cash Flow'!$C$3,'Organic Cash Flow'!$E$45,'Organic Cash Flow'!$I$45)</f>
        <v>#DIV/0!</v>
      </c>
      <c r="AH58" s="25" t="e">
        <f>P58/NPV('Organic Cash Flow'!$C$3,'Organic Cash Flow'!$E$45,'Organic Cash Flow'!$I$45)</f>
        <v>#DIV/0!</v>
      </c>
      <c r="AI58" s="25" t="e">
        <f>Q58/NPV('Organic Cash Flow'!$C$3,'Organic Cash Flow'!$E$45,'Organic Cash Flow'!$I$45)</f>
        <v>#DIV/0!</v>
      </c>
      <c r="AJ58" s="25" t="e">
        <f>R58/NPV('Organic Cash Flow'!$C$3,'Organic Cash Flow'!$E$45,'Organic Cash Flow'!$I$45)</f>
        <v>#DIV/0!</v>
      </c>
      <c r="AL58" s="61"/>
    </row>
    <row r="59" spans="1:38" x14ac:dyDescent="0.25">
      <c r="A59" s="163"/>
      <c r="B59" s="209"/>
      <c r="C59" s="207">
        <f>(1+E59)*'Organic Cash Flow'!$E$11</f>
        <v>0</v>
      </c>
      <c r="D59" s="207">
        <f>(1+E59)*'Organic Cash Flow'!$I$11</f>
        <v>0</v>
      </c>
      <c r="E59" s="175">
        <v>0.15</v>
      </c>
      <c r="F59" s="23">
        <f>NPV('Organic Cash Flow'!$C$3,(1+'Corn Soy Rotation Sensitivity'!F$49)*'Organic Cash Flow'!$E$10*(1+'Corn Soy Rotation Sensitivity'!$E59)*'Organic Cash Flow'!$E$11-'Organic Cash Flow'!$E$45,(1+'Corn Soy Rotation Sensitivity'!F$49)*'Organic Cash Flow'!$I$10*(1+'Corn Soy Rotation Sensitivity'!$E59)*'Organic Cash Flow'!$I$11-'Organic Cash Flow'!$I$45)</f>
        <v>0</v>
      </c>
      <c r="G59" s="23">
        <f>NPV('Organic Cash Flow'!$C$3,(1+'Corn Soy Rotation Sensitivity'!G$49)*'Organic Cash Flow'!$E$10*(1+'Corn Soy Rotation Sensitivity'!$E59)*'Organic Cash Flow'!$E$11-'Organic Cash Flow'!$E$45,(1+'Corn Soy Rotation Sensitivity'!G$49)*'Organic Cash Flow'!$I$10*(1+'Corn Soy Rotation Sensitivity'!$E59)*'Organic Cash Flow'!$I$11-'Organic Cash Flow'!$I$45)</f>
        <v>0</v>
      </c>
      <c r="H59" s="23">
        <f>NPV('Organic Cash Flow'!$C$3,(1+'Corn Soy Rotation Sensitivity'!H$49)*'Organic Cash Flow'!$E$10*(1+'Corn Soy Rotation Sensitivity'!$E59)*'Organic Cash Flow'!$E$11-'Organic Cash Flow'!$E$45,(1+'Corn Soy Rotation Sensitivity'!H$49)*'Organic Cash Flow'!$I$10*(1+'Corn Soy Rotation Sensitivity'!$E59)*'Organic Cash Flow'!$I$11-'Organic Cash Flow'!$I$45)</f>
        <v>0</v>
      </c>
      <c r="I59" s="23">
        <f>NPV('Organic Cash Flow'!$C$3,(1+'Corn Soy Rotation Sensitivity'!I$49)*'Organic Cash Flow'!$E$10*(1+'Corn Soy Rotation Sensitivity'!$E59)*'Organic Cash Flow'!$E$11-'Organic Cash Flow'!$E$45,(1+'Corn Soy Rotation Sensitivity'!I$49)*'Organic Cash Flow'!$I$10*(1+'Corn Soy Rotation Sensitivity'!$E59)*'Organic Cash Flow'!$I$11-'Organic Cash Flow'!$I$45)</f>
        <v>0</v>
      </c>
      <c r="J59" s="23">
        <f>NPV('Organic Cash Flow'!$C$3,(1+'Corn Soy Rotation Sensitivity'!J$49)*'Organic Cash Flow'!$E$10*(1+'Corn Soy Rotation Sensitivity'!$E59)*'Organic Cash Flow'!$E$11-'Organic Cash Flow'!$E$45,(1+'Corn Soy Rotation Sensitivity'!J$49)*'Organic Cash Flow'!$I$10*(1+'Corn Soy Rotation Sensitivity'!$E59)*'Organic Cash Flow'!$I$11-'Organic Cash Flow'!$I$45)</f>
        <v>0</v>
      </c>
      <c r="K59" s="23">
        <f>NPV('Organic Cash Flow'!$C$3,(1+'Corn Soy Rotation Sensitivity'!K$49)*'Organic Cash Flow'!$E$10*(1+'Corn Soy Rotation Sensitivity'!$E59)*'Organic Cash Flow'!$E$11-'Organic Cash Flow'!$E$45,(1+'Corn Soy Rotation Sensitivity'!K$49)*'Organic Cash Flow'!$I$10*(1+'Corn Soy Rotation Sensitivity'!$E59)*'Organic Cash Flow'!$I$11-'Organic Cash Flow'!$I$45)</f>
        <v>0</v>
      </c>
      <c r="L59" s="23">
        <f>NPV('Organic Cash Flow'!$C$3,(1+'Corn Soy Rotation Sensitivity'!L$49)*'Organic Cash Flow'!$E$10*(1+'Corn Soy Rotation Sensitivity'!$E59)*'Organic Cash Flow'!$E$11-'Organic Cash Flow'!$E$45,(1+'Corn Soy Rotation Sensitivity'!L$49)*'Organic Cash Flow'!$I$10*(1+'Corn Soy Rotation Sensitivity'!$E59)*'Organic Cash Flow'!$I$11-'Organic Cash Flow'!$I$45)</f>
        <v>0</v>
      </c>
      <c r="M59" s="23">
        <f>NPV('Organic Cash Flow'!$C$3,(1+'Corn Soy Rotation Sensitivity'!M$49)*'Organic Cash Flow'!$E$10*(1+'Corn Soy Rotation Sensitivity'!$E59)*'Organic Cash Flow'!$E$11-'Organic Cash Flow'!$E$45,(1+'Corn Soy Rotation Sensitivity'!M$49)*'Organic Cash Flow'!$I$10*(1+'Corn Soy Rotation Sensitivity'!$E59)*'Organic Cash Flow'!$I$11-'Organic Cash Flow'!$I$45)</f>
        <v>0</v>
      </c>
      <c r="N59" s="23">
        <f>NPV('Organic Cash Flow'!$C$3,(1+'Corn Soy Rotation Sensitivity'!N$49)*'Organic Cash Flow'!$E$10*(1+'Corn Soy Rotation Sensitivity'!$E59)*'Organic Cash Flow'!$E$11-'Organic Cash Flow'!$E$45,(1+'Corn Soy Rotation Sensitivity'!N$49)*'Organic Cash Flow'!$I$10*(1+'Corn Soy Rotation Sensitivity'!$E59)*'Organic Cash Flow'!$I$11-'Organic Cash Flow'!$I$45)</f>
        <v>0</v>
      </c>
      <c r="O59" s="23">
        <f>NPV('Organic Cash Flow'!$C$3,(1+'Corn Soy Rotation Sensitivity'!O$49)*'Organic Cash Flow'!$E$10*(1+'Corn Soy Rotation Sensitivity'!$E59)*'Organic Cash Flow'!$E$11-'Organic Cash Flow'!$E$45,(1+'Corn Soy Rotation Sensitivity'!O$49)*'Organic Cash Flow'!$I$10*(1+'Corn Soy Rotation Sensitivity'!$E59)*'Organic Cash Flow'!$I$11-'Organic Cash Flow'!$I$45)</f>
        <v>0</v>
      </c>
      <c r="P59" s="23">
        <f>NPV('Organic Cash Flow'!$C$3,(1+'Corn Soy Rotation Sensitivity'!P$49)*'Organic Cash Flow'!$E$10*(1+'Corn Soy Rotation Sensitivity'!$E59)*'Organic Cash Flow'!$E$11-'Organic Cash Flow'!$E$45,(1+'Corn Soy Rotation Sensitivity'!P$49)*'Organic Cash Flow'!$I$10*(1+'Corn Soy Rotation Sensitivity'!$E59)*'Organic Cash Flow'!$I$11-'Organic Cash Flow'!$I$45)</f>
        <v>0</v>
      </c>
      <c r="Q59" s="23">
        <f>NPV('Organic Cash Flow'!$C$3,(1+'Corn Soy Rotation Sensitivity'!Q$49)*'Organic Cash Flow'!$E$10*(1+'Corn Soy Rotation Sensitivity'!$E59)*'Organic Cash Flow'!$E$11-'Organic Cash Flow'!$E$45,(1+'Corn Soy Rotation Sensitivity'!Q$49)*'Organic Cash Flow'!$I$10*(1+'Corn Soy Rotation Sensitivity'!$E59)*'Organic Cash Flow'!$I$11-'Organic Cash Flow'!$I$45)</f>
        <v>0</v>
      </c>
      <c r="R59" s="23">
        <f>NPV('Organic Cash Flow'!$C$3,(1+'Corn Soy Rotation Sensitivity'!R$49)*'Organic Cash Flow'!$E$10*(1+'Corn Soy Rotation Sensitivity'!$E59)*'Organic Cash Flow'!$E$11-'Organic Cash Flow'!$E$45,(1+'Corn Soy Rotation Sensitivity'!R$49)*'Organic Cash Flow'!$I$10*(1+'Corn Soy Rotation Sensitivity'!$E59)*'Organic Cash Flow'!$I$11-'Organic Cash Flow'!$I$45)</f>
        <v>0</v>
      </c>
      <c r="S59" s="23"/>
      <c r="T59" s="60"/>
      <c r="V59" s="165"/>
      <c r="W59" s="10">
        <f t="shared" si="5"/>
        <v>0.15</v>
      </c>
      <c r="X59" s="25" t="e">
        <f>F59/NPV('Organic Cash Flow'!$C$3,'Organic Cash Flow'!$E$45,'Organic Cash Flow'!$I$45)</f>
        <v>#DIV/0!</v>
      </c>
      <c r="Y59" s="25" t="e">
        <f>G59/NPV('Organic Cash Flow'!$C$3,'Organic Cash Flow'!$E$45,'Organic Cash Flow'!$I$45)</f>
        <v>#DIV/0!</v>
      </c>
      <c r="Z59" s="25" t="e">
        <f>H59/NPV('Organic Cash Flow'!$C$3,'Organic Cash Flow'!$E$45,'Organic Cash Flow'!$I$45)</f>
        <v>#DIV/0!</v>
      </c>
      <c r="AA59" s="25" t="e">
        <f>I59/NPV('Organic Cash Flow'!$C$3,'Organic Cash Flow'!$E$45,'Organic Cash Flow'!$I$45)</f>
        <v>#DIV/0!</v>
      </c>
      <c r="AB59" s="25" t="e">
        <f>J59/NPV('Organic Cash Flow'!$C$3,'Organic Cash Flow'!$E$45,'Organic Cash Flow'!$I$45)</f>
        <v>#DIV/0!</v>
      </c>
      <c r="AC59" s="25" t="e">
        <f>K59/NPV('Organic Cash Flow'!$C$3,'Organic Cash Flow'!$E$45,'Organic Cash Flow'!$I$45)</f>
        <v>#DIV/0!</v>
      </c>
      <c r="AD59" s="25" t="e">
        <f>L59/NPV('Organic Cash Flow'!$C$3,'Organic Cash Flow'!$E$45,'Organic Cash Flow'!$I$45)</f>
        <v>#DIV/0!</v>
      </c>
      <c r="AE59" s="25" t="e">
        <f>M59/NPV('Organic Cash Flow'!$C$3,'Organic Cash Flow'!$E$45,'Organic Cash Flow'!$I$45)</f>
        <v>#DIV/0!</v>
      </c>
      <c r="AF59" s="25" t="e">
        <f>N59/NPV('Organic Cash Flow'!$C$3,'Organic Cash Flow'!$E$45,'Organic Cash Flow'!$I$45)</f>
        <v>#DIV/0!</v>
      </c>
      <c r="AG59" s="25" t="e">
        <f>O59/NPV('Organic Cash Flow'!$C$3,'Organic Cash Flow'!$E$45,'Organic Cash Flow'!$I$45)</f>
        <v>#DIV/0!</v>
      </c>
      <c r="AH59" s="25" t="e">
        <f>P59/NPV('Organic Cash Flow'!$C$3,'Organic Cash Flow'!$E$45,'Organic Cash Flow'!$I$45)</f>
        <v>#DIV/0!</v>
      </c>
      <c r="AI59" s="25" t="e">
        <f>Q59/NPV('Organic Cash Flow'!$C$3,'Organic Cash Flow'!$E$45,'Organic Cash Flow'!$I$45)</f>
        <v>#DIV/0!</v>
      </c>
      <c r="AJ59" s="25" t="e">
        <f>R59/NPV('Organic Cash Flow'!$C$3,'Organic Cash Flow'!$E$45,'Organic Cash Flow'!$I$45)</f>
        <v>#DIV/0!</v>
      </c>
      <c r="AL59" s="61"/>
    </row>
    <row r="60" spans="1:38" x14ac:dyDescent="0.25">
      <c r="A60" s="163"/>
      <c r="B60" s="209"/>
      <c r="C60" s="207">
        <f>(1+E60)*'Organic Cash Flow'!$E$11</f>
        <v>0</v>
      </c>
      <c r="D60" s="207">
        <f>(1+E60)*'Organic Cash Flow'!$I$11</f>
        <v>0</v>
      </c>
      <c r="E60" s="175">
        <v>0.2</v>
      </c>
      <c r="F60" s="23">
        <f>NPV('Organic Cash Flow'!$C$3,(1+'Corn Soy Rotation Sensitivity'!F$49)*'Organic Cash Flow'!$E$10*(1+'Corn Soy Rotation Sensitivity'!$E60)*'Organic Cash Flow'!$E$11-'Organic Cash Flow'!$E$45,(1+'Corn Soy Rotation Sensitivity'!F$49)*'Organic Cash Flow'!$I$10*(1+'Corn Soy Rotation Sensitivity'!$E60)*'Organic Cash Flow'!$I$11-'Organic Cash Flow'!$I$45)</f>
        <v>0</v>
      </c>
      <c r="G60" s="23">
        <f>NPV('Organic Cash Flow'!$C$3,(1+'Corn Soy Rotation Sensitivity'!G$49)*'Organic Cash Flow'!$E$10*(1+'Corn Soy Rotation Sensitivity'!$E60)*'Organic Cash Flow'!$E$11-'Organic Cash Flow'!$E$45,(1+'Corn Soy Rotation Sensitivity'!G$49)*'Organic Cash Flow'!$I$10*(1+'Corn Soy Rotation Sensitivity'!$E60)*'Organic Cash Flow'!$I$11-'Organic Cash Flow'!$I$45)</f>
        <v>0</v>
      </c>
      <c r="H60" s="23">
        <f>NPV('Organic Cash Flow'!$C$3,(1+'Corn Soy Rotation Sensitivity'!H$49)*'Organic Cash Flow'!$E$10*(1+'Corn Soy Rotation Sensitivity'!$E60)*'Organic Cash Flow'!$E$11-'Organic Cash Flow'!$E$45,(1+'Corn Soy Rotation Sensitivity'!H$49)*'Organic Cash Flow'!$I$10*(1+'Corn Soy Rotation Sensitivity'!$E60)*'Organic Cash Flow'!$I$11-'Organic Cash Flow'!$I$45)</f>
        <v>0</v>
      </c>
      <c r="I60" s="23">
        <f>NPV('Organic Cash Flow'!$C$3,(1+'Corn Soy Rotation Sensitivity'!I$49)*'Organic Cash Flow'!$E$10*(1+'Corn Soy Rotation Sensitivity'!$E60)*'Organic Cash Flow'!$E$11-'Organic Cash Flow'!$E$45,(1+'Corn Soy Rotation Sensitivity'!I$49)*'Organic Cash Flow'!$I$10*(1+'Corn Soy Rotation Sensitivity'!$E60)*'Organic Cash Flow'!$I$11-'Organic Cash Flow'!$I$45)</f>
        <v>0</v>
      </c>
      <c r="J60" s="23">
        <f>NPV('Organic Cash Flow'!$C$3,(1+'Corn Soy Rotation Sensitivity'!J$49)*'Organic Cash Flow'!$E$10*(1+'Corn Soy Rotation Sensitivity'!$E60)*'Organic Cash Flow'!$E$11-'Organic Cash Flow'!$E$45,(1+'Corn Soy Rotation Sensitivity'!J$49)*'Organic Cash Flow'!$I$10*(1+'Corn Soy Rotation Sensitivity'!$E60)*'Organic Cash Flow'!$I$11-'Organic Cash Flow'!$I$45)</f>
        <v>0</v>
      </c>
      <c r="K60" s="23">
        <f>NPV('Organic Cash Flow'!$C$3,(1+'Corn Soy Rotation Sensitivity'!K$49)*'Organic Cash Flow'!$E$10*(1+'Corn Soy Rotation Sensitivity'!$E60)*'Organic Cash Flow'!$E$11-'Organic Cash Flow'!$E$45,(1+'Corn Soy Rotation Sensitivity'!K$49)*'Organic Cash Flow'!$I$10*(1+'Corn Soy Rotation Sensitivity'!$E60)*'Organic Cash Flow'!$I$11-'Organic Cash Flow'!$I$45)</f>
        <v>0</v>
      </c>
      <c r="L60" s="23">
        <f>NPV('Organic Cash Flow'!$C$3,(1+'Corn Soy Rotation Sensitivity'!L$49)*'Organic Cash Flow'!$E$10*(1+'Corn Soy Rotation Sensitivity'!$E60)*'Organic Cash Flow'!$E$11-'Organic Cash Flow'!$E$45,(1+'Corn Soy Rotation Sensitivity'!L$49)*'Organic Cash Flow'!$I$10*(1+'Corn Soy Rotation Sensitivity'!$E60)*'Organic Cash Flow'!$I$11-'Organic Cash Flow'!$I$45)</f>
        <v>0</v>
      </c>
      <c r="M60" s="23">
        <f>NPV('Organic Cash Flow'!$C$3,(1+'Corn Soy Rotation Sensitivity'!M$49)*'Organic Cash Flow'!$E$10*(1+'Corn Soy Rotation Sensitivity'!$E60)*'Organic Cash Flow'!$E$11-'Organic Cash Flow'!$E$45,(1+'Corn Soy Rotation Sensitivity'!M$49)*'Organic Cash Flow'!$I$10*(1+'Corn Soy Rotation Sensitivity'!$E60)*'Organic Cash Flow'!$I$11-'Organic Cash Flow'!$I$45)</f>
        <v>0</v>
      </c>
      <c r="N60" s="23">
        <f>NPV('Organic Cash Flow'!$C$3,(1+'Corn Soy Rotation Sensitivity'!N$49)*'Organic Cash Flow'!$E$10*(1+'Corn Soy Rotation Sensitivity'!$E60)*'Organic Cash Flow'!$E$11-'Organic Cash Flow'!$E$45,(1+'Corn Soy Rotation Sensitivity'!N$49)*'Organic Cash Flow'!$I$10*(1+'Corn Soy Rotation Sensitivity'!$E60)*'Organic Cash Flow'!$I$11-'Organic Cash Flow'!$I$45)</f>
        <v>0</v>
      </c>
      <c r="O60" s="23">
        <f>NPV('Organic Cash Flow'!$C$3,(1+'Corn Soy Rotation Sensitivity'!O$49)*'Organic Cash Flow'!$E$10*(1+'Corn Soy Rotation Sensitivity'!$E60)*'Organic Cash Flow'!$E$11-'Organic Cash Flow'!$E$45,(1+'Corn Soy Rotation Sensitivity'!O$49)*'Organic Cash Flow'!$I$10*(1+'Corn Soy Rotation Sensitivity'!$E60)*'Organic Cash Flow'!$I$11-'Organic Cash Flow'!$I$45)</f>
        <v>0</v>
      </c>
      <c r="P60" s="23">
        <f>NPV('Organic Cash Flow'!$C$3,(1+'Corn Soy Rotation Sensitivity'!P$49)*'Organic Cash Flow'!$E$10*(1+'Corn Soy Rotation Sensitivity'!$E60)*'Organic Cash Flow'!$E$11-'Organic Cash Flow'!$E$45,(1+'Corn Soy Rotation Sensitivity'!P$49)*'Organic Cash Flow'!$I$10*(1+'Corn Soy Rotation Sensitivity'!$E60)*'Organic Cash Flow'!$I$11-'Organic Cash Flow'!$I$45)</f>
        <v>0</v>
      </c>
      <c r="Q60" s="23">
        <f>NPV('Organic Cash Flow'!$C$3,(1+'Corn Soy Rotation Sensitivity'!Q$49)*'Organic Cash Flow'!$E$10*(1+'Corn Soy Rotation Sensitivity'!$E60)*'Organic Cash Flow'!$E$11-'Organic Cash Flow'!$E$45,(1+'Corn Soy Rotation Sensitivity'!Q$49)*'Organic Cash Flow'!$I$10*(1+'Corn Soy Rotation Sensitivity'!$E60)*'Organic Cash Flow'!$I$11-'Organic Cash Flow'!$I$45)</f>
        <v>0</v>
      </c>
      <c r="R60" s="23">
        <f>NPV('Organic Cash Flow'!$C$3,(1+'Corn Soy Rotation Sensitivity'!R$49)*'Organic Cash Flow'!$E$10*(1+'Corn Soy Rotation Sensitivity'!$E60)*'Organic Cash Flow'!$E$11-'Organic Cash Flow'!$E$45,(1+'Corn Soy Rotation Sensitivity'!R$49)*'Organic Cash Flow'!$I$10*(1+'Corn Soy Rotation Sensitivity'!$E60)*'Organic Cash Flow'!$I$11-'Organic Cash Flow'!$I$45)</f>
        <v>0</v>
      </c>
      <c r="S60" s="23"/>
      <c r="T60" s="60"/>
      <c r="V60" s="165"/>
      <c r="W60" s="10">
        <f t="shared" si="5"/>
        <v>0.2</v>
      </c>
      <c r="X60" s="25" t="e">
        <f>F60/NPV('Organic Cash Flow'!$C$3,'Organic Cash Flow'!$E$45,'Organic Cash Flow'!$I$45)</f>
        <v>#DIV/0!</v>
      </c>
      <c r="Y60" s="25" t="e">
        <f>G60/NPV('Organic Cash Flow'!$C$3,'Organic Cash Flow'!$E$45,'Organic Cash Flow'!$I$45)</f>
        <v>#DIV/0!</v>
      </c>
      <c r="Z60" s="25" t="e">
        <f>H60/NPV('Organic Cash Flow'!$C$3,'Organic Cash Flow'!$E$45,'Organic Cash Flow'!$I$45)</f>
        <v>#DIV/0!</v>
      </c>
      <c r="AA60" s="25" t="e">
        <f>I60/NPV('Organic Cash Flow'!$C$3,'Organic Cash Flow'!$E$45,'Organic Cash Flow'!$I$45)</f>
        <v>#DIV/0!</v>
      </c>
      <c r="AB60" s="25" t="e">
        <f>J60/NPV('Organic Cash Flow'!$C$3,'Organic Cash Flow'!$E$45,'Organic Cash Flow'!$I$45)</f>
        <v>#DIV/0!</v>
      </c>
      <c r="AC60" s="25" t="e">
        <f>K60/NPV('Organic Cash Flow'!$C$3,'Organic Cash Flow'!$E$45,'Organic Cash Flow'!$I$45)</f>
        <v>#DIV/0!</v>
      </c>
      <c r="AD60" s="25" t="e">
        <f>L60/NPV('Organic Cash Flow'!$C$3,'Organic Cash Flow'!$E$45,'Organic Cash Flow'!$I$45)</f>
        <v>#DIV/0!</v>
      </c>
      <c r="AE60" s="25" t="e">
        <f>M60/NPV('Organic Cash Flow'!$C$3,'Organic Cash Flow'!$E$45,'Organic Cash Flow'!$I$45)</f>
        <v>#DIV/0!</v>
      </c>
      <c r="AF60" s="25" t="e">
        <f>N60/NPV('Organic Cash Flow'!$C$3,'Organic Cash Flow'!$E$45,'Organic Cash Flow'!$I$45)</f>
        <v>#DIV/0!</v>
      </c>
      <c r="AG60" s="25" t="e">
        <f>O60/NPV('Organic Cash Flow'!$C$3,'Organic Cash Flow'!$E$45,'Organic Cash Flow'!$I$45)</f>
        <v>#DIV/0!</v>
      </c>
      <c r="AH60" s="25" t="e">
        <f>P60/NPV('Organic Cash Flow'!$C$3,'Organic Cash Flow'!$E$45,'Organic Cash Flow'!$I$45)</f>
        <v>#DIV/0!</v>
      </c>
      <c r="AI60" s="25" t="e">
        <f>Q60/NPV('Organic Cash Flow'!$C$3,'Organic Cash Flow'!$E$45,'Organic Cash Flow'!$I$45)</f>
        <v>#DIV/0!</v>
      </c>
      <c r="AJ60" s="25" t="e">
        <f>R60/NPV('Organic Cash Flow'!$C$3,'Organic Cash Flow'!$E$45,'Organic Cash Flow'!$I$45)</f>
        <v>#DIV/0!</v>
      </c>
      <c r="AL60" s="61"/>
    </row>
    <row r="61" spans="1:38" x14ac:dyDescent="0.25">
      <c r="A61" s="163"/>
      <c r="B61" s="209"/>
      <c r="C61" s="207">
        <f>(1+E61)*'Organic Cash Flow'!$E$11</f>
        <v>0</v>
      </c>
      <c r="D61" s="207">
        <f>(1+E61)*'Organic Cash Flow'!$I$11</f>
        <v>0</v>
      </c>
      <c r="E61" s="175">
        <v>0.25</v>
      </c>
      <c r="F61" s="23">
        <f>NPV('Organic Cash Flow'!$C$3,(1+'Corn Soy Rotation Sensitivity'!F$49)*'Organic Cash Flow'!$E$10*(1+'Corn Soy Rotation Sensitivity'!$E61)*'Organic Cash Flow'!$E$11-'Organic Cash Flow'!$E$45,(1+'Corn Soy Rotation Sensitivity'!F$49)*'Organic Cash Flow'!$I$10*(1+'Corn Soy Rotation Sensitivity'!$E61)*'Organic Cash Flow'!$I$11-'Organic Cash Flow'!$I$45)</f>
        <v>0</v>
      </c>
      <c r="G61" s="23">
        <f>NPV('Organic Cash Flow'!$C$3,(1+'Corn Soy Rotation Sensitivity'!G$49)*'Organic Cash Flow'!$E$10*(1+'Corn Soy Rotation Sensitivity'!$E61)*'Organic Cash Flow'!$E$11-'Organic Cash Flow'!$E$45,(1+'Corn Soy Rotation Sensitivity'!G$49)*'Organic Cash Flow'!$I$10*(1+'Corn Soy Rotation Sensitivity'!$E61)*'Organic Cash Flow'!$I$11-'Organic Cash Flow'!$I$45)</f>
        <v>0</v>
      </c>
      <c r="H61" s="23">
        <f>NPV('Organic Cash Flow'!$C$3,(1+'Corn Soy Rotation Sensitivity'!H$49)*'Organic Cash Flow'!$E$10*(1+'Corn Soy Rotation Sensitivity'!$E61)*'Organic Cash Flow'!$E$11-'Organic Cash Flow'!$E$45,(1+'Corn Soy Rotation Sensitivity'!H$49)*'Organic Cash Flow'!$I$10*(1+'Corn Soy Rotation Sensitivity'!$E61)*'Organic Cash Flow'!$I$11-'Organic Cash Flow'!$I$45)</f>
        <v>0</v>
      </c>
      <c r="I61" s="23">
        <f>NPV('Organic Cash Flow'!$C$3,(1+'Corn Soy Rotation Sensitivity'!I$49)*'Organic Cash Flow'!$E$10*(1+'Corn Soy Rotation Sensitivity'!$E61)*'Organic Cash Flow'!$E$11-'Organic Cash Flow'!$E$45,(1+'Corn Soy Rotation Sensitivity'!I$49)*'Organic Cash Flow'!$I$10*(1+'Corn Soy Rotation Sensitivity'!$E61)*'Organic Cash Flow'!$I$11-'Organic Cash Flow'!$I$45)</f>
        <v>0</v>
      </c>
      <c r="J61" s="23">
        <f>NPV('Organic Cash Flow'!$C$3,(1+'Corn Soy Rotation Sensitivity'!J$49)*'Organic Cash Flow'!$E$10*(1+'Corn Soy Rotation Sensitivity'!$E61)*'Organic Cash Flow'!$E$11-'Organic Cash Flow'!$E$45,(1+'Corn Soy Rotation Sensitivity'!J$49)*'Organic Cash Flow'!$I$10*(1+'Corn Soy Rotation Sensitivity'!$E61)*'Organic Cash Flow'!$I$11-'Organic Cash Flow'!$I$45)</f>
        <v>0</v>
      </c>
      <c r="K61" s="23">
        <f>NPV('Organic Cash Flow'!$C$3,(1+'Corn Soy Rotation Sensitivity'!K$49)*'Organic Cash Flow'!$E$10*(1+'Corn Soy Rotation Sensitivity'!$E61)*'Organic Cash Flow'!$E$11-'Organic Cash Flow'!$E$45,(1+'Corn Soy Rotation Sensitivity'!K$49)*'Organic Cash Flow'!$I$10*(1+'Corn Soy Rotation Sensitivity'!$E61)*'Organic Cash Flow'!$I$11-'Organic Cash Flow'!$I$45)</f>
        <v>0</v>
      </c>
      <c r="L61" s="23">
        <f>NPV('Organic Cash Flow'!$C$3,(1+'Corn Soy Rotation Sensitivity'!L$49)*'Organic Cash Flow'!$E$10*(1+'Corn Soy Rotation Sensitivity'!$E61)*'Organic Cash Flow'!$E$11-'Organic Cash Flow'!$E$45,(1+'Corn Soy Rotation Sensitivity'!L$49)*'Organic Cash Flow'!$I$10*(1+'Corn Soy Rotation Sensitivity'!$E61)*'Organic Cash Flow'!$I$11-'Organic Cash Flow'!$I$45)</f>
        <v>0</v>
      </c>
      <c r="M61" s="23">
        <f>NPV('Organic Cash Flow'!$C$3,(1+'Corn Soy Rotation Sensitivity'!M$49)*'Organic Cash Flow'!$E$10*(1+'Corn Soy Rotation Sensitivity'!$E61)*'Organic Cash Flow'!$E$11-'Organic Cash Flow'!$E$45,(1+'Corn Soy Rotation Sensitivity'!M$49)*'Organic Cash Flow'!$I$10*(1+'Corn Soy Rotation Sensitivity'!$E61)*'Organic Cash Flow'!$I$11-'Organic Cash Flow'!$I$45)</f>
        <v>0</v>
      </c>
      <c r="N61" s="23">
        <f>NPV('Organic Cash Flow'!$C$3,(1+'Corn Soy Rotation Sensitivity'!N$49)*'Organic Cash Flow'!$E$10*(1+'Corn Soy Rotation Sensitivity'!$E61)*'Organic Cash Flow'!$E$11-'Organic Cash Flow'!$E$45,(1+'Corn Soy Rotation Sensitivity'!N$49)*'Organic Cash Flow'!$I$10*(1+'Corn Soy Rotation Sensitivity'!$E61)*'Organic Cash Flow'!$I$11-'Organic Cash Flow'!$I$45)</f>
        <v>0</v>
      </c>
      <c r="O61" s="23">
        <f>NPV('Organic Cash Flow'!$C$3,(1+'Corn Soy Rotation Sensitivity'!O$49)*'Organic Cash Flow'!$E$10*(1+'Corn Soy Rotation Sensitivity'!$E61)*'Organic Cash Flow'!$E$11-'Organic Cash Flow'!$E$45,(1+'Corn Soy Rotation Sensitivity'!O$49)*'Organic Cash Flow'!$I$10*(1+'Corn Soy Rotation Sensitivity'!$E61)*'Organic Cash Flow'!$I$11-'Organic Cash Flow'!$I$45)</f>
        <v>0</v>
      </c>
      <c r="P61" s="23">
        <f>NPV('Organic Cash Flow'!$C$3,(1+'Corn Soy Rotation Sensitivity'!P$49)*'Organic Cash Flow'!$E$10*(1+'Corn Soy Rotation Sensitivity'!$E61)*'Organic Cash Flow'!$E$11-'Organic Cash Flow'!$E$45,(1+'Corn Soy Rotation Sensitivity'!P$49)*'Organic Cash Flow'!$I$10*(1+'Corn Soy Rotation Sensitivity'!$E61)*'Organic Cash Flow'!$I$11-'Organic Cash Flow'!$I$45)</f>
        <v>0</v>
      </c>
      <c r="Q61" s="23">
        <f>NPV('Organic Cash Flow'!$C$3,(1+'Corn Soy Rotation Sensitivity'!Q$49)*'Organic Cash Flow'!$E$10*(1+'Corn Soy Rotation Sensitivity'!$E61)*'Organic Cash Flow'!$E$11-'Organic Cash Flow'!$E$45,(1+'Corn Soy Rotation Sensitivity'!Q$49)*'Organic Cash Flow'!$I$10*(1+'Corn Soy Rotation Sensitivity'!$E61)*'Organic Cash Flow'!$I$11-'Organic Cash Flow'!$I$45)</f>
        <v>0</v>
      </c>
      <c r="R61" s="23">
        <f>NPV('Organic Cash Flow'!$C$3,(1+'Corn Soy Rotation Sensitivity'!R$49)*'Organic Cash Flow'!$E$10*(1+'Corn Soy Rotation Sensitivity'!$E61)*'Organic Cash Flow'!$E$11-'Organic Cash Flow'!$E$45,(1+'Corn Soy Rotation Sensitivity'!R$49)*'Organic Cash Flow'!$I$10*(1+'Corn Soy Rotation Sensitivity'!$E61)*'Organic Cash Flow'!$I$11-'Organic Cash Flow'!$I$45)</f>
        <v>0</v>
      </c>
      <c r="S61" s="23"/>
      <c r="T61" s="60"/>
      <c r="V61" s="165"/>
      <c r="W61" s="10">
        <f t="shared" si="5"/>
        <v>0.25</v>
      </c>
      <c r="X61" s="25" t="e">
        <f>F61/NPV('Organic Cash Flow'!$C$3,'Organic Cash Flow'!$E$45,'Organic Cash Flow'!$I$45)</f>
        <v>#DIV/0!</v>
      </c>
      <c r="Y61" s="25" t="e">
        <f>G61/NPV('Organic Cash Flow'!$C$3,'Organic Cash Flow'!$E$45,'Organic Cash Flow'!$I$45)</f>
        <v>#DIV/0!</v>
      </c>
      <c r="Z61" s="25" t="e">
        <f>H61/NPV('Organic Cash Flow'!$C$3,'Organic Cash Flow'!$E$45,'Organic Cash Flow'!$I$45)</f>
        <v>#DIV/0!</v>
      </c>
      <c r="AA61" s="25" t="e">
        <f>I61/NPV('Organic Cash Flow'!$C$3,'Organic Cash Flow'!$E$45,'Organic Cash Flow'!$I$45)</f>
        <v>#DIV/0!</v>
      </c>
      <c r="AB61" s="25" t="e">
        <f>J61/NPV('Organic Cash Flow'!$C$3,'Organic Cash Flow'!$E$45,'Organic Cash Flow'!$I$45)</f>
        <v>#DIV/0!</v>
      </c>
      <c r="AC61" s="25" t="e">
        <f>K61/NPV('Organic Cash Flow'!$C$3,'Organic Cash Flow'!$E$45,'Organic Cash Flow'!$I$45)</f>
        <v>#DIV/0!</v>
      </c>
      <c r="AD61" s="25" t="e">
        <f>L61/NPV('Organic Cash Flow'!$C$3,'Organic Cash Flow'!$E$45,'Organic Cash Flow'!$I$45)</f>
        <v>#DIV/0!</v>
      </c>
      <c r="AE61" s="25" t="e">
        <f>M61/NPV('Organic Cash Flow'!$C$3,'Organic Cash Flow'!$E$45,'Organic Cash Flow'!$I$45)</f>
        <v>#DIV/0!</v>
      </c>
      <c r="AF61" s="25" t="e">
        <f>N61/NPV('Organic Cash Flow'!$C$3,'Organic Cash Flow'!$E$45,'Organic Cash Flow'!$I$45)</f>
        <v>#DIV/0!</v>
      </c>
      <c r="AG61" s="25" t="e">
        <f>O61/NPV('Organic Cash Flow'!$C$3,'Organic Cash Flow'!$E$45,'Organic Cash Flow'!$I$45)</f>
        <v>#DIV/0!</v>
      </c>
      <c r="AH61" s="25" t="e">
        <f>P61/NPV('Organic Cash Flow'!$C$3,'Organic Cash Flow'!$E$45,'Organic Cash Flow'!$I$45)</f>
        <v>#DIV/0!</v>
      </c>
      <c r="AI61" s="25" t="e">
        <f>Q61/NPV('Organic Cash Flow'!$C$3,'Organic Cash Flow'!$E$45,'Organic Cash Flow'!$I$45)</f>
        <v>#DIV/0!</v>
      </c>
      <c r="AJ61" s="25" t="e">
        <f>R61/NPV('Organic Cash Flow'!$C$3,'Organic Cash Flow'!$E$45,'Organic Cash Flow'!$I$45)</f>
        <v>#DIV/0!</v>
      </c>
      <c r="AL61" s="61"/>
    </row>
    <row r="62" spans="1:38" x14ac:dyDescent="0.25">
      <c r="A62" s="163"/>
      <c r="B62" s="209"/>
      <c r="C62" s="208">
        <f>(1+E62)*'Organic Cash Flow'!$E$11</f>
        <v>0</v>
      </c>
      <c r="D62" s="208">
        <f>(1+E62)*'Organic Cash Flow'!$I$11</f>
        <v>0</v>
      </c>
      <c r="E62" s="175">
        <v>0.3</v>
      </c>
      <c r="F62" s="23">
        <f>NPV('Organic Cash Flow'!$C$3,(1+'Corn Soy Rotation Sensitivity'!F$49)*'Organic Cash Flow'!$E$10*(1+'Corn Soy Rotation Sensitivity'!$E62)*'Organic Cash Flow'!$E$11-'Organic Cash Flow'!$E$45,(1+'Corn Soy Rotation Sensitivity'!F$49)*'Organic Cash Flow'!$I$10*(1+'Corn Soy Rotation Sensitivity'!$E62)*'Organic Cash Flow'!$I$11-'Organic Cash Flow'!$I$45)</f>
        <v>0</v>
      </c>
      <c r="G62" s="23">
        <f>NPV('Organic Cash Flow'!$C$3,(1+'Corn Soy Rotation Sensitivity'!G$49)*'Organic Cash Flow'!$E$10*(1+'Corn Soy Rotation Sensitivity'!$E62)*'Organic Cash Flow'!$E$11-'Organic Cash Flow'!$E$45,(1+'Corn Soy Rotation Sensitivity'!G$49)*'Organic Cash Flow'!$I$10*(1+'Corn Soy Rotation Sensitivity'!$E62)*'Organic Cash Flow'!$I$11-'Organic Cash Flow'!$I$45)</f>
        <v>0</v>
      </c>
      <c r="H62" s="23">
        <f>NPV('Organic Cash Flow'!$C$3,(1+'Corn Soy Rotation Sensitivity'!H$49)*'Organic Cash Flow'!$E$10*(1+'Corn Soy Rotation Sensitivity'!$E62)*'Organic Cash Flow'!$E$11-'Organic Cash Flow'!$E$45,(1+'Corn Soy Rotation Sensitivity'!H$49)*'Organic Cash Flow'!$I$10*(1+'Corn Soy Rotation Sensitivity'!$E62)*'Organic Cash Flow'!$I$11-'Organic Cash Flow'!$I$45)</f>
        <v>0</v>
      </c>
      <c r="I62" s="23">
        <f>NPV('Organic Cash Flow'!$C$3,(1+'Corn Soy Rotation Sensitivity'!I$49)*'Organic Cash Flow'!$E$10*(1+'Corn Soy Rotation Sensitivity'!$E62)*'Organic Cash Flow'!$E$11-'Organic Cash Flow'!$E$45,(1+'Corn Soy Rotation Sensitivity'!I$49)*'Organic Cash Flow'!$I$10*(1+'Corn Soy Rotation Sensitivity'!$E62)*'Organic Cash Flow'!$I$11-'Organic Cash Flow'!$I$45)</f>
        <v>0</v>
      </c>
      <c r="J62" s="23">
        <f>NPV('Organic Cash Flow'!$C$3,(1+'Corn Soy Rotation Sensitivity'!J$49)*'Organic Cash Flow'!$E$10*(1+'Corn Soy Rotation Sensitivity'!$E62)*'Organic Cash Flow'!$E$11-'Organic Cash Flow'!$E$45,(1+'Corn Soy Rotation Sensitivity'!J$49)*'Organic Cash Flow'!$I$10*(1+'Corn Soy Rotation Sensitivity'!$E62)*'Organic Cash Flow'!$I$11-'Organic Cash Flow'!$I$45)</f>
        <v>0</v>
      </c>
      <c r="K62" s="23">
        <f>NPV('Organic Cash Flow'!$C$3,(1+'Corn Soy Rotation Sensitivity'!K$49)*'Organic Cash Flow'!$E$10*(1+'Corn Soy Rotation Sensitivity'!$E62)*'Organic Cash Flow'!$E$11-'Organic Cash Flow'!$E$45,(1+'Corn Soy Rotation Sensitivity'!K$49)*'Organic Cash Flow'!$I$10*(1+'Corn Soy Rotation Sensitivity'!$E62)*'Organic Cash Flow'!$I$11-'Organic Cash Flow'!$I$45)</f>
        <v>0</v>
      </c>
      <c r="L62" s="23">
        <f>NPV('Organic Cash Flow'!$C$3,(1+'Corn Soy Rotation Sensitivity'!L$49)*'Organic Cash Flow'!$E$10*(1+'Corn Soy Rotation Sensitivity'!$E62)*'Organic Cash Flow'!$E$11-'Organic Cash Flow'!$E$45,(1+'Corn Soy Rotation Sensitivity'!L$49)*'Organic Cash Flow'!$I$10*(1+'Corn Soy Rotation Sensitivity'!$E62)*'Organic Cash Flow'!$I$11-'Organic Cash Flow'!$I$45)</f>
        <v>0</v>
      </c>
      <c r="M62" s="23">
        <f>NPV('Organic Cash Flow'!$C$3,(1+'Corn Soy Rotation Sensitivity'!M$49)*'Organic Cash Flow'!$E$10*(1+'Corn Soy Rotation Sensitivity'!$E62)*'Organic Cash Flow'!$E$11-'Organic Cash Flow'!$E$45,(1+'Corn Soy Rotation Sensitivity'!M$49)*'Organic Cash Flow'!$I$10*(1+'Corn Soy Rotation Sensitivity'!$E62)*'Organic Cash Flow'!$I$11-'Organic Cash Flow'!$I$45)</f>
        <v>0</v>
      </c>
      <c r="N62" s="23">
        <f>NPV('Organic Cash Flow'!$C$3,(1+'Corn Soy Rotation Sensitivity'!N$49)*'Organic Cash Flow'!$E$10*(1+'Corn Soy Rotation Sensitivity'!$E62)*'Organic Cash Flow'!$E$11-'Organic Cash Flow'!$E$45,(1+'Corn Soy Rotation Sensitivity'!N$49)*'Organic Cash Flow'!$I$10*(1+'Corn Soy Rotation Sensitivity'!$E62)*'Organic Cash Flow'!$I$11-'Organic Cash Flow'!$I$45)</f>
        <v>0</v>
      </c>
      <c r="O62" s="23">
        <f>NPV('Organic Cash Flow'!$C$3,(1+'Corn Soy Rotation Sensitivity'!O$49)*'Organic Cash Flow'!$E$10*(1+'Corn Soy Rotation Sensitivity'!$E62)*'Organic Cash Flow'!$E$11-'Organic Cash Flow'!$E$45,(1+'Corn Soy Rotation Sensitivity'!O$49)*'Organic Cash Flow'!$I$10*(1+'Corn Soy Rotation Sensitivity'!$E62)*'Organic Cash Flow'!$I$11-'Organic Cash Flow'!$I$45)</f>
        <v>0</v>
      </c>
      <c r="P62" s="23">
        <f>NPV('Organic Cash Flow'!$C$3,(1+'Corn Soy Rotation Sensitivity'!P$49)*'Organic Cash Flow'!$E$10*(1+'Corn Soy Rotation Sensitivity'!$E62)*'Organic Cash Flow'!$E$11-'Organic Cash Flow'!$E$45,(1+'Corn Soy Rotation Sensitivity'!P$49)*'Organic Cash Flow'!$I$10*(1+'Corn Soy Rotation Sensitivity'!$E62)*'Organic Cash Flow'!$I$11-'Organic Cash Flow'!$I$45)</f>
        <v>0</v>
      </c>
      <c r="Q62" s="23">
        <f>NPV('Organic Cash Flow'!$C$3,(1+'Corn Soy Rotation Sensitivity'!Q$49)*'Organic Cash Flow'!$E$10*(1+'Corn Soy Rotation Sensitivity'!$E62)*'Organic Cash Flow'!$E$11-'Organic Cash Flow'!$E$45,(1+'Corn Soy Rotation Sensitivity'!Q$49)*'Organic Cash Flow'!$I$10*(1+'Corn Soy Rotation Sensitivity'!$E62)*'Organic Cash Flow'!$I$11-'Organic Cash Flow'!$I$45)</f>
        <v>0</v>
      </c>
      <c r="R62" s="23">
        <f>NPV('Organic Cash Flow'!$C$3,(1+'Corn Soy Rotation Sensitivity'!R$49)*'Organic Cash Flow'!$E$10*(1+'Corn Soy Rotation Sensitivity'!$E62)*'Organic Cash Flow'!$E$11-'Organic Cash Flow'!$E$45,(1+'Corn Soy Rotation Sensitivity'!R$49)*'Organic Cash Flow'!$I$10*(1+'Corn Soy Rotation Sensitivity'!$E62)*'Organic Cash Flow'!$I$11-'Organic Cash Flow'!$I$45)</f>
        <v>0</v>
      </c>
      <c r="S62" s="23"/>
      <c r="T62" s="60"/>
      <c r="V62" s="165"/>
      <c r="W62" s="10">
        <f t="shared" si="5"/>
        <v>0.3</v>
      </c>
      <c r="X62" s="25" t="e">
        <f>F62/NPV('Organic Cash Flow'!$C$3,'Organic Cash Flow'!$E$45,'Organic Cash Flow'!$I$45)</f>
        <v>#DIV/0!</v>
      </c>
      <c r="Y62" s="25" t="e">
        <f>G62/NPV('Organic Cash Flow'!$C$3,'Organic Cash Flow'!$E$45,'Organic Cash Flow'!$I$45)</f>
        <v>#DIV/0!</v>
      </c>
      <c r="Z62" s="25" t="e">
        <f>H62/NPV('Organic Cash Flow'!$C$3,'Organic Cash Flow'!$E$45,'Organic Cash Flow'!$I$45)</f>
        <v>#DIV/0!</v>
      </c>
      <c r="AA62" s="25" t="e">
        <f>I62/NPV('Organic Cash Flow'!$C$3,'Organic Cash Flow'!$E$45,'Organic Cash Flow'!$I$45)</f>
        <v>#DIV/0!</v>
      </c>
      <c r="AB62" s="25" t="e">
        <f>J62/NPV('Organic Cash Flow'!$C$3,'Organic Cash Flow'!$E$45,'Organic Cash Flow'!$I$45)</f>
        <v>#DIV/0!</v>
      </c>
      <c r="AC62" s="25" t="e">
        <f>K62/NPV('Organic Cash Flow'!$C$3,'Organic Cash Flow'!$E$45,'Organic Cash Flow'!$I$45)</f>
        <v>#DIV/0!</v>
      </c>
      <c r="AD62" s="25" t="e">
        <f>L62/NPV('Organic Cash Flow'!$C$3,'Organic Cash Flow'!$E$45,'Organic Cash Flow'!$I$45)</f>
        <v>#DIV/0!</v>
      </c>
      <c r="AE62" s="25" t="e">
        <f>M62/NPV('Organic Cash Flow'!$C$3,'Organic Cash Flow'!$E$45,'Organic Cash Flow'!$I$45)</f>
        <v>#DIV/0!</v>
      </c>
      <c r="AF62" s="25" t="e">
        <f>N62/NPV('Organic Cash Flow'!$C$3,'Organic Cash Flow'!$E$45,'Organic Cash Flow'!$I$45)</f>
        <v>#DIV/0!</v>
      </c>
      <c r="AG62" s="25" t="e">
        <f>O62/NPV('Organic Cash Flow'!$C$3,'Organic Cash Flow'!$E$45,'Organic Cash Flow'!$I$45)</f>
        <v>#DIV/0!</v>
      </c>
      <c r="AH62" s="25" t="e">
        <f>P62/NPV('Organic Cash Flow'!$C$3,'Organic Cash Flow'!$E$45,'Organic Cash Flow'!$I$45)</f>
        <v>#DIV/0!</v>
      </c>
      <c r="AI62" s="25" t="e">
        <f>Q62/NPV('Organic Cash Flow'!$C$3,'Organic Cash Flow'!$E$45,'Organic Cash Flow'!$I$45)</f>
        <v>#DIV/0!</v>
      </c>
      <c r="AJ62" s="25" t="e">
        <f>R62/NPV('Organic Cash Flow'!$C$3,'Organic Cash Flow'!$E$45,'Organic Cash Flow'!$I$45)</f>
        <v>#DIV/0!</v>
      </c>
      <c r="AL62" s="61"/>
    </row>
    <row r="63" spans="1:38" ht="15.75" thickBot="1" x14ac:dyDescent="0.3">
      <c r="A63" s="164"/>
      <c r="G63" s="23"/>
      <c r="H63" s="23"/>
      <c r="I63" s="23"/>
      <c r="J63" s="23"/>
      <c r="K63" s="23"/>
      <c r="T63" s="61"/>
      <c r="AL63" s="61"/>
    </row>
    <row r="64" spans="1:38" ht="9" customHeight="1" x14ac:dyDescent="0.25">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row>
  </sheetData>
  <mergeCells count="17">
    <mergeCell ref="B50:B62"/>
    <mergeCell ref="B2:S3"/>
    <mergeCell ref="U2:AK3"/>
    <mergeCell ref="A4:A22"/>
    <mergeCell ref="A45:A63"/>
    <mergeCell ref="A24:A43"/>
    <mergeCell ref="X48:AJ48"/>
    <mergeCell ref="V50:V62"/>
    <mergeCell ref="X6:AJ6"/>
    <mergeCell ref="V8:V20"/>
    <mergeCell ref="X27:AJ27"/>
    <mergeCell ref="V29:V41"/>
    <mergeCell ref="F4:R4"/>
    <mergeCell ref="B8:B20"/>
    <mergeCell ref="F25:R25"/>
    <mergeCell ref="B29:B41"/>
    <mergeCell ref="F46:R46"/>
  </mergeCells>
  <conditionalFormatting sqref="F8:T20">
    <cfRule type="colorScale" priority="6">
      <colorScale>
        <cfvo type="min"/>
        <cfvo type="percentile" val="50"/>
        <cfvo type="max"/>
        <color rgb="FFF8696B"/>
        <color rgb="FFFFEB84"/>
        <color rgb="FF63BE7B"/>
      </colorScale>
    </cfRule>
  </conditionalFormatting>
  <conditionalFormatting sqref="F29:T41">
    <cfRule type="colorScale" priority="5">
      <colorScale>
        <cfvo type="min"/>
        <cfvo type="percentile" val="50"/>
        <cfvo type="max"/>
        <color rgb="FFF8696B"/>
        <color rgb="FFFFEB84"/>
        <color rgb="FF63BE7B"/>
      </colorScale>
    </cfRule>
  </conditionalFormatting>
  <conditionalFormatting sqref="G63:K63 F50:T62">
    <cfRule type="colorScale" priority="4">
      <colorScale>
        <cfvo type="min"/>
        <cfvo type="percentile" val="50"/>
        <cfvo type="max"/>
        <color rgb="FFF8696B"/>
        <color rgb="FFFFEB84"/>
        <color rgb="FF63BE7B"/>
      </colorScale>
    </cfRule>
  </conditionalFormatting>
  <conditionalFormatting sqref="X8:AJ20">
    <cfRule type="colorScale" priority="3">
      <colorScale>
        <cfvo type="min"/>
        <cfvo type="percentile" val="50"/>
        <cfvo type="max"/>
        <color rgb="FFF8696B"/>
        <color rgb="FFFFEB84"/>
        <color rgb="FF63BE7B"/>
      </colorScale>
    </cfRule>
  </conditionalFormatting>
  <conditionalFormatting sqref="X29:AJ41">
    <cfRule type="colorScale" priority="2">
      <colorScale>
        <cfvo type="min"/>
        <cfvo type="percentile" val="50"/>
        <cfvo type="max"/>
        <color rgb="FFF8696B"/>
        <color rgb="FFFFEB84"/>
        <color rgb="FF63BE7B"/>
      </colorScale>
    </cfRule>
  </conditionalFormatting>
  <conditionalFormatting sqref="X50:AJ62">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41B5-2A39-4B55-BB5C-43B0299D7184}">
  <dimension ref="A1:AM162"/>
  <sheetViews>
    <sheetView showGridLines="0" workbookViewId="0">
      <pane xSplit="1" ySplit="3" topLeftCell="B138" activePane="bottomRight" state="frozen"/>
      <selection pane="topRight" activeCell="C1" sqref="C1"/>
      <selection pane="bottomLeft" activeCell="A4" sqref="A4"/>
      <selection pane="bottomRight" activeCell="AB144" sqref="AB144"/>
    </sheetView>
  </sheetViews>
  <sheetFormatPr defaultRowHeight="15" x14ac:dyDescent="0.25"/>
  <cols>
    <col min="3" max="3" width="10" bestFit="1" customWidth="1"/>
    <col min="5" max="5" width="11.85546875" bestFit="1" customWidth="1"/>
    <col min="6" max="6" width="12" bestFit="1" customWidth="1"/>
    <col min="7" max="12" width="9.85546875" bestFit="1" customWidth="1"/>
    <col min="13" max="13" width="10.85546875" bestFit="1" customWidth="1"/>
    <col min="14" max="19" width="9.85546875" bestFit="1" customWidth="1"/>
    <col min="20" max="22" width="1.5703125" customWidth="1"/>
    <col min="38" max="39" width="1.5703125" customWidth="1"/>
  </cols>
  <sheetData>
    <row r="1" spans="1:39" ht="9" customHeight="1" x14ac:dyDescent="0.2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row>
    <row r="2" spans="1:39" ht="28.5" x14ac:dyDescent="0.45">
      <c r="A2" s="5"/>
      <c r="B2" s="146" t="s">
        <v>53</v>
      </c>
      <c r="C2" s="147"/>
      <c r="D2" s="147"/>
      <c r="E2" s="147"/>
      <c r="F2" s="147"/>
      <c r="G2" s="147"/>
      <c r="H2" s="147"/>
      <c r="I2" s="147"/>
      <c r="J2" s="147"/>
      <c r="K2" s="147"/>
      <c r="L2" s="147"/>
      <c r="M2" s="147"/>
      <c r="N2" s="147"/>
      <c r="O2" s="147"/>
      <c r="P2" s="147"/>
      <c r="Q2" s="147"/>
      <c r="R2" s="147"/>
      <c r="S2" s="147"/>
      <c r="T2" s="147"/>
      <c r="U2" s="63"/>
      <c r="V2" s="147" t="s">
        <v>83</v>
      </c>
      <c r="W2" s="147"/>
      <c r="X2" s="147"/>
      <c r="Y2" s="147"/>
      <c r="Z2" s="147"/>
      <c r="AA2" s="147"/>
      <c r="AB2" s="147"/>
      <c r="AC2" s="147"/>
      <c r="AD2" s="147"/>
      <c r="AE2" s="147"/>
      <c r="AF2" s="147"/>
      <c r="AG2" s="147"/>
      <c r="AH2" s="147"/>
      <c r="AI2" s="147"/>
      <c r="AJ2" s="147"/>
      <c r="AK2" s="147"/>
      <c r="AL2" s="147"/>
      <c r="AM2" s="61"/>
    </row>
    <row r="3" spans="1:39" ht="29.25" thickBot="1" x14ac:dyDescent="0.5">
      <c r="A3" s="5"/>
      <c r="B3" s="146"/>
      <c r="C3" s="147"/>
      <c r="D3" s="147"/>
      <c r="E3" s="147"/>
      <c r="F3" s="147"/>
      <c r="G3" s="147"/>
      <c r="H3" s="147"/>
      <c r="I3" s="147"/>
      <c r="J3" s="147"/>
      <c r="K3" s="147"/>
      <c r="L3" s="147"/>
      <c r="M3" s="147"/>
      <c r="N3" s="147"/>
      <c r="O3" s="147"/>
      <c r="P3" s="147"/>
      <c r="Q3" s="147"/>
      <c r="R3" s="147"/>
      <c r="S3" s="147"/>
      <c r="T3" s="147"/>
      <c r="U3" s="63"/>
      <c r="V3" s="147"/>
      <c r="W3" s="147"/>
      <c r="X3" s="147"/>
      <c r="Y3" s="147"/>
      <c r="Z3" s="147"/>
      <c r="AA3" s="147"/>
      <c r="AB3" s="147"/>
      <c r="AC3" s="147"/>
      <c r="AD3" s="147"/>
      <c r="AE3" s="147"/>
      <c r="AF3" s="147"/>
      <c r="AG3" s="147"/>
      <c r="AH3" s="147"/>
      <c r="AI3" s="147"/>
      <c r="AJ3" s="147"/>
      <c r="AK3" s="147"/>
      <c r="AL3" s="147"/>
      <c r="AM3" s="61"/>
    </row>
    <row r="4" spans="1:39" x14ac:dyDescent="0.25">
      <c r="A4" s="159" t="s">
        <v>94</v>
      </c>
      <c r="B4" s="13"/>
      <c r="C4" s="13"/>
      <c r="D4" s="13"/>
      <c r="E4" s="13"/>
      <c r="F4" s="13"/>
      <c r="G4" s="13"/>
      <c r="H4" s="13"/>
      <c r="I4" s="13"/>
      <c r="J4" s="13"/>
      <c r="K4" s="13"/>
      <c r="L4" s="13"/>
      <c r="M4" s="13"/>
      <c r="N4" s="13"/>
      <c r="O4" s="13"/>
      <c r="P4" s="13"/>
      <c r="Q4" s="13"/>
      <c r="R4" s="13"/>
      <c r="S4" s="13"/>
      <c r="T4" s="17"/>
      <c r="U4" s="64"/>
      <c r="V4" s="17"/>
      <c r="W4" s="13"/>
      <c r="X4" s="13"/>
      <c r="Y4" s="13"/>
      <c r="Z4" s="13"/>
      <c r="AA4" s="13"/>
      <c r="AB4" s="13"/>
      <c r="AC4" s="13"/>
      <c r="AD4" s="13"/>
      <c r="AE4" s="13"/>
      <c r="AF4" s="13"/>
      <c r="AG4" s="13"/>
      <c r="AH4" s="13"/>
      <c r="AI4" s="13"/>
      <c r="AJ4" s="13"/>
      <c r="AK4" s="13"/>
      <c r="AL4" s="17"/>
      <c r="AM4" s="61"/>
    </row>
    <row r="5" spans="1:39" ht="18.75" customHeight="1" x14ac:dyDescent="0.3">
      <c r="A5" s="160"/>
      <c r="B5" s="29"/>
      <c r="C5" s="29"/>
      <c r="D5" s="29"/>
      <c r="E5" s="29"/>
      <c r="F5" s="29"/>
      <c r="G5" s="150" t="s">
        <v>66</v>
      </c>
      <c r="H5" s="150"/>
      <c r="I5" s="150"/>
      <c r="J5" s="150"/>
      <c r="K5" s="150"/>
      <c r="L5" s="150"/>
      <c r="M5" s="150"/>
      <c r="N5" s="150"/>
      <c r="O5" s="150"/>
      <c r="P5" s="150"/>
      <c r="Q5" s="150"/>
      <c r="R5" s="150"/>
      <c r="S5" s="150"/>
      <c r="T5" s="30"/>
      <c r="U5" s="65"/>
      <c r="W5" s="29"/>
      <c r="X5" s="29"/>
      <c r="AL5" s="17"/>
      <c r="AM5" s="61"/>
    </row>
    <row r="6" spans="1:39" ht="18.75" customHeight="1" x14ac:dyDescent="0.3">
      <c r="A6" s="160"/>
      <c r="B6" s="29"/>
      <c r="C6" s="29"/>
      <c r="D6" s="29"/>
      <c r="E6" s="29"/>
      <c r="F6" s="198" t="s">
        <v>117</v>
      </c>
      <c r="G6" s="192">
        <f>(1+G9)*'Organic Cash Flow'!$E$10</f>
        <v>0</v>
      </c>
      <c r="H6" s="192">
        <f>(1+H9)*'Organic Cash Flow'!$E$10</f>
        <v>0</v>
      </c>
      <c r="I6" s="192">
        <f>(1+I9)*'Organic Cash Flow'!$E$10</f>
        <v>0</v>
      </c>
      <c r="J6" s="192">
        <f>(1+J9)*'Organic Cash Flow'!$E$10</f>
        <v>0</v>
      </c>
      <c r="K6" s="192">
        <f>(1+K9)*'Organic Cash Flow'!$E$10</f>
        <v>0</v>
      </c>
      <c r="L6" s="192">
        <f>(1+L9)*'Organic Cash Flow'!$E$10</f>
        <v>0</v>
      </c>
      <c r="M6" s="192">
        <f>(1+M9)*'Organic Cash Flow'!$E$10</f>
        <v>0</v>
      </c>
      <c r="N6" s="192">
        <f>(1+N9)*'Organic Cash Flow'!$E$10</f>
        <v>0</v>
      </c>
      <c r="O6" s="192">
        <f>(1+O9)*'Organic Cash Flow'!$E$10</f>
        <v>0</v>
      </c>
      <c r="P6" s="192">
        <f>(1+P9)*'Organic Cash Flow'!$E$10</f>
        <v>0</v>
      </c>
      <c r="Q6" s="192">
        <f>(1+Q9)*'Organic Cash Flow'!$E$10</f>
        <v>0</v>
      </c>
      <c r="R6" s="192">
        <f>(1+R9)*'Organic Cash Flow'!$E$10</f>
        <v>0</v>
      </c>
      <c r="S6" s="193">
        <f>(1+S9)*'Organic Cash Flow'!$E$10</f>
        <v>0</v>
      </c>
      <c r="T6" s="121"/>
      <c r="U6" s="65"/>
      <c r="W6" s="29"/>
      <c r="X6" s="29"/>
      <c r="Y6" s="121"/>
      <c r="Z6" s="121"/>
      <c r="AA6" s="121"/>
      <c r="AB6" s="121"/>
      <c r="AC6" s="121"/>
      <c r="AD6" s="121"/>
      <c r="AE6" s="121"/>
      <c r="AF6" s="121"/>
      <c r="AG6" s="121"/>
      <c r="AH6" s="121"/>
      <c r="AI6" s="121"/>
      <c r="AJ6" s="121"/>
      <c r="AK6" s="121"/>
      <c r="AL6" s="17"/>
      <c r="AM6" s="61"/>
    </row>
    <row r="7" spans="1:39" ht="18.75" customHeight="1" x14ac:dyDescent="0.3">
      <c r="A7" s="160"/>
      <c r="B7" s="29"/>
      <c r="C7" s="29"/>
      <c r="D7" s="29"/>
      <c r="E7" s="29"/>
      <c r="F7" s="198" t="s">
        <v>116</v>
      </c>
      <c r="G7" s="192">
        <f>'Organic Cash Flow'!$I$10</f>
        <v>0</v>
      </c>
      <c r="H7" s="192">
        <f>'Organic Cash Flow'!$I$10</f>
        <v>0</v>
      </c>
      <c r="I7" s="192">
        <f>'Organic Cash Flow'!$I$10</f>
        <v>0</v>
      </c>
      <c r="J7" s="192">
        <f>'Organic Cash Flow'!$I$10</f>
        <v>0</v>
      </c>
      <c r="K7" s="192">
        <f>'Organic Cash Flow'!$I$10</f>
        <v>0</v>
      </c>
      <c r="L7" s="192">
        <f>'Organic Cash Flow'!$I$10</f>
        <v>0</v>
      </c>
      <c r="M7" s="192">
        <f>'Organic Cash Flow'!$I$10</f>
        <v>0</v>
      </c>
      <c r="N7" s="192">
        <f>'Organic Cash Flow'!$I$10</f>
        <v>0</v>
      </c>
      <c r="O7" s="192">
        <f>'Organic Cash Flow'!$I$10</f>
        <v>0</v>
      </c>
      <c r="P7" s="192">
        <f>'Organic Cash Flow'!$I$10</f>
        <v>0</v>
      </c>
      <c r="Q7" s="192">
        <f>'Organic Cash Flow'!$I$10</f>
        <v>0</v>
      </c>
      <c r="R7" s="192">
        <f>'Organic Cash Flow'!$I$10</f>
        <v>0</v>
      </c>
      <c r="S7" s="193">
        <f>'Organic Cash Flow'!$I$10</f>
        <v>0</v>
      </c>
      <c r="T7" s="121"/>
      <c r="U7" s="65"/>
      <c r="W7" s="29"/>
      <c r="X7" s="29"/>
      <c r="Y7" s="121"/>
      <c r="Z7" s="121"/>
      <c r="AA7" s="121"/>
      <c r="AB7" s="121"/>
      <c r="AC7" s="121"/>
      <c r="AD7" s="121"/>
      <c r="AE7" s="121"/>
      <c r="AF7" s="121"/>
      <c r="AG7" s="121"/>
      <c r="AH7" s="121"/>
      <c r="AI7" s="121"/>
      <c r="AJ7" s="121"/>
      <c r="AK7" s="121"/>
      <c r="AL7" s="17"/>
      <c r="AM7" s="61"/>
    </row>
    <row r="8" spans="1:39" ht="18.75" customHeight="1" x14ac:dyDescent="0.3">
      <c r="A8" s="160"/>
      <c r="B8" s="29"/>
      <c r="C8" s="29"/>
      <c r="D8" s="29"/>
      <c r="E8" s="29"/>
      <c r="F8" s="198" t="s">
        <v>121</v>
      </c>
      <c r="G8" s="192">
        <f>'Organic Cash Flow'!$M$10</f>
        <v>0</v>
      </c>
      <c r="H8" s="192">
        <f>'Organic Cash Flow'!$M$10</f>
        <v>0</v>
      </c>
      <c r="I8" s="192">
        <f>'Organic Cash Flow'!$M$10</f>
        <v>0</v>
      </c>
      <c r="J8" s="192">
        <f>'Organic Cash Flow'!$M$10</f>
        <v>0</v>
      </c>
      <c r="K8" s="192">
        <f>'Organic Cash Flow'!$M$10</f>
        <v>0</v>
      </c>
      <c r="L8" s="192">
        <f>'Organic Cash Flow'!$M$10</f>
        <v>0</v>
      </c>
      <c r="M8" s="192">
        <f>'Organic Cash Flow'!$M$10</f>
        <v>0</v>
      </c>
      <c r="N8" s="192">
        <f>'Organic Cash Flow'!$M$10</f>
        <v>0</v>
      </c>
      <c r="O8" s="192">
        <f>'Organic Cash Flow'!$M$10</f>
        <v>0</v>
      </c>
      <c r="P8" s="192">
        <f>'Organic Cash Flow'!$M$10</f>
        <v>0</v>
      </c>
      <c r="Q8" s="192">
        <f>'Organic Cash Flow'!$M$10</f>
        <v>0</v>
      </c>
      <c r="R8" s="192">
        <f>'Organic Cash Flow'!$M$10</f>
        <v>0</v>
      </c>
      <c r="S8" s="193">
        <f>'Organic Cash Flow'!$M$10</f>
        <v>0</v>
      </c>
      <c r="T8" s="121"/>
      <c r="U8" s="65"/>
      <c r="W8" s="29"/>
      <c r="X8" s="29"/>
      <c r="Y8" s="150" t="s">
        <v>66</v>
      </c>
      <c r="Z8" s="150"/>
      <c r="AA8" s="150"/>
      <c r="AB8" s="150"/>
      <c r="AC8" s="150"/>
      <c r="AD8" s="150"/>
      <c r="AE8" s="150"/>
      <c r="AF8" s="150"/>
      <c r="AG8" s="150"/>
      <c r="AH8" s="150"/>
      <c r="AI8" s="150"/>
      <c r="AJ8" s="150"/>
      <c r="AK8" s="150"/>
      <c r="AL8" s="17"/>
      <c r="AM8" s="61"/>
    </row>
    <row r="9" spans="1:39" x14ac:dyDescent="0.25">
      <c r="A9" s="160"/>
      <c r="B9" s="62"/>
      <c r="C9" s="182" t="s">
        <v>119</v>
      </c>
      <c r="D9" s="182" t="s">
        <v>118</v>
      </c>
      <c r="E9" s="182" t="s">
        <v>120</v>
      </c>
      <c r="F9" s="69"/>
      <c r="G9" s="199">
        <v>-0.3</v>
      </c>
      <c r="H9" s="199">
        <v>-0.25</v>
      </c>
      <c r="I9" s="199">
        <v>-0.2</v>
      </c>
      <c r="J9" s="199">
        <v>-0.15</v>
      </c>
      <c r="K9" s="199">
        <v>-0.1</v>
      </c>
      <c r="L9" s="199">
        <v>-0.05</v>
      </c>
      <c r="M9" s="199">
        <v>0</v>
      </c>
      <c r="N9" s="199">
        <v>0.05</v>
      </c>
      <c r="O9" s="199">
        <v>0.1</v>
      </c>
      <c r="P9" s="199">
        <v>0.15</v>
      </c>
      <c r="Q9" s="199">
        <v>0.2</v>
      </c>
      <c r="R9" s="199">
        <v>0.25</v>
      </c>
      <c r="S9" s="199">
        <v>0.3</v>
      </c>
      <c r="T9" s="31"/>
      <c r="U9" s="66"/>
      <c r="W9" s="62"/>
      <c r="X9" s="29"/>
      <c r="Y9" s="31">
        <f>G9</f>
        <v>-0.3</v>
      </c>
      <c r="Z9" s="31">
        <f t="shared" ref="Z9:AK9" si="0">H9</f>
        <v>-0.25</v>
      </c>
      <c r="AA9" s="31">
        <f t="shared" si="0"/>
        <v>-0.2</v>
      </c>
      <c r="AB9" s="31">
        <f t="shared" si="0"/>
        <v>-0.15</v>
      </c>
      <c r="AC9" s="31">
        <f t="shared" si="0"/>
        <v>-0.1</v>
      </c>
      <c r="AD9" s="31">
        <f t="shared" si="0"/>
        <v>-0.05</v>
      </c>
      <c r="AE9" s="31">
        <f t="shared" si="0"/>
        <v>0</v>
      </c>
      <c r="AF9" s="31">
        <f t="shared" si="0"/>
        <v>0.05</v>
      </c>
      <c r="AG9" s="31">
        <f t="shared" si="0"/>
        <v>0.1</v>
      </c>
      <c r="AH9" s="31">
        <f t="shared" si="0"/>
        <v>0.15</v>
      </c>
      <c r="AI9" s="31">
        <f t="shared" si="0"/>
        <v>0.2</v>
      </c>
      <c r="AJ9" s="31">
        <f t="shared" si="0"/>
        <v>0.25</v>
      </c>
      <c r="AK9" s="31">
        <f t="shared" si="0"/>
        <v>0.3</v>
      </c>
      <c r="AL9" s="17"/>
      <c r="AM9" s="61"/>
    </row>
    <row r="10" spans="1:39" x14ac:dyDescent="0.25">
      <c r="A10" s="160"/>
      <c r="B10" s="151" t="s">
        <v>65</v>
      </c>
      <c r="C10" s="176">
        <f>(1+F10)*'Organic Cash Flow'!$E$11</f>
        <v>0</v>
      </c>
      <c r="D10" s="176">
        <f>'Organic Cash Flow'!$I$11</f>
        <v>0</v>
      </c>
      <c r="E10" s="176">
        <f>'Organic Cash Flow'!$M$11</f>
        <v>0</v>
      </c>
      <c r="F10" s="175">
        <v>-0.3</v>
      </c>
      <c r="G10" s="33">
        <f>NPV('Organic Cash Flow'!$C$3,(1+'CornSoyWheat Rot. Sensitivity'!G$9)*'Organic Cash Flow'!$E$10*(1+'CornSoyWheat Rot. Sensitivity'!$F10)*'Organic Cash Flow'!$E$11-'Organic Cash Flow'!$E$45,'Organic Cash Flow'!$I$46,'Organic Cash Flow'!$M$46)</f>
        <v>0</v>
      </c>
      <c r="H10" s="33">
        <f>NPV('Organic Cash Flow'!$C$3,(1+'CornSoyWheat Rot. Sensitivity'!H$9)*'Organic Cash Flow'!$E$10*(1+'CornSoyWheat Rot. Sensitivity'!$F10)*'Organic Cash Flow'!$E$11-'Organic Cash Flow'!$E$45,'Organic Cash Flow'!$I$46,'Organic Cash Flow'!$M$46)</f>
        <v>0</v>
      </c>
      <c r="I10" s="33">
        <f>NPV('Organic Cash Flow'!$C$3,(1+'CornSoyWheat Rot. Sensitivity'!I$9)*'Organic Cash Flow'!$E$10*(1+'CornSoyWheat Rot. Sensitivity'!$F10)*'Organic Cash Flow'!$E$11-'Organic Cash Flow'!$E$45,'Organic Cash Flow'!$I$46,'Organic Cash Flow'!$M$46)</f>
        <v>0</v>
      </c>
      <c r="J10" s="33">
        <f>NPV('Organic Cash Flow'!$C$3,(1+'CornSoyWheat Rot. Sensitivity'!J$9)*'Organic Cash Flow'!$E$10*(1+'CornSoyWheat Rot. Sensitivity'!$F10)*'Organic Cash Flow'!$E$11-'Organic Cash Flow'!$E$45,'Organic Cash Flow'!$I$46,'Organic Cash Flow'!$M$46)</f>
        <v>0</v>
      </c>
      <c r="K10" s="33">
        <f>NPV('Organic Cash Flow'!$C$3,(1+'CornSoyWheat Rot. Sensitivity'!K$9)*'Organic Cash Flow'!$E$10*(1+'CornSoyWheat Rot. Sensitivity'!$F10)*'Organic Cash Flow'!$E$11-'Organic Cash Flow'!$E$45,'Organic Cash Flow'!$I$46,'Organic Cash Flow'!$M$46)</f>
        <v>0</v>
      </c>
      <c r="L10" s="33">
        <f>NPV('Organic Cash Flow'!$C$3,(1+'CornSoyWheat Rot. Sensitivity'!L$9)*'Organic Cash Flow'!$E$10*(1+'CornSoyWheat Rot. Sensitivity'!$F10)*'Organic Cash Flow'!$E$11-'Organic Cash Flow'!$E$45,'Organic Cash Flow'!$I$46,'Organic Cash Flow'!$M$46)</f>
        <v>0</v>
      </c>
      <c r="M10" s="33">
        <f>NPV('Organic Cash Flow'!$C$3,(1+'CornSoyWheat Rot. Sensitivity'!M$9)*'Organic Cash Flow'!$E$10*(1+'CornSoyWheat Rot. Sensitivity'!$F10)*'Organic Cash Flow'!$E$11-'Organic Cash Flow'!$E$45,'Organic Cash Flow'!$I$46,'Organic Cash Flow'!$M$46)</f>
        <v>0</v>
      </c>
      <c r="N10" s="33">
        <f>NPV('Organic Cash Flow'!$C$3,(1+'CornSoyWheat Rot. Sensitivity'!N$9)*'Organic Cash Flow'!$E$10*(1+'CornSoyWheat Rot. Sensitivity'!$F10)*'Organic Cash Flow'!$E$11-'Organic Cash Flow'!$E$45,'Organic Cash Flow'!$I$46,'Organic Cash Flow'!$M$46)</f>
        <v>0</v>
      </c>
      <c r="O10" s="33">
        <f>NPV('Organic Cash Flow'!$C$3,(1+'CornSoyWheat Rot. Sensitivity'!O$9)*'Organic Cash Flow'!$E$10*(1+'CornSoyWheat Rot. Sensitivity'!$F10)*'Organic Cash Flow'!$E$11-'Organic Cash Flow'!$E$45,'Organic Cash Flow'!$I$46,'Organic Cash Flow'!$M$46)</f>
        <v>0</v>
      </c>
      <c r="P10" s="33">
        <f>NPV('Organic Cash Flow'!$C$3,(1+'CornSoyWheat Rot. Sensitivity'!P$9)*'Organic Cash Flow'!$E$10*(1+'CornSoyWheat Rot. Sensitivity'!$F10)*'Organic Cash Flow'!$E$11-'Organic Cash Flow'!$E$45,'Organic Cash Flow'!$I$46,'Organic Cash Flow'!$M$46)</f>
        <v>0</v>
      </c>
      <c r="Q10" s="33">
        <f>NPV('Organic Cash Flow'!$C$3,(1+'CornSoyWheat Rot. Sensitivity'!Q$9)*'Organic Cash Flow'!$E$10*(1+'CornSoyWheat Rot. Sensitivity'!$F10)*'Organic Cash Flow'!$E$11-'Organic Cash Flow'!$E$45,'Organic Cash Flow'!$I$46,'Organic Cash Flow'!$M$46)</f>
        <v>0</v>
      </c>
      <c r="R10" s="33">
        <f>NPV('Organic Cash Flow'!$C$3,(1+'CornSoyWheat Rot. Sensitivity'!R$9)*'Organic Cash Flow'!$E$10*(1+'CornSoyWheat Rot. Sensitivity'!$F10)*'Organic Cash Flow'!$E$11-'Organic Cash Flow'!$E$45,'Organic Cash Flow'!$I$46,'Organic Cash Flow'!$M$46)</f>
        <v>0</v>
      </c>
      <c r="S10" s="33">
        <f>NPV('Organic Cash Flow'!$C$3,(1+'CornSoyWheat Rot. Sensitivity'!S$9)*'Organic Cash Flow'!$E$10*(1+'CornSoyWheat Rot. Sensitivity'!$F10)*'Organic Cash Flow'!$E$11-'Organic Cash Flow'!$E$45,'Organic Cash Flow'!$I$46,'Organic Cash Flow'!$M$46)</f>
        <v>0</v>
      </c>
      <c r="T10" s="33"/>
      <c r="U10" s="67"/>
      <c r="W10" s="151" t="s">
        <v>65</v>
      </c>
      <c r="X10" s="32">
        <f>F10</f>
        <v>-0.3</v>
      </c>
      <c r="Y10" s="35" t="e">
        <f>G10/NPV('Organic Cash Flow'!$C$3,'Organic Cash Flow'!$E$45,'Organic Cash Flow'!$I$45,'Organic Cash Flow'!$M$45)</f>
        <v>#DIV/0!</v>
      </c>
      <c r="Z10" s="35" t="e">
        <f>H10/NPV('Organic Cash Flow'!$C$3,'Organic Cash Flow'!$E$45,'Organic Cash Flow'!$I$45,'Organic Cash Flow'!$M$45)</f>
        <v>#DIV/0!</v>
      </c>
      <c r="AA10" s="35" t="e">
        <f>I10/NPV('Organic Cash Flow'!$C$3,'Organic Cash Flow'!$E$45,'Organic Cash Flow'!$I$45,'Organic Cash Flow'!$M$45)</f>
        <v>#DIV/0!</v>
      </c>
      <c r="AB10" s="35" t="e">
        <f>J10/NPV('Organic Cash Flow'!$C$3,'Organic Cash Flow'!$E$45,'Organic Cash Flow'!$I$45,'Organic Cash Flow'!$M$45)</f>
        <v>#DIV/0!</v>
      </c>
      <c r="AC10" s="35" t="e">
        <f>K10/NPV('Organic Cash Flow'!$C$3,'Organic Cash Flow'!$E$45,'Organic Cash Flow'!$I$45,'Organic Cash Flow'!$M$45)</f>
        <v>#DIV/0!</v>
      </c>
      <c r="AD10" s="35" t="e">
        <f>L10/NPV('Organic Cash Flow'!$C$3,'Organic Cash Flow'!$E$45,'Organic Cash Flow'!$I$45,'Organic Cash Flow'!$M$45)</f>
        <v>#DIV/0!</v>
      </c>
      <c r="AE10" s="35" t="e">
        <f>M10/NPV('Organic Cash Flow'!$C$3,'Organic Cash Flow'!$E$45,'Organic Cash Flow'!$I$45,'Organic Cash Flow'!$M$45)</f>
        <v>#DIV/0!</v>
      </c>
      <c r="AF10" s="35" t="e">
        <f>N10/NPV('Organic Cash Flow'!$C$3,'Organic Cash Flow'!$E$45,'Organic Cash Flow'!$I$45,'Organic Cash Flow'!$M$45)</f>
        <v>#DIV/0!</v>
      </c>
      <c r="AG10" s="35" t="e">
        <f>O10/NPV('Organic Cash Flow'!$C$3,'Organic Cash Flow'!$E$45,'Organic Cash Flow'!$I$45,'Organic Cash Flow'!$M$45)</f>
        <v>#DIV/0!</v>
      </c>
      <c r="AH10" s="35" t="e">
        <f>P10/NPV('Organic Cash Flow'!$C$3,'Organic Cash Flow'!$E$45,'Organic Cash Flow'!$I$45,'Organic Cash Flow'!$M$45)</f>
        <v>#DIV/0!</v>
      </c>
      <c r="AI10" s="35" t="e">
        <f>Q10/NPV('Organic Cash Flow'!$C$3,'Organic Cash Flow'!$E$45,'Organic Cash Flow'!$I$45,'Organic Cash Flow'!$M$45)</f>
        <v>#DIV/0!</v>
      </c>
      <c r="AJ10" s="35" t="e">
        <f>R10/NPV('Organic Cash Flow'!$C$3,'Organic Cash Flow'!$E$45,'Organic Cash Flow'!$I$45,'Organic Cash Flow'!$M$45)</f>
        <v>#DIV/0!</v>
      </c>
      <c r="AK10" s="35" t="e">
        <f>S10/NPV('Organic Cash Flow'!$C$3,'Organic Cash Flow'!$E$45,'Organic Cash Flow'!$I$45,'Organic Cash Flow'!$M$45)</f>
        <v>#DIV/0!</v>
      </c>
      <c r="AL10" s="17"/>
      <c r="AM10" s="61"/>
    </row>
    <row r="11" spans="1:39" x14ac:dyDescent="0.25">
      <c r="A11" s="160"/>
      <c r="B11" s="151"/>
      <c r="C11" s="176">
        <f>(1+F11)*'Organic Cash Flow'!$E$11</f>
        <v>0</v>
      </c>
      <c r="D11" s="176">
        <f>'Organic Cash Flow'!$I$11</f>
        <v>0</v>
      </c>
      <c r="E11" s="176">
        <f>'Organic Cash Flow'!$M$11</f>
        <v>0</v>
      </c>
      <c r="F11" s="175">
        <v>-0.25</v>
      </c>
      <c r="G11" s="33">
        <f>NPV('Organic Cash Flow'!$C$3,(1+'CornSoyWheat Rot. Sensitivity'!G$9)*'Organic Cash Flow'!$E$10*(1+'CornSoyWheat Rot. Sensitivity'!$F11)*'Organic Cash Flow'!$E$11-'Organic Cash Flow'!$E$45,'Organic Cash Flow'!$I$46,'Organic Cash Flow'!$M$46)</f>
        <v>0</v>
      </c>
      <c r="H11" s="33">
        <f>NPV('Organic Cash Flow'!$C$3,(1+'CornSoyWheat Rot. Sensitivity'!H$9)*'Organic Cash Flow'!$E$10*(1+'CornSoyWheat Rot. Sensitivity'!$F11)*'Organic Cash Flow'!$E$11-'Organic Cash Flow'!$E$45,'Organic Cash Flow'!$I$46,'Organic Cash Flow'!$M$46)</f>
        <v>0</v>
      </c>
      <c r="I11" s="33">
        <f>NPV('Organic Cash Flow'!$C$3,(1+'CornSoyWheat Rot. Sensitivity'!I$9)*'Organic Cash Flow'!$E$10*(1+'CornSoyWheat Rot. Sensitivity'!$F11)*'Organic Cash Flow'!$E$11-'Organic Cash Flow'!$E$45,'Organic Cash Flow'!$I$46,'Organic Cash Flow'!$M$46)</f>
        <v>0</v>
      </c>
      <c r="J11" s="33">
        <f>NPV('Organic Cash Flow'!$C$3,(1+'CornSoyWheat Rot. Sensitivity'!J$9)*'Organic Cash Flow'!$E$10*(1+'CornSoyWheat Rot. Sensitivity'!$F11)*'Organic Cash Flow'!$E$11-'Organic Cash Flow'!$E$45,'Organic Cash Flow'!$I$46,'Organic Cash Flow'!$M$46)</f>
        <v>0</v>
      </c>
      <c r="K11" s="33">
        <f>NPV('Organic Cash Flow'!$C$3,(1+'CornSoyWheat Rot. Sensitivity'!K$9)*'Organic Cash Flow'!$E$10*(1+'CornSoyWheat Rot. Sensitivity'!$F11)*'Organic Cash Flow'!$E$11-'Organic Cash Flow'!$E$45,'Organic Cash Flow'!$I$46,'Organic Cash Flow'!$M$46)</f>
        <v>0</v>
      </c>
      <c r="L11" s="33">
        <f>NPV('Organic Cash Flow'!$C$3,(1+'CornSoyWheat Rot. Sensitivity'!L$9)*'Organic Cash Flow'!$E$10*(1+'CornSoyWheat Rot. Sensitivity'!$F11)*'Organic Cash Flow'!$E$11-'Organic Cash Flow'!$E$45,'Organic Cash Flow'!$I$46,'Organic Cash Flow'!$M$46)</f>
        <v>0</v>
      </c>
      <c r="M11" s="33">
        <f>NPV('Organic Cash Flow'!$C$3,(1+'CornSoyWheat Rot. Sensitivity'!M$9)*'Organic Cash Flow'!$E$10*(1+'CornSoyWheat Rot. Sensitivity'!$F11)*'Organic Cash Flow'!$E$11-'Organic Cash Flow'!$E$45,'Organic Cash Flow'!$I$46,'Organic Cash Flow'!$M$46)</f>
        <v>0</v>
      </c>
      <c r="N11" s="33">
        <f>NPV('Organic Cash Flow'!$C$3,(1+'CornSoyWheat Rot. Sensitivity'!N$9)*'Organic Cash Flow'!$E$10*(1+'CornSoyWheat Rot. Sensitivity'!$F11)*'Organic Cash Flow'!$E$11-'Organic Cash Flow'!$E$45,'Organic Cash Flow'!$I$46,'Organic Cash Flow'!$M$46)</f>
        <v>0</v>
      </c>
      <c r="O11" s="33">
        <f>NPV('Organic Cash Flow'!$C$3,(1+'CornSoyWheat Rot. Sensitivity'!O$9)*'Organic Cash Flow'!$E$10*(1+'CornSoyWheat Rot. Sensitivity'!$F11)*'Organic Cash Flow'!$E$11-'Organic Cash Flow'!$E$45,'Organic Cash Flow'!$I$46,'Organic Cash Flow'!$M$46)</f>
        <v>0</v>
      </c>
      <c r="P11" s="33">
        <f>NPV('Organic Cash Flow'!$C$3,(1+'CornSoyWheat Rot. Sensitivity'!P$9)*'Organic Cash Flow'!$E$10*(1+'CornSoyWheat Rot. Sensitivity'!$F11)*'Organic Cash Flow'!$E$11-'Organic Cash Flow'!$E$45,'Organic Cash Flow'!$I$46,'Organic Cash Flow'!$M$46)</f>
        <v>0</v>
      </c>
      <c r="Q11" s="33">
        <f>NPV('Organic Cash Flow'!$C$3,(1+'CornSoyWheat Rot. Sensitivity'!Q$9)*'Organic Cash Flow'!$E$10*(1+'CornSoyWheat Rot. Sensitivity'!$F11)*'Organic Cash Flow'!$E$11-'Organic Cash Flow'!$E$45,'Organic Cash Flow'!$I$46,'Organic Cash Flow'!$M$46)</f>
        <v>0</v>
      </c>
      <c r="R11" s="33">
        <f>NPV('Organic Cash Flow'!$C$3,(1+'CornSoyWheat Rot. Sensitivity'!R$9)*'Organic Cash Flow'!$E$10*(1+'CornSoyWheat Rot. Sensitivity'!$F11)*'Organic Cash Flow'!$E$11-'Organic Cash Flow'!$E$45,'Organic Cash Flow'!$I$46,'Organic Cash Flow'!$M$46)</f>
        <v>0</v>
      </c>
      <c r="S11" s="33">
        <f>NPV('Organic Cash Flow'!$C$3,(1+'CornSoyWheat Rot. Sensitivity'!S$9)*'Organic Cash Flow'!$E$10*(1+'CornSoyWheat Rot. Sensitivity'!$F11)*'Organic Cash Flow'!$E$11-'Organic Cash Flow'!$E$45,'Organic Cash Flow'!$I$46,'Organic Cash Flow'!$M$46)</f>
        <v>0</v>
      </c>
      <c r="T11" s="33"/>
      <c r="U11" s="67"/>
      <c r="W11" s="151"/>
      <c r="X11" s="32">
        <f t="shared" ref="X11:X22" si="1">F11</f>
        <v>-0.25</v>
      </c>
      <c r="Y11" s="35" t="e">
        <f>G11/NPV('Organic Cash Flow'!$C$3,'Organic Cash Flow'!$E$45,'Organic Cash Flow'!$I$45,'Organic Cash Flow'!$M$45)</f>
        <v>#DIV/0!</v>
      </c>
      <c r="Z11" s="35" t="e">
        <f>H11/NPV('Organic Cash Flow'!$C$3,'Organic Cash Flow'!$E$45,'Organic Cash Flow'!$I$45,'Organic Cash Flow'!$M$45)</f>
        <v>#DIV/0!</v>
      </c>
      <c r="AA11" s="35" t="e">
        <f>I11/NPV('Organic Cash Flow'!$C$3,'Organic Cash Flow'!$E$45,'Organic Cash Flow'!$I$45,'Organic Cash Flow'!$M$45)</f>
        <v>#DIV/0!</v>
      </c>
      <c r="AB11" s="35" t="e">
        <f>J11/NPV('Organic Cash Flow'!$C$3,'Organic Cash Flow'!$E$45,'Organic Cash Flow'!$I$45,'Organic Cash Flow'!$M$45)</f>
        <v>#DIV/0!</v>
      </c>
      <c r="AC11" s="35" t="e">
        <f>K11/NPV('Organic Cash Flow'!$C$3,'Organic Cash Flow'!$E$45,'Organic Cash Flow'!$I$45,'Organic Cash Flow'!$M$45)</f>
        <v>#DIV/0!</v>
      </c>
      <c r="AD11" s="35" t="e">
        <f>L11/NPV('Organic Cash Flow'!$C$3,'Organic Cash Flow'!$E$45,'Organic Cash Flow'!$I$45,'Organic Cash Flow'!$M$45)</f>
        <v>#DIV/0!</v>
      </c>
      <c r="AE11" s="35" t="e">
        <f>M11/NPV('Organic Cash Flow'!$C$3,'Organic Cash Flow'!$E$45,'Organic Cash Flow'!$I$45,'Organic Cash Flow'!$M$45)</f>
        <v>#DIV/0!</v>
      </c>
      <c r="AF11" s="35" t="e">
        <f>N11/NPV('Organic Cash Flow'!$C$3,'Organic Cash Flow'!$E$45,'Organic Cash Flow'!$I$45,'Organic Cash Flow'!$M$45)</f>
        <v>#DIV/0!</v>
      </c>
      <c r="AG11" s="35" t="e">
        <f>O11/NPV('Organic Cash Flow'!$C$3,'Organic Cash Flow'!$E$45,'Organic Cash Flow'!$I$45,'Organic Cash Flow'!$M$45)</f>
        <v>#DIV/0!</v>
      </c>
      <c r="AH11" s="35" t="e">
        <f>P11/NPV('Organic Cash Flow'!$C$3,'Organic Cash Flow'!$E$45,'Organic Cash Flow'!$I$45,'Organic Cash Flow'!$M$45)</f>
        <v>#DIV/0!</v>
      </c>
      <c r="AI11" s="35" t="e">
        <f>Q11/NPV('Organic Cash Flow'!$C$3,'Organic Cash Flow'!$E$45,'Organic Cash Flow'!$I$45,'Organic Cash Flow'!$M$45)</f>
        <v>#DIV/0!</v>
      </c>
      <c r="AJ11" s="35" t="e">
        <f>R11/NPV('Organic Cash Flow'!$C$3,'Organic Cash Flow'!$E$45,'Organic Cash Flow'!$I$45,'Organic Cash Flow'!$M$45)</f>
        <v>#DIV/0!</v>
      </c>
      <c r="AK11" s="35" t="e">
        <f>S11/NPV('Organic Cash Flow'!$C$3,'Organic Cash Flow'!$E$45,'Organic Cash Flow'!$I$45,'Organic Cash Flow'!$M$45)</f>
        <v>#DIV/0!</v>
      </c>
      <c r="AL11" s="17"/>
      <c r="AM11" s="61"/>
    </row>
    <row r="12" spans="1:39" x14ac:dyDescent="0.25">
      <c r="A12" s="160"/>
      <c r="B12" s="151"/>
      <c r="C12" s="176">
        <f>(1+F12)*'Organic Cash Flow'!$E$11</f>
        <v>0</v>
      </c>
      <c r="D12" s="176">
        <f>'Organic Cash Flow'!$I$11</f>
        <v>0</v>
      </c>
      <c r="E12" s="176">
        <f>'Organic Cash Flow'!$M$11</f>
        <v>0</v>
      </c>
      <c r="F12" s="175">
        <v>-0.2</v>
      </c>
      <c r="G12" s="33">
        <f>NPV('Organic Cash Flow'!$C$3,(1+'CornSoyWheat Rot. Sensitivity'!G$9)*'Organic Cash Flow'!$E$10*(1+'CornSoyWheat Rot. Sensitivity'!$F12)*'Organic Cash Flow'!$E$11-'Organic Cash Flow'!$E$45,'Organic Cash Flow'!$I$46,'Organic Cash Flow'!$M$46)</f>
        <v>0</v>
      </c>
      <c r="H12" s="33">
        <f>NPV('Organic Cash Flow'!$C$3,(1+'CornSoyWheat Rot. Sensitivity'!H$9)*'Organic Cash Flow'!$E$10*(1+'CornSoyWheat Rot. Sensitivity'!$F12)*'Organic Cash Flow'!$E$11-'Organic Cash Flow'!$E$45,'Organic Cash Flow'!$I$46,'Organic Cash Flow'!$M$46)</f>
        <v>0</v>
      </c>
      <c r="I12" s="33">
        <f>NPV('Organic Cash Flow'!$C$3,(1+'CornSoyWheat Rot. Sensitivity'!I$9)*'Organic Cash Flow'!$E$10*(1+'CornSoyWheat Rot. Sensitivity'!$F12)*'Organic Cash Flow'!$E$11-'Organic Cash Flow'!$E$45,'Organic Cash Flow'!$I$46,'Organic Cash Flow'!$M$46)</f>
        <v>0</v>
      </c>
      <c r="J12" s="33">
        <f>NPV('Organic Cash Flow'!$C$3,(1+'CornSoyWheat Rot. Sensitivity'!J$9)*'Organic Cash Flow'!$E$10*(1+'CornSoyWheat Rot. Sensitivity'!$F12)*'Organic Cash Flow'!$E$11-'Organic Cash Flow'!$E$45,'Organic Cash Flow'!$I$46,'Organic Cash Flow'!$M$46)</f>
        <v>0</v>
      </c>
      <c r="K12" s="33">
        <f>NPV('Organic Cash Flow'!$C$3,(1+'CornSoyWheat Rot. Sensitivity'!K$9)*'Organic Cash Flow'!$E$10*(1+'CornSoyWheat Rot. Sensitivity'!$F12)*'Organic Cash Flow'!$E$11-'Organic Cash Flow'!$E$45,'Organic Cash Flow'!$I$46,'Organic Cash Flow'!$M$46)</f>
        <v>0</v>
      </c>
      <c r="L12" s="33">
        <f>NPV('Organic Cash Flow'!$C$3,(1+'CornSoyWheat Rot. Sensitivity'!L$9)*'Organic Cash Flow'!$E$10*(1+'CornSoyWheat Rot. Sensitivity'!$F12)*'Organic Cash Flow'!$E$11-'Organic Cash Flow'!$E$45,'Organic Cash Flow'!$I$46,'Organic Cash Flow'!$M$46)</f>
        <v>0</v>
      </c>
      <c r="M12" s="33">
        <f>NPV('Organic Cash Flow'!$C$3,(1+'CornSoyWheat Rot. Sensitivity'!M$9)*'Organic Cash Flow'!$E$10*(1+'CornSoyWheat Rot. Sensitivity'!$F12)*'Organic Cash Flow'!$E$11-'Organic Cash Flow'!$E$45,'Organic Cash Flow'!$I$46,'Organic Cash Flow'!$M$46)</f>
        <v>0</v>
      </c>
      <c r="N12" s="33">
        <f>NPV('Organic Cash Flow'!$C$3,(1+'CornSoyWheat Rot. Sensitivity'!N$9)*'Organic Cash Flow'!$E$10*(1+'CornSoyWheat Rot. Sensitivity'!$F12)*'Organic Cash Flow'!$E$11-'Organic Cash Flow'!$E$45,'Organic Cash Flow'!$I$46,'Organic Cash Flow'!$M$46)</f>
        <v>0</v>
      </c>
      <c r="O12" s="33">
        <f>NPV('Organic Cash Flow'!$C$3,(1+'CornSoyWheat Rot. Sensitivity'!O$9)*'Organic Cash Flow'!$E$10*(1+'CornSoyWheat Rot. Sensitivity'!$F12)*'Organic Cash Flow'!$E$11-'Organic Cash Flow'!$E$45,'Organic Cash Flow'!$I$46,'Organic Cash Flow'!$M$46)</f>
        <v>0</v>
      </c>
      <c r="P12" s="33">
        <f>NPV('Organic Cash Flow'!$C$3,(1+'CornSoyWheat Rot. Sensitivity'!P$9)*'Organic Cash Flow'!$E$10*(1+'CornSoyWheat Rot. Sensitivity'!$F12)*'Organic Cash Flow'!$E$11-'Organic Cash Flow'!$E$45,'Organic Cash Flow'!$I$46,'Organic Cash Flow'!$M$46)</f>
        <v>0</v>
      </c>
      <c r="Q12" s="33">
        <f>NPV('Organic Cash Flow'!$C$3,(1+'CornSoyWheat Rot. Sensitivity'!Q$9)*'Organic Cash Flow'!$E$10*(1+'CornSoyWheat Rot. Sensitivity'!$F12)*'Organic Cash Flow'!$E$11-'Organic Cash Flow'!$E$45,'Organic Cash Flow'!$I$46,'Organic Cash Flow'!$M$46)</f>
        <v>0</v>
      </c>
      <c r="R12" s="33">
        <f>NPV('Organic Cash Flow'!$C$3,(1+'CornSoyWheat Rot. Sensitivity'!R$9)*'Organic Cash Flow'!$E$10*(1+'CornSoyWheat Rot. Sensitivity'!$F12)*'Organic Cash Flow'!$E$11-'Organic Cash Flow'!$E$45,'Organic Cash Flow'!$I$46,'Organic Cash Flow'!$M$46)</f>
        <v>0</v>
      </c>
      <c r="S12" s="33">
        <f>NPV('Organic Cash Flow'!$C$3,(1+'CornSoyWheat Rot. Sensitivity'!S$9)*'Organic Cash Flow'!$E$10*(1+'CornSoyWheat Rot. Sensitivity'!$F12)*'Organic Cash Flow'!$E$11-'Organic Cash Flow'!$E$45,'Organic Cash Flow'!$I$46,'Organic Cash Flow'!$M$46)</f>
        <v>0</v>
      </c>
      <c r="T12" s="33"/>
      <c r="U12" s="67"/>
      <c r="W12" s="151"/>
      <c r="X12" s="32">
        <f t="shared" si="1"/>
        <v>-0.2</v>
      </c>
      <c r="Y12" s="35" t="e">
        <f>G12/NPV('Organic Cash Flow'!$C$3,'Organic Cash Flow'!$E$45,'Organic Cash Flow'!$I$45,'Organic Cash Flow'!$M$45)</f>
        <v>#DIV/0!</v>
      </c>
      <c r="Z12" s="35" t="e">
        <f>H12/NPV('Organic Cash Flow'!$C$3,'Organic Cash Flow'!$E$45,'Organic Cash Flow'!$I$45,'Organic Cash Flow'!$M$45)</f>
        <v>#DIV/0!</v>
      </c>
      <c r="AA12" s="35" t="e">
        <f>I12/NPV('Organic Cash Flow'!$C$3,'Organic Cash Flow'!$E$45,'Organic Cash Flow'!$I$45,'Organic Cash Flow'!$M$45)</f>
        <v>#DIV/0!</v>
      </c>
      <c r="AB12" s="35" t="e">
        <f>J12/NPV('Organic Cash Flow'!$C$3,'Organic Cash Flow'!$E$45,'Organic Cash Flow'!$I$45,'Organic Cash Flow'!$M$45)</f>
        <v>#DIV/0!</v>
      </c>
      <c r="AC12" s="35" t="e">
        <f>K12/NPV('Organic Cash Flow'!$C$3,'Organic Cash Flow'!$E$45,'Organic Cash Flow'!$I$45,'Organic Cash Flow'!$M$45)</f>
        <v>#DIV/0!</v>
      </c>
      <c r="AD12" s="35" t="e">
        <f>L12/NPV('Organic Cash Flow'!$C$3,'Organic Cash Flow'!$E$45,'Organic Cash Flow'!$I$45,'Organic Cash Flow'!$M$45)</f>
        <v>#DIV/0!</v>
      </c>
      <c r="AE12" s="35" t="e">
        <f>M12/NPV('Organic Cash Flow'!$C$3,'Organic Cash Flow'!$E$45,'Organic Cash Flow'!$I$45,'Organic Cash Flow'!$M$45)</f>
        <v>#DIV/0!</v>
      </c>
      <c r="AF12" s="35" t="e">
        <f>N12/NPV('Organic Cash Flow'!$C$3,'Organic Cash Flow'!$E$45,'Organic Cash Flow'!$I$45,'Organic Cash Flow'!$M$45)</f>
        <v>#DIV/0!</v>
      </c>
      <c r="AG12" s="35" t="e">
        <f>O12/NPV('Organic Cash Flow'!$C$3,'Organic Cash Flow'!$E$45,'Organic Cash Flow'!$I$45,'Organic Cash Flow'!$M$45)</f>
        <v>#DIV/0!</v>
      </c>
      <c r="AH12" s="35" t="e">
        <f>P12/NPV('Organic Cash Flow'!$C$3,'Organic Cash Flow'!$E$45,'Organic Cash Flow'!$I$45,'Organic Cash Flow'!$M$45)</f>
        <v>#DIV/0!</v>
      </c>
      <c r="AI12" s="35" t="e">
        <f>Q12/NPV('Organic Cash Flow'!$C$3,'Organic Cash Flow'!$E$45,'Organic Cash Flow'!$I$45,'Organic Cash Flow'!$M$45)</f>
        <v>#DIV/0!</v>
      </c>
      <c r="AJ12" s="35" t="e">
        <f>R12/NPV('Organic Cash Flow'!$C$3,'Organic Cash Flow'!$E$45,'Organic Cash Flow'!$I$45,'Organic Cash Flow'!$M$45)</f>
        <v>#DIV/0!</v>
      </c>
      <c r="AK12" s="35" t="e">
        <f>S12/NPV('Organic Cash Flow'!$C$3,'Organic Cash Flow'!$E$45,'Organic Cash Flow'!$I$45,'Organic Cash Flow'!$M$45)</f>
        <v>#DIV/0!</v>
      </c>
      <c r="AL12" s="17"/>
      <c r="AM12" s="61"/>
    </row>
    <row r="13" spans="1:39" x14ac:dyDescent="0.25">
      <c r="A13" s="160"/>
      <c r="B13" s="151"/>
      <c r="C13" s="176">
        <f>(1+F13)*'Organic Cash Flow'!$E$11</f>
        <v>0</v>
      </c>
      <c r="D13" s="176">
        <f>'Organic Cash Flow'!$I$11</f>
        <v>0</v>
      </c>
      <c r="E13" s="176">
        <f>'Organic Cash Flow'!$M$11</f>
        <v>0</v>
      </c>
      <c r="F13" s="175">
        <v>-0.15</v>
      </c>
      <c r="G13" s="33">
        <f>NPV('Organic Cash Flow'!$C$3,(1+'CornSoyWheat Rot. Sensitivity'!G$9)*'Organic Cash Flow'!$E$10*(1+'CornSoyWheat Rot. Sensitivity'!$F13)*'Organic Cash Flow'!$E$11-'Organic Cash Flow'!$E$45,'Organic Cash Flow'!$I$46,'Organic Cash Flow'!$M$46)</f>
        <v>0</v>
      </c>
      <c r="H13" s="33">
        <f>NPV('Organic Cash Flow'!$C$3,(1+'CornSoyWheat Rot. Sensitivity'!H$9)*'Organic Cash Flow'!$E$10*(1+'CornSoyWheat Rot. Sensitivity'!$F13)*'Organic Cash Flow'!$E$11-'Organic Cash Flow'!$E$45,'Organic Cash Flow'!$I$46,'Organic Cash Flow'!$M$46)</f>
        <v>0</v>
      </c>
      <c r="I13" s="33">
        <f>NPV('Organic Cash Flow'!$C$3,(1+'CornSoyWheat Rot. Sensitivity'!I$9)*'Organic Cash Flow'!$E$10*(1+'CornSoyWheat Rot. Sensitivity'!$F13)*'Organic Cash Flow'!$E$11-'Organic Cash Flow'!$E$45,'Organic Cash Flow'!$I$46,'Organic Cash Flow'!$M$46)</f>
        <v>0</v>
      </c>
      <c r="J13" s="33">
        <f>NPV('Organic Cash Flow'!$C$3,(1+'CornSoyWheat Rot. Sensitivity'!J$9)*'Organic Cash Flow'!$E$10*(1+'CornSoyWheat Rot. Sensitivity'!$F13)*'Organic Cash Flow'!$E$11-'Organic Cash Flow'!$E$45,'Organic Cash Flow'!$I$46,'Organic Cash Flow'!$M$46)</f>
        <v>0</v>
      </c>
      <c r="K13" s="33">
        <f>NPV('Organic Cash Flow'!$C$3,(1+'CornSoyWheat Rot. Sensitivity'!K$9)*'Organic Cash Flow'!$E$10*(1+'CornSoyWheat Rot. Sensitivity'!$F13)*'Organic Cash Flow'!$E$11-'Organic Cash Flow'!$E$45,'Organic Cash Flow'!$I$46,'Organic Cash Flow'!$M$46)</f>
        <v>0</v>
      </c>
      <c r="L13" s="33">
        <f>NPV('Organic Cash Flow'!$C$3,(1+'CornSoyWheat Rot. Sensitivity'!L$9)*'Organic Cash Flow'!$E$10*(1+'CornSoyWheat Rot. Sensitivity'!$F13)*'Organic Cash Flow'!$E$11-'Organic Cash Flow'!$E$45,'Organic Cash Flow'!$I$46,'Organic Cash Flow'!$M$46)</f>
        <v>0</v>
      </c>
      <c r="M13" s="33">
        <f>NPV('Organic Cash Flow'!$C$3,(1+'CornSoyWheat Rot. Sensitivity'!M$9)*'Organic Cash Flow'!$E$10*(1+'CornSoyWheat Rot. Sensitivity'!$F13)*'Organic Cash Flow'!$E$11-'Organic Cash Flow'!$E$45,'Organic Cash Flow'!$I$46,'Organic Cash Flow'!$M$46)</f>
        <v>0</v>
      </c>
      <c r="N13" s="33">
        <f>NPV('Organic Cash Flow'!$C$3,(1+'CornSoyWheat Rot. Sensitivity'!N$9)*'Organic Cash Flow'!$E$10*(1+'CornSoyWheat Rot. Sensitivity'!$F13)*'Organic Cash Flow'!$E$11-'Organic Cash Flow'!$E$45,'Organic Cash Flow'!$I$46,'Organic Cash Flow'!$M$46)</f>
        <v>0</v>
      </c>
      <c r="O13" s="33">
        <f>NPV('Organic Cash Flow'!$C$3,(1+'CornSoyWheat Rot. Sensitivity'!O$9)*'Organic Cash Flow'!$E$10*(1+'CornSoyWheat Rot. Sensitivity'!$F13)*'Organic Cash Flow'!$E$11-'Organic Cash Flow'!$E$45,'Organic Cash Flow'!$I$46,'Organic Cash Flow'!$M$46)</f>
        <v>0</v>
      </c>
      <c r="P13" s="33">
        <f>NPV('Organic Cash Flow'!$C$3,(1+'CornSoyWheat Rot. Sensitivity'!P$9)*'Organic Cash Flow'!$E$10*(1+'CornSoyWheat Rot. Sensitivity'!$F13)*'Organic Cash Flow'!$E$11-'Organic Cash Flow'!$E$45,'Organic Cash Flow'!$I$46,'Organic Cash Flow'!$M$46)</f>
        <v>0</v>
      </c>
      <c r="Q13" s="33">
        <f>NPV('Organic Cash Flow'!$C$3,(1+'CornSoyWheat Rot. Sensitivity'!Q$9)*'Organic Cash Flow'!$E$10*(1+'CornSoyWheat Rot. Sensitivity'!$F13)*'Organic Cash Flow'!$E$11-'Organic Cash Flow'!$E$45,'Organic Cash Flow'!$I$46,'Organic Cash Flow'!$M$46)</f>
        <v>0</v>
      </c>
      <c r="R13" s="33">
        <f>NPV('Organic Cash Flow'!$C$3,(1+'CornSoyWheat Rot. Sensitivity'!R$9)*'Organic Cash Flow'!$E$10*(1+'CornSoyWheat Rot. Sensitivity'!$F13)*'Organic Cash Flow'!$E$11-'Organic Cash Flow'!$E$45,'Organic Cash Flow'!$I$46,'Organic Cash Flow'!$M$46)</f>
        <v>0</v>
      </c>
      <c r="S13" s="33">
        <f>NPV('Organic Cash Flow'!$C$3,(1+'CornSoyWheat Rot. Sensitivity'!S$9)*'Organic Cash Flow'!$E$10*(1+'CornSoyWheat Rot. Sensitivity'!$F13)*'Organic Cash Flow'!$E$11-'Organic Cash Flow'!$E$45,'Organic Cash Flow'!$I$46,'Organic Cash Flow'!$M$46)</f>
        <v>0</v>
      </c>
      <c r="T13" s="33"/>
      <c r="U13" s="67"/>
      <c r="W13" s="151"/>
      <c r="X13" s="32">
        <f t="shared" si="1"/>
        <v>-0.15</v>
      </c>
      <c r="Y13" s="35" t="e">
        <f>G13/NPV('Organic Cash Flow'!$C$3,'Organic Cash Flow'!$E$45,'Organic Cash Flow'!$I$45,'Organic Cash Flow'!$M$45)</f>
        <v>#DIV/0!</v>
      </c>
      <c r="Z13" s="35" t="e">
        <f>H13/NPV('Organic Cash Flow'!$C$3,'Organic Cash Flow'!$E$45,'Organic Cash Flow'!$I$45,'Organic Cash Flow'!$M$45)</f>
        <v>#DIV/0!</v>
      </c>
      <c r="AA13" s="35" t="e">
        <f>I13/NPV('Organic Cash Flow'!$C$3,'Organic Cash Flow'!$E$45,'Organic Cash Flow'!$I$45,'Organic Cash Flow'!$M$45)</f>
        <v>#DIV/0!</v>
      </c>
      <c r="AB13" s="35" t="e">
        <f>J13/NPV('Organic Cash Flow'!$C$3,'Organic Cash Flow'!$E$45,'Organic Cash Flow'!$I$45,'Organic Cash Flow'!$M$45)</f>
        <v>#DIV/0!</v>
      </c>
      <c r="AC13" s="35" t="e">
        <f>K13/NPV('Organic Cash Flow'!$C$3,'Organic Cash Flow'!$E$45,'Organic Cash Flow'!$I$45,'Organic Cash Flow'!$M$45)</f>
        <v>#DIV/0!</v>
      </c>
      <c r="AD13" s="35" t="e">
        <f>L13/NPV('Organic Cash Flow'!$C$3,'Organic Cash Flow'!$E$45,'Organic Cash Flow'!$I$45,'Organic Cash Flow'!$M$45)</f>
        <v>#DIV/0!</v>
      </c>
      <c r="AE13" s="35" t="e">
        <f>M13/NPV('Organic Cash Flow'!$C$3,'Organic Cash Flow'!$E$45,'Organic Cash Flow'!$I$45,'Organic Cash Flow'!$M$45)</f>
        <v>#DIV/0!</v>
      </c>
      <c r="AF13" s="35" t="e">
        <f>N13/NPV('Organic Cash Flow'!$C$3,'Organic Cash Flow'!$E$45,'Organic Cash Flow'!$I$45,'Organic Cash Flow'!$M$45)</f>
        <v>#DIV/0!</v>
      </c>
      <c r="AG13" s="35" t="e">
        <f>O13/NPV('Organic Cash Flow'!$C$3,'Organic Cash Flow'!$E$45,'Organic Cash Flow'!$I$45,'Organic Cash Flow'!$M$45)</f>
        <v>#DIV/0!</v>
      </c>
      <c r="AH13" s="35" t="e">
        <f>P13/NPV('Organic Cash Flow'!$C$3,'Organic Cash Flow'!$E$45,'Organic Cash Flow'!$I$45,'Organic Cash Flow'!$M$45)</f>
        <v>#DIV/0!</v>
      </c>
      <c r="AI13" s="35" t="e">
        <f>Q13/NPV('Organic Cash Flow'!$C$3,'Organic Cash Flow'!$E$45,'Organic Cash Flow'!$I$45,'Organic Cash Flow'!$M$45)</f>
        <v>#DIV/0!</v>
      </c>
      <c r="AJ13" s="35" t="e">
        <f>R13/NPV('Organic Cash Flow'!$C$3,'Organic Cash Flow'!$E$45,'Organic Cash Flow'!$I$45,'Organic Cash Flow'!$M$45)</f>
        <v>#DIV/0!</v>
      </c>
      <c r="AK13" s="35" t="e">
        <f>S13/NPV('Organic Cash Flow'!$C$3,'Organic Cash Flow'!$E$45,'Organic Cash Flow'!$I$45,'Organic Cash Flow'!$M$45)</f>
        <v>#DIV/0!</v>
      </c>
      <c r="AL13" s="17"/>
      <c r="AM13" s="61"/>
    </row>
    <row r="14" spans="1:39" x14ac:dyDescent="0.25">
      <c r="A14" s="160"/>
      <c r="B14" s="151"/>
      <c r="C14" s="176">
        <f>(1+F14)*'Organic Cash Flow'!$E$11</f>
        <v>0</v>
      </c>
      <c r="D14" s="176">
        <f>'Organic Cash Flow'!$I$11</f>
        <v>0</v>
      </c>
      <c r="E14" s="176">
        <f>'Organic Cash Flow'!$M$11</f>
        <v>0</v>
      </c>
      <c r="F14" s="175">
        <v>-0.1</v>
      </c>
      <c r="G14" s="33">
        <f>NPV('Organic Cash Flow'!$C$3,(1+'CornSoyWheat Rot. Sensitivity'!G$9)*'Organic Cash Flow'!$E$10*(1+'CornSoyWheat Rot. Sensitivity'!$F14)*'Organic Cash Flow'!$E$11-'Organic Cash Flow'!$E$45,'Organic Cash Flow'!$I$46,'Organic Cash Flow'!$M$46)</f>
        <v>0</v>
      </c>
      <c r="H14" s="33">
        <f>NPV('Organic Cash Flow'!$C$3,(1+'CornSoyWheat Rot. Sensitivity'!H$9)*'Organic Cash Flow'!$E$10*(1+'CornSoyWheat Rot. Sensitivity'!$F14)*'Organic Cash Flow'!$E$11-'Organic Cash Flow'!$E$45,'Organic Cash Flow'!$I$46,'Organic Cash Flow'!$M$46)</f>
        <v>0</v>
      </c>
      <c r="I14" s="33">
        <f>NPV('Organic Cash Flow'!$C$3,(1+'CornSoyWheat Rot. Sensitivity'!I$9)*'Organic Cash Flow'!$E$10*(1+'CornSoyWheat Rot. Sensitivity'!$F14)*'Organic Cash Flow'!$E$11-'Organic Cash Flow'!$E$45,'Organic Cash Flow'!$I$46,'Organic Cash Flow'!$M$46)</f>
        <v>0</v>
      </c>
      <c r="J14" s="33">
        <f>NPV('Organic Cash Flow'!$C$3,(1+'CornSoyWheat Rot. Sensitivity'!J$9)*'Organic Cash Flow'!$E$10*(1+'CornSoyWheat Rot. Sensitivity'!$F14)*'Organic Cash Flow'!$E$11-'Organic Cash Flow'!$E$45,'Organic Cash Flow'!$I$46,'Organic Cash Flow'!$M$46)</f>
        <v>0</v>
      </c>
      <c r="K14" s="33">
        <f>NPV('Organic Cash Flow'!$C$3,(1+'CornSoyWheat Rot. Sensitivity'!K$9)*'Organic Cash Flow'!$E$10*(1+'CornSoyWheat Rot. Sensitivity'!$F14)*'Organic Cash Flow'!$E$11-'Organic Cash Flow'!$E$45,'Organic Cash Flow'!$I$46,'Organic Cash Flow'!$M$46)</f>
        <v>0</v>
      </c>
      <c r="L14" s="33">
        <f>NPV('Organic Cash Flow'!$C$3,(1+'CornSoyWheat Rot. Sensitivity'!L$9)*'Organic Cash Flow'!$E$10*(1+'CornSoyWheat Rot. Sensitivity'!$F14)*'Organic Cash Flow'!$E$11-'Organic Cash Flow'!$E$45,'Organic Cash Flow'!$I$46,'Organic Cash Flow'!$M$46)</f>
        <v>0</v>
      </c>
      <c r="M14" s="33">
        <f>NPV('Organic Cash Flow'!$C$3,(1+'CornSoyWheat Rot. Sensitivity'!M$9)*'Organic Cash Flow'!$E$10*(1+'CornSoyWheat Rot. Sensitivity'!$F14)*'Organic Cash Flow'!$E$11-'Organic Cash Flow'!$E$45,'Organic Cash Flow'!$I$46,'Organic Cash Flow'!$M$46)</f>
        <v>0</v>
      </c>
      <c r="N14" s="33">
        <f>NPV('Organic Cash Flow'!$C$3,(1+'CornSoyWheat Rot. Sensitivity'!N$9)*'Organic Cash Flow'!$E$10*(1+'CornSoyWheat Rot. Sensitivity'!$F14)*'Organic Cash Flow'!$E$11-'Organic Cash Flow'!$E$45,'Organic Cash Flow'!$I$46,'Organic Cash Flow'!$M$46)</f>
        <v>0</v>
      </c>
      <c r="O14" s="33">
        <f>NPV('Organic Cash Flow'!$C$3,(1+'CornSoyWheat Rot. Sensitivity'!O$9)*'Organic Cash Flow'!$E$10*(1+'CornSoyWheat Rot. Sensitivity'!$F14)*'Organic Cash Flow'!$E$11-'Organic Cash Flow'!$E$45,'Organic Cash Flow'!$I$46,'Organic Cash Flow'!$M$46)</f>
        <v>0</v>
      </c>
      <c r="P14" s="33">
        <f>NPV('Organic Cash Flow'!$C$3,(1+'CornSoyWheat Rot. Sensitivity'!P$9)*'Organic Cash Flow'!$E$10*(1+'CornSoyWheat Rot. Sensitivity'!$F14)*'Organic Cash Flow'!$E$11-'Organic Cash Flow'!$E$45,'Organic Cash Flow'!$I$46,'Organic Cash Flow'!$M$46)</f>
        <v>0</v>
      </c>
      <c r="Q14" s="33">
        <f>NPV('Organic Cash Flow'!$C$3,(1+'CornSoyWheat Rot. Sensitivity'!Q$9)*'Organic Cash Flow'!$E$10*(1+'CornSoyWheat Rot. Sensitivity'!$F14)*'Organic Cash Flow'!$E$11-'Organic Cash Flow'!$E$45,'Organic Cash Flow'!$I$46,'Organic Cash Flow'!$M$46)</f>
        <v>0</v>
      </c>
      <c r="R14" s="33">
        <f>NPV('Organic Cash Flow'!$C$3,(1+'CornSoyWheat Rot. Sensitivity'!R$9)*'Organic Cash Flow'!$E$10*(1+'CornSoyWheat Rot. Sensitivity'!$F14)*'Organic Cash Flow'!$E$11-'Organic Cash Flow'!$E$45,'Organic Cash Flow'!$I$46,'Organic Cash Flow'!$M$46)</f>
        <v>0</v>
      </c>
      <c r="S14" s="33">
        <f>NPV('Organic Cash Flow'!$C$3,(1+'CornSoyWheat Rot. Sensitivity'!S$9)*'Organic Cash Flow'!$E$10*(1+'CornSoyWheat Rot. Sensitivity'!$F14)*'Organic Cash Flow'!$E$11-'Organic Cash Flow'!$E$45,'Organic Cash Flow'!$I$46,'Organic Cash Flow'!$M$46)</f>
        <v>0</v>
      </c>
      <c r="T14" s="33"/>
      <c r="U14" s="67"/>
      <c r="W14" s="151"/>
      <c r="X14" s="32">
        <f t="shared" si="1"/>
        <v>-0.1</v>
      </c>
      <c r="Y14" s="35" t="e">
        <f>G14/NPV('Organic Cash Flow'!$C$3,'Organic Cash Flow'!$E$45,'Organic Cash Flow'!$I$45,'Organic Cash Flow'!$M$45)</f>
        <v>#DIV/0!</v>
      </c>
      <c r="Z14" s="35" t="e">
        <f>H14/NPV('Organic Cash Flow'!$C$3,'Organic Cash Flow'!$E$45,'Organic Cash Flow'!$I$45,'Organic Cash Flow'!$M$45)</f>
        <v>#DIV/0!</v>
      </c>
      <c r="AA14" s="35" t="e">
        <f>I14/NPV('Organic Cash Flow'!$C$3,'Organic Cash Flow'!$E$45,'Organic Cash Flow'!$I$45,'Organic Cash Flow'!$M$45)</f>
        <v>#DIV/0!</v>
      </c>
      <c r="AB14" s="35" t="e">
        <f>J14/NPV('Organic Cash Flow'!$C$3,'Organic Cash Flow'!$E$45,'Organic Cash Flow'!$I$45,'Organic Cash Flow'!$M$45)</f>
        <v>#DIV/0!</v>
      </c>
      <c r="AC14" s="35" t="e">
        <f>K14/NPV('Organic Cash Flow'!$C$3,'Organic Cash Flow'!$E$45,'Organic Cash Flow'!$I$45,'Organic Cash Flow'!$M$45)</f>
        <v>#DIV/0!</v>
      </c>
      <c r="AD14" s="35" t="e">
        <f>L14/NPV('Organic Cash Flow'!$C$3,'Organic Cash Flow'!$E$45,'Organic Cash Flow'!$I$45,'Organic Cash Flow'!$M$45)</f>
        <v>#DIV/0!</v>
      </c>
      <c r="AE14" s="35" t="e">
        <f>M14/NPV('Organic Cash Flow'!$C$3,'Organic Cash Flow'!$E$45,'Organic Cash Flow'!$I$45,'Organic Cash Flow'!$M$45)</f>
        <v>#DIV/0!</v>
      </c>
      <c r="AF14" s="35" t="e">
        <f>N14/NPV('Organic Cash Flow'!$C$3,'Organic Cash Flow'!$E$45,'Organic Cash Flow'!$I$45,'Organic Cash Flow'!$M$45)</f>
        <v>#DIV/0!</v>
      </c>
      <c r="AG14" s="35" t="e">
        <f>O14/NPV('Organic Cash Flow'!$C$3,'Organic Cash Flow'!$E$45,'Organic Cash Flow'!$I$45,'Organic Cash Flow'!$M$45)</f>
        <v>#DIV/0!</v>
      </c>
      <c r="AH14" s="35" t="e">
        <f>P14/NPV('Organic Cash Flow'!$C$3,'Organic Cash Flow'!$E$45,'Organic Cash Flow'!$I$45,'Organic Cash Flow'!$M$45)</f>
        <v>#DIV/0!</v>
      </c>
      <c r="AI14" s="35" t="e">
        <f>Q14/NPV('Organic Cash Flow'!$C$3,'Organic Cash Flow'!$E$45,'Organic Cash Flow'!$I$45,'Organic Cash Flow'!$M$45)</f>
        <v>#DIV/0!</v>
      </c>
      <c r="AJ14" s="35" t="e">
        <f>R14/NPV('Organic Cash Flow'!$C$3,'Organic Cash Flow'!$E$45,'Organic Cash Flow'!$I$45,'Organic Cash Flow'!$M$45)</f>
        <v>#DIV/0!</v>
      </c>
      <c r="AK14" s="35" t="e">
        <f>S14/NPV('Organic Cash Flow'!$C$3,'Organic Cash Flow'!$E$45,'Organic Cash Flow'!$I$45,'Organic Cash Flow'!$M$45)</f>
        <v>#DIV/0!</v>
      </c>
      <c r="AL14" s="17"/>
      <c r="AM14" s="61"/>
    </row>
    <row r="15" spans="1:39" x14ac:dyDescent="0.25">
      <c r="A15" s="160"/>
      <c r="B15" s="151"/>
      <c r="C15" s="176">
        <f>(1+F15)*'Organic Cash Flow'!$E$11</f>
        <v>0</v>
      </c>
      <c r="D15" s="176">
        <f>'Organic Cash Flow'!$I$11</f>
        <v>0</v>
      </c>
      <c r="E15" s="176">
        <f>'Organic Cash Flow'!$M$11</f>
        <v>0</v>
      </c>
      <c r="F15" s="175">
        <v>-0.05</v>
      </c>
      <c r="G15" s="33">
        <f>NPV('Organic Cash Flow'!$C$3,(1+'CornSoyWheat Rot. Sensitivity'!G$9)*'Organic Cash Flow'!$E$10*(1+'CornSoyWheat Rot. Sensitivity'!$F15)*'Organic Cash Flow'!$E$11-'Organic Cash Flow'!$E$45,'Organic Cash Flow'!$I$46,'Organic Cash Flow'!$M$46)</f>
        <v>0</v>
      </c>
      <c r="H15" s="33">
        <f>NPV('Organic Cash Flow'!$C$3,(1+'CornSoyWheat Rot. Sensitivity'!H$9)*'Organic Cash Flow'!$E$10*(1+'CornSoyWheat Rot. Sensitivity'!$F15)*'Organic Cash Flow'!$E$11-'Organic Cash Flow'!$E$45,'Organic Cash Flow'!$I$46,'Organic Cash Flow'!$M$46)</f>
        <v>0</v>
      </c>
      <c r="I15" s="33">
        <f>NPV('Organic Cash Flow'!$C$3,(1+'CornSoyWheat Rot. Sensitivity'!I$9)*'Organic Cash Flow'!$E$10*(1+'CornSoyWheat Rot. Sensitivity'!$F15)*'Organic Cash Flow'!$E$11-'Organic Cash Flow'!$E$45,'Organic Cash Flow'!$I$46,'Organic Cash Flow'!$M$46)</f>
        <v>0</v>
      </c>
      <c r="J15" s="33">
        <f>NPV('Organic Cash Flow'!$C$3,(1+'CornSoyWheat Rot. Sensitivity'!J$9)*'Organic Cash Flow'!$E$10*(1+'CornSoyWheat Rot. Sensitivity'!$F15)*'Organic Cash Flow'!$E$11-'Organic Cash Flow'!$E$45,'Organic Cash Flow'!$I$46,'Organic Cash Flow'!$M$46)</f>
        <v>0</v>
      </c>
      <c r="K15" s="33">
        <f>NPV('Organic Cash Flow'!$C$3,(1+'CornSoyWheat Rot. Sensitivity'!K$9)*'Organic Cash Flow'!$E$10*(1+'CornSoyWheat Rot. Sensitivity'!$F15)*'Organic Cash Flow'!$E$11-'Organic Cash Flow'!$E$45,'Organic Cash Flow'!$I$46,'Organic Cash Flow'!$M$46)</f>
        <v>0</v>
      </c>
      <c r="L15" s="33">
        <f>NPV('Organic Cash Flow'!$C$3,(1+'CornSoyWheat Rot. Sensitivity'!L$9)*'Organic Cash Flow'!$E$10*(1+'CornSoyWheat Rot. Sensitivity'!$F15)*'Organic Cash Flow'!$E$11-'Organic Cash Flow'!$E$45,'Organic Cash Flow'!$I$46,'Organic Cash Flow'!$M$46)</f>
        <v>0</v>
      </c>
      <c r="M15" s="33">
        <f>NPV('Organic Cash Flow'!$C$3,(1+'CornSoyWheat Rot. Sensitivity'!M$9)*'Organic Cash Flow'!$E$10*(1+'CornSoyWheat Rot. Sensitivity'!$F15)*'Organic Cash Flow'!$E$11-'Organic Cash Flow'!$E$45,'Organic Cash Flow'!$I$46,'Organic Cash Flow'!$M$46)</f>
        <v>0</v>
      </c>
      <c r="N15" s="33">
        <f>NPV('Organic Cash Flow'!$C$3,(1+'CornSoyWheat Rot. Sensitivity'!N$9)*'Organic Cash Flow'!$E$10*(1+'CornSoyWheat Rot. Sensitivity'!$F15)*'Organic Cash Flow'!$E$11-'Organic Cash Flow'!$E$45,'Organic Cash Flow'!$I$46,'Organic Cash Flow'!$M$46)</f>
        <v>0</v>
      </c>
      <c r="O15" s="33">
        <f>NPV('Organic Cash Flow'!$C$3,(1+'CornSoyWheat Rot. Sensitivity'!O$9)*'Organic Cash Flow'!$E$10*(1+'CornSoyWheat Rot. Sensitivity'!$F15)*'Organic Cash Flow'!$E$11-'Organic Cash Flow'!$E$45,'Organic Cash Flow'!$I$46,'Organic Cash Flow'!$M$46)</f>
        <v>0</v>
      </c>
      <c r="P15" s="33">
        <f>NPV('Organic Cash Flow'!$C$3,(1+'CornSoyWheat Rot. Sensitivity'!P$9)*'Organic Cash Flow'!$E$10*(1+'CornSoyWheat Rot. Sensitivity'!$F15)*'Organic Cash Flow'!$E$11-'Organic Cash Flow'!$E$45,'Organic Cash Flow'!$I$46,'Organic Cash Flow'!$M$46)</f>
        <v>0</v>
      </c>
      <c r="Q15" s="33">
        <f>NPV('Organic Cash Flow'!$C$3,(1+'CornSoyWheat Rot. Sensitivity'!Q$9)*'Organic Cash Flow'!$E$10*(1+'CornSoyWheat Rot. Sensitivity'!$F15)*'Organic Cash Flow'!$E$11-'Organic Cash Flow'!$E$45,'Organic Cash Flow'!$I$46,'Organic Cash Flow'!$M$46)</f>
        <v>0</v>
      </c>
      <c r="R15" s="33">
        <f>NPV('Organic Cash Flow'!$C$3,(1+'CornSoyWheat Rot. Sensitivity'!R$9)*'Organic Cash Flow'!$E$10*(1+'CornSoyWheat Rot. Sensitivity'!$F15)*'Organic Cash Flow'!$E$11-'Organic Cash Flow'!$E$45,'Organic Cash Flow'!$I$46,'Organic Cash Flow'!$M$46)</f>
        <v>0</v>
      </c>
      <c r="S15" s="33">
        <f>NPV('Organic Cash Flow'!$C$3,(1+'CornSoyWheat Rot. Sensitivity'!S$9)*'Organic Cash Flow'!$E$10*(1+'CornSoyWheat Rot. Sensitivity'!$F15)*'Organic Cash Flow'!$E$11-'Organic Cash Flow'!$E$45,'Organic Cash Flow'!$I$46,'Organic Cash Flow'!$M$46)</f>
        <v>0</v>
      </c>
      <c r="T15" s="33"/>
      <c r="U15" s="67"/>
      <c r="W15" s="151"/>
      <c r="X15" s="32">
        <f t="shared" si="1"/>
        <v>-0.05</v>
      </c>
      <c r="Y15" s="35" t="e">
        <f>G15/NPV('Organic Cash Flow'!$C$3,'Organic Cash Flow'!$E$45,'Organic Cash Flow'!$I$45,'Organic Cash Flow'!$M$45)</f>
        <v>#DIV/0!</v>
      </c>
      <c r="Z15" s="35" t="e">
        <f>H15/NPV('Organic Cash Flow'!$C$3,'Organic Cash Flow'!$E$45,'Organic Cash Flow'!$I$45,'Organic Cash Flow'!$M$45)</f>
        <v>#DIV/0!</v>
      </c>
      <c r="AA15" s="35" t="e">
        <f>I15/NPV('Organic Cash Flow'!$C$3,'Organic Cash Flow'!$E$45,'Organic Cash Flow'!$I$45,'Organic Cash Flow'!$M$45)</f>
        <v>#DIV/0!</v>
      </c>
      <c r="AB15" s="35" t="e">
        <f>J15/NPV('Organic Cash Flow'!$C$3,'Organic Cash Flow'!$E$45,'Organic Cash Flow'!$I$45,'Organic Cash Flow'!$M$45)</f>
        <v>#DIV/0!</v>
      </c>
      <c r="AC15" s="35" t="e">
        <f>K15/NPV('Organic Cash Flow'!$C$3,'Organic Cash Flow'!$E$45,'Organic Cash Flow'!$I$45,'Organic Cash Flow'!$M$45)</f>
        <v>#DIV/0!</v>
      </c>
      <c r="AD15" s="35" t="e">
        <f>L15/NPV('Organic Cash Flow'!$C$3,'Organic Cash Flow'!$E$45,'Organic Cash Flow'!$I$45,'Organic Cash Flow'!$M$45)</f>
        <v>#DIV/0!</v>
      </c>
      <c r="AE15" s="35" t="e">
        <f>M15/NPV('Organic Cash Flow'!$C$3,'Organic Cash Flow'!$E$45,'Organic Cash Flow'!$I$45,'Organic Cash Flow'!$M$45)</f>
        <v>#DIV/0!</v>
      </c>
      <c r="AF15" s="35" t="e">
        <f>N15/NPV('Organic Cash Flow'!$C$3,'Organic Cash Flow'!$E$45,'Organic Cash Flow'!$I$45,'Organic Cash Flow'!$M$45)</f>
        <v>#DIV/0!</v>
      </c>
      <c r="AG15" s="35" t="e">
        <f>O15/NPV('Organic Cash Flow'!$C$3,'Organic Cash Flow'!$E$45,'Organic Cash Flow'!$I$45,'Organic Cash Flow'!$M$45)</f>
        <v>#DIV/0!</v>
      </c>
      <c r="AH15" s="35" t="e">
        <f>P15/NPV('Organic Cash Flow'!$C$3,'Organic Cash Flow'!$E$45,'Organic Cash Flow'!$I$45,'Organic Cash Flow'!$M$45)</f>
        <v>#DIV/0!</v>
      </c>
      <c r="AI15" s="35" t="e">
        <f>Q15/NPV('Organic Cash Flow'!$C$3,'Organic Cash Flow'!$E$45,'Organic Cash Flow'!$I$45,'Organic Cash Flow'!$M$45)</f>
        <v>#DIV/0!</v>
      </c>
      <c r="AJ15" s="35" t="e">
        <f>R15/NPV('Organic Cash Flow'!$C$3,'Organic Cash Flow'!$E$45,'Organic Cash Flow'!$I$45,'Organic Cash Flow'!$M$45)</f>
        <v>#DIV/0!</v>
      </c>
      <c r="AK15" s="35" t="e">
        <f>S15/NPV('Organic Cash Flow'!$C$3,'Organic Cash Flow'!$E$45,'Organic Cash Flow'!$I$45,'Organic Cash Flow'!$M$45)</f>
        <v>#DIV/0!</v>
      </c>
      <c r="AL15" s="17"/>
      <c r="AM15" s="61"/>
    </row>
    <row r="16" spans="1:39" ht="15.75" x14ac:dyDescent="0.25">
      <c r="A16" s="160"/>
      <c r="B16" s="151"/>
      <c r="C16" s="176">
        <f>(1+F16)*'Organic Cash Flow'!$E$11</f>
        <v>0</v>
      </c>
      <c r="D16" s="176">
        <f>'Organic Cash Flow'!$I$11</f>
        <v>0</v>
      </c>
      <c r="E16" s="176">
        <f>'Organic Cash Flow'!$M$11</f>
        <v>0</v>
      </c>
      <c r="F16" s="175">
        <v>0</v>
      </c>
      <c r="G16" s="33">
        <f>NPV('Organic Cash Flow'!$C$3,(1+'CornSoyWheat Rot. Sensitivity'!G$9)*'Organic Cash Flow'!$E$10*(1+'CornSoyWheat Rot. Sensitivity'!$F16)*'Organic Cash Flow'!$E$11-'Organic Cash Flow'!$E$45,'Organic Cash Flow'!$I$46,'Organic Cash Flow'!$M$46)</f>
        <v>0</v>
      </c>
      <c r="H16" s="33">
        <f>NPV('Organic Cash Flow'!$C$3,(1+'CornSoyWheat Rot. Sensitivity'!H$9)*'Organic Cash Flow'!$E$10*(1+'CornSoyWheat Rot. Sensitivity'!$F16)*'Organic Cash Flow'!$E$11-'Organic Cash Flow'!$E$45,'Organic Cash Flow'!$I$46,'Organic Cash Flow'!$M$46)</f>
        <v>0</v>
      </c>
      <c r="I16" s="33">
        <f>NPV('Organic Cash Flow'!$C$3,(1+'CornSoyWheat Rot. Sensitivity'!I$9)*'Organic Cash Flow'!$E$10*(1+'CornSoyWheat Rot. Sensitivity'!$F16)*'Organic Cash Flow'!$E$11-'Organic Cash Flow'!$E$45,'Organic Cash Flow'!$I$46,'Organic Cash Flow'!$M$46)</f>
        <v>0</v>
      </c>
      <c r="J16" s="33">
        <f>NPV('Organic Cash Flow'!$C$3,(1+'CornSoyWheat Rot. Sensitivity'!J$9)*'Organic Cash Flow'!$E$10*(1+'CornSoyWheat Rot. Sensitivity'!$F16)*'Organic Cash Flow'!$E$11-'Organic Cash Flow'!$E$45,'Organic Cash Flow'!$I$46,'Organic Cash Flow'!$M$46)</f>
        <v>0</v>
      </c>
      <c r="K16" s="33">
        <f>NPV('Organic Cash Flow'!$C$3,(1+'CornSoyWheat Rot. Sensitivity'!K$9)*'Organic Cash Flow'!$E$10*(1+'CornSoyWheat Rot. Sensitivity'!$F16)*'Organic Cash Flow'!$E$11-'Organic Cash Flow'!$E$45,'Organic Cash Flow'!$I$46,'Organic Cash Flow'!$M$46)</f>
        <v>0</v>
      </c>
      <c r="L16" s="33">
        <f>NPV('Organic Cash Flow'!$C$3,(1+'CornSoyWheat Rot. Sensitivity'!L$9)*'Organic Cash Flow'!$E$10*(1+'CornSoyWheat Rot. Sensitivity'!$F16)*'Organic Cash Flow'!$E$11-'Organic Cash Flow'!$E$45,'Organic Cash Flow'!$I$46,'Organic Cash Flow'!$M$46)</f>
        <v>0</v>
      </c>
      <c r="M16" s="34">
        <f>NPV('Organic Cash Flow'!C3,'Organic Cash Flow'!E46,'Organic Cash Flow'!I46,'Organic Cash Flow'!M46)</f>
        <v>0</v>
      </c>
      <c r="N16" s="33">
        <f>NPV('Organic Cash Flow'!$C$3,(1+'CornSoyWheat Rot. Sensitivity'!N$9)*'Organic Cash Flow'!$E$10*(1+'CornSoyWheat Rot. Sensitivity'!$F16)*'Organic Cash Flow'!$E$11-'Organic Cash Flow'!$E$45,'Organic Cash Flow'!$I$46,'Organic Cash Flow'!$M$46)</f>
        <v>0</v>
      </c>
      <c r="O16" s="33">
        <f>NPV('Organic Cash Flow'!$C$3,(1+'CornSoyWheat Rot. Sensitivity'!O$9)*'Organic Cash Flow'!$E$10*(1+'CornSoyWheat Rot. Sensitivity'!$F16)*'Organic Cash Flow'!$E$11-'Organic Cash Flow'!$E$45,'Organic Cash Flow'!$I$46,'Organic Cash Flow'!$M$46)</f>
        <v>0</v>
      </c>
      <c r="P16" s="33">
        <f>NPV('Organic Cash Flow'!$C$3,(1+'CornSoyWheat Rot. Sensitivity'!P$9)*'Organic Cash Flow'!$E$10*(1+'CornSoyWheat Rot. Sensitivity'!$F16)*'Organic Cash Flow'!$E$11-'Organic Cash Flow'!$E$45,'Organic Cash Flow'!$I$46,'Organic Cash Flow'!$M$46)</f>
        <v>0</v>
      </c>
      <c r="Q16" s="33">
        <f>NPV('Organic Cash Flow'!$C$3,(1+'CornSoyWheat Rot. Sensitivity'!Q$9)*'Organic Cash Flow'!$E$10*(1+'CornSoyWheat Rot. Sensitivity'!$F16)*'Organic Cash Flow'!$E$11-'Organic Cash Flow'!$E$45,'Organic Cash Flow'!$I$46,'Organic Cash Flow'!$M$46)</f>
        <v>0</v>
      </c>
      <c r="R16" s="33">
        <f>NPV('Organic Cash Flow'!$C$3,(1+'CornSoyWheat Rot. Sensitivity'!R$9)*'Organic Cash Flow'!$E$10*(1+'CornSoyWheat Rot. Sensitivity'!$F16)*'Organic Cash Flow'!$E$11-'Organic Cash Flow'!$E$45,'Organic Cash Flow'!$I$46,'Organic Cash Flow'!$M$46)</f>
        <v>0</v>
      </c>
      <c r="S16" s="33">
        <f>NPV('Organic Cash Flow'!$C$3,(1+'CornSoyWheat Rot. Sensitivity'!S$9)*'Organic Cash Flow'!$E$10*(1+'CornSoyWheat Rot. Sensitivity'!$F16)*'Organic Cash Flow'!$E$11-'Organic Cash Flow'!$E$45,'Organic Cash Flow'!$I$46,'Organic Cash Flow'!$M$46)</f>
        <v>0</v>
      </c>
      <c r="T16" s="33"/>
      <c r="U16" s="67"/>
      <c r="W16" s="151"/>
      <c r="X16" s="32">
        <f t="shared" si="1"/>
        <v>0</v>
      </c>
      <c r="Y16" s="35" t="e">
        <f>G16/NPV('Organic Cash Flow'!$C$3,'Organic Cash Flow'!$E$45,'Organic Cash Flow'!$I$45,'Organic Cash Flow'!$M$45)</f>
        <v>#DIV/0!</v>
      </c>
      <c r="Z16" s="35" t="e">
        <f>H16/NPV('Organic Cash Flow'!$C$3,'Organic Cash Flow'!$E$45,'Organic Cash Flow'!$I$45,'Organic Cash Flow'!$M$45)</f>
        <v>#DIV/0!</v>
      </c>
      <c r="AA16" s="35" t="e">
        <f>I16/NPV('Organic Cash Flow'!$C$3,'Organic Cash Flow'!$E$45,'Organic Cash Flow'!$I$45,'Organic Cash Flow'!$M$45)</f>
        <v>#DIV/0!</v>
      </c>
      <c r="AB16" s="35" t="e">
        <f>J16/NPV('Organic Cash Flow'!$C$3,'Organic Cash Flow'!$E$45,'Organic Cash Flow'!$I$45,'Organic Cash Flow'!$M$45)</f>
        <v>#DIV/0!</v>
      </c>
      <c r="AC16" s="35" t="e">
        <f>K16/NPV('Organic Cash Flow'!$C$3,'Organic Cash Flow'!$E$45,'Organic Cash Flow'!$I$45,'Organic Cash Flow'!$M$45)</f>
        <v>#DIV/0!</v>
      </c>
      <c r="AD16" s="35" t="e">
        <f>L16/NPV('Organic Cash Flow'!$C$3,'Organic Cash Flow'!$E$45,'Organic Cash Flow'!$I$45,'Organic Cash Flow'!$M$45)</f>
        <v>#DIV/0!</v>
      </c>
      <c r="AE16" s="36" t="e">
        <f>M16/NPV('Organic Cash Flow'!$C$3,'Organic Cash Flow'!$E$45,'Organic Cash Flow'!$I$45,'Organic Cash Flow'!$M$45)</f>
        <v>#DIV/0!</v>
      </c>
      <c r="AF16" s="35" t="e">
        <f>N16/NPV('Organic Cash Flow'!$C$3,'Organic Cash Flow'!$E$45,'Organic Cash Flow'!$I$45,'Organic Cash Flow'!$M$45)</f>
        <v>#DIV/0!</v>
      </c>
      <c r="AG16" s="35" t="e">
        <f>O16/NPV('Organic Cash Flow'!$C$3,'Organic Cash Flow'!$E$45,'Organic Cash Flow'!$I$45,'Organic Cash Flow'!$M$45)</f>
        <v>#DIV/0!</v>
      </c>
      <c r="AH16" s="35" t="e">
        <f>P16/NPV('Organic Cash Flow'!$C$3,'Organic Cash Flow'!$E$45,'Organic Cash Flow'!$I$45,'Organic Cash Flow'!$M$45)</f>
        <v>#DIV/0!</v>
      </c>
      <c r="AI16" s="35" t="e">
        <f>Q16/NPV('Organic Cash Flow'!$C$3,'Organic Cash Flow'!$E$45,'Organic Cash Flow'!$I$45,'Organic Cash Flow'!$M$45)</f>
        <v>#DIV/0!</v>
      </c>
      <c r="AJ16" s="35" t="e">
        <f>R16/NPV('Organic Cash Flow'!$C$3,'Organic Cash Flow'!$E$45,'Organic Cash Flow'!$I$45,'Organic Cash Flow'!$M$45)</f>
        <v>#DIV/0!</v>
      </c>
      <c r="AK16" s="35" t="e">
        <f>S16/NPV('Organic Cash Flow'!$C$3,'Organic Cash Flow'!$E$45,'Organic Cash Flow'!$I$45,'Organic Cash Flow'!$M$45)</f>
        <v>#DIV/0!</v>
      </c>
      <c r="AL16" s="17"/>
      <c r="AM16" s="61"/>
    </row>
    <row r="17" spans="1:39" x14ac:dyDescent="0.25">
      <c r="A17" s="160"/>
      <c r="B17" s="151"/>
      <c r="C17" s="176">
        <f>(1+F17)*'Organic Cash Flow'!$E$11</f>
        <v>0</v>
      </c>
      <c r="D17" s="176">
        <f>'Organic Cash Flow'!$I$11</f>
        <v>0</v>
      </c>
      <c r="E17" s="176">
        <f>'Organic Cash Flow'!$M$11</f>
        <v>0</v>
      </c>
      <c r="F17" s="175">
        <v>0.05</v>
      </c>
      <c r="G17" s="33">
        <f>NPV('Organic Cash Flow'!$C$3,(1+'CornSoyWheat Rot. Sensitivity'!G$9)*'Organic Cash Flow'!$E$10*(1+'CornSoyWheat Rot. Sensitivity'!$F17)*'Organic Cash Flow'!$E$11-'Organic Cash Flow'!$E$45,'Organic Cash Flow'!$I$46,'Organic Cash Flow'!$M$46)</f>
        <v>0</v>
      </c>
      <c r="H17" s="33">
        <f>NPV('Organic Cash Flow'!$C$3,(1+'CornSoyWheat Rot. Sensitivity'!H$9)*'Organic Cash Flow'!$E$10*(1+'CornSoyWheat Rot. Sensitivity'!$F17)*'Organic Cash Flow'!$E$11-'Organic Cash Flow'!$E$45,'Organic Cash Flow'!$I$46,'Organic Cash Flow'!$M$46)</f>
        <v>0</v>
      </c>
      <c r="I17" s="33">
        <f>NPV('Organic Cash Flow'!$C$3,(1+'CornSoyWheat Rot. Sensitivity'!I$9)*'Organic Cash Flow'!$E$10*(1+'CornSoyWheat Rot. Sensitivity'!$F17)*'Organic Cash Flow'!$E$11-'Organic Cash Flow'!$E$45,'Organic Cash Flow'!$I$46,'Organic Cash Flow'!$M$46)</f>
        <v>0</v>
      </c>
      <c r="J17" s="33">
        <f>NPV('Organic Cash Flow'!$C$3,(1+'CornSoyWheat Rot. Sensitivity'!J$9)*'Organic Cash Flow'!$E$10*(1+'CornSoyWheat Rot. Sensitivity'!$F17)*'Organic Cash Flow'!$E$11-'Organic Cash Flow'!$E$45,'Organic Cash Flow'!$I$46,'Organic Cash Flow'!$M$46)</f>
        <v>0</v>
      </c>
      <c r="K17" s="33">
        <f>NPV('Organic Cash Flow'!$C$3,(1+'CornSoyWheat Rot. Sensitivity'!K$9)*'Organic Cash Flow'!$E$10*(1+'CornSoyWheat Rot. Sensitivity'!$F17)*'Organic Cash Flow'!$E$11-'Organic Cash Flow'!$E$45,'Organic Cash Flow'!$I$46,'Organic Cash Flow'!$M$46)</f>
        <v>0</v>
      </c>
      <c r="L17" s="33">
        <f>NPV('Organic Cash Flow'!$C$3,(1+'CornSoyWheat Rot. Sensitivity'!L$9)*'Organic Cash Flow'!$E$10*(1+'CornSoyWheat Rot. Sensitivity'!$F17)*'Organic Cash Flow'!$E$11-'Organic Cash Flow'!$E$45,'Organic Cash Flow'!$I$46,'Organic Cash Flow'!$M$46)</f>
        <v>0</v>
      </c>
      <c r="M17" s="33">
        <f>NPV('Organic Cash Flow'!$C$3,(1+'CornSoyWheat Rot. Sensitivity'!M$9)*'Organic Cash Flow'!$E$10*(1+'CornSoyWheat Rot. Sensitivity'!$F17)*'Organic Cash Flow'!$E$11-'Organic Cash Flow'!$E$45,'Organic Cash Flow'!$I$46,'Organic Cash Flow'!$M$46)</f>
        <v>0</v>
      </c>
      <c r="N17" s="33">
        <f>NPV('Organic Cash Flow'!$C$3,(1+'CornSoyWheat Rot. Sensitivity'!N$9)*'Organic Cash Flow'!$E$10*(1+'CornSoyWheat Rot. Sensitivity'!$F17)*'Organic Cash Flow'!$E$11-'Organic Cash Flow'!$E$45,'Organic Cash Flow'!$I$46,'Organic Cash Flow'!$M$46)</f>
        <v>0</v>
      </c>
      <c r="O17" s="33">
        <f>NPV('Organic Cash Flow'!$C$3,(1+'CornSoyWheat Rot. Sensitivity'!O$9)*'Organic Cash Flow'!$E$10*(1+'CornSoyWheat Rot. Sensitivity'!$F17)*'Organic Cash Flow'!$E$11-'Organic Cash Flow'!$E$45,'Organic Cash Flow'!$I$46,'Organic Cash Flow'!$M$46)</f>
        <v>0</v>
      </c>
      <c r="P17" s="33">
        <f>NPV('Organic Cash Flow'!$C$3,(1+'CornSoyWheat Rot. Sensitivity'!P$9)*'Organic Cash Flow'!$E$10*(1+'CornSoyWheat Rot. Sensitivity'!$F17)*'Organic Cash Flow'!$E$11-'Organic Cash Flow'!$E$45,'Organic Cash Flow'!$I$46,'Organic Cash Flow'!$M$46)</f>
        <v>0</v>
      </c>
      <c r="Q17" s="33">
        <f>NPV('Organic Cash Flow'!$C$3,(1+'CornSoyWheat Rot. Sensitivity'!Q$9)*'Organic Cash Flow'!$E$10*(1+'CornSoyWheat Rot. Sensitivity'!$F17)*'Organic Cash Flow'!$E$11-'Organic Cash Flow'!$E$45,'Organic Cash Flow'!$I$46,'Organic Cash Flow'!$M$46)</f>
        <v>0</v>
      </c>
      <c r="R17" s="33">
        <f>NPV('Organic Cash Flow'!$C$3,(1+'CornSoyWheat Rot. Sensitivity'!R$9)*'Organic Cash Flow'!$E$10*(1+'CornSoyWheat Rot. Sensitivity'!$F17)*'Organic Cash Flow'!$E$11-'Organic Cash Flow'!$E$45,'Organic Cash Flow'!$I$46,'Organic Cash Flow'!$M$46)</f>
        <v>0</v>
      </c>
      <c r="S17" s="33">
        <f>NPV('Organic Cash Flow'!$C$3,(1+'CornSoyWheat Rot. Sensitivity'!S$9)*'Organic Cash Flow'!$E$10*(1+'CornSoyWheat Rot. Sensitivity'!$F17)*'Organic Cash Flow'!$E$11-'Organic Cash Flow'!$E$45,'Organic Cash Flow'!$I$46,'Organic Cash Flow'!$M$46)</f>
        <v>0</v>
      </c>
      <c r="T17" s="33"/>
      <c r="U17" s="67"/>
      <c r="W17" s="151"/>
      <c r="X17" s="32">
        <f t="shared" si="1"/>
        <v>0.05</v>
      </c>
      <c r="Y17" s="35" t="e">
        <f>G17/NPV('Organic Cash Flow'!$C$3,'Organic Cash Flow'!$E$45,'Organic Cash Flow'!$I$45,'Organic Cash Flow'!$M$45)</f>
        <v>#DIV/0!</v>
      </c>
      <c r="Z17" s="35" t="e">
        <f>H17/NPV('Organic Cash Flow'!$C$3,'Organic Cash Flow'!$E$45,'Organic Cash Flow'!$I$45,'Organic Cash Flow'!$M$45)</f>
        <v>#DIV/0!</v>
      </c>
      <c r="AA17" s="35" t="e">
        <f>I17/NPV('Organic Cash Flow'!$C$3,'Organic Cash Flow'!$E$45,'Organic Cash Flow'!$I$45,'Organic Cash Flow'!$M$45)</f>
        <v>#DIV/0!</v>
      </c>
      <c r="AB17" s="35" t="e">
        <f>J17/NPV('Organic Cash Flow'!$C$3,'Organic Cash Flow'!$E$45,'Organic Cash Flow'!$I$45,'Organic Cash Flow'!$M$45)</f>
        <v>#DIV/0!</v>
      </c>
      <c r="AC17" s="35" t="e">
        <f>K17/NPV('Organic Cash Flow'!$C$3,'Organic Cash Flow'!$E$45,'Organic Cash Flow'!$I$45,'Organic Cash Flow'!$M$45)</f>
        <v>#DIV/0!</v>
      </c>
      <c r="AD17" s="35" t="e">
        <f>L17/NPV('Organic Cash Flow'!$C$3,'Organic Cash Flow'!$E$45,'Organic Cash Flow'!$I$45,'Organic Cash Flow'!$M$45)</f>
        <v>#DIV/0!</v>
      </c>
      <c r="AE17" s="35" t="e">
        <f>M17/NPV('Organic Cash Flow'!$C$3,'Organic Cash Flow'!$E$45,'Organic Cash Flow'!$I$45,'Organic Cash Flow'!$M$45)</f>
        <v>#DIV/0!</v>
      </c>
      <c r="AF17" s="35" t="e">
        <f>N17/NPV('Organic Cash Flow'!$C$3,'Organic Cash Flow'!$E$45,'Organic Cash Flow'!$I$45,'Organic Cash Flow'!$M$45)</f>
        <v>#DIV/0!</v>
      </c>
      <c r="AG17" s="35" t="e">
        <f>O17/NPV('Organic Cash Flow'!$C$3,'Organic Cash Flow'!$E$45,'Organic Cash Flow'!$I$45,'Organic Cash Flow'!$M$45)</f>
        <v>#DIV/0!</v>
      </c>
      <c r="AH17" s="35" t="e">
        <f>P17/NPV('Organic Cash Flow'!$C$3,'Organic Cash Flow'!$E$45,'Organic Cash Flow'!$I$45,'Organic Cash Flow'!$M$45)</f>
        <v>#DIV/0!</v>
      </c>
      <c r="AI17" s="35" t="e">
        <f>Q17/NPV('Organic Cash Flow'!$C$3,'Organic Cash Flow'!$E$45,'Organic Cash Flow'!$I$45,'Organic Cash Flow'!$M$45)</f>
        <v>#DIV/0!</v>
      </c>
      <c r="AJ17" s="35" t="e">
        <f>R17/NPV('Organic Cash Flow'!$C$3,'Organic Cash Flow'!$E$45,'Organic Cash Flow'!$I$45,'Organic Cash Flow'!$M$45)</f>
        <v>#DIV/0!</v>
      </c>
      <c r="AK17" s="35" t="e">
        <f>S17/NPV('Organic Cash Flow'!$C$3,'Organic Cash Flow'!$E$45,'Organic Cash Flow'!$I$45,'Organic Cash Flow'!$M$45)</f>
        <v>#DIV/0!</v>
      </c>
      <c r="AL17" s="17"/>
      <c r="AM17" s="61"/>
    </row>
    <row r="18" spans="1:39" x14ac:dyDescent="0.25">
      <c r="A18" s="160"/>
      <c r="B18" s="151"/>
      <c r="C18" s="176">
        <f>(1+F18)*'Organic Cash Flow'!$E$11</f>
        <v>0</v>
      </c>
      <c r="D18" s="176">
        <f>'Organic Cash Flow'!$I$11</f>
        <v>0</v>
      </c>
      <c r="E18" s="176">
        <f>'Organic Cash Flow'!$M$11</f>
        <v>0</v>
      </c>
      <c r="F18" s="175">
        <v>0.1</v>
      </c>
      <c r="G18" s="33">
        <f>NPV('Organic Cash Flow'!$C$3,(1+'CornSoyWheat Rot. Sensitivity'!G$9)*'Organic Cash Flow'!$E$10*(1+'CornSoyWheat Rot. Sensitivity'!$F18)*'Organic Cash Flow'!$E$11-'Organic Cash Flow'!$E$45,'Organic Cash Flow'!$I$46,'Organic Cash Flow'!$M$46)</f>
        <v>0</v>
      </c>
      <c r="H18" s="33">
        <f>NPV('Organic Cash Flow'!$C$3,(1+'CornSoyWheat Rot. Sensitivity'!H$9)*'Organic Cash Flow'!$E$10*(1+'CornSoyWheat Rot. Sensitivity'!$F18)*'Organic Cash Flow'!$E$11-'Organic Cash Flow'!$E$45,'Organic Cash Flow'!$I$46,'Organic Cash Flow'!$M$46)</f>
        <v>0</v>
      </c>
      <c r="I18" s="33">
        <f>NPV('Organic Cash Flow'!$C$3,(1+'CornSoyWheat Rot. Sensitivity'!I$9)*'Organic Cash Flow'!$E$10*(1+'CornSoyWheat Rot. Sensitivity'!$F18)*'Organic Cash Flow'!$E$11-'Organic Cash Flow'!$E$45,'Organic Cash Flow'!$I$46,'Organic Cash Flow'!$M$46)</f>
        <v>0</v>
      </c>
      <c r="J18" s="33">
        <f>NPV('Organic Cash Flow'!$C$3,(1+'CornSoyWheat Rot. Sensitivity'!J$9)*'Organic Cash Flow'!$E$10*(1+'CornSoyWheat Rot. Sensitivity'!$F18)*'Organic Cash Flow'!$E$11-'Organic Cash Flow'!$E$45,'Organic Cash Flow'!$I$46,'Organic Cash Flow'!$M$46)</f>
        <v>0</v>
      </c>
      <c r="K18" s="33">
        <f>NPV('Organic Cash Flow'!$C$3,(1+'CornSoyWheat Rot. Sensitivity'!K$9)*'Organic Cash Flow'!$E$10*(1+'CornSoyWheat Rot. Sensitivity'!$F18)*'Organic Cash Flow'!$E$11-'Organic Cash Flow'!$E$45,'Organic Cash Flow'!$I$46,'Organic Cash Flow'!$M$46)</f>
        <v>0</v>
      </c>
      <c r="L18" s="33">
        <f>NPV('Organic Cash Flow'!$C$3,(1+'CornSoyWheat Rot. Sensitivity'!L$9)*'Organic Cash Flow'!$E$10*(1+'CornSoyWheat Rot. Sensitivity'!$F18)*'Organic Cash Flow'!$E$11-'Organic Cash Flow'!$E$45,'Organic Cash Flow'!$I$46,'Organic Cash Flow'!$M$46)</f>
        <v>0</v>
      </c>
      <c r="M18" s="33">
        <f>NPV('Organic Cash Flow'!$C$3,(1+'CornSoyWheat Rot. Sensitivity'!M$9)*'Organic Cash Flow'!$E$10*(1+'CornSoyWheat Rot. Sensitivity'!$F18)*'Organic Cash Flow'!$E$11-'Organic Cash Flow'!$E$45,'Organic Cash Flow'!$I$46,'Organic Cash Flow'!$M$46)</f>
        <v>0</v>
      </c>
      <c r="N18" s="33">
        <f>NPV('Organic Cash Flow'!$C$3,(1+'CornSoyWheat Rot. Sensitivity'!N$9)*'Organic Cash Flow'!$E$10*(1+'CornSoyWheat Rot. Sensitivity'!$F18)*'Organic Cash Flow'!$E$11-'Organic Cash Flow'!$E$45,'Organic Cash Flow'!$I$46,'Organic Cash Flow'!$M$46)</f>
        <v>0</v>
      </c>
      <c r="O18" s="33">
        <f>NPV('Organic Cash Flow'!$C$3,(1+'CornSoyWheat Rot. Sensitivity'!O$9)*'Organic Cash Flow'!$E$10*(1+'CornSoyWheat Rot. Sensitivity'!$F18)*'Organic Cash Flow'!$E$11-'Organic Cash Flow'!$E$45,'Organic Cash Flow'!$I$46,'Organic Cash Flow'!$M$46)</f>
        <v>0</v>
      </c>
      <c r="P18" s="33">
        <f>NPV('Organic Cash Flow'!$C$3,(1+'CornSoyWheat Rot. Sensitivity'!P$9)*'Organic Cash Flow'!$E$10*(1+'CornSoyWheat Rot. Sensitivity'!$F18)*'Organic Cash Flow'!$E$11-'Organic Cash Flow'!$E$45,'Organic Cash Flow'!$I$46,'Organic Cash Flow'!$M$46)</f>
        <v>0</v>
      </c>
      <c r="Q18" s="33">
        <f>NPV('Organic Cash Flow'!$C$3,(1+'CornSoyWheat Rot. Sensitivity'!Q$9)*'Organic Cash Flow'!$E$10*(1+'CornSoyWheat Rot. Sensitivity'!$F18)*'Organic Cash Flow'!$E$11-'Organic Cash Flow'!$E$45,'Organic Cash Flow'!$I$46,'Organic Cash Flow'!$M$46)</f>
        <v>0</v>
      </c>
      <c r="R18" s="33">
        <f>NPV('Organic Cash Flow'!$C$3,(1+'CornSoyWheat Rot. Sensitivity'!R$9)*'Organic Cash Flow'!$E$10*(1+'CornSoyWheat Rot. Sensitivity'!$F18)*'Organic Cash Flow'!$E$11-'Organic Cash Flow'!$E$45,'Organic Cash Flow'!$I$46,'Organic Cash Flow'!$M$46)</f>
        <v>0</v>
      </c>
      <c r="S18" s="33">
        <f>NPV('Organic Cash Flow'!$C$3,(1+'CornSoyWheat Rot. Sensitivity'!S$9)*'Organic Cash Flow'!$E$10*(1+'CornSoyWheat Rot. Sensitivity'!$F18)*'Organic Cash Flow'!$E$11-'Organic Cash Flow'!$E$45,'Organic Cash Flow'!$I$46,'Organic Cash Flow'!$M$46)</f>
        <v>0</v>
      </c>
      <c r="T18" s="33"/>
      <c r="U18" s="67"/>
      <c r="W18" s="151"/>
      <c r="X18" s="32">
        <f t="shared" si="1"/>
        <v>0.1</v>
      </c>
      <c r="Y18" s="35" t="e">
        <f>G18/NPV('Organic Cash Flow'!$C$3,'Organic Cash Flow'!$E$45,'Organic Cash Flow'!$I$45,'Organic Cash Flow'!$M$45)</f>
        <v>#DIV/0!</v>
      </c>
      <c r="Z18" s="35" t="e">
        <f>H18/NPV('Organic Cash Flow'!$C$3,'Organic Cash Flow'!$E$45,'Organic Cash Flow'!$I$45,'Organic Cash Flow'!$M$45)</f>
        <v>#DIV/0!</v>
      </c>
      <c r="AA18" s="35" t="e">
        <f>I18/NPV('Organic Cash Flow'!$C$3,'Organic Cash Flow'!$E$45,'Organic Cash Flow'!$I$45,'Organic Cash Flow'!$M$45)</f>
        <v>#DIV/0!</v>
      </c>
      <c r="AB18" s="35" t="e">
        <f>J18/NPV('Organic Cash Flow'!$C$3,'Organic Cash Flow'!$E$45,'Organic Cash Flow'!$I$45,'Organic Cash Flow'!$M$45)</f>
        <v>#DIV/0!</v>
      </c>
      <c r="AC18" s="35" t="e">
        <f>K18/NPV('Organic Cash Flow'!$C$3,'Organic Cash Flow'!$E$45,'Organic Cash Flow'!$I$45,'Organic Cash Flow'!$M$45)</f>
        <v>#DIV/0!</v>
      </c>
      <c r="AD18" s="35" t="e">
        <f>L18/NPV('Organic Cash Flow'!$C$3,'Organic Cash Flow'!$E$45,'Organic Cash Flow'!$I$45,'Organic Cash Flow'!$M$45)</f>
        <v>#DIV/0!</v>
      </c>
      <c r="AE18" s="35" t="e">
        <f>M18/NPV('Organic Cash Flow'!$C$3,'Organic Cash Flow'!$E$45,'Organic Cash Flow'!$I$45,'Organic Cash Flow'!$M$45)</f>
        <v>#DIV/0!</v>
      </c>
      <c r="AF18" s="35" t="e">
        <f>N18/NPV('Organic Cash Flow'!$C$3,'Organic Cash Flow'!$E$45,'Organic Cash Flow'!$I$45,'Organic Cash Flow'!$M$45)</f>
        <v>#DIV/0!</v>
      </c>
      <c r="AG18" s="35" t="e">
        <f>O18/NPV('Organic Cash Flow'!$C$3,'Organic Cash Flow'!$E$45,'Organic Cash Flow'!$I$45,'Organic Cash Flow'!$M$45)</f>
        <v>#DIV/0!</v>
      </c>
      <c r="AH18" s="35" t="e">
        <f>P18/NPV('Organic Cash Flow'!$C$3,'Organic Cash Flow'!$E$45,'Organic Cash Flow'!$I$45,'Organic Cash Flow'!$M$45)</f>
        <v>#DIV/0!</v>
      </c>
      <c r="AI18" s="35" t="e">
        <f>Q18/NPV('Organic Cash Flow'!$C$3,'Organic Cash Flow'!$E$45,'Organic Cash Flow'!$I$45,'Organic Cash Flow'!$M$45)</f>
        <v>#DIV/0!</v>
      </c>
      <c r="AJ18" s="35" t="e">
        <f>R18/NPV('Organic Cash Flow'!$C$3,'Organic Cash Flow'!$E$45,'Organic Cash Flow'!$I$45,'Organic Cash Flow'!$M$45)</f>
        <v>#DIV/0!</v>
      </c>
      <c r="AK18" s="35" t="e">
        <f>S18/NPV('Organic Cash Flow'!$C$3,'Organic Cash Flow'!$E$45,'Organic Cash Flow'!$I$45,'Organic Cash Flow'!$M$45)</f>
        <v>#DIV/0!</v>
      </c>
      <c r="AL18" s="17"/>
      <c r="AM18" s="61"/>
    </row>
    <row r="19" spans="1:39" x14ac:dyDescent="0.25">
      <c r="A19" s="160"/>
      <c r="B19" s="151"/>
      <c r="C19" s="176">
        <f>(1+F19)*'Organic Cash Flow'!$E$11</f>
        <v>0</v>
      </c>
      <c r="D19" s="176">
        <f>'Organic Cash Flow'!$I$11</f>
        <v>0</v>
      </c>
      <c r="E19" s="176">
        <f>'Organic Cash Flow'!$M$11</f>
        <v>0</v>
      </c>
      <c r="F19" s="175">
        <v>0.15</v>
      </c>
      <c r="G19" s="33">
        <f>NPV('Organic Cash Flow'!$C$3,(1+'CornSoyWheat Rot. Sensitivity'!G$9)*'Organic Cash Flow'!$E$10*(1+'CornSoyWheat Rot. Sensitivity'!$F19)*'Organic Cash Flow'!$E$11-'Organic Cash Flow'!$E$45,'Organic Cash Flow'!$I$46,'Organic Cash Flow'!$M$46)</f>
        <v>0</v>
      </c>
      <c r="H19" s="33">
        <f>NPV('Organic Cash Flow'!$C$3,(1+'CornSoyWheat Rot. Sensitivity'!H$9)*'Organic Cash Flow'!$E$10*(1+'CornSoyWheat Rot. Sensitivity'!$F19)*'Organic Cash Flow'!$E$11-'Organic Cash Flow'!$E$45,'Organic Cash Flow'!$I$46,'Organic Cash Flow'!$M$46)</f>
        <v>0</v>
      </c>
      <c r="I19" s="33">
        <f>NPV('Organic Cash Flow'!$C$3,(1+'CornSoyWheat Rot. Sensitivity'!I$9)*'Organic Cash Flow'!$E$10*(1+'CornSoyWheat Rot. Sensitivity'!$F19)*'Organic Cash Flow'!$E$11-'Organic Cash Flow'!$E$45,'Organic Cash Flow'!$I$46,'Organic Cash Flow'!$M$46)</f>
        <v>0</v>
      </c>
      <c r="J19" s="33">
        <f>NPV('Organic Cash Flow'!$C$3,(1+'CornSoyWheat Rot. Sensitivity'!J$9)*'Organic Cash Flow'!$E$10*(1+'CornSoyWheat Rot. Sensitivity'!$F19)*'Organic Cash Flow'!$E$11-'Organic Cash Flow'!$E$45,'Organic Cash Flow'!$I$46,'Organic Cash Flow'!$M$46)</f>
        <v>0</v>
      </c>
      <c r="K19" s="33">
        <f>NPV('Organic Cash Flow'!$C$3,(1+'CornSoyWheat Rot. Sensitivity'!K$9)*'Organic Cash Flow'!$E$10*(1+'CornSoyWheat Rot. Sensitivity'!$F19)*'Organic Cash Flow'!$E$11-'Organic Cash Flow'!$E$45,'Organic Cash Flow'!$I$46,'Organic Cash Flow'!$M$46)</f>
        <v>0</v>
      </c>
      <c r="L19" s="33">
        <f>NPV('Organic Cash Flow'!$C$3,(1+'CornSoyWheat Rot. Sensitivity'!L$9)*'Organic Cash Flow'!$E$10*(1+'CornSoyWheat Rot. Sensitivity'!$F19)*'Organic Cash Flow'!$E$11-'Organic Cash Flow'!$E$45,'Organic Cash Flow'!$I$46,'Organic Cash Flow'!$M$46)</f>
        <v>0</v>
      </c>
      <c r="M19" s="33">
        <f>NPV('Organic Cash Flow'!$C$3,(1+'CornSoyWheat Rot. Sensitivity'!M$9)*'Organic Cash Flow'!$E$10*(1+'CornSoyWheat Rot. Sensitivity'!$F19)*'Organic Cash Flow'!$E$11-'Organic Cash Flow'!$E$45,'Organic Cash Flow'!$I$46,'Organic Cash Flow'!$M$46)</f>
        <v>0</v>
      </c>
      <c r="N19" s="33">
        <f>NPV('Organic Cash Flow'!$C$3,(1+'CornSoyWheat Rot. Sensitivity'!N$9)*'Organic Cash Flow'!$E$10*(1+'CornSoyWheat Rot. Sensitivity'!$F19)*'Organic Cash Flow'!$E$11-'Organic Cash Flow'!$E$45,'Organic Cash Flow'!$I$46,'Organic Cash Flow'!$M$46)</f>
        <v>0</v>
      </c>
      <c r="O19" s="33">
        <f>NPV('Organic Cash Flow'!$C$3,(1+'CornSoyWheat Rot. Sensitivity'!O$9)*'Organic Cash Flow'!$E$10*(1+'CornSoyWheat Rot. Sensitivity'!$F19)*'Organic Cash Flow'!$E$11-'Organic Cash Flow'!$E$45,'Organic Cash Flow'!$I$46,'Organic Cash Flow'!$M$46)</f>
        <v>0</v>
      </c>
      <c r="P19" s="33">
        <f>NPV('Organic Cash Flow'!$C$3,(1+'CornSoyWheat Rot. Sensitivity'!P$9)*'Organic Cash Flow'!$E$10*(1+'CornSoyWheat Rot. Sensitivity'!$F19)*'Organic Cash Flow'!$E$11-'Organic Cash Flow'!$E$45,'Organic Cash Flow'!$I$46,'Organic Cash Flow'!$M$46)</f>
        <v>0</v>
      </c>
      <c r="Q19" s="33">
        <f>NPV('Organic Cash Flow'!$C$3,(1+'CornSoyWheat Rot. Sensitivity'!Q$9)*'Organic Cash Flow'!$E$10*(1+'CornSoyWheat Rot. Sensitivity'!$F19)*'Organic Cash Flow'!$E$11-'Organic Cash Flow'!$E$45,'Organic Cash Flow'!$I$46,'Organic Cash Flow'!$M$46)</f>
        <v>0</v>
      </c>
      <c r="R19" s="33">
        <f>NPV('Organic Cash Flow'!$C$3,(1+'CornSoyWheat Rot. Sensitivity'!R$9)*'Organic Cash Flow'!$E$10*(1+'CornSoyWheat Rot. Sensitivity'!$F19)*'Organic Cash Flow'!$E$11-'Organic Cash Flow'!$E$45,'Organic Cash Flow'!$I$46,'Organic Cash Flow'!$M$46)</f>
        <v>0</v>
      </c>
      <c r="S19" s="33">
        <f>NPV('Organic Cash Flow'!$C$3,(1+'CornSoyWheat Rot. Sensitivity'!S$9)*'Organic Cash Flow'!$E$10*(1+'CornSoyWheat Rot. Sensitivity'!$F19)*'Organic Cash Flow'!$E$11-'Organic Cash Flow'!$E$45,'Organic Cash Flow'!$I$46,'Organic Cash Flow'!$M$46)</f>
        <v>0</v>
      </c>
      <c r="T19" s="33"/>
      <c r="U19" s="67"/>
      <c r="W19" s="151"/>
      <c r="X19" s="32">
        <f t="shared" si="1"/>
        <v>0.15</v>
      </c>
      <c r="Y19" s="35" t="e">
        <f>G19/NPV('Organic Cash Flow'!$C$3,'Organic Cash Flow'!$E$45,'Organic Cash Flow'!$I$45,'Organic Cash Flow'!$M$45)</f>
        <v>#DIV/0!</v>
      </c>
      <c r="Z19" s="35" t="e">
        <f>H19/NPV('Organic Cash Flow'!$C$3,'Organic Cash Flow'!$E$45,'Organic Cash Flow'!$I$45,'Organic Cash Flow'!$M$45)</f>
        <v>#DIV/0!</v>
      </c>
      <c r="AA19" s="35" t="e">
        <f>I19/NPV('Organic Cash Flow'!$C$3,'Organic Cash Flow'!$E$45,'Organic Cash Flow'!$I$45,'Organic Cash Flow'!$M$45)</f>
        <v>#DIV/0!</v>
      </c>
      <c r="AB19" s="35" t="e">
        <f>J19/NPV('Organic Cash Flow'!$C$3,'Organic Cash Flow'!$E$45,'Organic Cash Flow'!$I$45,'Organic Cash Flow'!$M$45)</f>
        <v>#DIV/0!</v>
      </c>
      <c r="AC19" s="35" t="e">
        <f>K19/NPV('Organic Cash Flow'!$C$3,'Organic Cash Flow'!$E$45,'Organic Cash Flow'!$I$45,'Organic Cash Flow'!$M$45)</f>
        <v>#DIV/0!</v>
      </c>
      <c r="AD19" s="35" t="e">
        <f>L19/NPV('Organic Cash Flow'!$C$3,'Organic Cash Flow'!$E$45,'Organic Cash Flow'!$I$45,'Organic Cash Flow'!$M$45)</f>
        <v>#DIV/0!</v>
      </c>
      <c r="AE19" s="35" t="e">
        <f>M19/NPV('Organic Cash Flow'!$C$3,'Organic Cash Flow'!$E$45,'Organic Cash Flow'!$I$45,'Organic Cash Flow'!$M$45)</f>
        <v>#DIV/0!</v>
      </c>
      <c r="AF19" s="35" t="e">
        <f>N19/NPV('Organic Cash Flow'!$C$3,'Organic Cash Flow'!$E$45,'Organic Cash Flow'!$I$45,'Organic Cash Flow'!$M$45)</f>
        <v>#DIV/0!</v>
      </c>
      <c r="AG19" s="35" t="e">
        <f>O19/NPV('Organic Cash Flow'!$C$3,'Organic Cash Flow'!$E$45,'Organic Cash Flow'!$I$45,'Organic Cash Flow'!$M$45)</f>
        <v>#DIV/0!</v>
      </c>
      <c r="AH19" s="35" t="e">
        <f>P19/NPV('Organic Cash Flow'!$C$3,'Organic Cash Flow'!$E$45,'Organic Cash Flow'!$I$45,'Organic Cash Flow'!$M$45)</f>
        <v>#DIV/0!</v>
      </c>
      <c r="AI19" s="35" t="e">
        <f>Q19/NPV('Organic Cash Flow'!$C$3,'Organic Cash Flow'!$E$45,'Organic Cash Flow'!$I$45,'Organic Cash Flow'!$M$45)</f>
        <v>#DIV/0!</v>
      </c>
      <c r="AJ19" s="35" t="e">
        <f>R19/NPV('Organic Cash Flow'!$C$3,'Organic Cash Flow'!$E$45,'Organic Cash Flow'!$I$45,'Organic Cash Flow'!$M$45)</f>
        <v>#DIV/0!</v>
      </c>
      <c r="AK19" s="35" t="e">
        <f>S19/NPV('Organic Cash Flow'!$C$3,'Organic Cash Flow'!$E$45,'Organic Cash Flow'!$I$45,'Organic Cash Flow'!$M$45)</f>
        <v>#DIV/0!</v>
      </c>
      <c r="AL19" s="17"/>
      <c r="AM19" s="61"/>
    </row>
    <row r="20" spans="1:39" x14ac:dyDescent="0.25">
      <c r="A20" s="160"/>
      <c r="B20" s="151"/>
      <c r="C20" s="176">
        <f>(1+F20)*'Organic Cash Flow'!$E$11</f>
        <v>0</v>
      </c>
      <c r="D20" s="176">
        <f>'Organic Cash Flow'!$I$11</f>
        <v>0</v>
      </c>
      <c r="E20" s="176">
        <f>'Organic Cash Flow'!$M$11</f>
        <v>0</v>
      </c>
      <c r="F20" s="175">
        <v>0.2</v>
      </c>
      <c r="G20" s="33">
        <f>NPV('Organic Cash Flow'!$C$3,(1+'CornSoyWheat Rot. Sensitivity'!G$9)*'Organic Cash Flow'!$E$10*(1+'CornSoyWheat Rot. Sensitivity'!$F20)*'Organic Cash Flow'!$E$11-'Organic Cash Flow'!$E$45,'Organic Cash Flow'!$I$46,'Organic Cash Flow'!$M$46)</f>
        <v>0</v>
      </c>
      <c r="H20" s="33">
        <f>NPV('Organic Cash Flow'!$C$3,(1+'CornSoyWheat Rot. Sensitivity'!H$9)*'Organic Cash Flow'!$E$10*(1+'CornSoyWheat Rot. Sensitivity'!$F20)*'Organic Cash Flow'!$E$11-'Organic Cash Flow'!$E$45,'Organic Cash Flow'!$I$46,'Organic Cash Flow'!$M$46)</f>
        <v>0</v>
      </c>
      <c r="I20" s="33">
        <f>NPV('Organic Cash Flow'!$C$3,(1+'CornSoyWheat Rot. Sensitivity'!I$9)*'Organic Cash Flow'!$E$10*(1+'CornSoyWheat Rot. Sensitivity'!$F20)*'Organic Cash Flow'!$E$11-'Organic Cash Flow'!$E$45,'Organic Cash Flow'!$I$46,'Organic Cash Flow'!$M$46)</f>
        <v>0</v>
      </c>
      <c r="J20" s="33">
        <f>NPV('Organic Cash Flow'!$C$3,(1+'CornSoyWheat Rot. Sensitivity'!J$9)*'Organic Cash Flow'!$E$10*(1+'CornSoyWheat Rot. Sensitivity'!$F20)*'Organic Cash Flow'!$E$11-'Organic Cash Flow'!$E$45,'Organic Cash Flow'!$I$46,'Organic Cash Flow'!$M$46)</f>
        <v>0</v>
      </c>
      <c r="K20" s="33">
        <f>NPV('Organic Cash Flow'!$C$3,(1+'CornSoyWheat Rot. Sensitivity'!K$9)*'Organic Cash Flow'!$E$10*(1+'CornSoyWheat Rot. Sensitivity'!$F20)*'Organic Cash Flow'!$E$11-'Organic Cash Flow'!$E$45,'Organic Cash Flow'!$I$46,'Organic Cash Flow'!$M$46)</f>
        <v>0</v>
      </c>
      <c r="L20" s="33">
        <f>NPV('Organic Cash Flow'!$C$3,(1+'CornSoyWheat Rot. Sensitivity'!L$9)*'Organic Cash Flow'!$E$10*(1+'CornSoyWheat Rot. Sensitivity'!$F20)*'Organic Cash Flow'!$E$11-'Organic Cash Flow'!$E$45,'Organic Cash Flow'!$I$46,'Organic Cash Flow'!$M$46)</f>
        <v>0</v>
      </c>
      <c r="M20" s="33">
        <f>NPV('Organic Cash Flow'!$C$3,(1+'CornSoyWheat Rot. Sensitivity'!M$9)*'Organic Cash Flow'!$E$10*(1+'CornSoyWheat Rot. Sensitivity'!$F20)*'Organic Cash Flow'!$E$11-'Organic Cash Flow'!$E$45,'Organic Cash Flow'!$I$46,'Organic Cash Flow'!$M$46)</f>
        <v>0</v>
      </c>
      <c r="N20" s="33">
        <f>NPV('Organic Cash Flow'!$C$3,(1+'CornSoyWheat Rot. Sensitivity'!N$9)*'Organic Cash Flow'!$E$10*(1+'CornSoyWheat Rot. Sensitivity'!$F20)*'Organic Cash Flow'!$E$11-'Organic Cash Flow'!$E$45,'Organic Cash Flow'!$I$46,'Organic Cash Flow'!$M$46)</f>
        <v>0</v>
      </c>
      <c r="O20" s="33">
        <f>NPV('Organic Cash Flow'!$C$3,(1+'CornSoyWheat Rot. Sensitivity'!O$9)*'Organic Cash Flow'!$E$10*(1+'CornSoyWheat Rot. Sensitivity'!$F20)*'Organic Cash Flow'!$E$11-'Organic Cash Flow'!$E$45,'Organic Cash Flow'!$I$46,'Organic Cash Flow'!$M$46)</f>
        <v>0</v>
      </c>
      <c r="P20" s="33">
        <f>NPV('Organic Cash Flow'!$C$3,(1+'CornSoyWheat Rot. Sensitivity'!P$9)*'Organic Cash Flow'!$E$10*(1+'CornSoyWheat Rot. Sensitivity'!$F20)*'Organic Cash Flow'!$E$11-'Organic Cash Flow'!$E$45,'Organic Cash Flow'!$I$46,'Organic Cash Flow'!$M$46)</f>
        <v>0</v>
      </c>
      <c r="Q20" s="33">
        <f>NPV('Organic Cash Flow'!$C$3,(1+'CornSoyWheat Rot. Sensitivity'!Q$9)*'Organic Cash Flow'!$E$10*(1+'CornSoyWheat Rot. Sensitivity'!$F20)*'Organic Cash Flow'!$E$11-'Organic Cash Flow'!$E$45,'Organic Cash Flow'!$I$46,'Organic Cash Flow'!$M$46)</f>
        <v>0</v>
      </c>
      <c r="R20" s="33">
        <f>NPV('Organic Cash Flow'!$C$3,(1+'CornSoyWheat Rot. Sensitivity'!R$9)*'Organic Cash Flow'!$E$10*(1+'CornSoyWheat Rot. Sensitivity'!$F20)*'Organic Cash Flow'!$E$11-'Organic Cash Flow'!$E$45,'Organic Cash Flow'!$I$46,'Organic Cash Flow'!$M$46)</f>
        <v>0</v>
      </c>
      <c r="S20" s="33">
        <f>NPV('Organic Cash Flow'!$C$3,(1+'CornSoyWheat Rot. Sensitivity'!S$9)*'Organic Cash Flow'!$E$10*(1+'CornSoyWheat Rot. Sensitivity'!$F20)*'Organic Cash Flow'!$E$11-'Organic Cash Flow'!$E$45,'Organic Cash Flow'!$I$46,'Organic Cash Flow'!$M$46)</f>
        <v>0</v>
      </c>
      <c r="T20" s="33"/>
      <c r="U20" s="67"/>
      <c r="W20" s="151"/>
      <c r="X20" s="32">
        <f t="shared" si="1"/>
        <v>0.2</v>
      </c>
      <c r="Y20" s="35" t="e">
        <f>G20/NPV('Organic Cash Flow'!$C$3,'Organic Cash Flow'!$E$45,'Organic Cash Flow'!$I$45,'Organic Cash Flow'!$M$45)</f>
        <v>#DIV/0!</v>
      </c>
      <c r="Z20" s="35" t="e">
        <f>H20/NPV('Organic Cash Flow'!$C$3,'Organic Cash Flow'!$E$45,'Organic Cash Flow'!$I$45,'Organic Cash Flow'!$M$45)</f>
        <v>#DIV/0!</v>
      </c>
      <c r="AA20" s="35" t="e">
        <f>I20/NPV('Organic Cash Flow'!$C$3,'Organic Cash Flow'!$E$45,'Organic Cash Flow'!$I$45,'Organic Cash Flow'!$M$45)</f>
        <v>#DIV/0!</v>
      </c>
      <c r="AB20" s="35" t="e">
        <f>J20/NPV('Organic Cash Flow'!$C$3,'Organic Cash Flow'!$E$45,'Organic Cash Flow'!$I$45,'Organic Cash Flow'!$M$45)</f>
        <v>#DIV/0!</v>
      </c>
      <c r="AC20" s="35" t="e">
        <f>K20/NPV('Organic Cash Flow'!$C$3,'Organic Cash Flow'!$E$45,'Organic Cash Flow'!$I$45,'Organic Cash Flow'!$M$45)</f>
        <v>#DIV/0!</v>
      </c>
      <c r="AD20" s="35" t="e">
        <f>L20/NPV('Organic Cash Flow'!$C$3,'Organic Cash Flow'!$E$45,'Organic Cash Flow'!$I$45,'Organic Cash Flow'!$M$45)</f>
        <v>#DIV/0!</v>
      </c>
      <c r="AE20" s="35" t="e">
        <f>M20/NPV('Organic Cash Flow'!$C$3,'Organic Cash Flow'!$E$45,'Organic Cash Flow'!$I$45,'Organic Cash Flow'!$M$45)</f>
        <v>#DIV/0!</v>
      </c>
      <c r="AF20" s="35" t="e">
        <f>N20/NPV('Organic Cash Flow'!$C$3,'Organic Cash Flow'!$E$45,'Organic Cash Flow'!$I$45,'Organic Cash Flow'!$M$45)</f>
        <v>#DIV/0!</v>
      </c>
      <c r="AG20" s="35" t="e">
        <f>O20/NPV('Organic Cash Flow'!$C$3,'Organic Cash Flow'!$E$45,'Organic Cash Flow'!$I$45,'Organic Cash Flow'!$M$45)</f>
        <v>#DIV/0!</v>
      </c>
      <c r="AH20" s="35" t="e">
        <f>P20/NPV('Organic Cash Flow'!$C$3,'Organic Cash Flow'!$E$45,'Organic Cash Flow'!$I$45,'Organic Cash Flow'!$M$45)</f>
        <v>#DIV/0!</v>
      </c>
      <c r="AI20" s="35" t="e">
        <f>Q20/NPV('Organic Cash Flow'!$C$3,'Organic Cash Flow'!$E$45,'Organic Cash Flow'!$I$45,'Organic Cash Flow'!$M$45)</f>
        <v>#DIV/0!</v>
      </c>
      <c r="AJ20" s="35" t="e">
        <f>R20/NPV('Organic Cash Flow'!$C$3,'Organic Cash Flow'!$E$45,'Organic Cash Flow'!$I$45,'Organic Cash Flow'!$M$45)</f>
        <v>#DIV/0!</v>
      </c>
      <c r="AK20" s="35" t="e">
        <f>S20/NPV('Organic Cash Flow'!$C$3,'Organic Cash Flow'!$E$45,'Organic Cash Flow'!$I$45,'Organic Cash Flow'!$M$45)</f>
        <v>#DIV/0!</v>
      </c>
      <c r="AL20" s="17"/>
      <c r="AM20" s="61"/>
    </row>
    <row r="21" spans="1:39" x14ac:dyDescent="0.25">
      <c r="A21" s="160"/>
      <c r="B21" s="151"/>
      <c r="C21" s="176">
        <f>(1+F21)*'Organic Cash Flow'!$E$11</f>
        <v>0</v>
      </c>
      <c r="D21" s="176">
        <f>'Organic Cash Flow'!$I$11</f>
        <v>0</v>
      </c>
      <c r="E21" s="176">
        <f>'Organic Cash Flow'!$M$11</f>
        <v>0</v>
      </c>
      <c r="F21" s="175">
        <v>0.25</v>
      </c>
      <c r="G21" s="33">
        <f>NPV('Organic Cash Flow'!$C$3,(1+'CornSoyWheat Rot. Sensitivity'!G$9)*'Organic Cash Flow'!$E$10*(1+'CornSoyWheat Rot. Sensitivity'!$F21)*'Organic Cash Flow'!$E$11-'Organic Cash Flow'!$E$45,'Organic Cash Flow'!$I$46,'Organic Cash Flow'!$M$46)</f>
        <v>0</v>
      </c>
      <c r="H21" s="33">
        <f>NPV('Organic Cash Flow'!$C$3,(1+'CornSoyWheat Rot. Sensitivity'!H$9)*'Organic Cash Flow'!$E$10*(1+'CornSoyWheat Rot. Sensitivity'!$F21)*'Organic Cash Flow'!$E$11-'Organic Cash Flow'!$E$45,'Organic Cash Flow'!$I$46,'Organic Cash Flow'!$M$46)</f>
        <v>0</v>
      </c>
      <c r="I21" s="33">
        <f>NPV('Organic Cash Flow'!$C$3,(1+'CornSoyWheat Rot. Sensitivity'!I$9)*'Organic Cash Flow'!$E$10*(1+'CornSoyWheat Rot. Sensitivity'!$F21)*'Organic Cash Flow'!$E$11-'Organic Cash Flow'!$E$45,'Organic Cash Flow'!$I$46,'Organic Cash Flow'!$M$46)</f>
        <v>0</v>
      </c>
      <c r="J21" s="33">
        <f>NPV('Organic Cash Flow'!$C$3,(1+'CornSoyWheat Rot. Sensitivity'!J$9)*'Organic Cash Flow'!$E$10*(1+'CornSoyWheat Rot. Sensitivity'!$F21)*'Organic Cash Flow'!$E$11-'Organic Cash Flow'!$E$45,'Organic Cash Flow'!$I$46,'Organic Cash Flow'!$M$46)</f>
        <v>0</v>
      </c>
      <c r="K21" s="33">
        <f>NPV('Organic Cash Flow'!$C$3,(1+'CornSoyWheat Rot. Sensitivity'!K$9)*'Organic Cash Flow'!$E$10*(1+'CornSoyWheat Rot. Sensitivity'!$F21)*'Organic Cash Flow'!$E$11-'Organic Cash Flow'!$E$45,'Organic Cash Flow'!$I$46,'Organic Cash Flow'!$M$46)</f>
        <v>0</v>
      </c>
      <c r="L21" s="33">
        <f>NPV('Organic Cash Flow'!$C$3,(1+'CornSoyWheat Rot. Sensitivity'!L$9)*'Organic Cash Flow'!$E$10*(1+'CornSoyWheat Rot. Sensitivity'!$F21)*'Organic Cash Flow'!$E$11-'Organic Cash Flow'!$E$45,'Organic Cash Flow'!$I$46,'Organic Cash Flow'!$M$46)</f>
        <v>0</v>
      </c>
      <c r="M21" s="33">
        <f>NPV('Organic Cash Flow'!$C$3,(1+'CornSoyWheat Rot. Sensitivity'!M$9)*'Organic Cash Flow'!$E$10*(1+'CornSoyWheat Rot. Sensitivity'!$F21)*'Organic Cash Flow'!$E$11-'Organic Cash Flow'!$E$45,'Organic Cash Flow'!$I$46,'Organic Cash Flow'!$M$46)</f>
        <v>0</v>
      </c>
      <c r="N21" s="33">
        <f>NPV('Organic Cash Flow'!$C$3,(1+'CornSoyWheat Rot. Sensitivity'!N$9)*'Organic Cash Flow'!$E$10*(1+'CornSoyWheat Rot. Sensitivity'!$F21)*'Organic Cash Flow'!$E$11-'Organic Cash Flow'!$E$45,'Organic Cash Flow'!$I$46,'Organic Cash Flow'!$M$46)</f>
        <v>0</v>
      </c>
      <c r="O21" s="33">
        <f>NPV('Organic Cash Flow'!$C$3,(1+'CornSoyWheat Rot. Sensitivity'!O$9)*'Organic Cash Flow'!$E$10*(1+'CornSoyWheat Rot. Sensitivity'!$F21)*'Organic Cash Flow'!$E$11-'Organic Cash Flow'!$E$45,'Organic Cash Flow'!$I$46,'Organic Cash Flow'!$M$46)</f>
        <v>0</v>
      </c>
      <c r="P21" s="33">
        <f>NPV('Organic Cash Flow'!$C$3,(1+'CornSoyWheat Rot. Sensitivity'!P$9)*'Organic Cash Flow'!$E$10*(1+'CornSoyWheat Rot. Sensitivity'!$F21)*'Organic Cash Flow'!$E$11-'Organic Cash Flow'!$E$45,'Organic Cash Flow'!$I$46,'Organic Cash Flow'!$M$46)</f>
        <v>0</v>
      </c>
      <c r="Q21" s="33">
        <f>NPV('Organic Cash Flow'!$C$3,(1+'CornSoyWheat Rot. Sensitivity'!Q$9)*'Organic Cash Flow'!$E$10*(1+'CornSoyWheat Rot. Sensitivity'!$F21)*'Organic Cash Flow'!$E$11-'Organic Cash Flow'!$E$45,'Organic Cash Flow'!$I$46,'Organic Cash Flow'!$M$46)</f>
        <v>0</v>
      </c>
      <c r="R21" s="33">
        <f>NPV('Organic Cash Flow'!$C$3,(1+'CornSoyWheat Rot. Sensitivity'!R$9)*'Organic Cash Flow'!$E$10*(1+'CornSoyWheat Rot. Sensitivity'!$F21)*'Organic Cash Flow'!$E$11-'Organic Cash Flow'!$E$45,'Organic Cash Flow'!$I$46,'Organic Cash Flow'!$M$46)</f>
        <v>0</v>
      </c>
      <c r="S21" s="33">
        <f>NPV('Organic Cash Flow'!$C$3,(1+'CornSoyWheat Rot. Sensitivity'!S$9)*'Organic Cash Flow'!$E$10*(1+'CornSoyWheat Rot. Sensitivity'!$F21)*'Organic Cash Flow'!$E$11-'Organic Cash Flow'!$E$45,'Organic Cash Flow'!$I$46,'Organic Cash Flow'!$M$46)</f>
        <v>0</v>
      </c>
      <c r="T21" s="33"/>
      <c r="U21" s="67"/>
      <c r="W21" s="151"/>
      <c r="X21" s="32">
        <f t="shared" si="1"/>
        <v>0.25</v>
      </c>
      <c r="Y21" s="35" t="e">
        <f>G21/NPV('Organic Cash Flow'!$C$3,'Organic Cash Flow'!$E$45,'Organic Cash Flow'!$I$45,'Organic Cash Flow'!$M$45)</f>
        <v>#DIV/0!</v>
      </c>
      <c r="Z21" s="35" t="e">
        <f>H21/NPV('Organic Cash Flow'!$C$3,'Organic Cash Flow'!$E$45,'Organic Cash Flow'!$I$45,'Organic Cash Flow'!$M$45)</f>
        <v>#DIV/0!</v>
      </c>
      <c r="AA21" s="35" t="e">
        <f>I21/NPV('Organic Cash Flow'!$C$3,'Organic Cash Flow'!$E$45,'Organic Cash Flow'!$I$45,'Organic Cash Flow'!$M$45)</f>
        <v>#DIV/0!</v>
      </c>
      <c r="AB21" s="35" t="e">
        <f>J21/NPV('Organic Cash Flow'!$C$3,'Organic Cash Flow'!$E$45,'Organic Cash Flow'!$I$45,'Organic Cash Flow'!$M$45)</f>
        <v>#DIV/0!</v>
      </c>
      <c r="AC21" s="35" t="e">
        <f>K21/NPV('Organic Cash Flow'!$C$3,'Organic Cash Flow'!$E$45,'Organic Cash Flow'!$I$45,'Organic Cash Flow'!$M$45)</f>
        <v>#DIV/0!</v>
      </c>
      <c r="AD21" s="35" t="e">
        <f>L21/NPV('Organic Cash Flow'!$C$3,'Organic Cash Flow'!$E$45,'Organic Cash Flow'!$I$45,'Organic Cash Flow'!$M$45)</f>
        <v>#DIV/0!</v>
      </c>
      <c r="AE21" s="35" t="e">
        <f>M21/NPV('Organic Cash Flow'!$C$3,'Organic Cash Flow'!$E$45,'Organic Cash Flow'!$I$45,'Organic Cash Flow'!$M$45)</f>
        <v>#DIV/0!</v>
      </c>
      <c r="AF21" s="35" t="e">
        <f>N21/NPV('Organic Cash Flow'!$C$3,'Organic Cash Flow'!$E$45,'Organic Cash Flow'!$I$45,'Organic Cash Flow'!$M$45)</f>
        <v>#DIV/0!</v>
      </c>
      <c r="AG21" s="35" t="e">
        <f>O21/NPV('Organic Cash Flow'!$C$3,'Organic Cash Flow'!$E$45,'Organic Cash Flow'!$I$45,'Organic Cash Flow'!$M$45)</f>
        <v>#DIV/0!</v>
      </c>
      <c r="AH21" s="35" t="e">
        <f>P21/NPV('Organic Cash Flow'!$C$3,'Organic Cash Flow'!$E$45,'Organic Cash Flow'!$I$45,'Organic Cash Flow'!$M$45)</f>
        <v>#DIV/0!</v>
      </c>
      <c r="AI21" s="35" t="e">
        <f>Q21/NPV('Organic Cash Flow'!$C$3,'Organic Cash Flow'!$E$45,'Organic Cash Flow'!$I$45,'Organic Cash Flow'!$M$45)</f>
        <v>#DIV/0!</v>
      </c>
      <c r="AJ21" s="35" t="e">
        <f>R21/NPV('Organic Cash Flow'!$C$3,'Organic Cash Flow'!$E$45,'Organic Cash Flow'!$I$45,'Organic Cash Flow'!$M$45)</f>
        <v>#DIV/0!</v>
      </c>
      <c r="AK21" s="35" t="e">
        <f>S21/NPV('Organic Cash Flow'!$C$3,'Organic Cash Flow'!$E$45,'Organic Cash Flow'!$I$45,'Organic Cash Flow'!$M$45)</f>
        <v>#DIV/0!</v>
      </c>
      <c r="AL21" s="17"/>
      <c r="AM21" s="61"/>
    </row>
    <row r="22" spans="1:39" x14ac:dyDescent="0.25">
      <c r="A22" s="160"/>
      <c r="B22" s="151"/>
      <c r="C22" s="177">
        <f>(1+F22)*'Organic Cash Flow'!$E$11</f>
        <v>0</v>
      </c>
      <c r="D22" s="177">
        <f>'Organic Cash Flow'!$I$11</f>
        <v>0</v>
      </c>
      <c r="E22" s="177">
        <f>'Organic Cash Flow'!$M$11</f>
        <v>0</v>
      </c>
      <c r="F22" s="175">
        <v>0.3</v>
      </c>
      <c r="G22" s="33">
        <f>NPV('Organic Cash Flow'!$C$3,(1+'CornSoyWheat Rot. Sensitivity'!G$9)*'Organic Cash Flow'!$E$10*(1+'CornSoyWheat Rot. Sensitivity'!$F22)*'Organic Cash Flow'!$E$11-'Organic Cash Flow'!$E$45,'Organic Cash Flow'!$I$46,'Organic Cash Flow'!$M$46)</f>
        <v>0</v>
      </c>
      <c r="H22" s="33">
        <f>NPV('Organic Cash Flow'!$C$3,(1+'CornSoyWheat Rot. Sensitivity'!H$9)*'Organic Cash Flow'!$E$10*(1+'CornSoyWheat Rot. Sensitivity'!$F22)*'Organic Cash Flow'!$E$11-'Organic Cash Flow'!$E$45,'Organic Cash Flow'!$I$46,'Organic Cash Flow'!$M$46)</f>
        <v>0</v>
      </c>
      <c r="I22" s="33">
        <f>NPV('Organic Cash Flow'!$C$3,(1+'CornSoyWheat Rot. Sensitivity'!I$9)*'Organic Cash Flow'!$E$10*(1+'CornSoyWheat Rot. Sensitivity'!$F22)*'Organic Cash Flow'!$E$11-'Organic Cash Flow'!$E$45,'Organic Cash Flow'!$I$46,'Organic Cash Flow'!$M$46)</f>
        <v>0</v>
      </c>
      <c r="J22" s="33">
        <f>NPV('Organic Cash Flow'!$C$3,(1+'CornSoyWheat Rot. Sensitivity'!J$9)*'Organic Cash Flow'!$E$10*(1+'CornSoyWheat Rot. Sensitivity'!$F22)*'Organic Cash Flow'!$E$11-'Organic Cash Flow'!$E$45,'Organic Cash Flow'!$I$46,'Organic Cash Flow'!$M$46)</f>
        <v>0</v>
      </c>
      <c r="K22" s="33">
        <f>NPV('Organic Cash Flow'!$C$3,(1+'CornSoyWheat Rot. Sensitivity'!K$9)*'Organic Cash Flow'!$E$10*(1+'CornSoyWheat Rot. Sensitivity'!$F22)*'Organic Cash Flow'!$E$11-'Organic Cash Flow'!$E$45,'Organic Cash Flow'!$I$46,'Organic Cash Flow'!$M$46)</f>
        <v>0</v>
      </c>
      <c r="L22" s="33">
        <f>NPV('Organic Cash Flow'!$C$3,(1+'CornSoyWheat Rot. Sensitivity'!L$9)*'Organic Cash Flow'!$E$10*(1+'CornSoyWheat Rot. Sensitivity'!$F22)*'Organic Cash Flow'!$E$11-'Organic Cash Flow'!$E$45,'Organic Cash Flow'!$I$46,'Organic Cash Flow'!$M$46)</f>
        <v>0</v>
      </c>
      <c r="M22" s="33">
        <f>NPV('Organic Cash Flow'!$C$3,(1+'CornSoyWheat Rot. Sensitivity'!M$9)*'Organic Cash Flow'!$E$10*(1+'CornSoyWheat Rot. Sensitivity'!$F22)*'Organic Cash Flow'!$E$11-'Organic Cash Flow'!$E$45,'Organic Cash Flow'!$I$46,'Organic Cash Flow'!$M$46)</f>
        <v>0</v>
      </c>
      <c r="N22" s="33">
        <f>NPV('Organic Cash Flow'!$C$3,(1+'CornSoyWheat Rot. Sensitivity'!N$9)*'Organic Cash Flow'!$E$10*(1+'CornSoyWheat Rot. Sensitivity'!$F22)*'Organic Cash Flow'!$E$11-'Organic Cash Flow'!$E$45,'Organic Cash Flow'!$I$46,'Organic Cash Flow'!$M$46)</f>
        <v>0</v>
      </c>
      <c r="O22" s="33">
        <f>NPV('Organic Cash Flow'!$C$3,(1+'CornSoyWheat Rot. Sensitivity'!O$9)*'Organic Cash Flow'!$E$10*(1+'CornSoyWheat Rot. Sensitivity'!$F22)*'Organic Cash Flow'!$E$11-'Organic Cash Flow'!$E$45,'Organic Cash Flow'!$I$46,'Organic Cash Flow'!$M$46)</f>
        <v>0</v>
      </c>
      <c r="P22" s="33">
        <f>NPV('Organic Cash Flow'!$C$3,(1+'CornSoyWheat Rot. Sensitivity'!P$9)*'Organic Cash Flow'!$E$10*(1+'CornSoyWheat Rot. Sensitivity'!$F22)*'Organic Cash Flow'!$E$11-'Organic Cash Flow'!$E$45,'Organic Cash Flow'!$I$46,'Organic Cash Flow'!$M$46)</f>
        <v>0</v>
      </c>
      <c r="Q22" s="33">
        <f>NPV('Organic Cash Flow'!$C$3,(1+'CornSoyWheat Rot. Sensitivity'!Q$9)*'Organic Cash Flow'!$E$10*(1+'CornSoyWheat Rot. Sensitivity'!$F22)*'Organic Cash Flow'!$E$11-'Organic Cash Flow'!$E$45,'Organic Cash Flow'!$I$46,'Organic Cash Flow'!$M$46)</f>
        <v>0</v>
      </c>
      <c r="R22" s="33">
        <f>NPV('Organic Cash Flow'!$C$3,(1+'CornSoyWheat Rot. Sensitivity'!R$9)*'Organic Cash Flow'!$E$10*(1+'CornSoyWheat Rot. Sensitivity'!$F22)*'Organic Cash Flow'!$E$11-'Organic Cash Flow'!$E$45,'Organic Cash Flow'!$I$46,'Organic Cash Flow'!$M$46)</f>
        <v>0</v>
      </c>
      <c r="S22" s="33">
        <f>NPV('Organic Cash Flow'!$C$3,(1+'CornSoyWheat Rot. Sensitivity'!S$9)*'Organic Cash Flow'!$E$10*(1+'CornSoyWheat Rot. Sensitivity'!$F22)*'Organic Cash Flow'!$E$11-'Organic Cash Flow'!$E$45,'Organic Cash Flow'!$I$46,'Organic Cash Flow'!$M$46)</f>
        <v>0</v>
      </c>
      <c r="T22" s="33"/>
      <c r="U22" s="67"/>
      <c r="W22" s="151"/>
      <c r="X22" s="32">
        <f t="shared" si="1"/>
        <v>0.3</v>
      </c>
      <c r="Y22" s="35" t="e">
        <f>G22/NPV('Organic Cash Flow'!$C$3,'Organic Cash Flow'!$E$45,'Organic Cash Flow'!$I$45,'Organic Cash Flow'!$M$45)</f>
        <v>#DIV/0!</v>
      </c>
      <c r="Z22" s="35" t="e">
        <f>H22/NPV('Organic Cash Flow'!$C$3,'Organic Cash Flow'!$E$45,'Organic Cash Flow'!$I$45,'Organic Cash Flow'!$M$45)</f>
        <v>#DIV/0!</v>
      </c>
      <c r="AA22" s="35" t="e">
        <f>I22/NPV('Organic Cash Flow'!$C$3,'Organic Cash Flow'!$E$45,'Organic Cash Flow'!$I$45,'Organic Cash Flow'!$M$45)</f>
        <v>#DIV/0!</v>
      </c>
      <c r="AB22" s="35" t="e">
        <f>J22/NPV('Organic Cash Flow'!$C$3,'Organic Cash Flow'!$E$45,'Organic Cash Flow'!$I$45,'Organic Cash Flow'!$M$45)</f>
        <v>#DIV/0!</v>
      </c>
      <c r="AC22" s="35" t="e">
        <f>K22/NPV('Organic Cash Flow'!$C$3,'Organic Cash Flow'!$E$45,'Organic Cash Flow'!$I$45,'Organic Cash Flow'!$M$45)</f>
        <v>#DIV/0!</v>
      </c>
      <c r="AD22" s="35" t="e">
        <f>L22/NPV('Organic Cash Flow'!$C$3,'Organic Cash Flow'!$E$45,'Organic Cash Flow'!$I$45,'Organic Cash Flow'!$M$45)</f>
        <v>#DIV/0!</v>
      </c>
      <c r="AE22" s="35" t="e">
        <f>M22/NPV('Organic Cash Flow'!$C$3,'Organic Cash Flow'!$E$45,'Organic Cash Flow'!$I$45,'Organic Cash Flow'!$M$45)</f>
        <v>#DIV/0!</v>
      </c>
      <c r="AF22" s="35" t="e">
        <f>N22/NPV('Organic Cash Flow'!$C$3,'Organic Cash Flow'!$E$45,'Organic Cash Flow'!$I$45,'Organic Cash Flow'!$M$45)</f>
        <v>#DIV/0!</v>
      </c>
      <c r="AG22" s="35" t="e">
        <f>O22/NPV('Organic Cash Flow'!$C$3,'Organic Cash Flow'!$E$45,'Organic Cash Flow'!$I$45,'Organic Cash Flow'!$M$45)</f>
        <v>#DIV/0!</v>
      </c>
      <c r="AH22" s="35" t="e">
        <f>P22/NPV('Organic Cash Flow'!$C$3,'Organic Cash Flow'!$E$45,'Organic Cash Flow'!$I$45,'Organic Cash Flow'!$M$45)</f>
        <v>#DIV/0!</v>
      </c>
      <c r="AI22" s="35" t="e">
        <f>Q22/NPV('Organic Cash Flow'!$C$3,'Organic Cash Flow'!$E$45,'Organic Cash Flow'!$I$45,'Organic Cash Flow'!$M$45)</f>
        <v>#DIV/0!</v>
      </c>
      <c r="AJ22" s="35" t="e">
        <f>R22/NPV('Organic Cash Flow'!$C$3,'Organic Cash Flow'!$E$45,'Organic Cash Flow'!$I$45,'Organic Cash Flow'!$M$45)</f>
        <v>#DIV/0!</v>
      </c>
      <c r="AK22" s="35" t="e">
        <f>S22/NPV('Organic Cash Flow'!$C$3,'Organic Cash Flow'!$E$45,'Organic Cash Flow'!$I$45,'Organic Cash Flow'!$M$45)</f>
        <v>#DIV/0!</v>
      </c>
      <c r="AL22" s="17"/>
      <c r="AM22" s="61"/>
    </row>
    <row r="23" spans="1:39" ht="15.75" thickBot="1" x14ac:dyDescent="0.3">
      <c r="A23" s="161"/>
      <c r="B23" s="17"/>
      <c r="C23" s="17"/>
      <c r="D23" s="17"/>
      <c r="E23" s="17"/>
      <c r="F23" s="17"/>
      <c r="G23" s="17"/>
      <c r="H23" s="17"/>
      <c r="I23" s="17"/>
      <c r="J23" s="17"/>
      <c r="K23" s="17"/>
      <c r="L23" s="17"/>
      <c r="M23" s="17"/>
      <c r="N23" s="17"/>
      <c r="O23" s="17"/>
      <c r="P23" s="17"/>
      <c r="Q23" s="17"/>
      <c r="R23" s="17"/>
      <c r="S23" s="17"/>
      <c r="T23" s="17"/>
      <c r="U23" s="64"/>
      <c r="W23" s="17"/>
      <c r="X23" s="17"/>
      <c r="Y23" s="17"/>
      <c r="Z23" s="17"/>
      <c r="AA23" s="17"/>
      <c r="AB23" s="17"/>
      <c r="AC23" s="17"/>
      <c r="AD23" s="17"/>
      <c r="AE23" s="17"/>
      <c r="AF23" s="17"/>
      <c r="AG23" s="17"/>
      <c r="AH23" s="17"/>
      <c r="AI23" s="17"/>
      <c r="AJ23" s="17"/>
      <c r="AK23" s="17"/>
      <c r="AL23" s="17"/>
      <c r="AM23" s="61"/>
    </row>
    <row r="24" spans="1:39" x14ac:dyDescent="0.25">
      <c r="B24" s="17"/>
      <c r="C24" s="17"/>
      <c r="D24" s="17"/>
      <c r="E24" s="17"/>
      <c r="F24" s="17"/>
      <c r="G24" s="17"/>
      <c r="H24" s="17"/>
      <c r="I24" s="17"/>
      <c r="J24" s="17"/>
      <c r="K24" s="17"/>
      <c r="L24" s="17"/>
      <c r="M24" s="17"/>
      <c r="N24" s="17"/>
      <c r="O24" s="17"/>
      <c r="P24" s="17"/>
      <c r="Q24" s="17"/>
      <c r="R24" s="17"/>
      <c r="S24" s="17"/>
      <c r="T24" s="17"/>
      <c r="U24" s="64"/>
      <c r="W24" s="17"/>
      <c r="X24" s="17"/>
      <c r="Y24" s="17"/>
      <c r="Z24" s="17"/>
      <c r="AA24" s="17"/>
      <c r="AB24" s="17"/>
      <c r="AC24" s="17"/>
      <c r="AD24" s="17"/>
      <c r="AE24" s="17"/>
      <c r="AF24" s="17"/>
      <c r="AG24" s="17"/>
      <c r="AH24" s="17"/>
      <c r="AI24" s="17"/>
      <c r="AJ24" s="17"/>
      <c r="AK24" s="17"/>
      <c r="AL24" s="17"/>
      <c r="AM24" s="61"/>
    </row>
    <row r="25" spans="1:39" ht="9" customHeight="1" x14ac:dyDescent="0.25">
      <c r="A25" s="5"/>
      <c r="B25" s="69"/>
      <c r="C25" s="69"/>
      <c r="D25" s="69"/>
      <c r="E25" s="69"/>
      <c r="F25" s="69"/>
      <c r="G25" s="69"/>
      <c r="H25" s="69"/>
      <c r="I25" s="69"/>
      <c r="J25" s="69"/>
      <c r="K25" s="69"/>
      <c r="L25" s="69"/>
      <c r="M25" s="69"/>
      <c r="N25" s="69"/>
      <c r="O25" s="69"/>
      <c r="P25" s="69"/>
      <c r="Q25" s="69"/>
      <c r="R25" s="69"/>
      <c r="S25" s="69"/>
      <c r="T25" s="69"/>
      <c r="U25" s="69"/>
      <c r="V25" s="5"/>
      <c r="W25" s="69"/>
      <c r="X25" s="69"/>
      <c r="Y25" s="69"/>
      <c r="Z25" s="69"/>
      <c r="AA25" s="69"/>
      <c r="AB25" s="69"/>
      <c r="AC25" s="69"/>
      <c r="AD25" s="69"/>
      <c r="AE25" s="69"/>
      <c r="AF25" s="69"/>
      <c r="AG25" s="69"/>
      <c r="AH25" s="69"/>
      <c r="AI25" s="69"/>
      <c r="AJ25" s="69"/>
      <c r="AK25" s="69"/>
      <c r="AL25" s="69"/>
      <c r="AM25" s="61"/>
    </row>
    <row r="26" spans="1:39" ht="15.75" thickBot="1" x14ac:dyDescent="0.3">
      <c r="B26" s="17"/>
      <c r="C26" s="17"/>
      <c r="D26" s="17"/>
      <c r="E26" s="17"/>
      <c r="F26" s="17"/>
      <c r="G26" s="17"/>
      <c r="H26" s="17"/>
      <c r="I26" s="17"/>
      <c r="J26" s="17"/>
      <c r="K26" s="17"/>
      <c r="L26" s="17"/>
      <c r="M26" s="17"/>
      <c r="N26" s="17"/>
      <c r="O26" s="17"/>
      <c r="P26" s="17"/>
      <c r="Q26" s="17"/>
      <c r="R26" s="17"/>
      <c r="S26" s="17"/>
      <c r="T26" s="17"/>
      <c r="U26" s="64"/>
      <c r="W26" s="17"/>
      <c r="X26" s="17"/>
      <c r="Y26" s="17"/>
      <c r="Z26" s="17"/>
      <c r="AA26" s="17"/>
      <c r="AB26" s="17"/>
      <c r="AC26" s="17"/>
      <c r="AD26" s="17"/>
      <c r="AE26" s="17"/>
      <c r="AF26" s="17"/>
      <c r="AG26" s="17"/>
      <c r="AH26" s="17"/>
      <c r="AI26" s="17"/>
      <c r="AJ26" s="17"/>
      <c r="AK26" s="17"/>
      <c r="AL26" s="17"/>
      <c r="AM26" s="61"/>
    </row>
    <row r="27" spans="1:39" x14ac:dyDescent="0.25">
      <c r="A27" s="159" t="s">
        <v>95</v>
      </c>
      <c r="B27" s="17"/>
      <c r="C27" s="17"/>
      <c r="D27" s="17"/>
      <c r="E27" s="17"/>
      <c r="F27" s="17"/>
      <c r="G27" s="17"/>
      <c r="H27" s="17"/>
      <c r="I27" s="17"/>
      <c r="J27" s="17"/>
      <c r="K27" s="17"/>
      <c r="L27" s="17"/>
      <c r="M27" s="17"/>
      <c r="N27" s="17"/>
      <c r="O27" s="17"/>
      <c r="P27" s="17"/>
      <c r="Q27" s="17"/>
      <c r="R27" s="17"/>
      <c r="S27" s="17"/>
      <c r="T27" s="17"/>
      <c r="U27" s="64"/>
      <c r="W27" s="17"/>
      <c r="X27" s="17"/>
      <c r="Y27" s="17"/>
      <c r="Z27" s="17"/>
      <c r="AA27" s="17"/>
      <c r="AB27" s="17"/>
      <c r="AC27" s="17"/>
      <c r="AD27" s="17"/>
      <c r="AE27" s="17"/>
      <c r="AF27" s="17"/>
      <c r="AG27" s="17"/>
      <c r="AH27" s="17"/>
      <c r="AI27" s="17"/>
      <c r="AJ27" s="17"/>
      <c r="AK27" s="17"/>
      <c r="AL27" s="17"/>
      <c r="AM27" s="61"/>
    </row>
    <row r="28" spans="1:39" ht="18.75" customHeight="1" x14ac:dyDescent="0.3">
      <c r="A28" s="160"/>
      <c r="B28" s="169" t="s">
        <v>68</v>
      </c>
      <c r="C28" s="124"/>
      <c r="D28" s="124"/>
      <c r="E28" s="124"/>
      <c r="F28" s="29"/>
      <c r="G28" s="150" t="s">
        <v>67</v>
      </c>
      <c r="H28" s="150"/>
      <c r="I28" s="150"/>
      <c r="J28" s="150"/>
      <c r="K28" s="150"/>
      <c r="L28" s="150"/>
      <c r="M28" s="150"/>
      <c r="N28" s="150"/>
      <c r="O28" s="150"/>
      <c r="P28" s="150"/>
      <c r="Q28" s="150"/>
      <c r="R28" s="150"/>
      <c r="S28" s="150"/>
      <c r="T28" s="30"/>
      <c r="U28" s="65"/>
      <c r="W28" s="149" t="s">
        <v>68</v>
      </c>
      <c r="X28" s="29"/>
      <c r="AL28" s="17"/>
      <c r="AM28" s="61"/>
    </row>
    <row r="29" spans="1:39" ht="18.75" customHeight="1" x14ac:dyDescent="0.3">
      <c r="A29" s="160"/>
      <c r="B29" s="169"/>
      <c r="C29" s="124"/>
      <c r="D29" s="124"/>
      <c r="E29" s="124"/>
      <c r="F29" s="198" t="s">
        <v>117</v>
      </c>
      <c r="G29" s="192">
        <f>'Organic Cash Flow'!$E$10</f>
        <v>0</v>
      </c>
      <c r="H29" s="192">
        <f>'Organic Cash Flow'!$E$10</f>
        <v>0</v>
      </c>
      <c r="I29" s="192">
        <f>'Organic Cash Flow'!$E$10</f>
        <v>0</v>
      </c>
      <c r="J29" s="192">
        <f>'Organic Cash Flow'!$E$10</f>
        <v>0</v>
      </c>
      <c r="K29" s="192">
        <f>'Organic Cash Flow'!$E$10</f>
        <v>0</v>
      </c>
      <c r="L29" s="192">
        <f>'Organic Cash Flow'!$E$10</f>
        <v>0</v>
      </c>
      <c r="M29" s="192">
        <f>'Organic Cash Flow'!$E$10</f>
        <v>0</v>
      </c>
      <c r="N29" s="192">
        <f>'Organic Cash Flow'!$E$10</f>
        <v>0</v>
      </c>
      <c r="O29" s="192">
        <f>'Organic Cash Flow'!$E$10</f>
        <v>0</v>
      </c>
      <c r="P29" s="192">
        <f>'Organic Cash Flow'!$E$10</f>
        <v>0</v>
      </c>
      <c r="Q29" s="192">
        <f>'Organic Cash Flow'!$E$10</f>
        <v>0</v>
      </c>
      <c r="R29" s="192">
        <f>'Organic Cash Flow'!$E$10</f>
        <v>0</v>
      </c>
      <c r="S29" s="193">
        <f>'Organic Cash Flow'!$E$10</f>
        <v>0</v>
      </c>
      <c r="T29" s="121"/>
      <c r="U29" s="65"/>
      <c r="W29" s="149"/>
      <c r="X29" s="29"/>
      <c r="Y29" s="121"/>
      <c r="Z29" s="121"/>
      <c r="AA29" s="121"/>
      <c r="AB29" s="121"/>
      <c r="AC29" s="121"/>
      <c r="AD29" s="121"/>
      <c r="AE29" s="121"/>
      <c r="AF29" s="121"/>
      <c r="AG29" s="121"/>
      <c r="AH29" s="121"/>
      <c r="AI29" s="121"/>
      <c r="AJ29" s="121"/>
      <c r="AK29" s="121"/>
      <c r="AL29" s="17"/>
      <c r="AM29" s="61"/>
    </row>
    <row r="30" spans="1:39" ht="18.75" customHeight="1" x14ac:dyDescent="0.3">
      <c r="A30" s="160"/>
      <c r="B30" s="169"/>
      <c r="C30" s="124"/>
      <c r="D30" s="124"/>
      <c r="E30" s="124"/>
      <c r="F30" s="198" t="s">
        <v>116</v>
      </c>
      <c r="G30" s="192">
        <f>(1+G32)*'Organic Cash Flow'!$I$10</f>
        <v>0</v>
      </c>
      <c r="H30" s="192">
        <f>(1+H32)*'Organic Cash Flow'!$I$10</f>
        <v>0</v>
      </c>
      <c r="I30" s="192">
        <f>(1+I32)*'Organic Cash Flow'!$I$10</f>
        <v>0</v>
      </c>
      <c r="J30" s="192">
        <f>(1+J32)*'Organic Cash Flow'!$I$10</f>
        <v>0</v>
      </c>
      <c r="K30" s="192">
        <f>(1+K32)*'Organic Cash Flow'!$I$10</f>
        <v>0</v>
      </c>
      <c r="L30" s="192">
        <f>(1+L32)*'Organic Cash Flow'!$I$10</f>
        <v>0</v>
      </c>
      <c r="M30" s="192">
        <f>(1+M32)*'Organic Cash Flow'!$I$10</f>
        <v>0</v>
      </c>
      <c r="N30" s="192">
        <f>(1+N32)*'Organic Cash Flow'!$I$10</f>
        <v>0</v>
      </c>
      <c r="O30" s="192">
        <f>(1+O32)*'Organic Cash Flow'!$I$10</f>
        <v>0</v>
      </c>
      <c r="P30" s="192">
        <f>(1+P32)*'Organic Cash Flow'!$I$10</f>
        <v>0</v>
      </c>
      <c r="Q30" s="192">
        <f>(1+Q32)*'Organic Cash Flow'!$I$10</f>
        <v>0</v>
      </c>
      <c r="R30" s="192">
        <f>(1+R32)*'Organic Cash Flow'!$I$10</f>
        <v>0</v>
      </c>
      <c r="S30" s="193">
        <f>(1+S32)*'Organic Cash Flow'!$I$10</f>
        <v>0</v>
      </c>
      <c r="T30" s="121"/>
      <c r="U30" s="65"/>
      <c r="W30" s="149"/>
      <c r="X30" s="29"/>
      <c r="Y30" s="121"/>
      <c r="Z30" s="121"/>
      <c r="AA30" s="121"/>
      <c r="AB30" s="121"/>
      <c r="AC30" s="121"/>
      <c r="AD30" s="121"/>
      <c r="AE30" s="121"/>
      <c r="AF30" s="121"/>
      <c r="AG30" s="121"/>
      <c r="AH30" s="121"/>
      <c r="AI30" s="121"/>
      <c r="AJ30" s="121"/>
      <c r="AK30" s="121"/>
      <c r="AL30" s="17"/>
      <c r="AM30" s="61"/>
    </row>
    <row r="31" spans="1:39" ht="18.75" customHeight="1" x14ac:dyDescent="0.3">
      <c r="A31" s="160"/>
      <c r="B31" s="169"/>
      <c r="C31" s="124"/>
      <c r="D31" s="124"/>
      <c r="E31" s="124"/>
      <c r="F31" s="198" t="s">
        <v>121</v>
      </c>
      <c r="G31" s="192">
        <f>'Organic Cash Flow'!$M$10</f>
        <v>0</v>
      </c>
      <c r="H31" s="192">
        <f>'Organic Cash Flow'!$M$10</f>
        <v>0</v>
      </c>
      <c r="I31" s="192">
        <f>'Organic Cash Flow'!$M$10</f>
        <v>0</v>
      </c>
      <c r="J31" s="192">
        <f>'Organic Cash Flow'!$M$10</f>
        <v>0</v>
      </c>
      <c r="K31" s="192">
        <f>'Organic Cash Flow'!$M$10</f>
        <v>0</v>
      </c>
      <c r="L31" s="192">
        <f>'Organic Cash Flow'!$M$10</f>
        <v>0</v>
      </c>
      <c r="M31" s="192">
        <f>'Organic Cash Flow'!$M$10</f>
        <v>0</v>
      </c>
      <c r="N31" s="192">
        <f>'Organic Cash Flow'!$M$10</f>
        <v>0</v>
      </c>
      <c r="O31" s="192">
        <f>'Organic Cash Flow'!$M$10</f>
        <v>0</v>
      </c>
      <c r="P31" s="192">
        <f>'Organic Cash Flow'!$M$10</f>
        <v>0</v>
      </c>
      <c r="Q31" s="192">
        <f>'Organic Cash Flow'!$M$10</f>
        <v>0</v>
      </c>
      <c r="R31" s="192">
        <f>'Organic Cash Flow'!$M$10</f>
        <v>0</v>
      </c>
      <c r="S31" s="193">
        <f>'Organic Cash Flow'!$M$10</f>
        <v>0</v>
      </c>
      <c r="T31" s="121"/>
      <c r="U31" s="65"/>
      <c r="W31" s="149"/>
      <c r="X31" s="29"/>
      <c r="Y31" s="150" t="s">
        <v>67</v>
      </c>
      <c r="Z31" s="150"/>
      <c r="AA31" s="150"/>
      <c r="AB31" s="150"/>
      <c r="AC31" s="150"/>
      <c r="AD31" s="150"/>
      <c r="AE31" s="150"/>
      <c r="AF31" s="150"/>
      <c r="AG31" s="150"/>
      <c r="AH31" s="150"/>
      <c r="AI31" s="150"/>
      <c r="AJ31" s="150"/>
      <c r="AK31" s="150"/>
      <c r="AL31" s="17"/>
      <c r="AM31" s="61"/>
    </row>
    <row r="32" spans="1:39" x14ac:dyDescent="0.25">
      <c r="A32" s="160"/>
      <c r="B32" s="169"/>
      <c r="C32" s="182" t="s">
        <v>119</v>
      </c>
      <c r="D32" s="182" t="s">
        <v>118</v>
      </c>
      <c r="E32" s="182" t="s">
        <v>120</v>
      </c>
      <c r="F32" s="69"/>
      <c r="G32" s="206">
        <v>-0.3</v>
      </c>
      <c r="H32" s="206">
        <v>-0.25</v>
      </c>
      <c r="I32" s="206">
        <v>-0.2</v>
      </c>
      <c r="J32" s="206">
        <v>-0.15</v>
      </c>
      <c r="K32" s="206">
        <v>-0.1</v>
      </c>
      <c r="L32" s="206">
        <v>-0.05</v>
      </c>
      <c r="M32" s="206">
        <v>0</v>
      </c>
      <c r="N32" s="206">
        <v>0.05</v>
      </c>
      <c r="O32" s="206">
        <v>0.1</v>
      </c>
      <c r="P32" s="206">
        <v>0.15</v>
      </c>
      <c r="Q32" s="206">
        <v>0.2</v>
      </c>
      <c r="R32" s="206">
        <v>0.25</v>
      </c>
      <c r="S32" s="206">
        <v>0.3</v>
      </c>
      <c r="T32" s="31"/>
      <c r="U32" s="66"/>
      <c r="W32" s="149"/>
      <c r="X32" s="29"/>
      <c r="Y32" s="31">
        <f>G32</f>
        <v>-0.3</v>
      </c>
      <c r="Z32" s="31">
        <f t="shared" ref="Z32:AK32" si="2">H32</f>
        <v>-0.25</v>
      </c>
      <c r="AA32" s="31">
        <f t="shared" si="2"/>
        <v>-0.2</v>
      </c>
      <c r="AB32" s="31">
        <f t="shared" si="2"/>
        <v>-0.15</v>
      </c>
      <c r="AC32" s="31">
        <f t="shared" si="2"/>
        <v>-0.1</v>
      </c>
      <c r="AD32" s="31">
        <f t="shared" si="2"/>
        <v>-0.05</v>
      </c>
      <c r="AE32" s="31">
        <f t="shared" si="2"/>
        <v>0</v>
      </c>
      <c r="AF32" s="31">
        <f t="shared" si="2"/>
        <v>0.05</v>
      </c>
      <c r="AG32" s="31">
        <f t="shared" si="2"/>
        <v>0.1</v>
      </c>
      <c r="AH32" s="31">
        <f t="shared" si="2"/>
        <v>0.15</v>
      </c>
      <c r="AI32" s="31">
        <f t="shared" si="2"/>
        <v>0.2</v>
      </c>
      <c r="AJ32" s="31">
        <f t="shared" si="2"/>
        <v>0.25</v>
      </c>
      <c r="AK32" s="31">
        <f t="shared" si="2"/>
        <v>0.3</v>
      </c>
      <c r="AL32" s="17"/>
      <c r="AM32" s="61"/>
    </row>
    <row r="33" spans="1:39" ht="15" customHeight="1" x14ac:dyDescent="0.25">
      <c r="A33" s="160"/>
      <c r="B33" s="169"/>
      <c r="C33" s="176">
        <f>'Organic Cash Flow'!$E$11</f>
        <v>0</v>
      </c>
      <c r="D33" s="176">
        <f>(1+F33)*'Organic Cash Flow'!$I$11</f>
        <v>0</v>
      </c>
      <c r="E33" s="176">
        <f>'Organic Cash Flow'!$M$11</f>
        <v>0</v>
      </c>
      <c r="F33" s="173">
        <v>-0.3</v>
      </c>
      <c r="G33" s="33">
        <f>NPV('Organic Cash Flow'!$C$3,'Organic Cash Flow'!$E$46,(1+'CornSoyWheat Rot. Sensitivity'!G$32)*'Organic Cash Flow'!$I$10*(1+'CornSoyWheat Rot. Sensitivity'!$F33)*'Organic Cash Flow'!$I$11-'Organic Cash Flow'!$I$45,'Organic Cash Flow'!$M$46)</f>
        <v>0</v>
      </c>
      <c r="H33" s="33">
        <f>NPV('Organic Cash Flow'!$C$3,'Organic Cash Flow'!$E$46,(1+'CornSoyWheat Rot. Sensitivity'!H$32)*'Organic Cash Flow'!$I$10*(1+'CornSoyWheat Rot. Sensitivity'!$F33)*'Organic Cash Flow'!$I$11-'Organic Cash Flow'!$I$45,'Organic Cash Flow'!$M$46)</f>
        <v>0</v>
      </c>
      <c r="I33" s="33">
        <f>NPV('Organic Cash Flow'!$C$3,'Organic Cash Flow'!$E$46,(1+'CornSoyWheat Rot. Sensitivity'!I$32)*'Organic Cash Flow'!$I$10*(1+'CornSoyWheat Rot. Sensitivity'!$F33)*'Organic Cash Flow'!$I$11-'Organic Cash Flow'!$I$45,'Organic Cash Flow'!$M$46)</f>
        <v>0</v>
      </c>
      <c r="J33" s="33">
        <f>NPV('Organic Cash Flow'!$C$3,'Organic Cash Flow'!$E$46,(1+'CornSoyWheat Rot. Sensitivity'!J$32)*'Organic Cash Flow'!$I$10*(1+'CornSoyWheat Rot. Sensitivity'!$F33)*'Organic Cash Flow'!$I$11-'Organic Cash Flow'!$I$45,'Organic Cash Flow'!$M$46)</f>
        <v>0</v>
      </c>
      <c r="K33" s="33">
        <f>NPV('Organic Cash Flow'!$C$3,'Organic Cash Flow'!$E$46,(1+'CornSoyWheat Rot. Sensitivity'!K$32)*'Organic Cash Flow'!$I$10*(1+'CornSoyWheat Rot. Sensitivity'!$F33)*'Organic Cash Flow'!$I$11-'Organic Cash Flow'!$I$45,'Organic Cash Flow'!$M$46)</f>
        <v>0</v>
      </c>
      <c r="L33" s="33">
        <f>NPV('Organic Cash Flow'!$C$3,'Organic Cash Flow'!$E$46,(1+'CornSoyWheat Rot. Sensitivity'!L$32)*'Organic Cash Flow'!$I$10*(1+'CornSoyWheat Rot. Sensitivity'!$F33)*'Organic Cash Flow'!$I$11-'Organic Cash Flow'!$I$45,'Organic Cash Flow'!$M$46)</f>
        <v>0</v>
      </c>
      <c r="M33" s="33">
        <f>NPV('Organic Cash Flow'!$C$3,'Organic Cash Flow'!$E$46,(1+'CornSoyWheat Rot. Sensitivity'!M$32)*'Organic Cash Flow'!$I$10*(1+'CornSoyWheat Rot. Sensitivity'!$F33)*'Organic Cash Flow'!$I$11-'Organic Cash Flow'!$I$45,'Organic Cash Flow'!$M$46)</f>
        <v>0</v>
      </c>
      <c r="N33" s="33">
        <f>NPV('Organic Cash Flow'!$C$3,'Organic Cash Flow'!$E$46,(1+'CornSoyWheat Rot. Sensitivity'!N$32)*'Organic Cash Flow'!$I$10*(1+'CornSoyWheat Rot. Sensitivity'!$F33)*'Organic Cash Flow'!$I$11-'Organic Cash Flow'!$I$45,'Organic Cash Flow'!$M$46)</f>
        <v>0</v>
      </c>
      <c r="O33" s="33">
        <f>NPV('Organic Cash Flow'!$C$3,'Organic Cash Flow'!$E$46,(1+'CornSoyWheat Rot. Sensitivity'!O$32)*'Organic Cash Flow'!$I$10*(1+'CornSoyWheat Rot. Sensitivity'!$F33)*'Organic Cash Flow'!$I$11-'Organic Cash Flow'!$I$45,'Organic Cash Flow'!$M$46)</f>
        <v>0</v>
      </c>
      <c r="P33" s="33">
        <f>NPV('Organic Cash Flow'!$C$3,'Organic Cash Flow'!$E$46,(1+'CornSoyWheat Rot. Sensitivity'!P$32)*'Organic Cash Flow'!$I$10*(1+'CornSoyWheat Rot. Sensitivity'!$F33)*'Organic Cash Flow'!$I$11-'Organic Cash Flow'!$I$45,'Organic Cash Flow'!$M$46)</f>
        <v>0</v>
      </c>
      <c r="Q33" s="33">
        <f>NPV('Organic Cash Flow'!$C$3,'Organic Cash Flow'!$E$46,(1+'CornSoyWheat Rot. Sensitivity'!Q$32)*'Organic Cash Flow'!$I$10*(1+'CornSoyWheat Rot. Sensitivity'!$F33)*'Organic Cash Flow'!$I$11-'Organic Cash Flow'!$I$45,'Organic Cash Flow'!$M$46)</f>
        <v>0</v>
      </c>
      <c r="R33" s="33">
        <f>NPV('Organic Cash Flow'!$C$3,'Organic Cash Flow'!$E$46,(1+'CornSoyWheat Rot. Sensitivity'!R$32)*'Organic Cash Flow'!$I$10*(1+'CornSoyWheat Rot. Sensitivity'!$F33)*'Organic Cash Flow'!$I$11-'Organic Cash Flow'!$I$45,'Organic Cash Flow'!$M$46)</f>
        <v>0</v>
      </c>
      <c r="S33" s="33">
        <f>NPV('Organic Cash Flow'!$C$3,'Organic Cash Flow'!$E$46,(1+'CornSoyWheat Rot. Sensitivity'!S$32)*'Organic Cash Flow'!$I$10*(1+'CornSoyWheat Rot. Sensitivity'!$F33)*'Organic Cash Flow'!$I$11-'Organic Cash Flow'!$I$45,'Organic Cash Flow'!$M$46)</f>
        <v>0</v>
      </c>
      <c r="T33" s="33"/>
      <c r="U33" s="67"/>
      <c r="W33" s="149"/>
      <c r="X33" s="32">
        <f>F33</f>
        <v>-0.3</v>
      </c>
      <c r="Y33" s="35" t="e">
        <f>G33/NPV('Organic Cash Flow'!$C$3,'Organic Cash Flow'!$E$45,'Organic Cash Flow'!$I$45,'Organic Cash Flow'!$M$45)</f>
        <v>#DIV/0!</v>
      </c>
      <c r="Z33" s="35" t="e">
        <f>H33/NPV('Organic Cash Flow'!$C$3,'Organic Cash Flow'!$E$45,'Organic Cash Flow'!$I$45,'Organic Cash Flow'!$M$45)</f>
        <v>#DIV/0!</v>
      </c>
      <c r="AA33" s="35" t="e">
        <f>I33/NPV('Organic Cash Flow'!$C$3,'Organic Cash Flow'!$E$45,'Organic Cash Flow'!$I$45,'Organic Cash Flow'!$M$45)</f>
        <v>#DIV/0!</v>
      </c>
      <c r="AB33" s="35" t="e">
        <f>J33/NPV('Organic Cash Flow'!$C$3,'Organic Cash Flow'!$E$45,'Organic Cash Flow'!$I$45,'Organic Cash Flow'!$M$45)</f>
        <v>#DIV/0!</v>
      </c>
      <c r="AC33" s="35" t="e">
        <f>K33/NPV('Organic Cash Flow'!$C$3,'Organic Cash Flow'!$E$45,'Organic Cash Flow'!$I$45,'Organic Cash Flow'!$M$45)</f>
        <v>#DIV/0!</v>
      </c>
      <c r="AD33" s="35" t="e">
        <f>L33/NPV('Organic Cash Flow'!$C$3,'Organic Cash Flow'!$E$45,'Organic Cash Flow'!$I$45,'Organic Cash Flow'!$M$45)</f>
        <v>#DIV/0!</v>
      </c>
      <c r="AE33" s="35" t="e">
        <f>M33/NPV('Organic Cash Flow'!$C$3,'Organic Cash Flow'!$E$45,'Organic Cash Flow'!$I$45,'Organic Cash Flow'!$M$45)</f>
        <v>#DIV/0!</v>
      </c>
      <c r="AF33" s="35" t="e">
        <f>N33/NPV('Organic Cash Flow'!$C$3,'Organic Cash Flow'!$E$45,'Organic Cash Flow'!$I$45,'Organic Cash Flow'!$M$45)</f>
        <v>#DIV/0!</v>
      </c>
      <c r="AG33" s="35" t="e">
        <f>O33/NPV('Organic Cash Flow'!$C$3,'Organic Cash Flow'!$E$45,'Organic Cash Flow'!$I$45,'Organic Cash Flow'!$M$45)</f>
        <v>#DIV/0!</v>
      </c>
      <c r="AH33" s="35" t="e">
        <f>P33/NPV('Organic Cash Flow'!$C$3,'Organic Cash Flow'!$E$45,'Organic Cash Flow'!$I$45,'Organic Cash Flow'!$M$45)</f>
        <v>#DIV/0!</v>
      </c>
      <c r="AI33" s="35" t="e">
        <f>Q33/NPV('Organic Cash Flow'!$C$3,'Organic Cash Flow'!$E$45,'Organic Cash Flow'!$I$45,'Organic Cash Flow'!$M$45)</f>
        <v>#DIV/0!</v>
      </c>
      <c r="AJ33" s="35" t="e">
        <f>R33/NPV('Organic Cash Flow'!$C$3,'Organic Cash Flow'!$E$45,'Organic Cash Flow'!$I$45,'Organic Cash Flow'!$M$45)</f>
        <v>#DIV/0!</v>
      </c>
      <c r="AK33" s="35" t="e">
        <f>S33/NPV('Organic Cash Flow'!$C$3,'Organic Cash Flow'!$E$45,'Organic Cash Flow'!$I$45,'Organic Cash Flow'!$M$45)</f>
        <v>#DIV/0!</v>
      </c>
      <c r="AL33" s="17"/>
      <c r="AM33" s="61"/>
    </row>
    <row r="34" spans="1:39" x14ac:dyDescent="0.25">
      <c r="A34" s="160"/>
      <c r="B34" s="169"/>
      <c r="C34" s="176">
        <f>'Organic Cash Flow'!$E$11</f>
        <v>0</v>
      </c>
      <c r="D34" s="176">
        <f>(1+F34)*'Organic Cash Flow'!$I$11</f>
        <v>0</v>
      </c>
      <c r="E34" s="176">
        <f>'Organic Cash Flow'!$M$11</f>
        <v>0</v>
      </c>
      <c r="F34" s="173">
        <v>-0.25</v>
      </c>
      <c r="G34" s="33">
        <f>NPV('Organic Cash Flow'!$C$3,'Organic Cash Flow'!$E$46,(1+'CornSoyWheat Rot. Sensitivity'!G$32)*'Organic Cash Flow'!$I$10*(1+'CornSoyWheat Rot. Sensitivity'!$F34)*'Organic Cash Flow'!$I$11-'Organic Cash Flow'!$I$45,'Organic Cash Flow'!$M$46)</f>
        <v>0</v>
      </c>
      <c r="H34" s="33">
        <f>NPV('Organic Cash Flow'!$C$3,'Organic Cash Flow'!$E$46,(1+'CornSoyWheat Rot. Sensitivity'!H$32)*'Organic Cash Flow'!$I$10*(1+'CornSoyWheat Rot. Sensitivity'!$F34)*'Organic Cash Flow'!$I$11-'Organic Cash Flow'!$I$45,'Organic Cash Flow'!$M$46)</f>
        <v>0</v>
      </c>
      <c r="I34" s="33">
        <f>NPV('Organic Cash Flow'!$C$3,'Organic Cash Flow'!$E$46,(1+'CornSoyWheat Rot. Sensitivity'!I$32)*'Organic Cash Flow'!$I$10*(1+'CornSoyWheat Rot. Sensitivity'!$F34)*'Organic Cash Flow'!$I$11-'Organic Cash Flow'!$I$45,'Organic Cash Flow'!$M$46)</f>
        <v>0</v>
      </c>
      <c r="J34" s="33">
        <f>NPV('Organic Cash Flow'!$C$3,'Organic Cash Flow'!$E$46,(1+'CornSoyWheat Rot. Sensitivity'!J$32)*'Organic Cash Flow'!$I$10*(1+'CornSoyWheat Rot. Sensitivity'!$F34)*'Organic Cash Flow'!$I$11-'Organic Cash Flow'!$I$45,'Organic Cash Flow'!$M$46)</f>
        <v>0</v>
      </c>
      <c r="K34" s="33">
        <f>NPV('Organic Cash Flow'!$C$3,'Organic Cash Flow'!$E$46,(1+'CornSoyWheat Rot. Sensitivity'!K$32)*'Organic Cash Flow'!$I$10*(1+'CornSoyWheat Rot. Sensitivity'!$F34)*'Organic Cash Flow'!$I$11-'Organic Cash Flow'!$I$45,'Organic Cash Flow'!$M$46)</f>
        <v>0</v>
      </c>
      <c r="L34" s="33">
        <f>NPV('Organic Cash Flow'!$C$3,'Organic Cash Flow'!$E$46,(1+'CornSoyWheat Rot. Sensitivity'!L$32)*'Organic Cash Flow'!$I$10*(1+'CornSoyWheat Rot. Sensitivity'!$F34)*'Organic Cash Flow'!$I$11-'Organic Cash Flow'!$I$45,'Organic Cash Flow'!$M$46)</f>
        <v>0</v>
      </c>
      <c r="M34" s="33">
        <f>NPV('Organic Cash Flow'!$C$3,'Organic Cash Flow'!$E$46,(1+'CornSoyWheat Rot. Sensitivity'!M$32)*'Organic Cash Flow'!$I$10*(1+'CornSoyWheat Rot. Sensitivity'!$F34)*'Organic Cash Flow'!$I$11-'Organic Cash Flow'!$I$45,'Organic Cash Flow'!$M$46)</f>
        <v>0</v>
      </c>
      <c r="N34" s="33">
        <f>NPV('Organic Cash Flow'!$C$3,'Organic Cash Flow'!$E$46,(1+'CornSoyWheat Rot. Sensitivity'!N$32)*'Organic Cash Flow'!$I$10*(1+'CornSoyWheat Rot. Sensitivity'!$F34)*'Organic Cash Flow'!$I$11-'Organic Cash Flow'!$I$45,'Organic Cash Flow'!$M$46)</f>
        <v>0</v>
      </c>
      <c r="O34" s="33">
        <f>NPV('Organic Cash Flow'!$C$3,'Organic Cash Flow'!$E$46,(1+'CornSoyWheat Rot. Sensitivity'!O$32)*'Organic Cash Flow'!$I$10*(1+'CornSoyWheat Rot. Sensitivity'!$F34)*'Organic Cash Flow'!$I$11-'Organic Cash Flow'!$I$45,'Organic Cash Flow'!$M$46)</f>
        <v>0</v>
      </c>
      <c r="P34" s="33">
        <f>NPV('Organic Cash Flow'!$C$3,'Organic Cash Flow'!$E$46,(1+'CornSoyWheat Rot. Sensitivity'!P$32)*'Organic Cash Flow'!$I$10*(1+'CornSoyWheat Rot. Sensitivity'!$F34)*'Organic Cash Flow'!$I$11-'Organic Cash Flow'!$I$45,'Organic Cash Flow'!$M$46)</f>
        <v>0</v>
      </c>
      <c r="Q34" s="33">
        <f>NPV('Organic Cash Flow'!$C$3,'Organic Cash Flow'!$E$46,(1+'CornSoyWheat Rot. Sensitivity'!Q$32)*'Organic Cash Flow'!$I$10*(1+'CornSoyWheat Rot. Sensitivity'!$F34)*'Organic Cash Flow'!$I$11-'Organic Cash Flow'!$I$45,'Organic Cash Flow'!$M$46)</f>
        <v>0</v>
      </c>
      <c r="R34" s="33">
        <f>NPV('Organic Cash Flow'!$C$3,'Organic Cash Flow'!$E$46,(1+'CornSoyWheat Rot. Sensitivity'!R$32)*'Organic Cash Flow'!$I$10*(1+'CornSoyWheat Rot. Sensitivity'!$F34)*'Organic Cash Flow'!$I$11-'Organic Cash Flow'!$I$45,'Organic Cash Flow'!$M$46)</f>
        <v>0</v>
      </c>
      <c r="S34" s="33">
        <f>NPV('Organic Cash Flow'!$C$3,'Organic Cash Flow'!$E$46,(1+'CornSoyWheat Rot. Sensitivity'!S$32)*'Organic Cash Flow'!$I$10*(1+'CornSoyWheat Rot. Sensitivity'!$F34)*'Organic Cash Flow'!$I$11-'Organic Cash Flow'!$I$45,'Organic Cash Flow'!$M$46)</f>
        <v>0</v>
      </c>
      <c r="T34" s="33"/>
      <c r="U34" s="67"/>
      <c r="W34" s="149"/>
      <c r="X34" s="32">
        <f t="shared" ref="X34:X45" si="3">F34</f>
        <v>-0.25</v>
      </c>
      <c r="Y34" s="35" t="e">
        <f>G34/NPV('Organic Cash Flow'!$C$3,'Organic Cash Flow'!$E$45,'Organic Cash Flow'!$I$45,'Organic Cash Flow'!$M$45)</f>
        <v>#DIV/0!</v>
      </c>
      <c r="Z34" s="35" t="e">
        <f>H34/NPV('Organic Cash Flow'!$C$3,'Organic Cash Flow'!$E$45,'Organic Cash Flow'!$I$45,'Organic Cash Flow'!$M$45)</f>
        <v>#DIV/0!</v>
      </c>
      <c r="AA34" s="35" t="e">
        <f>I34/NPV('Organic Cash Flow'!$C$3,'Organic Cash Flow'!$E$45,'Organic Cash Flow'!$I$45,'Organic Cash Flow'!$M$45)</f>
        <v>#DIV/0!</v>
      </c>
      <c r="AB34" s="35" t="e">
        <f>J34/NPV('Organic Cash Flow'!$C$3,'Organic Cash Flow'!$E$45,'Organic Cash Flow'!$I$45,'Organic Cash Flow'!$M$45)</f>
        <v>#DIV/0!</v>
      </c>
      <c r="AC34" s="35" t="e">
        <f>K34/NPV('Organic Cash Flow'!$C$3,'Organic Cash Flow'!$E$45,'Organic Cash Flow'!$I$45,'Organic Cash Flow'!$M$45)</f>
        <v>#DIV/0!</v>
      </c>
      <c r="AD34" s="35" t="e">
        <f>L34/NPV('Organic Cash Flow'!$C$3,'Organic Cash Flow'!$E$45,'Organic Cash Flow'!$I$45,'Organic Cash Flow'!$M$45)</f>
        <v>#DIV/0!</v>
      </c>
      <c r="AE34" s="35" t="e">
        <f>M34/NPV('Organic Cash Flow'!$C$3,'Organic Cash Flow'!$E$45,'Organic Cash Flow'!$I$45,'Organic Cash Flow'!$M$45)</f>
        <v>#DIV/0!</v>
      </c>
      <c r="AF34" s="35" t="e">
        <f>N34/NPV('Organic Cash Flow'!$C$3,'Organic Cash Flow'!$E$45,'Organic Cash Flow'!$I$45,'Organic Cash Flow'!$M$45)</f>
        <v>#DIV/0!</v>
      </c>
      <c r="AG34" s="35" t="e">
        <f>O34/NPV('Organic Cash Flow'!$C$3,'Organic Cash Flow'!$E$45,'Organic Cash Flow'!$I$45,'Organic Cash Flow'!$M$45)</f>
        <v>#DIV/0!</v>
      </c>
      <c r="AH34" s="35" t="e">
        <f>P34/NPV('Organic Cash Flow'!$C$3,'Organic Cash Flow'!$E$45,'Organic Cash Flow'!$I$45,'Organic Cash Flow'!$M$45)</f>
        <v>#DIV/0!</v>
      </c>
      <c r="AI34" s="35" t="e">
        <f>Q34/NPV('Organic Cash Flow'!$C$3,'Organic Cash Flow'!$E$45,'Organic Cash Flow'!$I$45,'Organic Cash Flow'!$M$45)</f>
        <v>#DIV/0!</v>
      </c>
      <c r="AJ34" s="35" t="e">
        <f>R34/NPV('Organic Cash Flow'!$C$3,'Organic Cash Flow'!$E$45,'Organic Cash Flow'!$I$45,'Organic Cash Flow'!$M$45)</f>
        <v>#DIV/0!</v>
      </c>
      <c r="AK34" s="35" t="e">
        <f>S34/NPV('Organic Cash Flow'!$C$3,'Organic Cash Flow'!$E$45,'Organic Cash Flow'!$I$45,'Organic Cash Flow'!$M$45)</f>
        <v>#DIV/0!</v>
      </c>
      <c r="AL34" s="17"/>
      <c r="AM34" s="61"/>
    </row>
    <row r="35" spans="1:39" x14ac:dyDescent="0.25">
      <c r="A35" s="160"/>
      <c r="B35" s="169"/>
      <c r="C35" s="176">
        <f>'Organic Cash Flow'!$E$11</f>
        <v>0</v>
      </c>
      <c r="D35" s="176">
        <f>(1+F35)*'Organic Cash Flow'!$I$11</f>
        <v>0</v>
      </c>
      <c r="E35" s="176">
        <f>'Organic Cash Flow'!$M$11</f>
        <v>0</v>
      </c>
      <c r="F35" s="173">
        <v>-0.2</v>
      </c>
      <c r="G35" s="33">
        <f>NPV('Organic Cash Flow'!$C$3,'Organic Cash Flow'!$E$46,(1+'CornSoyWheat Rot. Sensitivity'!G$32)*'Organic Cash Flow'!$I$10*(1+'CornSoyWheat Rot. Sensitivity'!$F35)*'Organic Cash Flow'!$I$11-'Organic Cash Flow'!$I$45,'Organic Cash Flow'!$M$46)</f>
        <v>0</v>
      </c>
      <c r="H35" s="33">
        <f>NPV('Organic Cash Flow'!$C$3,'Organic Cash Flow'!$E$46,(1+'CornSoyWheat Rot. Sensitivity'!H$32)*'Organic Cash Flow'!$I$10*(1+'CornSoyWheat Rot. Sensitivity'!$F35)*'Organic Cash Flow'!$I$11-'Organic Cash Flow'!$I$45,'Organic Cash Flow'!$M$46)</f>
        <v>0</v>
      </c>
      <c r="I35" s="33">
        <f>NPV('Organic Cash Flow'!$C$3,'Organic Cash Flow'!$E$46,(1+'CornSoyWheat Rot. Sensitivity'!I$32)*'Organic Cash Flow'!$I$10*(1+'CornSoyWheat Rot. Sensitivity'!$F35)*'Organic Cash Flow'!$I$11-'Organic Cash Flow'!$I$45,'Organic Cash Flow'!$M$46)</f>
        <v>0</v>
      </c>
      <c r="J35" s="33">
        <f>NPV('Organic Cash Flow'!$C$3,'Organic Cash Flow'!$E$46,(1+'CornSoyWheat Rot. Sensitivity'!J$32)*'Organic Cash Flow'!$I$10*(1+'CornSoyWheat Rot. Sensitivity'!$F35)*'Organic Cash Flow'!$I$11-'Organic Cash Flow'!$I$45,'Organic Cash Flow'!$M$46)</f>
        <v>0</v>
      </c>
      <c r="K35" s="33">
        <f>NPV('Organic Cash Flow'!$C$3,'Organic Cash Flow'!$E$46,(1+'CornSoyWheat Rot. Sensitivity'!K$32)*'Organic Cash Flow'!$I$10*(1+'CornSoyWheat Rot. Sensitivity'!$F35)*'Organic Cash Flow'!$I$11-'Organic Cash Flow'!$I$45,'Organic Cash Flow'!$M$46)</f>
        <v>0</v>
      </c>
      <c r="L35" s="33">
        <f>NPV('Organic Cash Flow'!$C$3,'Organic Cash Flow'!$E$46,(1+'CornSoyWheat Rot. Sensitivity'!L$32)*'Organic Cash Flow'!$I$10*(1+'CornSoyWheat Rot. Sensitivity'!$F35)*'Organic Cash Flow'!$I$11-'Organic Cash Flow'!$I$45,'Organic Cash Flow'!$M$46)</f>
        <v>0</v>
      </c>
      <c r="M35" s="33">
        <f>NPV('Organic Cash Flow'!$C$3,'Organic Cash Flow'!$E$46,(1+'CornSoyWheat Rot. Sensitivity'!M$32)*'Organic Cash Flow'!$I$10*(1+'CornSoyWheat Rot. Sensitivity'!$F35)*'Organic Cash Flow'!$I$11-'Organic Cash Flow'!$I$45,'Organic Cash Flow'!$M$46)</f>
        <v>0</v>
      </c>
      <c r="N35" s="33">
        <f>NPV('Organic Cash Flow'!$C$3,'Organic Cash Flow'!$E$46,(1+'CornSoyWheat Rot. Sensitivity'!N$32)*'Organic Cash Flow'!$I$10*(1+'CornSoyWheat Rot. Sensitivity'!$F35)*'Organic Cash Flow'!$I$11-'Organic Cash Flow'!$I$45,'Organic Cash Flow'!$M$46)</f>
        <v>0</v>
      </c>
      <c r="O35" s="33">
        <f>NPV('Organic Cash Flow'!$C$3,'Organic Cash Flow'!$E$46,(1+'CornSoyWheat Rot. Sensitivity'!O$32)*'Organic Cash Flow'!$I$10*(1+'CornSoyWheat Rot. Sensitivity'!$F35)*'Organic Cash Flow'!$I$11-'Organic Cash Flow'!$I$45,'Organic Cash Flow'!$M$46)</f>
        <v>0</v>
      </c>
      <c r="P35" s="33">
        <f>NPV('Organic Cash Flow'!$C$3,'Organic Cash Flow'!$E$46,(1+'CornSoyWheat Rot. Sensitivity'!P$32)*'Organic Cash Flow'!$I$10*(1+'CornSoyWheat Rot. Sensitivity'!$F35)*'Organic Cash Flow'!$I$11-'Organic Cash Flow'!$I$45,'Organic Cash Flow'!$M$46)</f>
        <v>0</v>
      </c>
      <c r="Q35" s="33">
        <f>NPV('Organic Cash Flow'!$C$3,'Organic Cash Flow'!$E$46,(1+'CornSoyWheat Rot. Sensitivity'!Q$32)*'Organic Cash Flow'!$I$10*(1+'CornSoyWheat Rot. Sensitivity'!$F35)*'Organic Cash Flow'!$I$11-'Organic Cash Flow'!$I$45,'Organic Cash Flow'!$M$46)</f>
        <v>0</v>
      </c>
      <c r="R35" s="33">
        <f>NPV('Organic Cash Flow'!$C$3,'Organic Cash Flow'!$E$46,(1+'CornSoyWheat Rot. Sensitivity'!R$32)*'Organic Cash Flow'!$I$10*(1+'CornSoyWheat Rot. Sensitivity'!$F35)*'Organic Cash Flow'!$I$11-'Organic Cash Flow'!$I$45,'Organic Cash Flow'!$M$46)</f>
        <v>0</v>
      </c>
      <c r="S35" s="33">
        <f>NPV('Organic Cash Flow'!$C$3,'Organic Cash Flow'!$E$46,(1+'CornSoyWheat Rot. Sensitivity'!S$32)*'Organic Cash Flow'!$I$10*(1+'CornSoyWheat Rot. Sensitivity'!$F35)*'Organic Cash Flow'!$I$11-'Organic Cash Flow'!$I$45,'Organic Cash Flow'!$M$46)</f>
        <v>0</v>
      </c>
      <c r="T35" s="33"/>
      <c r="U35" s="67"/>
      <c r="W35" s="149"/>
      <c r="X35" s="32">
        <f t="shared" si="3"/>
        <v>-0.2</v>
      </c>
      <c r="Y35" s="35" t="e">
        <f>G35/NPV('Organic Cash Flow'!$C$3,'Organic Cash Flow'!$E$45,'Organic Cash Flow'!$I$45,'Organic Cash Flow'!$M$45)</f>
        <v>#DIV/0!</v>
      </c>
      <c r="Z35" s="35" t="e">
        <f>H35/NPV('Organic Cash Flow'!$C$3,'Organic Cash Flow'!$E$45,'Organic Cash Flow'!$I$45,'Organic Cash Flow'!$M$45)</f>
        <v>#DIV/0!</v>
      </c>
      <c r="AA35" s="35" t="e">
        <f>I35/NPV('Organic Cash Flow'!$C$3,'Organic Cash Flow'!$E$45,'Organic Cash Flow'!$I$45,'Organic Cash Flow'!$M$45)</f>
        <v>#DIV/0!</v>
      </c>
      <c r="AB35" s="35" t="e">
        <f>J35/NPV('Organic Cash Flow'!$C$3,'Organic Cash Flow'!$E$45,'Organic Cash Flow'!$I$45,'Organic Cash Flow'!$M$45)</f>
        <v>#DIV/0!</v>
      </c>
      <c r="AC35" s="35" t="e">
        <f>K35/NPV('Organic Cash Flow'!$C$3,'Organic Cash Flow'!$E$45,'Organic Cash Flow'!$I$45,'Organic Cash Flow'!$M$45)</f>
        <v>#DIV/0!</v>
      </c>
      <c r="AD35" s="35" t="e">
        <f>L35/NPV('Organic Cash Flow'!$C$3,'Organic Cash Flow'!$E$45,'Organic Cash Flow'!$I$45,'Organic Cash Flow'!$M$45)</f>
        <v>#DIV/0!</v>
      </c>
      <c r="AE35" s="35" t="e">
        <f>M35/NPV('Organic Cash Flow'!$C$3,'Organic Cash Flow'!$E$45,'Organic Cash Flow'!$I$45,'Organic Cash Flow'!$M$45)</f>
        <v>#DIV/0!</v>
      </c>
      <c r="AF35" s="35" t="e">
        <f>N35/NPV('Organic Cash Flow'!$C$3,'Organic Cash Flow'!$E$45,'Organic Cash Flow'!$I$45,'Organic Cash Flow'!$M$45)</f>
        <v>#DIV/0!</v>
      </c>
      <c r="AG35" s="35" t="e">
        <f>O35/NPV('Organic Cash Flow'!$C$3,'Organic Cash Flow'!$E$45,'Organic Cash Flow'!$I$45,'Organic Cash Flow'!$M$45)</f>
        <v>#DIV/0!</v>
      </c>
      <c r="AH35" s="35" t="e">
        <f>P35/NPV('Organic Cash Flow'!$C$3,'Organic Cash Flow'!$E$45,'Organic Cash Flow'!$I$45,'Organic Cash Flow'!$M$45)</f>
        <v>#DIV/0!</v>
      </c>
      <c r="AI35" s="35" t="e">
        <f>Q35/NPV('Organic Cash Flow'!$C$3,'Organic Cash Flow'!$E$45,'Organic Cash Flow'!$I$45,'Organic Cash Flow'!$M$45)</f>
        <v>#DIV/0!</v>
      </c>
      <c r="AJ35" s="35" t="e">
        <f>R35/NPV('Organic Cash Flow'!$C$3,'Organic Cash Flow'!$E$45,'Organic Cash Flow'!$I$45,'Organic Cash Flow'!$M$45)</f>
        <v>#DIV/0!</v>
      </c>
      <c r="AK35" s="35" t="e">
        <f>S35/NPV('Organic Cash Flow'!$C$3,'Organic Cash Flow'!$E$45,'Organic Cash Flow'!$I$45,'Organic Cash Flow'!$M$45)</f>
        <v>#DIV/0!</v>
      </c>
      <c r="AL35" s="17"/>
      <c r="AM35" s="61"/>
    </row>
    <row r="36" spans="1:39" x14ac:dyDescent="0.25">
      <c r="A36" s="160"/>
      <c r="B36" s="169"/>
      <c r="C36" s="176">
        <f>'Organic Cash Flow'!$E$11</f>
        <v>0</v>
      </c>
      <c r="D36" s="176">
        <f>(1+F36)*'Organic Cash Flow'!$I$11</f>
        <v>0</v>
      </c>
      <c r="E36" s="176">
        <f>'Organic Cash Flow'!$M$11</f>
        <v>0</v>
      </c>
      <c r="F36" s="173">
        <v>-0.15</v>
      </c>
      <c r="G36" s="33">
        <f>NPV('Organic Cash Flow'!$C$3,'Organic Cash Flow'!$E$46,(1+'CornSoyWheat Rot. Sensitivity'!G$32)*'Organic Cash Flow'!$I$10*(1+'CornSoyWheat Rot. Sensitivity'!$F36)*'Organic Cash Flow'!$I$11-'Organic Cash Flow'!$I$45,'Organic Cash Flow'!$M$46)</f>
        <v>0</v>
      </c>
      <c r="H36" s="33">
        <f>NPV('Organic Cash Flow'!$C$3,'Organic Cash Flow'!$E$46,(1+'CornSoyWheat Rot. Sensitivity'!H$32)*'Organic Cash Flow'!$I$10*(1+'CornSoyWheat Rot. Sensitivity'!$F36)*'Organic Cash Flow'!$I$11-'Organic Cash Flow'!$I$45,'Organic Cash Flow'!$M$46)</f>
        <v>0</v>
      </c>
      <c r="I36" s="33">
        <f>NPV('Organic Cash Flow'!$C$3,'Organic Cash Flow'!$E$46,(1+'CornSoyWheat Rot. Sensitivity'!I$32)*'Organic Cash Flow'!$I$10*(1+'CornSoyWheat Rot. Sensitivity'!$F36)*'Organic Cash Flow'!$I$11-'Organic Cash Flow'!$I$45,'Organic Cash Flow'!$M$46)</f>
        <v>0</v>
      </c>
      <c r="J36" s="33">
        <f>NPV('Organic Cash Flow'!$C$3,'Organic Cash Flow'!$E$46,(1+'CornSoyWheat Rot. Sensitivity'!J$32)*'Organic Cash Flow'!$I$10*(1+'CornSoyWheat Rot. Sensitivity'!$F36)*'Organic Cash Flow'!$I$11-'Organic Cash Flow'!$I$45,'Organic Cash Flow'!$M$46)</f>
        <v>0</v>
      </c>
      <c r="K36" s="33">
        <f>NPV('Organic Cash Flow'!$C$3,'Organic Cash Flow'!$E$46,(1+'CornSoyWheat Rot. Sensitivity'!K$32)*'Organic Cash Flow'!$I$10*(1+'CornSoyWheat Rot. Sensitivity'!$F36)*'Organic Cash Flow'!$I$11-'Organic Cash Flow'!$I$45,'Organic Cash Flow'!$M$46)</f>
        <v>0</v>
      </c>
      <c r="L36" s="33">
        <f>NPV('Organic Cash Flow'!$C$3,'Organic Cash Flow'!$E$46,(1+'CornSoyWheat Rot. Sensitivity'!L$32)*'Organic Cash Flow'!$I$10*(1+'CornSoyWheat Rot. Sensitivity'!$F36)*'Organic Cash Flow'!$I$11-'Organic Cash Flow'!$I$45,'Organic Cash Flow'!$M$46)</f>
        <v>0</v>
      </c>
      <c r="M36" s="33">
        <f>NPV('Organic Cash Flow'!$C$3,'Organic Cash Flow'!$E$46,(1+'CornSoyWheat Rot. Sensitivity'!M$32)*'Organic Cash Flow'!$I$10*(1+'CornSoyWheat Rot. Sensitivity'!$F36)*'Organic Cash Flow'!$I$11-'Organic Cash Flow'!$I$45,'Organic Cash Flow'!$M$46)</f>
        <v>0</v>
      </c>
      <c r="N36" s="33">
        <f>NPV('Organic Cash Flow'!$C$3,'Organic Cash Flow'!$E$46,(1+'CornSoyWheat Rot. Sensitivity'!N$32)*'Organic Cash Flow'!$I$10*(1+'CornSoyWheat Rot. Sensitivity'!$F36)*'Organic Cash Flow'!$I$11-'Organic Cash Flow'!$I$45,'Organic Cash Flow'!$M$46)</f>
        <v>0</v>
      </c>
      <c r="O36" s="33">
        <f>NPV('Organic Cash Flow'!$C$3,'Organic Cash Flow'!$E$46,(1+'CornSoyWheat Rot. Sensitivity'!O$32)*'Organic Cash Flow'!$I$10*(1+'CornSoyWheat Rot. Sensitivity'!$F36)*'Organic Cash Flow'!$I$11-'Organic Cash Flow'!$I$45,'Organic Cash Flow'!$M$46)</f>
        <v>0</v>
      </c>
      <c r="P36" s="33">
        <f>NPV('Organic Cash Flow'!$C$3,'Organic Cash Flow'!$E$46,(1+'CornSoyWheat Rot. Sensitivity'!P$32)*'Organic Cash Flow'!$I$10*(1+'CornSoyWheat Rot. Sensitivity'!$F36)*'Organic Cash Flow'!$I$11-'Organic Cash Flow'!$I$45,'Organic Cash Flow'!$M$46)</f>
        <v>0</v>
      </c>
      <c r="Q36" s="33">
        <f>NPV('Organic Cash Flow'!$C$3,'Organic Cash Flow'!$E$46,(1+'CornSoyWheat Rot. Sensitivity'!Q$32)*'Organic Cash Flow'!$I$10*(1+'CornSoyWheat Rot. Sensitivity'!$F36)*'Organic Cash Flow'!$I$11-'Organic Cash Flow'!$I$45,'Organic Cash Flow'!$M$46)</f>
        <v>0</v>
      </c>
      <c r="R36" s="33">
        <f>NPV('Organic Cash Flow'!$C$3,'Organic Cash Flow'!$E$46,(1+'CornSoyWheat Rot. Sensitivity'!R$32)*'Organic Cash Flow'!$I$10*(1+'CornSoyWheat Rot. Sensitivity'!$F36)*'Organic Cash Flow'!$I$11-'Organic Cash Flow'!$I$45,'Organic Cash Flow'!$M$46)</f>
        <v>0</v>
      </c>
      <c r="S36" s="33">
        <f>NPV('Organic Cash Flow'!$C$3,'Organic Cash Flow'!$E$46,(1+'CornSoyWheat Rot. Sensitivity'!S$32)*'Organic Cash Flow'!$I$10*(1+'CornSoyWheat Rot. Sensitivity'!$F36)*'Organic Cash Flow'!$I$11-'Organic Cash Flow'!$I$45,'Organic Cash Flow'!$M$46)</f>
        <v>0</v>
      </c>
      <c r="T36" s="33"/>
      <c r="U36" s="67"/>
      <c r="W36" s="149"/>
      <c r="X36" s="32">
        <f t="shared" si="3"/>
        <v>-0.15</v>
      </c>
      <c r="Y36" s="35" t="e">
        <f>G36/NPV('Organic Cash Flow'!$C$3,'Organic Cash Flow'!$E$45,'Organic Cash Flow'!$I$45,'Organic Cash Flow'!$M$45)</f>
        <v>#DIV/0!</v>
      </c>
      <c r="Z36" s="35" t="e">
        <f>H36/NPV('Organic Cash Flow'!$C$3,'Organic Cash Flow'!$E$45,'Organic Cash Flow'!$I$45,'Organic Cash Flow'!$M$45)</f>
        <v>#DIV/0!</v>
      </c>
      <c r="AA36" s="35" t="e">
        <f>I36/NPV('Organic Cash Flow'!$C$3,'Organic Cash Flow'!$E$45,'Organic Cash Flow'!$I$45,'Organic Cash Flow'!$M$45)</f>
        <v>#DIV/0!</v>
      </c>
      <c r="AB36" s="35" t="e">
        <f>J36/NPV('Organic Cash Flow'!$C$3,'Organic Cash Flow'!$E$45,'Organic Cash Flow'!$I$45,'Organic Cash Flow'!$M$45)</f>
        <v>#DIV/0!</v>
      </c>
      <c r="AC36" s="35" t="e">
        <f>K36/NPV('Organic Cash Flow'!$C$3,'Organic Cash Flow'!$E$45,'Organic Cash Flow'!$I$45,'Organic Cash Flow'!$M$45)</f>
        <v>#DIV/0!</v>
      </c>
      <c r="AD36" s="35" t="e">
        <f>L36/NPV('Organic Cash Flow'!$C$3,'Organic Cash Flow'!$E$45,'Organic Cash Flow'!$I$45,'Organic Cash Flow'!$M$45)</f>
        <v>#DIV/0!</v>
      </c>
      <c r="AE36" s="35" t="e">
        <f>M36/NPV('Organic Cash Flow'!$C$3,'Organic Cash Flow'!$E$45,'Organic Cash Flow'!$I$45,'Organic Cash Flow'!$M$45)</f>
        <v>#DIV/0!</v>
      </c>
      <c r="AF36" s="35" t="e">
        <f>N36/NPV('Organic Cash Flow'!$C$3,'Organic Cash Flow'!$E$45,'Organic Cash Flow'!$I$45,'Organic Cash Flow'!$M$45)</f>
        <v>#DIV/0!</v>
      </c>
      <c r="AG36" s="35" t="e">
        <f>O36/NPV('Organic Cash Flow'!$C$3,'Organic Cash Flow'!$E$45,'Organic Cash Flow'!$I$45,'Organic Cash Flow'!$M$45)</f>
        <v>#DIV/0!</v>
      </c>
      <c r="AH36" s="35" t="e">
        <f>P36/NPV('Organic Cash Flow'!$C$3,'Organic Cash Flow'!$E$45,'Organic Cash Flow'!$I$45,'Organic Cash Flow'!$M$45)</f>
        <v>#DIV/0!</v>
      </c>
      <c r="AI36" s="35" t="e">
        <f>Q36/NPV('Organic Cash Flow'!$C$3,'Organic Cash Flow'!$E$45,'Organic Cash Flow'!$I$45,'Organic Cash Flow'!$M$45)</f>
        <v>#DIV/0!</v>
      </c>
      <c r="AJ36" s="35" t="e">
        <f>R36/NPV('Organic Cash Flow'!$C$3,'Organic Cash Flow'!$E$45,'Organic Cash Flow'!$I$45,'Organic Cash Flow'!$M$45)</f>
        <v>#DIV/0!</v>
      </c>
      <c r="AK36" s="35" t="e">
        <f>S36/NPV('Organic Cash Flow'!$C$3,'Organic Cash Flow'!$E$45,'Organic Cash Flow'!$I$45,'Organic Cash Flow'!$M$45)</f>
        <v>#DIV/0!</v>
      </c>
      <c r="AL36" s="17"/>
      <c r="AM36" s="61"/>
    </row>
    <row r="37" spans="1:39" x14ac:dyDescent="0.25">
      <c r="A37" s="160"/>
      <c r="B37" s="169"/>
      <c r="C37" s="176">
        <f>'Organic Cash Flow'!$E$11</f>
        <v>0</v>
      </c>
      <c r="D37" s="176">
        <f>(1+F37)*'Organic Cash Flow'!$I$11</f>
        <v>0</v>
      </c>
      <c r="E37" s="176">
        <f>'Organic Cash Flow'!$M$11</f>
        <v>0</v>
      </c>
      <c r="F37" s="173">
        <v>-0.1</v>
      </c>
      <c r="G37" s="33">
        <f>NPV('Organic Cash Flow'!$C$3,'Organic Cash Flow'!$E$46,(1+'CornSoyWheat Rot. Sensitivity'!G$32)*'Organic Cash Flow'!$I$10*(1+'CornSoyWheat Rot. Sensitivity'!$F37)*'Organic Cash Flow'!$I$11-'Organic Cash Flow'!$I$45,'Organic Cash Flow'!$M$46)</f>
        <v>0</v>
      </c>
      <c r="H37" s="33">
        <f>NPV('Organic Cash Flow'!$C$3,'Organic Cash Flow'!$E$46,(1+'CornSoyWheat Rot. Sensitivity'!H$32)*'Organic Cash Flow'!$I$10*(1+'CornSoyWheat Rot. Sensitivity'!$F37)*'Organic Cash Flow'!$I$11-'Organic Cash Flow'!$I$45,'Organic Cash Flow'!$M$46)</f>
        <v>0</v>
      </c>
      <c r="I37" s="33">
        <f>NPV('Organic Cash Flow'!$C$3,'Organic Cash Flow'!$E$46,(1+'CornSoyWheat Rot. Sensitivity'!I$32)*'Organic Cash Flow'!$I$10*(1+'CornSoyWheat Rot. Sensitivity'!$F37)*'Organic Cash Flow'!$I$11-'Organic Cash Flow'!$I$45,'Organic Cash Flow'!$M$46)</f>
        <v>0</v>
      </c>
      <c r="J37" s="33">
        <f>NPV('Organic Cash Flow'!$C$3,'Organic Cash Flow'!$E$46,(1+'CornSoyWheat Rot. Sensitivity'!J$32)*'Organic Cash Flow'!$I$10*(1+'CornSoyWheat Rot. Sensitivity'!$F37)*'Organic Cash Flow'!$I$11-'Organic Cash Flow'!$I$45,'Organic Cash Flow'!$M$46)</f>
        <v>0</v>
      </c>
      <c r="K37" s="33">
        <f>NPV('Organic Cash Flow'!$C$3,'Organic Cash Flow'!$E$46,(1+'CornSoyWheat Rot. Sensitivity'!K$32)*'Organic Cash Flow'!$I$10*(1+'CornSoyWheat Rot. Sensitivity'!$F37)*'Organic Cash Flow'!$I$11-'Organic Cash Flow'!$I$45,'Organic Cash Flow'!$M$46)</f>
        <v>0</v>
      </c>
      <c r="L37" s="33">
        <f>NPV('Organic Cash Flow'!$C$3,'Organic Cash Flow'!$E$46,(1+'CornSoyWheat Rot. Sensitivity'!L$32)*'Organic Cash Flow'!$I$10*(1+'CornSoyWheat Rot. Sensitivity'!$F37)*'Organic Cash Flow'!$I$11-'Organic Cash Flow'!$I$45,'Organic Cash Flow'!$M$46)</f>
        <v>0</v>
      </c>
      <c r="M37" s="33">
        <f>NPV('Organic Cash Flow'!$C$3,'Organic Cash Flow'!$E$46,(1+'CornSoyWheat Rot. Sensitivity'!M$32)*'Organic Cash Flow'!$I$10*(1+'CornSoyWheat Rot. Sensitivity'!$F37)*'Organic Cash Flow'!$I$11-'Organic Cash Flow'!$I$45,'Organic Cash Flow'!$M$46)</f>
        <v>0</v>
      </c>
      <c r="N37" s="33">
        <f>NPV('Organic Cash Flow'!$C$3,'Organic Cash Flow'!$E$46,(1+'CornSoyWheat Rot. Sensitivity'!N$32)*'Organic Cash Flow'!$I$10*(1+'CornSoyWheat Rot. Sensitivity'!$F37)*'Organic Cash Flow'!$I$11-'Organic Cash Flow'!$I$45,'Organic Cash Flow'!$M$46)</f>
        <v>0</v>
      </c>
      <c r="O37" s="33">
        <f>NPV('Organic Cash Flow'!$C$3,'Organic Cash Flow'!$E$46,(1+'CornSoyWheat Rot. Sensitivity'!O$32)*'Organic Cash Flow'!$I$10*(1+'CornSoyWheat Rot. Sensitivity'!$F37)*'Organic Cash Flow'!$I$11-'Organic Cash Flow'!$I$45,'Organic Cash Flow'!$M$46)</f>
        <v>0</v>
      </c>
      <c r="P37" s="33">
        <f>NPV('Organic Cash Flow'!$C$3,'Organic Cash Flow'!$E$46,(1+'CornSoyWheat Rot. Sensitivity'!P$32)*'Organic Cash Flow'!$I$10*(1+'CornSoyWheat Rot. Sensitivity'!$F37)*'Organic Cash Flow'!$I$11-'Organic Cash Flow'!$I$45,'Organic Cash Flow'!$M$46)</f>
        <v>0</v>
      </c>
      <c r="Q37" s="33">
        <f>NPV('Organic Cash Flow'!$C$3,'Organic Cash Flow'!$E$46,(1+'CornSoyWheat Rot. Sensitivity'!Q$32)*'Organic Cash Flow'!$I$10*(1+'CornSoyWheat Rot. Sensitivity'!$F37)*'Organic Cash Flow'!$I$11-'Organic Cash Flow'!$I$45,'Organic Cash Flow'!$M$46)</f>
        <v>0</v>
      </c>
      <c r="R37" s="33">
        <f>NPV('Organic Cash Flow'!$C$3,'Organic Cash Flow'!$E$46,(1+'CornSoyWheat Rot. Sensitivity'!R$32)*'Organic Cash Flow'!$I$10*(1+'CornSoyWheat Rot. Sensitivity'!$F37)*'Organic Cash Flow'!$I$11-'Organic Cash Flow'!$I$45,'Organic Cash Flow'!$M$46)</f>
        <v>0</v>
      </c>
      <c r="S37" s="33">
        <f>NPV('Organic Cash Flow'!$C$3,'Organic Cash Flow'!$E$46,(1+'CornSoyWheat Rot. Sensitivity'!S$32)*'Organic Cash Flow'!$I$10*(1+'CornSoyWheat Rot. Sensitivity'!$F37)*'Organic Cash Flow'!$I$11-'Organic Cash Flow'!$I$45,'Organic Cash Flow'!$M$46)</f>
        <v>0</v>
      </c>
      <c r="T37" s="33"/>
      <c r="U37" s="67"/>
      <c r="W37" s="149"/>
      <c r="X37" s="32">
        <f t="shared" si="3"/>
        <v>-0.1</v>
      </c>
      <c r="Y37" s="35" t="e">
        <f>G37/NPV('Organic Cash Flow'!$C$3,'Organic Cash Flow'!$E$45,'Organic Cash Flow'!$I$45,'Organic Cash Flow'!$M$45)</f>
        <v>#DIV/0!</v>
      </c>
      <c r="Z37" s="35" t="e">
        <f>H37/NPV('Organic Cash Flow'!$C$3,'Organic Cash Flow'!$E$45,'Organic Cash Flow'!$I$45,'Organic Cash Flow'!$M$45)</f>
        <v>#DIV/0!</v>
      </c>
      <c r="AA37" s="35" t="e">
        <f>I37/NPV('Organic Cash Flow'!$C$3,'Organic Cash Flow'!$E$45,'Organic Cash Flow'!$I$45,'Organic Cash Flow'!$M$45)</f>
        <v>#DIV/0!</v>
      </c>
      <c r="AB37" s="35" t="e">
        <f>J37/NPV('Organic Cash Flow'!$C$3,'Organic Cash Flow'!$E$45,'Organic Cash Flow'!$I$45,'Organic Cash Flow'!$M$45)</f>
        <v>#DIV/0!</v>
      </c>
      <c r="AC37" s="35" t="e">
        <f>K37/NPV('Organic Cash Flow'!$C$3,'Organic Cash Flow'!$E$45,'Organic Cash Flow'!$I$45,'Organic Cash Flow'!$M$45)</f>
        <v>#DIV/0!</v>
      </c>
      <c r="AD37" s="35" t="e">
        <f>L37/NPV('Organic Cash Flow'!$C$3,'Organic Cash Flow'!$E$45,'Organic Cash Flow'!$I$45,'Organic Cash Flow'!$M$45)</f>
        <v>#DIV/0!</v>
      </c>
      <c r="AE37" s="35" t="e">
        <f>M37/NPV('Organic Cash Flow'!$C$3,'Organic Cash Flow'!$E$45,'Organic Cash Flow'!$I$45,'Organic Cash Flow'!$M$45)</f>
        <v>#DIV/0!</v>
      </c>
      <c r="AF37" s="35" t="e">
        <f>N37/NPV('Organic Cash Flow'!$C$3,'Organic Cash Flow'!$E$45,'Organic Cash Flow'!$I$45,'Organic Cash Flow'!$M$45)</f>
        <v>#DIV/0!</v>
      </c>
      <c r="AG37" s="35" t="e">
        <f>O37/NPV('Organic Cash Flow'!$C$3,'Organic Cash Flow'!$E$45,'Organic Cash Flow'!$I$45,'Organic Cash Flow'!$M$45)</f>
        <v>#DIV/0!</v>
      </c>
      <c r="AH37" s="35" t="e">
        <f>P37/NPV('Organic Cash Flow'!$C$3,'Organic Cash Flow'!$E$45,'Organic Cash Flow'!$I$45,'Organic Cash Flow'!$M$45)</f>
        <v>#DIV/0!</v>
      </c>
      <c r="AI37" s="35" t="e">
        <f>Q37/NPV('Organic Cash Flow'!$C$3,'Organic Cash Flow'!$E$45,'Organic Cash Flow'!$I$45,'Organic Cash Flow'!$M$45)</f>
        <v>#DIV/0!</v>
      </c>
      <c r="AJ37" s="35" t="e">
        <f>R37/NPV('Organic Cash Flow'!$C$3,'Organic Cash Flow'!$E$45,'Organic Cash Flow'!$I$45,'Organic Cash Flow'!$M$45)</f>
        <v>#DIV/0!</v>
      </c>
      <c r="AK37" s="35" t="e">
        <f>S37/NPV('Organic Cash Flow'!$C$3,'Organic Cash Flow'!$E$45,'Organic Cash Flow'!$I$45,'Organic Cash Flow'!$M$45)</f>
        <v>#DIV/0!</v>
      </c>
      <c r="AL37" s="17"/>
      <c r="AM37" s="61"/>
    </row>
    <row r="38" spans="1:39" x14ac:dyDescent="0.25">
      <c r="A38" s="160"/>
      <c r="B38" s="169"/>
      <c r="C38" s="176">
        <f>'Organic Cash Flow'!$E$11</f>
        <v>0</v>
      </c>
      <c r="D38" s="176">
        <f>(1+F38)*'Organic Cash Flow'!$I$11</f>
        <v>0</v>
      </c>
      <c r="E38" s="176">
        <f>'Organic Cash Flow'!$M$11</f>
        <v>0</v>
      </c>
      <c r="F38" s="173">
        <v>-0.05</v>
      </c>
      <c r="G38" s="33">
        <f>NPV('Organic Cash Flow'!$C$3,'Organic Cash Flow'!$E$46,(1+'CornSoyWheat Rot. Sensitivity'!G$32)*'Organic Cash Flow'!$I$10*(1+'CornSoyWheat Rot. Sensitivity'!$F38)*'Organic Cash Flow'!$I$11-'Organic Cash Flow'!$I$45,'Organic Cash Flow'!$M$46)</f>
        <v>0</v>
      </c>
      <c r="H38" s="33">
        <f>NPV('Organic Cash Flow'!$C$3,'Organic Cash Flow'!$E$46,(1+'CornSoyWheat Rot. Sensitivity'!H$32)*'Organic Cash Flow'!$I$10*(1+'CornSoyWheat Rot. Sensitivity'!$F38)*'Organic Cash Flow'!$I$11-'Organic Cash Flow'!$I$45,'Organic Cash Flow'!$M$46)</f>
        <v>0</v>
      </c>
      <c r="I38" s="33">
        <f>NPV('Organic Cash Flow'!$C$3,'Organic Cash Flow'!$E$46,(1+'CornSoyWheat Rot. Sensitivity'!I$32)*'Organic Cash Flow'!$I$10*(1+'CornSoyWheat Rot. Sensitivity'!$F38)*'Organic Cash Flow'!$I$11-'Organic Cash Flow'!$I$45,'Organic Cash Flow'!$M$46)</f>
        <v>0</v>
      </c>
      <c r="J38" s="33">
        <f>NPV('Organic Cash Flow'!$C$3,'Organic Cash Flow'!$E$46,(1+'CornSoyWheat Rot. Sensitivity'!J$32)*'Organic Cash Flow'!$I$10*(1+'CornSoyWheat Rot. Sensitivity'!$F38)*'Organic Cash Flow'!$I$11-'Organic Cash Flow'!$I$45,'Organic Cash Flow'!$M$46)</f>
        <v>0</v>
      </c>
      <c r="K38" s="33">
        <f>NPV('Organic Cash Flow'!$C$3,'Organic Cash Flow'!$E$46,(1+'CornSoyWheat Rot. Sensitivity'!K$32)*'Organic Cash Flow'!$I$10*(1+'CornSoyWheat Rot. Sensitivity'!$F38)*'Organic Cash Flow'!$I$11-'Organic Cash Flow'!$I$45,'Organic Cash Flow'!$M$46)</f>
        <v>0</v>
      </c>
      <c r="L38" s="33">
        <f>NPV('Organic Cash Flow'!$C$3,'Organic Cash Flow'!$E$46,(1+'CornSoyWheat Rot. Sensitivity'!L$32)*'Organic Cash Flow'!$I$10*(1+'CornSoyWheat Rot. Sensitivity'!$F38)*'Organic Cash Flow'!$I$11-'Organic Cash Flow'!$I$45,'Organic Cash Flow'!$M$46)</f>
        <v>0</v>
      </c>
      <c r="M38" s="33">
        <f>NPV('Organic Cash Flow'!$C$3,'Organic Cash Flow'!$E$46,(1+'CornSoyWheat Rot. Sensitivity'!M$32)*'Organic Cash Flow'!$I$10*(1+'CornSoyWheat Rot. Sensitivity'!$F38)*'Organic Cash Flow'!$I$11-'Organic Cash Flow'!$I$45,'Organic Cash Flow'!$M$46)</f>
        <v>0</v>
      </c>
      <c r="N38" s="33">
        <f>NPV('Organic Cash Flow'!$C$3,'Organic Cash Flow'!$E$46,(1+'CornSoyWheat Rot. Sensitivity'!N$32)*'Organic Cash Flow'!$I$10*(1+'CornSoyWheat Rot. Sensitivity'!$F38)*'Organic Cash Flow'!$I$11-'Organic Cash Flow'!$I$45,'Organic Cash Flow'!$M$46)</f>
        <v>0</v>
      </c>
      <c r="O38" s="33">
        <f>NPV('Organic Cash Flow'!$C$3,'Organic Cash Flow'!$E$46,(1+'CornSoyWheat Rot. Sensitivity'!O$32)*'Organic Cash Flow'!$I$10*(1+'CornSoyWheat Rot. Sensitivity'!$F38)*'Organic Cash Flow'!$I$11-'Organic Cash Flow'!$I$45,'Organic Cash Flow'!$M$46)</f>
        <v>0</v>
      </c>
      <c r="P38" s="33">
        <f>NPV('Organic Cash Flow'!$C$3,'Organic Cash Flow'!$E$46,(1+'CornSoyWheat Rot. Sensitivity'!P$32)*'Organic Cash Flow'!$I$10*(1+'CornSoyWheat Rot. Sensitivity'!$F38)*'Organic Cash Flow'!$I$11-'Organic Cash Flow'!$I$45,'Organic Cash Flow'!$M$46)</f>
        <v>0</v>
      </c>
      <c r="Q38" s="33">
        <f>NPV('Organic Cash Flow'!$C$3,'Organic Cash Flow'!$E$46,(1+'CornSoyWheat Rot. Sensitivity'!Q$32)*'Organic Cash Flow'!$I$10*(1+'CornSoyWheat Rot. Sensitivity'!$F38)*'Organic Cash Flow'!$I$11-'Organic Cash Flow'!$I$45,'Organic Cash Flow'!$M$46)</f>
        <v>0</v>
      </c>
      <c r="R38" s="33">
        <f>NPV('Organic Cash Flow'!$C$3,'Organic Cash Flow'!$E$46,(1+'CornSoyWheat Rot. Sensitivity'!R$32)*'Organic Cash Flow'!$I$10*(1+'CornSoyWheat Rot. Sensitivity'!$F38)*'Organic Cash Flow'!$I$11-'Organic Cash Flow'!$I$45,'Organic Cash Flow'!$M$46)</f>
        <v>0</v>
      </c>
      <c r="S38" s="33">
        <f>NPV('Organic Cash Flow'!$C$3,'Organic Cash Flow'!$E$46,(1+'CornSoyWheat Rot. Sensitivity'!S$32)*'Organic Cash Flow'!$I$10*(1+'CornSoyWheat Rot. Sensitivity'!$F38)*'Organic Cash Flow'!$I$11-'Organic Cash Flow'!$I$45,'Organic Cash Flow'!$M$46)</f>
        <v>0</v>
      </c>
      <c r="T38" s="33"/>
      <c r="U38" s="67"/>
      <c r="W38" s="149"/>
      <c r="X38" s="32">
        <f t="shared" si="3"/>
        <v>-0.05</v>
      </c>
      <c r="Y38" s="35" t="e">
        <f>G38/NPV('Organic Cash Flow'!$C$3,'Organic Cash Flow'!$E$45,'Organic Cash Flow'!$I$45,'Organic Cash Flow'!$M$45)</f>
        <v>#DIV/0!</v>
      </c>
      <c r="Z38" s="35" t="e">
        <f>H38/NPV('Organic Cash Flow'!$C$3,'Organic Cash Flow'!$E$45,'Organic Cash Flow'!$I$45,'Organic Cash Flow'!$M$45)</f>
        <v>#DIV/0!</v>
      </c>
      <c r="AA38" s="35" t="e">
        <f>I38/NPV('Organic Cash Flow'!$C$3,'Organic Cash Flow'!$E$45,'Organic Cash Flow'!$I$45,'Organic Cash Flow'!$M$45)</f>
        <v>#DIV/0!</v>
      </c>
      <c r="AB38" s="35" t="e">
        <f>J38/NPV('Organic Cash Flow'!$C$3,'Organic Cash Flow'!$E$45,'Organic Cash Flow'!$I$45,'Organic Cash Flow'!$M$45)</f>
        <v>#DIV/0!</v>
      </c>
      <c r="AC38" s="35" t="e">
        <f>K38/NPV('Organic Cash Flow'!$C$3,'Organic Cash Flow'!$E$45,'Organic Cash Flow'!$I$45,'Organic Cash Flow'!$M$45)</f>
        <v>#DIV/0!</v>
      </c>
      <c r="AD38" s="35" t="e">
        <f>L38/NPV('Organic Cash Flow'!$C$3,'Organic Cash Flow'!$E$45,'Organic Cash Flow'!$I$45,'Organic Cash Flow'!$M$45)</f>
        <v>#DIV/0!</v>
      </c>
      <c r="AE38" s="35" t="e">
        <f>M38/NPV('Organic Cash Flow'!$C$3,'Organic Cash Flow'!$E$45,'Organic Cash Flow'!$I$45,'Organic Cash Flow'!$M$45)</f>
        <v>#DIV/0!</v>
      </c>
      <c r="AF38" s="35" t="e">
        <f>N38/NPV('Organic Cash Flow'!$C$3,'Organic Cash Flow'!$E$45,'Organic Cash Flow'!$I$45,'Organic Cash Flow'!$M$45)</f>
        <v>#DIV/0!</v>
      </c>
      <c r="AG38" s="35" t="e">
        <f>O38/NPV('Organic Cash Flow'!$C$3,'Organic Cash Flow'!$E$45,'Organic Cash Flow'!$I$45,'Organic Cash Flow'!$M$45)</f>
        <v>#DIV/0!</v>
      </c>
      <c r="AH38" s="35" t="e">
        <f>P38/NPV('Organic Cash Flow'!$C$3,'Organic Cash Flow'!$E$45,'Organic Cash Flow'!$I$45,'Organic Cash Flow'!$M$45)</f>
        <v>#DIV/0!</v>
      </c>
      <c r="AI38" s="35" t="e">
        <f>Q38/NPV('Organic Cash Flow'!$C$3,'Organic Cash Flow'!$E$45,'Organic Cash Flow'!$I$45,'Organic Cash Flow'!$M$45)</f>
        <v>#DIV/0!</v>
      </c>
      <c r="AJ38" s="35" t="e">
        <f>R38/NPV('Organic Cash Flow'!$C$3,'Organic Cash Flow'!$E$45,'Organic Cash Flow'!$I$45,'Organic Cash Flow'!$M$45)</f>
        <v>#DIV/0!</v>
      </c>
      <c r="AK38" s="35" t="e">
        <f>S38/NPV('Organic Cash Flow'!$C$3,'Organic Cash Flow'!$E$45,'Organic Cash Flow'!$I$45,'Organic Cash Flow'!$M$45)</f>
        <v>#DIV/0!</v>
      </c>
      <c r="AL38" s="17"/>
      <c r="AM38" s="61"/>
    </row>
    <row r="39" spans="1:39" ht="15.75" x14ac:dyDescent="0.25">
      <c r="A39" s="160"/>
      <c r="B39" s="169"/>
      <c r="C39" s="176">
        <f>'Organic Cash Flow'!$E$11</f>
        <v>0</v>
      </c>
      <c r="D39" s="176">
        <f>(1+F39)*'Organic Cash Flow'!$I$11</f>
        <v>0</v>
      </c>
      <c r="E39" s="176">
        <f>'Organic Cash Flow'!$M$11</f>
        <v>0</v>
      </c>
      <c r="F39" s="173">
        <v>0</v>
      </c>
      <c r="G39" s="33">
        <f>NPV('Organic Cash Flow'!$C$3,'Organic Cash Flow'!$E$46,(1+'CornSoyWheat Rot. Sensitivity'!G$32)*'Organic Cash Flow'!$I$10*(1+'CornSoyWheat Rot. Sensitivity'!$F39)*'Organic Cash Flow'!$I$11-'Organic Cash Flow'!$I$45,'Organic Cash Flow'!$M$46)</f>
        <v>0</v>
      </c>
      <c r="H39" s="33">
        <f>NPV('Organic Cash Flow'!$C$3,'Organic Cash Flow'!$E$46,(1+'CornSoyWheat Rot. Sensitivity'!H$32)*'Organic Cash Flow'!$I$10*(1+'CornSoyWheat Rot. Sensitivity'!$F39)*'Organic Cash Flow'!$I$11-'Organic Cash Flow'!$I$45,'Organic Cash Flow'!$M$46)</f>
        <v>0</v>
      </c>
      <c r="I39" s="33">
        <f>NPV('Organic Cash Flow'!$C$3,'Organic Cash Flow'!$E$46,(1+'CornSoyWheat Rot. Sensitivity'!I$32)*'Organic Cash Flow'!$I$10*(1+'CornSoyWheat Rot. Sensitivity'!$F39)*'Organic Cash Flow'!$I$11-'Organic Cash Flow'!$I$45,'Organic Cash Flow'!$M$46)</f>
        <v>0</v>
      </c>
      <c r="J39" s="33">
        <f>NPV('Organic Cash Flow'!$C$3,'Organic Cash Flow'!$E$46,(1+'CornSoyWheat Rot. Sensitivity'!J$32)*'Organic Cash Flow'!$I$10*(1+'CornSoyWheat Rot. Sensitivity'!$F39)*'Organic Cash Flow'!$I$11-'Organic Cash Flow'!$I$45,'Organic Cash Flow'!$M$46)</f>
        <v>0</v>
      </c>
      <c r="K39" s="33">
        <f>NPV('Organic Cash Flow'!$C$3,'Organic Cash Flow'!$E$46,(1+'CornSoyWheat Rot. Sensitivity'!K$32)*'Organic Cash Flow'!$I$10*(1+'CornSoyWheat Rot. Sensitivity'!$F39)*'Organic Cash Flow'!$I$11-'Organic Cash Flow'!$I$45,'Organic Cash Flow'!$M$46)</f>
        <v>0</v>
      </c>
      <c r="L39" s="33">
        <f>NPV('Organic Cash Flow'!$C$3,'Organic Cash Flow'!$E$46,(1+'CornSoyWheat Rot. Sensitivity'!L$32)*'Organic Cash Flow'!$I$10*(1+'CornSoyWheat Rot. Sensitivity'!$F39)*'Organic Cash Flow'!$I$11-'Organic Cash Flow'!$I$45,'Organic Cash Flow'!$M$46)</f>
        <v>0</v>
      </c>
      <c r="M39" s="34">
        <f>NPV('Organic Cash Flow'!C3,'Organic Cash Flow'!E46,'Organic Cash Flow'!I46,'Organic Cash Flow'!M46)</f>
        <v>0</v>
      </c>
      <c r="N39" s="33">
        <f>NPV('Organic Cash Flow'!$C$3,'Organic Cash Flow'!$E$46,(1+'CornSoyWheat Rot. Sensitivity'!N$32)*'Organic Cash Flow'!$I$10*(1+'CornSoyWheat Rot. Sensitivity'!$F39)*'Organic Cash Flow'!$I$11-'Organic Cash Flow'!$I$45,'Organic Cash Flow'!$M$46)</f>
        <v>0</v>
      </c>
      <c r="O39" s="33">
        <f>NPV('Organic Cash Flow'!$C$3,'Organic Cash Flow'!$E$46,(1+'CornSoyWheat Rot. Sensitivity'!O$32)*'Organic Cash Flow'!$I$10*(1+'CornSoyWheat Rot. Sensitivity'!$F39)*'Organic Cash Flow'!$I$11-'Organic Cash Flow'!$I$45,'Organic Cash Flow'!$M$46)</f>
        <v>0</v>
      </c>
      <c r="P39" s="33">
        <f>NPV('Organic Cash Flow'!$C$3,'Organic Cash Flow'!$E$46,(1+'CornSoyWheat Rot. Sensitivity'!P$32)*'Organic Cash Flow'!$I$10*(1+'CornSoyWheat Rot. Sensitivity'!$F39)*'Organic Cash Flow'!$I$11-'Organic Cash Flow'!$I$45,'Organic Cash Flow'!$M$46)</f>
        <v>0</v>
      </c>
      <c r="Q39" s="33">
        <f>NPV('Organic Cash Flow'!$C$3,'Organic Cash Flow'!$E$46,(1+'CornSoyWheat Rot. Sensitivity'!Q$32)*'Organic Cash Flow'!$I$10*(1+'CornSoyWheat Rot. Sensitivity'!$F39)*'Organic Cash Flow'!$I$11-'Organic Cash Flow'!$I$45,'Organic Cash Flow'!$M$46)</f>
        <v>0</v>
      </c>
      <c r="R39" s="33">
        <f>NPV('Organic Cash Flow'!$C$3,'Organic Cash Flow'!$E$46,(1+'CornSoyWheat Rot. Sensitivity'!R$32)*'Organic Cash Flow'!$I$10*(1+'CornSoyWheat Rot. Sensitivity'!$F39)*'Organic Cash Flow'!$I$11-'Organic Cash Flow'!$I$45,'Organic Cash Flow'!$M$46)</f>
        <v>0</v>
      </c>
      <c r="S39" s="33">
        <f>NPV('Organic Cash Flow'!$C$3,'Organic Cash Flow'!$E$46,(1+'CornSoyWheat Rot. Sensitivity'!S$32)*'Organic Cash Flow'!$I$10*(1+'CornSoyWheat Rot. Sensitivity'!$F39)*'Organic Cash Flow'!$I$11-'Organic Cash Flow'!$I$45,'Organic Cash Flow'!$M$46)</f>
        <v>0</v>
      </c>
      <c r="T39" s="33"/>
      <c r="U39" s="67"/>
      <c r="W39" s="149"/>
      <c r="X39" s="32">
        <f t="shared" si="3"/>
        <v>0</v>
      </c>
      <c r="Y39" s="35" t="e">
        <f>G39/NPV('Organic Cash Flow'!$C$3,'Organic Cash Flow'!$E$45,'Organic Cash Flow'!$I$45,'Organic Cash Flow'!$M$45)</f>
        <v>#DIV/0!</v>
      </c>
      <c r="Z39" s="35" t="e">
        <f>H39/NPV('Organic Cash Flow'!$C$3,'Organic Cash Flow'!$E$45,'Organic Cash Flow'!$I$45,'Organic Cash Flow'!$M$45)</f>
        <v>#DIV/0!</v>
      </c>
      <c r="AA39" s="35" t="e">
        <f>I39/NPV('Organic Cash Flow'!$C$3,'Organic Cash Flow'!$E$45,'Organic Cash Flow'!$I$45,'Organic Cash Flow'!$M$45)</f>
        <v>#DIV/0!</v>
      </c>
      <c r="AB39" s="35" t="e">
        <f>J39/NPV('Organic Cash Flow'!$C$3,'Organic Cash Flow'!$E$45,'Organic Cash Flow'!$I$45,'Organic Cash Flow'!$M$45)</f>
        <v>#DIV/0!</v>
      </c>
      <c r="AC39" s="35" t="e">
        <f>K39/NPV('Organic Cash Flow'!$C$3,'Organic Cash Flow'!$E$45,'Organic Cash Flow'!$I$45,'Organic Cash Flow'!$M$45)</f>
        <v>#DIV/0!</v>
      </c>
      <c r="AD39" s="35" t="e">
        <f>L39/NPV('Organic Cash Flow'!$C$3,'Organic Cash Flow'!$E$45,'Organic Cash Flow'!$I$45,'Organic Cash Flow'!$M$45)</f>
        <v>#DIV/0!</v>
      </c>
      <c r="AE39" s="36" t="e">
        <f>M39/NPV('Organic Cash Flow'!$C$3,'Organic Cash Flow'!$E$45,'Organic Cash Flow'!$I$45,'Organic Cash Flow'!$M$45)</f>
        <v>#DIV/0!</v>
      </c>
      <c r="AF39" s="35" t="e">
        <f>N39/NPV('Organic Cash Flow'!$C$3,'Organic Cash Flow'!$E$45,'Organic Cash Flow'!$I$45,'Organic Cash Flow'!$M$45)</f>
        <v>#DIV/0!</v>
      </c>
      <c r="AG39" s="35" t="e">
        <f>O39/NPV('Organic Cash Flow'!$C$3,'Organic Cash Flow'!$E$45,'Organic Cash Flow'!$I$45,'Organic Cash Flow'!$M$45)</f>
        <v>#DIV/0!</v>
      </c>
      <c r="AH39" s="35" t="e">
        <f>P39/NPV('Organic Cash Flow'!$C$3,'Organic Cash Flow'!$E$45,'Organic Cash Flow'!$I$45,'Organic Cash Flow'!$M$45)</f>
        <v>#DIV/0!</v>
      </c>
      <c r="AI39" s="35" t="e">
        <f>Q39/NPV('Organic Cash Flow'!$C$3,'Organic Cash Flow'!$E$45,'Organic Cash Flow'!$I$45,'Organic Cash Flow'!$M$45)</f>
        <v>#DIV/0!</v>
      </c>
      <c r="AJ39" s="35" t="e">
        <f>R39/NPV('Organic Cash Flow'!$C$3,'Organic Cash Flow'!$E$45,'Organic Cash Flow'!$I$45,'Organic Cash Flow'!$M$45)</f>
        <v>#DIV/0!</v>
      </c>
      <c r="AK39" s="35" t="e">
        <f>S39/NPV('Organic Cash Flow'!$C$3,'Organic Cash Flow'!$E$45,'Organic Cash Flow'!$I$45,'Organic Cash Flow'!$M$45)</f>
        <v>#DIV/0!</v>
      </c>
      <c r="AL39" s="17"/>
      <c r="AM39" s="61"/>
    </row>
    <row r="40" spans="1:39" x14ac:dyDescent="0.25">
      <c r="A40" s="160"/>
      <c r="B40" s="169"/>
      <c r="C40" s="176">
        <f>'Organic Cash Flow'!$E$11</f>
        <v>0</v>
      </c>
      <c r="D40" s="176">
        <f>(1+F40)*'Organic Cash Flow'!$I$11</f>
        <v>0</v>
      </c>
      <c r="E40" s="176">
        <f>'Organic Cash Flow'!$M$11</f>
        <v>0</v>
      </c>
      <c r="F40" s="173">
        <v>0.05</v>
      </c>
      <c r="G40" s="33">
        <f>NPV('Organic Cash Flow'!$C$3,'Organic Cash Flow'!$E$46,(1+'CornSoyWheat Rot. Sensitivity'!G$32)*'Organic Cash Flow'!$I$10*(1+'CornSoyWheat Rot. Sensitivity'!$F40)*'Organic Cash Flow'!$I$11-'Organic Cash Flow'!$I$45,'Organic Cash Flow'!$M$46)</f>
        <v>0</v>
      </c>
      <c r="H40" s="33">
        <f>NPV('Organic Cash Flow'!$C$3,'Organic Cash Flow'!$E$46,(1+'CornSoyWheat Rot. Sensitivity'!H$32)*'Organic Cash Flow'!$I$10*(1+'CornSoyWheat Rot. Sensitivity'!$F40)*'Organic Cash Flow'!$I$11-'Organic Cash Flow'!$I$45,'Organic Cash Flow'!$M$46)</f>
        <v>0</v>
      </c>
      <c r="I40" s="33">
        <f>NPV('Organic Cash Flow'!$C$3,'Organic Cash Flow'!$E$46,(1+'CornSoyWheat Rot. Sensitivity'!I$32)*'Organic Cash Flow'!$I$10*(1+'CornSoyWheat Rot. Sensitivity'!$F40)*'Organic Cash Flow'!$I$11-'Organic Cash Flow'!$I$45,'Organic Cash Flow'!$M$46)</f>
        <v>0</v>
      </c>
      <c r="J40" s="33">
        <f>NPV('Organic Cash Flow'!$C$3,'Organic Cash Flow'!$E$46,(1+'CornSoyWheat Rot. Sensitivity'!J$32)*'Organic Cash Flow'!$I$10*(1+'CornSoyWheat Rot. Sensitivity'!$F40)*'Organic Cash Flow'!$I$11-'Organic Cash Flow'!$I$45,'Organic Cash Flow'!$M$46)</f>
        <v>0</v>
      </c>
      <c r="K40" s="33">
        <f>NPV('Organic Cash Flow'!$C$3,'Organic Cash Flow'!$E$46,(1+'CornSoyWheat Rot. Sensitivity'!K$32)*'Organic Cash Flow'!$I$10*(1+'CornSoyWheat Rot. Sensitivity'!$F40)*'Organic Cash Flow'!$I$11-'Organic Cash Flow'!$I$45,'Organic Cash Flow'!$M$46)</f>
        <v>0</v>
      </c>
      <c r="L40" s="33">
        <f>NPV('Organic Cash Flow'!$C$3,'Organic Cash Flow'!$E$46,(1+'CornSoyWheat Rot. Sensitivity'!L$32)*'Organic Cash Flow'!$I$10*(1+'CornSoyWheat Rot. Sensitivity'!$F40)*'Organic Cash Flow'!$I$11-'Organic Cash Flow'!$I$45,'Organic Cash Flow'!$M$46)</f>
        <v>0</v>
      </c>
      <c r="M40" s="33">
        <f>NPV('Organic Cash Flow'!$C$3,'Organic Cash Flow'!$E$46,(1+'CornSoyWheat Rot. Sensitivity'!M$32)*'Organic Cash Flow'!$I$10*(1+'CornSoyWheat Rot. Sensitivity'!$F40)*'Organic Cash Flow'!$I$11-'Organic Cash Flow'!$I$45,'Organic Cash Flow'!$M$46)</f>
        <v>0</v>
      </c>
      <c r="N40" s="33">
        <f>NPV('Organic Cash Flow'!$C$3,'Organic Cash Flow'!$E$46,(1+'CornSoyWheat Rot. Sensitivity'!N$32)*'Organic Cash Flow'!$I$10*(1+'CornSoyWheat Rot. Sensitivity'!$F40)*'Organic Cash Flow'!$I$11-'Organic Cash Flow'!$I$45,'Organic Cash Flow'!$M$46)</f>
        <v>0</v>
      </c>
      <c r="O40" s="33">
        <f>NPV('Organic Cash Flow'!$C$3,'Organic Cash Flow'!$E$46,(1+'CornSoyWheat Rot. Sensitivity'!O$32)*'Organic Cash Flow'!$I$10*(1+'CornSoyWheat Rot. Sensitivity'!$F40)*'Organic Cash Flow'!$I$11-'Organic Cash Flow'!$I$45,'Organic Cash Flow'!$M$46)</f>
        <v>0</v>
      </c>
      <c r="P40" s="33">
        <f>NPV('Organic Cash Flow'!$C$3,'Organic Cash Flow'!$E$46,(1+'CornSoyWheat Rot. Sensitivity'!P$32)*'Organic Cash Flow'!$I$10*(1+'CornSoyWheat Rot. Sensitivity'!$F40)*'Organic Cash Flow'!$I$11-'Organic Cash Flow'!$I$45,'Organic Cash Flow'!$M$46)</f>
        <v>0</v>
      </c>
      <c r="Q40" s="33">
        <f>NPV('Organic Cash Flow'!$C$3,'Organic Cash Flow'!$E$46,(1+'CornSoyWheat Rot. Sensitivity'!Q$32)*'Organic Cash Flow'!$I$10*(1+'CornSoyWheat Rot. Sensitivity'!$F40)*'Organic Cash Flow'!$I$11-'Organic Cash Flow'!$I$45,'Organic Cash Flow'!$M$46)</f>
        <v>0</v>
      </c>
      <c r="R40" s="33">
        <f>NPV('Organic Cash Flow'!$C$3,'Organic Cash Flow'!$E$46,(1+'CornSoyWheat Rot. Sensitivity'!R$32)*'Organic Cash Flow'!$I$10*(1+'CornSoyWheat Rot. Sensitivity'!$F40)*'Organic Cash Flow'!$I$11-'Organic Cash Flow'!$I$45,'Organic Cash Flow'!$M$46)</f>
        <v>0</v>
      </c>
      <c r="S40" s="33">
        <f>NPV('Organic Cash Flow'!$C$3,'Organic Cash Flow'!$E$46,(1+'CornSoyWheat Rot. Sensitivity'!S$32)*'Organic Cash Flow'!$I$10*(1+'CornSoyWheat Rot. Sensitivity'!$F40)*'Organic Cash Flow'!$I$11-'Organic Cash Flow'!$I$45,'Organic Cash Flow'!$M$46)</f>
        <v>0</v>
      </c>
      <c r="T40" s="33"/>
      <c r="U40" s="67"/>
      <c r="W40" s="149"/>
      <c r="X40" s="32">
        <f t="shared" si="3"/>
        <v>0.05</v>
      </c>
      <c r="Y40" s="35" t="e">
        <f>G40/NPV('Organic Cash Flow'!$C$3,'Organic Cash Flow'!$E$45,'Organic Cash Flow'!$I$45,'Organic Cash Flow'!$M$45)</f>
        <v>#DIV/0!</v>
      </c>
      <c r="Z40" s="35" t="e">
        <f>H40/NPV('Organic Cash Flow'!$C$3,'Organic Cash Flow'!$E$45,'Organic Cash Flow'!$I$45,'Organic Cash Flow'!$M$45)</f>
        <v>#DIV/0!</v>
      </c>
      <c r="AA40" s="35" t="e">
        <f>I40/NPV('Organic Cash Flow'!$C$3,'Organic Cash Flow'!$E$45,'Organic Cash Flow'!$I$45,'Organic Cash Flow'!$M$45)</f>
        <v>#DIV/0!</v>
      </c>
      <c r="AB40" s="35" t="e">
        <f>J40/NPV('Organic Cash Flow'!$C$3,'Organic Cash Flow'!$E$45,'Organic Cash Flow'!$I$45,'Organic Cash Flow'!$M$45)</f>
        <v>#DIV/0!</v>
      </c>
      <c r="AC40" s="35" t="e">
        <f>K40/NPV('Organic Cash Flow'!$C$3,'Organic Cash Flow'!$E$45,'Organic Cash Flow'!$I$45,'Organic Cash Flow'!$M$45)</f>
        <v>#DIV/0!</v>
      </c>
      <c r="AD40" s="35" t="e">
        <f>L40/NPV('Organic Cash Flow'!$C$3,'Organic Cash Flow'!$E$45,'Organic Cash Flow'!$I$45,'Organic Cash Flow'!$M$45)</f>
        <v>#DIV/0!</v>
      </c>
      <c r="AE40" s="35" t="e">
        <f>M40/NPV('Organic Cash Flow'!$C$3,'Organic Cash Flow'!$E$45,'Organic Cash Flow'!$I$45,'Organic Cash Flow'!$M$45)</f>
        <v>#DIV/0!</v>
      </c>
      <c r="AF40" s="35" t="e">
        <f>N40/NPV('Organic Cash Flow'!$C$3,'Organic Cash Flow'!$E$45,'Organic Cash Flow'!$I$45,'Organic Cash Flow'!$M$45)</f>
        <v>#DIV/0!</v>
      </c>
      <c r="AG40" s="35" t="e">
        <f>O40/NPV('Organic Cash Flow'!$C$3,'Organic Cash Flow'!$E$45,'Organic Cash Flow'!$I$45,'Organic Cash Flow'!$M$45)</f>
        <v>#DIV/0!</v>
      </c>
      <c r="AH40" s="35" t="e">
        <f>P40/NPV('Organic Cash Flow'!$C$3,'Organic Cash Flow'!$E$45,'Organic Cash Flow'!$I$45,'Organic Cash Flow'!$M$45)</f>
        <v>#DIV/0!</v>
      </c>
      <c r="AI40" s="35" t="e">
        <f>Q40/NPV('Organic Cash Flow'!$C$3,'Organic Cash Flow'!$E$45,'Organic Cash Flow'!$I$45,'Organic Cash Flow'!$M$45)</f>
        <v>#DIV/0!</v>
      </c>
      <c r="AJ40" s="35" t="e">
        <f>R40/NPV('Organic Cash Flow'!$C$3,'Organic Cash Flow'!$E$45,'Organic Cash Flow'!$I$45,'Organic Cash Flow'!$M$45)</f>
        <v>#DIV/0!</v>
      </c>
      <c r="AK40" s="35" t="e">
        <f>S40/NPV('Organic Cash Flow'!$C$3,'Organic Cash Flow'!$E$45,'Organic Cash Flow'!$I$45,'Organic Cash Flow'!$M$45)</f>
        <v>#DIV/0!</v>
      </c>
      <c r="AL40" s="17"/>
      <c r="AM40" s="61"/>
    </row>
    <row r="41" spans="1:39" x14ac:dyDescent="0.25">
      <c r="A41" s="160"/>
      <c r="B41" s="169"/>
      <c r="C41" s="176">
        <f>'Organic Cash Flow'!$E$11</f>
        <v>0</v>
      </c>
      <c r="D41" s="176">
        <f>(1+F41)*'Organic Cash Flow'!$I$11</f>
        <v>0</v>
      </c>
      <c r="E41" s="176">
        <f>'Organic Cash Flow'!$M$11</f>
        <v>0</v>
      </c>
      <c r="F41" s="173">
        <v>0.1</v>
      </c>
      <c r="G41" s="33">
        <f>NPV('Organic Cash Flow'!$C$3,'Organic Cash Flow'!$E$46,(1+'CornSoyWheat Rot. Sensitivity'!G$32)*'Organic Cash Flow'!$I$10*(1+'CornSoyWheat Rot. Sensitivity'!$F41)*'Organic Cash Flow'!$I$11-'Organic Cash Flow'!$I$45,'Organic Cash Flow'!$M$46)</f>
        <v>0</v>
      </c>
      <c r="H41" s="33">
        <f>NPV('Organic Cash Flow'!$C$3,'Organic Cash Flow'!$E$46,(1+'CornSoyWheat Rot. Sensitivity'!H$32)*'Organic Cash Flow'!$I$10*(1+'CornSoyWheat Rot. Sensitivity'!$F41)*'Organic Cash Flow'!$I$11-'Organic Cash Flow'!$I$45,'Organic Cash Flow'!$M$46)</f>
        <v>0</v>
      </c>
      <c r="I41" s="33">
        <f>NPV('Organic Cash Flow'!$C$3,'Organic Cash Flow'!$E$46,(1+'CornSoyWheat Rot. Sensitivity'!I$32)*'Organic Cash Flow'!$I$10*(1+'CornSoyWheat Rot. Sensitivity'!$F41)*'Organic Cash Flow'!$I$11-'Organic Cash Flow'!$I$45,'Organic Cash Flow'!$M$46)</f>
        <v>0</v>
      </c>
      <c r="J41" s="33">
        <f>NPV('Organic Cash Flow'!$C$3,'Organic Cash Flow'!$E$46,(1+'CornSoyWheat Rot. Sensitivity'!J$32)*'Organic Cash Flow'!$I$10*(1+'CornSoyWheat Rot. Sensitivity'!$F41)*'Organic Cash Flow'!$I$11-'Organic Cash Flow'!$I$45,'Organic Cash Flow'!$M$46)</f>
        <v>0</v>
      </c>
      <c r="K41" s="33">
        <f>NPV('Organic Cash Flow'!$C$3,'Organic Cash Flow'!$E$46,(1+'CornSoyWheat Rot. Sensitivity'!K$32)*'Organic Cash Flow'!$I$10*(1+'CornSoyWheat Rot. Sensitivity'!$F41)*'Organic Cash Flow'!$I$11-'Organic Cash Flow'!$I$45,'Organic Cash Flow'!$M$46)</f>
        <v>0</v>
      </c>
      <c r="L41" s="33">
        <f>NPV('Organic Cash Flow'!$C$3,'Organic Cash Flow'!$E$46,(1+'CornSoyWheat Rot. Sensitivity'!L$32)*'Organic Cash Flow'!$I$10*(1+'CornSoyWheat Rot. Sensitivity'!$F41)*'Organic Cash Flow'!$I$11-'Organic Cash Flow'!$I$45,'Organic Cash Flow'!$M$46)</f>
        <v>0</v>
      </c>
      <c r="M41" s="33">
        <f>NPV('Organic Cash Flow'!$C$3,'Organic Cash Flow'!$E$46,(1+'CornSoyWheat Rot. Sensitivity'!M$32)*'Organic Cash Flow'!$I$10*(1+'CornSoyWheat Rot. Sensitivity'!$F41)*'Organic Cash Flow'!$I$11-'Organic Cash Flow'!$I$45,'Organic Cash Flow'!$M$46)</f>
        <v>0</v>
      </c>
      <c r="N41" s="33">
        <f>NPV('Organic Cash Flow'!$C$3,'Organic Cash Flow'!$E$46,(1+'CornSoyWheat Rot. Sensitivity'!N$32)*'Organic Cash Flow'!$I$10*(1+'CornSoyWheat Rot. Sensitivity'!$F41)*'Organic Cash Flow'!$I$11-'Organic Cash Flow'!$I$45,'Organic Cash Flow'!$M$46)</f>
        <v>0</v>
      </c>
      <c r="O41" s="33">
        <f>NPV('Organic Cash Flow'!$C$3,'Organic Cash Flow'!$E$46,(1+'CornSoyWheat Rot. Sensitivity'!O$32)*'Organic Cash Flow'!$I$10*(1+'CornSoyWheat Rot. Sensitivity'!$F41)*'Organic Cash Flow'!$I$11-'Organic Cash Flow'!$I$45,'Organic Cash Flow'!$M$46)</f>
        <v>0</v>
      </c>
      <c r="P41" s="33">
        <f>NPV('Organic Cash Flow'!$C$3,'Organic Cash Flow'!$E$46,(1+'CornSoyWheat Rot. Sensitivity'!P$32)*'Organic Cash Flow'!$I$10*(1+'CornSoyWheat Rot. Sensitivity'!$F41)*'Organic Cash Flow'!$I$11-'Organic Cash Flow'!$I$45,'Organic Cash Flow'!$M$46)</f>
        <v>0</v>
      </c>
      <c r="Q41" s="33">
        <f>NPV('Organic Cash Flow'!$C$3,'Organic Cash Flow'!$E$46,(1+'CornSoyWheat Rot. Sensitivity'!Q$32)*'Organic Cash Flow'!$I$10*(1+'CornSoyWheat Rot. Sensitivity'!$F41)*'Organic Cash Flow'!$I$11-'Organic Cash Flow'!$I$45,'Organic Cash Flow'!$M$46)</f>
        <v>0</v>
      </c>
      <c r="R41" s="33">
        <f>NPV('Organic Cash Flow'!$C$3,'Organic Cash Flow'!$E$46,(1+'CornSoyWheat Rot. Sensitivity'!R$32)*'Organic Cash Flow'!$I$10*(1+'CornSoyWheat Rot. Sensitivity'!$F41)*'Organic Cash Flow'!$I$11-'Organic Cash Flow'!$I$45,'Organic Cash Flow'!$M$46)</f>
        <v>0</v>
      </c>
      <c r="S41" s="33">
        <f>NPV('Organic Cash Flow'!$C$3,'Organic Cash Flow'!$E$46,(1+'CornSoyWheat Rot. Sensitivity'!S$32)*'Organic Cash Flow'!$I$10*(1+'CornSoyWheat Rot. Sensitivity'!$F41)*'Organic Cash Flow'!$I$11-'Organic Cash Flow'!$I$45,'Organic Cash Flow'!$M$46)</f>
        <v>0</v>
      </c>
      <c r="T41" s="33"/>
      <c r="U41" s="67"/>
      <c r="W41" s="149"/>
      <c r="X41" s="32">
        <f t="shared" si="3"/>
        <v>0.1</v>
      </c>
      <c r="Y41" s="35" t="e">
        <f>G41/NPV('Organic Cash Flow'!$C$3,'Organic Cash Flow'!$E$45,'Organic Cash Flow'!$I$45,'Organic Cash Flow'!$M$45)</f>
        <v>#DIV/0!</v>
      </c>
      <c r="Z41" s="35" t="e">
        <f>H41/NPV('Organic Cash Flow'!$C$3,'Organic Cash Flow'!$E$45,'Organic Cash Flow'!$I$45,'Organic Cash Flow'!$M$45)</f>
        <v>#DIV/0!</v>
      </c>
      <c r="AA41" s="35" t="e">
        <f>I41/NPV('Organic Cash Flow'!$C$3,'Organic Cash Flow'!$E$45,'Organic Cash Flow'!$I$45,'Organic Cash Flow'!$M$45)</f>
        <v>#DIV/0!</v>
      </c>
      <c r="AB41" s="35" t="e">
        <f>J41/NPV('Organic Cash Flow'!$C$3,'Organic Cash Flow'!$E$45,'Organic Cash Flow'!$I$45,'Organic Cash Flow'!$M$45)</f>
        <v>#DIV/0!</v>
      </c>
      <c r="AC41" s="35" t="e">
        <f>K41/NPV('Organic Cash Flow'!$C$3,'Organic Cash Flow'!$E$45,'Organic Cash Flow'!$I$45,'Organic Cash Flow'!$M$45)</f>
        <v>#DIV/0!</v>
      </c>
      <c r="AD41" s="35" t="e">
        <f>L41/NPV('Organic Cash Flow'!$C$3,'Organic Cash Flow'!$E$45,'Organic Cash Flow'!$I$45,'Organic Cash Flow'!$M$45)</f>
        <v>#DIV/0!</v>
      </c>
      <c r="AE41" s="35" t="e">
        <f>M41/NPV('Organic Cash Flow'!$C$3,'Organic Cash Flow'!$E$45,'Organic Cash Flow'!$I$45,'Organic Cash Flow'!$M$45)</f>
        <v>#DIV/0!</v>
      </c>
      <c r="AF41" s="35" t="e">
        <f>N41/NPV('Organic Cash Flow'!$C$3,'Organic Cash Flow'!$E$45,'Organic Cash Flow'!$I$45,'Organic Cash Flow'!$M$45)</f>
        <v>#DIV/0!</v>
      </c>
      <c r="AG41" s="35" t="e">
        <f>O41/NPV('Organic Cash Flow'!$C$3,'Organic Cash Flow'!$E$45,'Organic Cash Flow'!$I$45,'Organic Cash Flow'!$M$45)</f>
        <v>#DIV/0!</v>
      </c>
      <c r="AH41" s="35" t="e">
        <f>P41/NPV('Organic Cash Flow'!$C$3,'Organic Cash Flow'!$E$45,'Organic Cash Flow'!$I$45,'Organic Cash Flow'!$M$45)</f>
        <v>#DIV/0!</v>
      </c>
      <c r="AI41" s="35" t="e">
        <f>Q41/NPV('Organic Cash Flow'!$C$3,'Organic Cash Flow'!$E$45,'Organic Cash Flow'!$I$45,'Organic Cash Flow'!$M$45)</f>
        <v>#DIV/0!</v>
      </c>
      <c r="AJ41" s="35" t="e">
        <f>R41/NPV('Organic Cash Flow'!$C$3,'Organic Cash Flow'!$E$45,'Organic Cash Flow'!$I$45,'Organic Cash Flow'!$M$45)</f>
        <v>#DIV/0!</v>
      </c>
      <c r="AK41" s="35" t="e">
        <f>S41/NPV('Organic Cash Flow'!$C$3,'Organic Cash Flow'!$E$45,'Organic Cash Flow'!$I$45,'Organic Cash Flow'!$M$45)</f>
        <v>#DIV/0!</v>
      </c>
      <c r="AL41" s="17"/>
      <c r="AM41" s="61"/>
    </row>
    <row r="42" spans="1:39" x14ac:dyDescent="0.25">
      <c r="A42" s="160"/>
      <c r="B42" s="169"/>
      <c r="C42" s="176">
        <f>'Organic Cash Flow'!$E$11</f>
        <v>0</v>
      </c>
      <c r="D42" s="176">
        <f>(1+F42)*'Organic Cash Flow'!$I$11</f>
        <v>0</v>
      </c>
      <c r="E42" s="176">
        <f>'Organic Cash Flow'!$M$11</f>
        <v>0</v>
      </c>
      <c r="F42" s="173">
        <v>0.15</v>
      </c>
      <c r="G42" s="33">
        <f>NPV('Organic Cash Flow'!$C$3,'Organic Cash Flow'!$E$46,(1+'CornSoyWheat Rot. Sensitivity'!G$32)*'Organic Cash Flow'!$I$10*(1+'CornSoyWheat Rot. Sensitivity'!$F42)*'Organic Cash Flow'!$I$11-'Organic Cash Flow'!$I$45,'Organic Cash Flow'!$M$46)</f>
        <v>0</v>
      </c>
      <c r="H42" s="33">
        <f>NPV('Organic Cash Flow'!$C$3,'Organic Cash Flow'!$E$46,(1+'CornSoyWheat Rot. Sensitivity'!H$32)*'Organic Cash Flow'!$I$10*(1+'CornSoyWheat Rot. Sensitivity'!$F42)*'Organic Cash Flow'!$I$11-'Organic Cash Flow'!$I$45,'Organic Cash Flow'!$M$46)</f>
        <v>0</v>
      </c>
      <c r="I42" s="33">
        <f>NPV('Organic Cash Flow'!$C$3,'Organic Cash Flow'!$E$46,(1+'CornSoyWheat Rot. Sensitivity'!I$32)*'Organic Cash Flow'!$I$10*(1+'CornSoyWheat Rot. Sensitivity'!$F42)*'Organic Cash Flow'!$I$11-'Organic Cash Flow'!$I$45,'Organic Cash Flow'!$M$46)</f>
        <v>0</v>
      </c>
      <c r="J42" s="33">
        <f>NPV('Organic Cash Flow'!$C$3,'Organic Cash Flow'!$E$46,(1+'CornSoyWheat Rot. Sensitivity'!J$32)*'Organic Cash Flow'!$I$10*(1+'CornSoyWheat Rot. Sensitivity'!$F42)*'Organic Cash Flow'!$I$11-'Organic Cash Flow'!$I$45,'Organic Cash Flow'!$M$46)</f>
        <v>0</v>
      </c>
      <c r="K42" s="33">
        <f>NPV('Organic Cash Flow'!$C$3,'Organic Cash Flow'!$E$46,(1+'CornSoyWheat Rot. Sensitivity'!K$32)*'Organic Cash Flow'!$I$10*(1+'CornSoyWheat Rot. Sensitivity'!$F42)*'Organic Cash Flow'!$I$11-'Organic Cash Flow'!$I$45,'Organic Cash Flow'!$M$46)</f>
        <v>0</v>
      </c>
      <c r="L42" s="33">
        <f>NPV('Organic Cash Flow'!$C$3,'Organic Cash Flow'!$E$46,(1+'CornSoyWheat Rot. Sensitivity'!L$32)*'Organic Cash Flow'!$I$10*(1+'CornSoyWheat Rot. Sensitivity'!$F42)*'Organic Cash Flow'!$I$11-'Organic Cash Flow'!$I$45,'Organic Cash Flow'!$M$46)</f>
        <v>0</v>
      </c>
      <c r="M42" s="33">
        <f>NPV('Organic Cash Flow'!$C$3,'Organic Cash Flow'!$E$46,(1+'CornSoyWheat Rot. Sensitivity'!M$32)*'Organic Cash Flow'!$I$10*(1+'CornSoyWheat Rot. Sensitivity'!$F42)*'Organic Cash Flow'!$I$11-'Organic Cash Flow'!$I$45,'Organic Cash Flow'!$M$46)</f>
        <v>0</v>
      </c>
      <c r="N42" s="33">
        <f>NPV('Organic Cash Flow'!$C$3,'Organic Cash Flow'!$E$46,(1+'CornSoyWheat Rot. Sensitivity'!N$32)*'Organic Cash Flow'!$I$10*(1+'CornSoyWheat Rot. Sensitivity'!$F42)*'Organic Cash Flow'!$I$11-'Organic Cash Flow'!$I$45,'Organic Cash Flow'!$M$46)</f>
        <v>0</v>
      </c>
      <c r="O42" s="33">
        <f>NPV('Organic Cash Flow'!$C$3,'Organic Cash Flow'!$E$46,(1+'CornSoyWheat Rot. Sensitivity'!O$32)*'Organic Cash Flow'!$I$10*(1+'CornSoyWheat Rot. Sensitivity'!$F42)*'Organic Cash Flow'!$I$11-'Organic Cash Flow'!$I$45,'Organic Cash Flow'!$M$46)</f>
        <v>0</v>
      </c>
      <c r="P42" s="33">
        <f>NPV('Organic Cash Flow'!$C$3,'Organic Cash Flow'!$E$46,(1+'CornSoyWheat Rot. Sensitivity'!P$32)*'Organic Cash Flow'!$I$10*(1+'CornSoyWheat Rot. Sensitivity'!$F42)*'Organic Cash Flow'!$I$11-'Organic Cash Flow'!$I$45,'Organic Cash Flow'!$M$46)</f>
        <v>0</v>
      </c>
      <c r="Q42" s="33">
        <f>NPV('Organic Cash Flow'!$C$3,'Organic Cash Flow'!$E$46,(1+'CornSoyWheat Rot. Sensitivity'!Q$32)*'Organic Cash Flow'!$I$10*(1+'CornSoyWheat Rot. Sensitivity'!$F42)*'Organic Cash Flow'!$I$11-'Organic Cash Flow'!$I$45,'Organic Cash Flow'!$M$46)</f>
        <v>0</v>
      </c>
      <c r="R42" s="33">
        <f>NPV('Organic Cash Flow'!$C$3,'Organic Cash Flow'!$E$46,(1+'CornSoyWheat Rot. Sensitivity'!R$32)*'Organic Cash Flow'!$I$10*(1+'CornSoyWheat Rot. Sensitivity'!$F42)*'Organic Cash Flow'!$I$11-'Organic Cash Flow'!$I$45,'Organic Cash Flow'!$M$46)</f>
        <v>0</v>
      </c>
      <c r="S42" s="33">
        <f>NPV('Organic Cash Flow'!$C$3,'Organic Cash Flow'!$E$46,(1+'CornSoyWheat Rot. Sensitivity'!S$32)*'Organic Cash Flow'!$I$10*(1+'CornSoyWheat Rot. Sensitivity'!$F42)*'Organic Cash Flow'!$I$11-'Organic Cash Flow'!$I$45,'Organic Cash Flow'!$M$46)</f>
        <v>0</v>
      </c>
      <c r="T42" s="33"/>
      <c r="U42" s="67"/>
      <c r="W42" s="149"/>
      <c r="X42" s="32">
        <f t="shared" si="3"/>
        <v>0.15</v>
      </c>
      <c r="Y42" s="35" t="e">
        <f>G42/NPV('Organic Cash Flow'!$C$3,'Organic Cash Flow'!$E$45,'Organic Cash Flow'!$I$45,'Organic Cash Flow'!$M$45)</f>
        <v>#DIV/0!</v>
      </c>
      <c r="Z42" s="35" t="e">
        <f>H42/NPV('Organic Cash Flow'!$C$3,'Organic Cash Flow'!$E$45,'Organic Cash Flow'!$I$45,'Organic Cash Flow'!$M$45)</f>
        <v>#DIV/0!</v>
      </c>
      <c r="AA42" s="35" t="e">
        <f>I42/NPV('Organic Cash Flow'!$C$3,'Organic Cash Flow'!$E$45,'Organic Cash Flow'!$I$45,'Organic Cash Flow'!$M$45)</f>
        <v>#DIV/0!</v>
      </c>
      <c r="AB42" s="35" t="e">
        <f>J42/NPV('Organic Cash Flow'!$C$3,'Organic Cash Flow'!$E$45,'Organic Cash Flow'!$I$45,'Organic Cash Flow'!$M$45)</f>
        <v>#DIV/0!</v>
      </c>
      <c r="AC42" s="35" t="e">
        <f>K42/NPV('Organic Cash Flow'!$C$3,'Organic Cash Flow'!$E$45,'Organic Cash Flow'!$I$45,'Organic Cash Flow'!$M$45)</f>
        <v>#DIV/0!</v>
      </c>
      <c r="AD42" s="35" t="e">
        <f>L42/NPV('Organic Cash Flow'!$C$3,'Organic Cash Flow'!$E$45,'Organic Cash Flow'!$I$45,'Organic Cash Flow'!$M$45)</f>
        <v>#DIV/0!</v>
      </c>
      <c r="AE42" s="35" t="e">
        <f>M42/NPV('Organic Cash Flow'!$C$3,'Organic Cash Flow'!$E$45,'Organic Cash Flow'!$I$45,'Organic Cash Flow'!$M$45)</f>
        <v>#DIV/0!</v>
      </c>
      <c r="AF42" s="35" t="e">
        <f>N42/NPV('Organic Cash Flow'!$C$3,'Organic Cash Flow'!$E$45,'Organic Cash Flow'!$I$45,'Organic Cash Flow'!$M$45)</f>
        <v>#DIV/0!</v>
      </c>
      <c r="AG42" s="35" t="e">
        <f>O42/NPV('Organic Cash Flow'!$C$3,'Organic Cash Flow'!$E$45,'Organic Cash Flow'!$I$45,'Organic Cash Flow'!$M$45)</f>
        <v>#DIV/0!</v>
      </c>
      <c r="AH42" s="35" t="e">
        <f>P42/NPV('Organic Cash Flow'!$C$3,'Organic Cash Flow'!$E$45,'Organic Cash Flow'!$I$45,'Organic Cash Flow'!$M$45)</f>
        <v>#DIV/0!</v>
      </c>
      <c r="AI42" s="35" t="e">
        <f>Q42/NPV('Organic Cash Flow'!$C$3,'Organic Cash Flow'!$E$45,'Organic Cash Flow'!$I$45,'Organic Cash Flow'!$M$45)</f>
        <v>#DIV/0!</v>
      </c>
      <c r="AJ42" s="35" t="e">
        <f>R42/NPV('Organic Cash Flow'!$C$3,'Organic Cash Flow'!$E$45,'Organic Cash Flow'!$I$45,'Organic Cash Flow'!$M$45)</f>
        <v>#DIV/0!</v>
      </c>
      <c r="AK42" s="35" t="e">
        <f>S42/NPV('Organic Cash Flow'!$C$3,'Organic Cash Flow'!$E$45,'Organic Cash Flow'!$I$45,'Organic Cash Flow'!$M$45)</f>
        <v>#DIV/0!</v>
      </c>
      <c r="AL42" s="17"/>
      <c r="AM42" s="61"/>
    </row>
    <row r="43" spans="1:39" x14ac:dyDescent="0.25">
      <c r="A43" s="160"/>
      <c r="B43" s="169"/>
      <c r="C43" s="176">
        <f>'Organic Cash Flow'!$E$11</f>
        <v>0</v>
      </c>
      <c r="D43" s="176">
        <f>(1+F43)*'Organic Cash Flow'!$I$11</f>
        <v>0</v>
      </c>
      <c r="E43" s="176">
        <f>'Organic Cash Flow'!$M$11</f>
        <v>0</v>
      </c>
      <c r="F43" s="173">
        <v>0.2</v>
      </c>
      <c r="G43" s="33">
        <f>NPV('Organic Cash Flow'!$C$3,'Organic Cash Flow'!$E$46,(1+'CornSoyWheat Rot. Sensitivity'!G$32)*'Organic Cash Flow'!$I$10*(1+'CornSoyWheat Rot. Sensitivity'!$F43)*'Organic Cash Flow'!$I$11-'Organic Cash Flow'!$I$45,'Organic Cash Flow'!$M$46)</f>
        <v>0</v>
      </c>
      <c r="H43" s="33">
        <f>NPV('Organic Cash Flow'!$C$3,'Organic Cash Flow'!$E$46,(1+'CornSoyWheat Rot. Sensitivity'!H$32)*'Organic Cash Flow'!$I$10*(1+'CornSoyWheat Rot. Sensitivity'!$F43)*'Organic Cash Flow'!$I$11-'Organic Cash Flow'!$I$45,'Organic Cash Flow'!$M$46)</f>
        <v>0</v>
      </c>
      <c r="I43" s="33">
        <f>NPV('Organic Cash Flow'!$C$3,'Organic Cash Flow'!$E$46,(1+'CornSoyWheat Rot. Sensitivity'!I$32)*'Organic Cash Flow'!$I$10*(1+'CornSoyWheat Rot. Sensitivity'!$F43)*'Organic Cash Flow'!$I$11-'Organic Cash Flow'!$I$45,'Organic Cash Flow'!$M$46)</f>
        <v>0</v>
      </c>
      <c r="J43" s="33">
        <f>NPV('Organic Cash Flow'!$C$3,'Organic Cash Flow'!$E$46,(1+'CornSoyWheat Rot. Sensitivity'!J$32)*'Organic Cash Flow'!$I$10*(1+'CornSoyWheat Rot. Sensitivity'!$F43)*'Organic Cash Flow'!$I$11-'Organic Cash Flow'!$I$45,'Organic Cash Flow'!$M$46)</f>
        <v>0</v>
      </c>
      <c r="K43" s="33">
        <f>NPV('Organic Cash Flow'!$C$3,'Organic Cash Flow'!$E$46,(1+'CornSoyWheat Rot. Sensitivity'!K$32)*'Organic Cash Flow'!$I$10*(1+'CornSoyWheat Rot. Sensitivity'!$F43)*'Organic Cash Flow'!$I$11-'Organic Cash Flow'!$I$45,'Organic Cash Flow'!$M$46)</f>
        <v>0</v>
      </c>
      <c r="L43" s="33">
        <f>NPV('Organic Cash Flow'!$C$3,'Organic Cash Flow'!$E$46,(1+'CornSoyWheat Rot. Sensitivity'!L$32)*'Organic Cash Flow'!$I$10*(1+'CornSoyWheat Rot. Sensitivity'!$F43)*'Organic Cash Flow'!$I$11-'Organic Cash Flow'!$I$45,'Organic Cash Flow'!$M$46)</f>
        <v>0</v>
      </c>
      <c r="M43" s="33">
        <f>NPV('Organic Cash Flow'!$C$3,'Organic Cash Flow'!$E$46,(1+'CornSoyWheat Rot. Sensitivity'!M$32)*'Organic Cash Flow'!$I$10*(1+'CornSoyWheat Rot. Sensitivity'!$F43)*'Organic Cash Flow'!$I$11-'Organic Cash Flow'!$I$45,'Organic Cash Flow'!$M$46)</f>
        <v>0</v>
      </c>
      <c r="N43" s="33">
        <f>NPV('Organic Cash Flow'!$C$3,'Organic Cash Flow'!$E$46,(1+'CornSoyWheat Rot. Sensitivity'!N$32)*'Organic Cash Flow'!$I$10*(1+'CornSoyWheat Rot. Sensitivity'!$F43)*'Organic Cash Flow'!$I$11-'Organic Cash Flow'!$I$45,'Organic Cash Flow'!$M$46)</f>
        <v>0</v>
      </c>
      <c r="O43" s="33">
        <f>NPV('Organic Cash Flow'!$C$3,'Organic Cash Flow'!$E$46,(1+'CornSoyWheat Rot. Sensitivity'!O$32)*'Organic Cash Flow'!$I$10*(1+'CornSoyWheat Rot. Sensitivity'!$F43)*'Organic Cash Flow'!$I$11-'Organic Cash Flow'!$I$45,'Organic Cash Flow'!$M$46)</f>
        <v>0</v>
      </c>
      <c r="P43" s="33">
        <f>NPV('Organic Cash Flow'!$C$3,'Organic Cash Flow'!$E$46,(1+'CornSoyWheat Rot. Sensitivity'!P$32)*'Organic Cash Flow'!$I$10*(1+'CornSoyWheat Rot. Sensitivity'!$F43)*'Organic Cash Flow'!$I$11-'Organic Cash Flow'!$I$45,'Organic Cash Flow'!$M$46)</f>
        <v>0</v>
      </c>
      <c r="Q43" s="33">
        <f>NPV('Organic Cash Flow'!$C$3,'Organic Cash Flow'!$E$46,(1+'CornSoyWheat Rot. Sensitivity'!Q$32)*'Organic Cash Flow'!$I$10*(1+'CornSoyWheat Rot. Sensitivity'!$F43)*'Organic Cash Flow'!$I$11-'Organic Cash Flow'!$I$45,'Organic Cash Flow'!$M$46)</f>
        <v>0</v>
      </c>
      <c r="R43" s="33">
        <f>NPV('Organic Cash Flow'!$C$3,'Organic Cash Flow'!$E$46,(1+'CornSoyWheat Rot. Sensitivity'!R$32)*'Organic Cash Flow'!$I$10*(1+'CornSoyWheat Rot. Sensitivity'!$F43)*'Organic Cash Flow'!$I$11-'Organic Cash Flow'!$I$45,'Organic Cash Flow'!$M$46)</f>
        <v>0</v>
      </c>
      <c r="S43" s="33">
        <f>NPV('Organic Cash Flow'!$C$3,'Organic Cash Flow'!$E$46,(1+'CornSoyWheat Rot. Sensitivity'!S$32)*'Organic Cash Flow'!$I$10*(1+'CornSoyWheat Rot. Sensitivity'!$F43)*'Organic Cash Flow'!$I$11-'Organic Cash Flow'!$I$45,'Organic Cash Flow'!$M$46)</f>
        <v>0</v>
      </c>
      <c r="T43" s="33"/>
      <c r="U43" s="67"/>
      <c r="W43" s="149"/>
      <c r="X43" s="32">
        <f t="shared" si="3"/>
        <v>0.2</v>
      </c>
      <c r="Y43" s="35" t="e">
        <f>G43/NPV('Organic Cash Flow'!$C$3,'Organic Cash Flow'!$E$45,'Organic Cash Flow'!$I$45,'Organic Cash Flow'!$M$45)</f>
        <v>#DIV/0!</v>
      </c>
      <c r="Z43" s="35" t="e">
        <f>H43/NPV('Organic Cash Flow'!$C$3,'Organic Cash Flow'!$E$45,'Organic Cash Flow'!$I$45,'Organic Cash Flow'!$M$45)</f>
        <v>#DIV/0!</v>
      </c>
      <c r="AA43" s="35" t="e">
        <f>I43/NPV('Organic Cash Flow'!$C$3,'Organic Cash Flow'!$E$45,'Organic Cash Flow'!$I$45,'Organic Cash Flow'!$M$45)</f>
        <v>#DIV/0!</v>
      </c>
      <c r="AB43" s="35" t="e">
        <f>J43/NPV('Organic Cash Flow'!$C$3,'Organic Cash Flow'!$E$45,'Organic Cash Flow'!$I$45,'Organic Cash Flow'!$M$45)</f>
        <v>#DIV/0!</v>
      </c>
      <c r="AC43" s="35" t="e">
        <f>K43/NPV('Organic Cash Flow'!$C$3,'Organic Cash Flow'!$E$45,'Organic Cash Flow'!$I$45,'Organic Cash Flow'!$M$45)</f>
        <v>#DIV/0!</v>
      </c>
      <c r="AD43" s="35" t="e">
        <f>L43/NPV('Organic Cash Flow'!$C$3,'Organic Cash Flow'!$E$45,'Organic Cash Flow'!$I$45,'Organic Cash Flow'!$M$45)</f>
        <v>#DIV/0!</v>
      </c>
      <c r="AE43" s="35" t="e">
        <f>M43/NPV('Organic Cash Flow'!$C$3,'Organic Cash Flow'!$E$45,'Organic Cash Flow'!$I$45,'Organic Cash Flow'!$M$45)</f>
        <v>#DIV/0!</v>
      </c>
      <c r="AF43" s="35" t="e">
        <f>N43/NPV('Organic Cash Flow'!$C$3,'Organic Cash Flow'!$E$45,'Organic Cash Flow'!$I$45,'Organic Cash Flow'!$M$45)</f>
        <v>#DIV/0!</v>
      </c>
      <c r="AG43" s="35" t="e">
        <f>O43/NPV('Organic Cash Flow'!$C$3,'Organic Cash Flow'!$E$45,'Organic Cash Flow'!$I$45,'Organic Cash Flow'!$M$45)</f>
        <v>#DIV/0!</v>
      </c>
      <c r="AH43" s="35" t="e">
        <f>P43/NPV('Organic Cash Flow'!$C$3,'Organic Cash Flow'!$E$45,'Organic Cash Flow'!$I$45,'Organic Cash Flow'!$M$45)</f>
        <v>#DIV/0!</v>
      </c>
      <c r="AI43" s="35" t="e">
        <f>Q43/NPV('Organic Cash Flow'!$C$3,'Organic Cash Flow'!$E$45,'Organic Cash Flow'!$I$45,'Organic Cash Flow'!$M$45)</f>
        <v>#DIV/0!</v>
      </c>
      <c r="AJ43" s="35" t="e">
        <f>R43/NPV('Organic Cash Flow'!$C$3,'Organic Cash Flow'!$E$45,'Organic Cash Flow'!$I$45,'Organic Cash Flow'!$M$45)</f>
        <v>#DIV/0!</v>
      </c>
      <c r="AK43" s="35" t="e">
        <f>S43/NPV('Organic Cash Flow'!$C$3,'Organic Cash Flow'!$E$45,'Organic Cash Flow'!$I$45,'Organic Cash Flow'!$M$45)</f>
        <v>#DIV/0!</v>
      </c>
      <c r="AL43" s="17"/>
      <c r="AM43" s="61"/>
    </row>
    <row r="44" spans="1:39" x14ac:dyDescent="0.25">
      <c r="A44" s="160"/>
      <c r="B44" s="169"/>
      <c r="C44" s="176">
        <f>'Organic Cash Flow'!$E$11</f>
        <v>0</v>
      </c>
      <c r="D44" s="176">
        <f>(1+F44)*'Organic Cash Flow'!$I$11</f>
        <v>0</v>
      </c>
      <c r="E44" s="176">
        <f>'Organic Cash Flow'!$M$11</f>
        <v>0</v>
      </c>
      <c r="F44" s="173">
        <v>0.25</v>
      </c>
      <c r="G44" s="33">
        <f>NPV('Organic Cash Flow'!$C$3,'Organic Cash Flow'!$E$46,(1+'CornSoyWheat Rot. Sensitivity'!G$32)*'Organic Cash Flow'!$I$10*(1+'CornSoyWheat Rot. Sensitivity'!$F44)*'Organic Cash Flow'!$I$11-'Organic Cash Flow'!$I$45,'Organic Cash Flow'!$M$46)</f>
        <v>0</v>
      </c>
      <c r="H44" s="33">
        <f>NPV('Organic Cash Flow'!$C$3,'Organic Cash Flow'!$E$46,(1+'CornSoyWheat Rot. Sensitivity'!H$32)*'Organic Cash Flow'!$I$10*(1+'CornSoyWheat Rot. Sensitivity'!$F44)*'Organic Cash Flow'!$I$11-'Organic Cash Flow'!$I$45,'Organic Cash Flow'!$M$46)</f>
        <v>0</v>
      </c>
      <c r="I44" s="33">
        <f>NPV('Organic Cash Flow'!$C$3,'Organic Cash Flow'!$E$46,(1+'CornSoyWheat Rot. Sensitivity'!I$32)*'Organic Cash Flow'!$I$10*(1+'CornSoyWheat Rot. Sensitivity'!$F44)*'Organic Cash Flow'!$I$11-'Organic Cash Flow'!$I$45,'Organic Cash Flow'!$M$46)</f>
        <v>0</v>
      </c>
      <c r="J44" s="33">
        <f>NPV('Organic Cash Flow'!$C$3,'Organic Cash Flow'!$E$46,(1+'CornSoyWheat Rot. Sensitivity'!J$32)*'Organic Cash Flow'!$I$10*(1+'CornSoyWheat Rot. Sensitivity'!$F44)*'Organic Cash Flow'!$I$11-'Organic Cash Flow'!$I$45,'Organic Cash Flow'!$M$46)</f>
        <v>0</v>
      </c>
      <c r="K44" s="33">
        <f>NPV('Organic Cash Flow'!$C$3,'Organic Cash Flow'!$E$46,(1+'CornSoyWheat Rot. Sensitivity'!K$32)*'Organic Cash Flow'!$I$10*(1+'CornSoyWheat Rot. Sensitivity'!$F44)*'Organic Cash Flow'!$I$11-'Organic Cash Flow'!$I$45,'Organic Cash Flow'!$M$46)</f>
        <v>0</v>
      </c>
      <c r="L44" s="33">
        <f>NPV('Organic Cash Flow'!$C$3,'Organic Cash Flow'!$E$46,(1+'CornSoyWheat Rot. Sensitivity'!L$32)*'Organic Cash Flow'!$I$10*(1+'CornSoyWheat Rot. Sensitivity'!$F44)*'Organic Cash Flow'!$I$11-'Organic Cash Flow'!$I$45,'Organic Cash Flow'!$M$46)</f>
        <v>0</v>
      </c>
      <c r="M44" s="33">
        <f>NPV('Organic Cash Flow'!$C$3,'Organic Cash Flow'!$E$46,(1+'CornSoyWheat Rot. Sensitivity'!M$32)*'Organic Cash Flow'!$I$10*(1+'CornSoyWheat Rot. Sensitivity'!$F44)*'Organic Cash Flow'!$I$11-'Organic Cash Flow'!$I$45,'Organic Cash Flow'!$M$46)</f>
        <v>0</v>
      </c>
      <c r="N44" s="33">
        <f>NPV('Organic Cash Flow'!$C$3,'Organic Cash Flow'!$E$46,(1+'CornSoyWheat Rot. Sensitivity'!N$32)*'Organic Cash Flow'!$I$10*(1+'CornSoyWheat Rot. Sensitivity'!$F44)*'Organic Cash Flow'!$I$11-'Organic Cash Flow'!$I$45,'Organic Cash Flow'!$M$46)</f>
        <v>0</v>
      </c>
      <c r="O44" s="33">
        <f>NPV('Organic Cash Flow'!$C$3,'Organic Cash Flow'!$E$46,(1+'CornSoyWheat Rot. Sensitivity'!O$32)*'Organic Cash Flow'!$I$10*(1+'CornSoyWheat Rot. Sensitivity'!$F44)*'Organic Cash Flow'!$I$11-'Organic Cash Flow'!$I$45,'Organic Cash Flow'!$M$46)</f>
        <v>0</v>
      </c>
      <c r="P44" s="33">
        <f>NPV('Organic Cash Flow'!$C$3,'Organic Cash Flow'!$E$46,(1+'CornSoyWheat Rot. Sensitivity'!P$32)*'Organic Cash Flow'!$I$10*(1+'CornSoyWheat Rot. Sensitivity'!$F44)*'Organic Cash Flow'!$I$11-'Organic Cash Flow'!$I$45,'Organic Cash Flow'!$M$46)</f>
        <v>0</v>
      </c>
      <c r="Q44" s="33">
        <f>NPV('Organic Cash Flow'!$C$3,'Organic Cash Flow'!$E$46,(1+'CornSoyWheat Rot. Sensitivity'!Q$32)*'Organic Cash Flow'!$I$10*(1+'CornSoyWheat Rot. Sensitivity'!$F44)*'Organic Cash Flow'!$I$11-'Organic Cash Flow'!$I$45,'Organic Cash Flow'!$M$46)</f>
        <v>0</v>
      </c>
      <c r="R44" s="33">
        <f>NPV('Organic Cash Flow'!$C$3,'Organic Cash Flow'!$E$46,(1+'CornSoyWheat Rot. Sensitivity'!R$32)*'Organic Cash Flow'!$I$10*(1+'CornSoyWheat Rot. Sensitivity'!$F44)*'Organic Cash Flow'!$I$11-'Organic Cash Flow'!$I$45,'Organic Cash Flow'!$M$46)</f>
        <v>0</v>
      </c>
      <c r="S44" s="33">
        <f>NPV('Organic Cash Flow'!$C$3,'Organic Cash Flow'!$E$46,(1+'CornSoyWheat Rot. Sensitivity'!S$32)*'Organic Cash Flow'!$I$10*(1+'CornSoyWheat Rot. Sensitivity'!$F44)*'Organic Cash Flow'!$I$11-'Organic Cash Flow'!$I$45,'Organic Cash Flow'!$M$46)</f>
        <v>0</v>
      </c>
      <c r="T44" s="33"/>
      <c r="U44" s="67"/>
      <c r="W44" s="149"/>
      <c r="X44" s="32">
        <f t="shared" si="3"/>
        <v>0.25</v>
      </c>
      <c r="Y44" s="35" t="e">
        <f>G44/NPV('Organic Cash Flow'!$C$3,'Organic Cash Flow'!$E$45,'Organic Cash Flow'!$I$45,'Organic Cash Flow'!$M$45)</f>
        <v>#DIV/0!</v>
      </c>
      <c r="Z44" s="35" t="e">
        <f>H44/NPV('Organic Cash Flow'!$C$3,'Organic Cash Flow'!$E$45,'Organic Cash Flow'!$I$45,'Organic Cash Flow'!$M$45)</f>
        <v>#DIV/0!</v>
      </c>
      <c r="AA44" s="35" t="e">
        <f>I44/NPV('Organic Cash Flow'!$C$3,'Organic Cash Flow'!$E$45,'Organic Cash Flow'!$I$45,'Organic Cash Flow'!$M$45)</f>
        <v>#DIV/0!</v>
      </c>
      <c r="AB44" s="35" t="e">
        <f>J44/NPV('Organic Cash Flow'!$C$3,'Organic Cash Flow'!$E$45,'Organic Cash Flow'!$I$45,'Organic Cash Flow'!$M$45)</f>
        <v>#DIV/0!</v>
      </c>
      <c r="AC44" s="35" t="e">
        <f>K44/NPV('Organic Cash Flow'!$C$3,'Organic Cash Flow'!$E$45,'Organic Cash Flow'!$I$45,'Organic Cash Flow'!$M$45)</f>
        <v>#DIV/0!</v>
      </c>
      <c r="AD44" s="35" t="e">
        <f>L44/NPV('Organic Cash Flow'!$C$3,'Organic Cash Flow'!$E$45,'Organic Cash Flow'!$I$45,'Organic Cash Flow'!$M$45)</f>
        <v>#DIV/0!</v>
      </c>
      <c r="AE44" s="35" t="e">
        <f>M44/NPV('Organic Cash Flow'!$C$3,'Organic Cash Flow'!$E$45,'Organic Cash Flow'!$I$45,'Organic Cash Flow'!$M$45)</f>
        <v>#DIV/0!</v>
      </c>
      <c r="AF44" s="35" t="e">
        <f>N44/NPV('Organic Cash Flow'!$C$3,'Organic Cash Flow'!$E$45,'Organic Cash Flow'!$I$45,'Organic Cash Flow'!$M$45)</f>
        <v>#DIV/0!</v>
      </c>
      <c r="AG44" s="35" t="e">
        <f>O44/NPV('Organic Cash Flow'!$C$3,'Organic Cash Flow'!$E$45,'Organic Cash Flow'!$I$45,'Organic Cash Flow'!$M$45)</f>
        <v>#DIV/0!</v>
      </c>
      <c r="AH44" s="35" t="e">
        <f>P44/NPV('Organic Cash Flow'!$C$3,'Organic Cash Flow'!$E$45,'Organic Cash Flow'!$I$45,'Organic Cash Flow'!$M$45)</f>
        <v>#DIV/0!</v>
      </c>
      <c r="AI44" s="35" t="e">
        <f>Q44/NPV('Organic Cash Flow'!$C$3,'Organic Cash Flow'!$E$45,'Organic Cash Flow'!$I$45,'Organic Cash Flow'!$M$45)</f>
        <v>#DIV/0!</v>
      </c>
      <c r="AJ44" s="35" t="e">
        <f>R44/NPV('Organic Cash Flow'!$C$3,'Organic Cash Flow'!$E$45,'Organic Cash Flow'!$I$45,'Organic Cash Flow'!$M$45)</f>
        <v>#DIV/0!</v>
      </c>
      <c r="AK44" s="35" t="e">
        <f>S44/NPV('Organic Cash Flow'!$C$3,'Organic Cash Flow'!$E$45,'Organic Cash Flow'!$I$45,'Organic Cash Flow'!$M$45)</f>
        <v>#DIV/0!</v>
      </c>
      <c r="AL44" s="17"/>
      <c r="AM44" s="61"/>
    </row>
    <row r="45" spans="1:39" x14ac:dyDescent="0.25">
      <c r="A45" s="160"/>
      <c r="B45" s="169"/>
      <c r="C45" s="177">
        <f>'Organic Cash Flow'!$E$11</f>
        <v>0</v>
      </c>
      <c r="D45" s="177">
        <f>(1+F45)*'Organic Cash Flow'!$I$11</f>
        <v>0</v>
      </c>
      <c r="E45" s="177">
        <f>'Organic Cash Flow'!$M$11</f>
        <v>0</v>
      </c>
      <c r="F45" s="173">
        <v>0.3</v>
      </c>
      <c r="G45" s="33">
        <f>NPV('Organic Cash Flow'!$C$3,'Organic Cash Flow'!$E$46,(1+'CornSoyWheat Rot. Sensitivity'!G$32)*'Organic Cash Flow'!$I$10*(1+'CornSoyWheat Rot. Sensitivity'!$F45)*'Organic Cash Flow'!$I$11-'Organic Cash Flow'!$I$45,'Organic Cash Flow'!$M$46)</f>
        <v>0</v>
      </c>
      <c r="H45" s="33">
        <f>NPV('Organic Cash Flow'!$C$3,'Organic Cash Flow'!$E$46,(1+'CornSoyWheat Rot. Sensitivity'!H$32)*'Organic Cash Flow'!$I$10*(1+'CornSoyWheat Rot. Sensitivity'!$F45)*'Organic Cash Flow'!$I$11-'Organic Cash Flow'!$I$45,'Organic Cash Flow'!$M$46)</f>
        <v>0</v>
      </c>
      <c r="I45" s="33">
        <f>NPV('Organic Cash Flow'!$C$3,'Organic Cash Flow'!$E$46,(1+'CornSoyWheat Rot. Sensitivity'!I$32)*'Organic Cash Flow'!$I$10*(1+'CornSoyWheat Rot. Sensitivity'!$F45)*'Organic Cash Flow'!$I$11-'Organic Cash Flow'!$I$45,'Organic Cash Flow'!$M$46)</f>
        <v>0</v>
      </c>
      <c r="J45" s="33">
        <f>NPV('Organic Cash Flow'!$C$3,'Organic Cash Flow'!$E$46,(1+'CornSoyWheat Rot. Sensitivity'!J$32)*'Organic Cash Flow'!$I$10*(1+'CornSoyWheat Rot. Sensitivity'!$F45)*'Organic Cash Flow'!$I$11-'Organic Cash Flow'!$I$45,'Organic Cash Flow'!$M$46)</f>
        <v>0</v>
      </c>
      <c r="K45" s="33">
        <f>NPV('Organic Cash Flow'!$C$3,'Organic Cash Flow'!$E$46,(1+'CornSoyWheat Rot. Sensitivity'!K$32)*'Organic Cash Flow'!$I$10*(1+'CornSoyWheat Rot. Sensitivity'!$F45)*'Organic Cash Flow'!$I$11-'Organic Cash Flow'!$I$45,'Organic Cash Flow'!$M$46)</f>
        <v>0</v>
      </c>
      <c r="L45" s="33">
        <f>NPV('Organic Cash Flow'!$C$3,'Organic Cash Flow'!$E$46,(1+'CornSoyWheat Rot. Sensitivity'!L$32)*'Organic Cash Flow'!$I$10*(1+'CornSoyWheat Rot. Sensitivity'!$F45)*'Organic Cash Flow'!$I$11-'Organic Cash Flow'!$I$45,'Organic Cash Flow'!$M$46)</f>
        <v>0</v>
      </c>
      <c r="M45" s="33">
        <f>NPV('Organic Cash Flow'!$C$3,'Organic Cash Flow'!$E$46,(1+'CornSoyWheat Rot. Sensitivity'!M$32)*'Organic Cash Flow'!$I$10*(1+'CornSoyWheat Rot. Sensitivity'!$F45)*'Organic Cash Flow'!$I$11-'Organic Cash Flow'!$I$45,'Organic Cash Flow'!$M$46)</f>
        <v>0</v>
      </c>
      <c r="N45" s="33">
        <f>NPV('Organic Cash Flow'!$C$3,'Organic Cash Flow'!$E$46,(1+'CornSoyWheat Rot. Sensitivity'!N$32)*'Organic Cash Flow'!$I$10*(1+'CornSoyWheat Rot. Sensitivity'!$F45)*'Organic Cash Flow'!$I$11-'Organic Cash Flow'!$I$45,'Organic Cash Flow'!$M$46)</f>
        <v>0</v>
      </c>
      <c r="O45" s="33">
        <f>NPV('Organic Cash Flow'!$C$3,'Organic Cash Flow'!$E$46,(1+'CornSoyWheat Rot. Sensitivity'!O$32)*'Organic Cash Flow'!$I$10*(1+'CornSoyWheat Rot. Sensitivity'!$F45)*'Organic Cash Flow'!$I$11-'Organic Cash Flow'!$I$45,'Organic Cash Flow'!$M$46)</f>
        <v>0</v>
      </c>
      <c r="P45" s="33">
        <f>NPV('Organic Cash Flow'!$C$3,'Organic Cash Flow'!$E$46,(1+'CornSoyWheat Rot. Sensitivity'!P$32)*'Organic Cash Flow'!$I$10*(1+'CornSoyWheat Rot. Sensitivity'!$F45)*'Organic Cash Flow'!$I$11-'Organic Cash Flow'!$I$45,'Organic Cash Flow'!$M$46)</f>
        <v>0</v>
      </c>
      <c r="Q45" s="33">
        <f>NPV('Organic Cash Flow'!$C$3,'Organic Cash Flow'!$E$46,(1+'CornSoyWheat Rot. Sensitivity'!Q$32)*'Organic Cash Flow'!$I$10*(1+'CornSoyWheat Rot. Sensitivity'!$F45)*'Organic Cash Flow'!$I$11-'Organic Cash Flow'!$I$45,'Organic Cash Flow'!$M$46)</f>
        <v>0</v>
      </c>
      <c r="R45" s="33">
        <f>NPV('Organic Cash Flow'!$C$3,'Organic Cash Flow'!$E$46,(1+'CornSoyWheat Rot. Sensitivity'!R$32)*'Organic Cash Flow'!$I$10*(1+'CornSoyWheat Rot. Sensitivity'!$F45)*'Organic Cash Flow'!$I$11-'Organic Cash Flow'!$I$45,'Organic Cash Flow'!$M$46)</f>
        <v>0</v>
      </c>
      <c r="S45" s="33">
        <f>NPV('Organic Cash Flow'!$C$3,'Organic Cash Flow'!$E$46,(1+'CornSoyWheat Rot. Sensitivity'!S$32)*'Organic Cash Flow'!$I$10*(1+'CornSoyWheat Rot. Sensitivity'!$F45)*'Organic Cash Flow'!$I$11-'Organic Cash Flow'!$I$45,'Organic Cash Flow'!$M$46)</f>
        <v>0</v>
      </c>
      <c r="T45" s="33"/>
      <c r="U45" s="67"/>
      <c r="W45" s="149"/>
      <c r="X45" s="32">
        <f t="shared" si="3"/>
        <v>0.3</v>
      </c>
      <c r="Y45" s="35" t="e">
        <f>G45/NPV('Organic Cash Flow'!$C$3,'Organic Cash Flow'!$E$45,'Organic Cash Flow'!$I$45,'Organic Cash Flow'!$M$45)</f>
        <v>#DIV/0!</v>
      </c>
      <c r="Z45" s="35" t="e">
        <f>H45/NPV('Organic Cash Flow'!$C$3,'Organic Cash Flow'!$E$45,'Organic Cash Flow'!$I$45,'Organic Cash Flow'!$M$45)</f>
        <v>#DIV/0!</v>
      </c>
      <c r="AA45" s="35" t="e">
        <f>I45/NPV('Organic Cash Flow'!$C$3,'Organic Cash Flow'!$E$45,'Organic Cash Flow'!$I$45,'Organic Cash Flow'!$M$45)</f>
        <v>#DIV/0!</v>
      </c>
      <c r="AB45" s="35" t="e">
        <f>J45/NPV('Organic Cash Flow'!$C$3,'Organic Cash Flow'!$E$45,'Organic Cash Flow'!$I$45,'Organic Cash Flow'!$M$45)</f>
        <v>#DIV/0!</v>
      </c>
      <c r="AC45" s="35" t="e">
        <f>K45/NPV('Organic Cash Flow'!$C$3,'Organic Cash Flow'!$E$45,'Organic Cash Flow'!$I$45,'Organic Cash Flow'!$M$45)</f>
        <v>#DIV/0!</v>
      </c>
      <c r="AD45" s="35" t="e">
        <f>L45/NPV('Organic Cash Flow'!$C$3,'Organic Cash Flow'!$E$45,'Organic Cash Flow'!$I$45,'Organic Cash Flow'!$M$45)</f>
        <v>#DIV/0!</v>
      </c>
      <c r="AE45" s="35" t="e">
        <f>M45/NPV('Organic Cash Flow'!$C$3,'Organic Cash Flow'!$E$45,'Organic Cash Flow'!$I$45,'Organic Cash Flow'!$M$45)</f>
        <v>#DIV/0!</v>
      </c>
      <c r="AF45" s="35" t="e">
        <f>N45/NPV('Organic Cash Flow'!$C$3,'Organic Cash Flow'!$E$45,'Organic Cash Flow'!$I$45,'Organic Cash Flow'!$M$45)</f>
        <v>#DIV/0!</v>
      </c>
      <c r="AG45" s="35" t="e">
        <f>O45/NPV('Organic Cash Flow'!$C$3,'Organic Cash Flow'!$E$45,'Organic Cash Flow'!$I$45,'Organic Cash Flow'!$M$45)</f>
        <v>#DIV/0!</v>
      </c>
      <c r="AH45" s="35" t="e">
        <f>P45/NPV('Organic Cash Flow'!$C$3,'Organic Cash Flow'!$E$45,'Organic Cash Flow'!$I$45,'Organic Cash Flow'!$M$45)</f>
        <v>#DIV/0!</v>
      </c>
      <c r="AI45" s="35" t="e">
        <f>Q45/NPV('Organic Cash Flow'!$C$3,'Organic Cash Flow'!$E$45,'Organic Cash Flow'!$I$45,'Organic Cash Flow'!$M$45)</f>
        <v>#DIV/0!</v>
      </c>
      <c r="AJ45" s="35" t="e">
        <f>R45/NPV('Organic Cash Flow'!$C$3,'Organic Cash Flow'!$E$45,'Organic Cash Flow'!$I$45,'Organic Cash Flow'!$M$45)</f>
        <v>#DIV/0!</v>
      </c>
      <c r="AK45" s="35" t="e">
        <f>S45/NPV('Organic Cash Flow'!$C$3,'Organic Cash Flow'!$E$45,'Organic Cash Flow'!$I$45,'Organic Cash Flow'!$M$45)</f>
        <v>#DIV/0!</v>
      </c>
      <c r="AL45" s="17"/>
      <c r="AM45" s="61"/>
    </row>
    <row r="46" spans="1:39" ht="15.75" thickBot="1" x14ac:dyDescent="0.3">
      <c r="A46" s="161"/>
      <c r="B46" s="169"/>
      <c r="C46" s="124"/>
      <c r="D46" s="124"/>
      <c r="E46" s="124"/>
      <c r="F46" s="17"/>
      <c r="G46" s="17"/>
      <c r="H46" s="17"/>
      <c r="I46" s="17"/>
      <c r="J46" s="17"/>
      <c r="K46" s="17"/>
      <c r="L46" s="17"/>
      <c r="M46" s="17"/>
      <c r="N46" s="17"/>
      <c r="O46" s="17"/>
      <c r="P46" s="17"/>
      <c r="Q46" s="17"/>
      <c r="R46" s="17"/>
      <c r="S46" s="17"/>
      <c r="T46" s="17"/>
      <c r="U46" s="64"/>
      <c r="W46" s="149"/>
      <c r="X46" s="17"/>
      <c r="Y46" s="17"/>
      <c r="Z46" s="17"/>
      <c r="AA46" s="17"/>
      <c r="AB46" s="17"/>
      <c r="AC46" s="17"/>
      <c r="AD46" s="17"/>
      <c r="AE46" s="17"/>
      <c r="AF46" s="17"/>
      <c r="AG46" s="17"/>
      <c r="AH46" s="17"/>
      <c r="AI46" s="17"/>
      <c r="AJ46" s="17"/>
      <c r="AK46" s="17"/>
      <c r="AL46" s="17"/>
      <c r="AM46" s="61"/>
    </row>
    <row r="47" spans="1:39" x14ac:dyDescent="0.25">
      <c r="A47" s="68"/>
      <c r="B47" s="169"/>
      <c r="C47" s="124"/>
      <c r="D47" s="124"/>
      <c r="E47" s="124"/>
      <c r="F47" s="17"/>
      <c r="G47" s="17"/>
      <c r="H47" s="17"/>
      <c r="I47" s="17"/>
      <c r="J47" s="17"/>
      <c r="K47" s="17"/>
      <c r="L47" s="17"/>
      <c r="M47" s="17"/>
      <c r="N47" s="17"/>
      <c r="O47" s="17"/>
      <c r="P47" s="17"/>
      <c r="Q47" s="17"/>
      <c r="R47" s="17"/>
      <c r="S47" s="17"/>
      <c r="T47" s="17"/>
      <c r="U47" s="64"/>
      <c r="W47" s="149"/>
      <c r="X47" s="17"/>
      <c r="Y47" s="17"/>
      <c r="Z47" s="17"/>
      <c r="AA47" s="17"/>
      <c r="AB47" s="17"/>
      <c r="AC47" s="17"/>
      <c r="AD47" s="17"/>
      <c r="AE47" s="17"/>
      <c r="AF47" s="17"/>
      <c r="AG47" s="17"/>
      <c r="AH47" s="17"/>
      <c r="AI47" s="17"/>
      <c r="AJ47" s="17"/>
      <c r="AK47" s="17"/>
      <c r="AL47" s="17"/>
      <c r="AM47" s="61"/>
    </row>
    <row r="48" spans="1:39" ht="9" customHeight="1" x14ac:dyDescent="0.25">
      <c r="A48" s="70"/>
      <c r="B48" s="69"/>
      <c r="C48" s="69"/>
      <c r="D48" s="69"/>
      <c r="E48" s="69"/>
      <c r="F48" s="69"/>
      <c r="G48" s="69"/>
      <c r="H48" s="69"/>
      <c r="I48" s="69"/>
      <c r="J48" s="69"/>
      <c r="K48" s="69"/>
      <c r="L48" s="69"/>
      <c r="M48" s="69"/>
      <c r="N48" s="69"/>
      <c r="O48" s="69"/>
      <c r="P48" s="69"/>
      <c r="Q48" s="69"/>
      <c r="R48" s="69"/>
      <c r="S48" s="69"/>
      <c r="T48" s="69"/>
      <c r="U48" s="69"/>
      <c r="V48" s="5"/>
      <c r="W48" s="69"/>
      <c r="X48" s="69"/>
      <c r="Y48" s="69"/>
      <c r="Z48" s="69"/>
      <c r="AA48" s="69"/>
      <c r="AB48" s="69"/>
      <c r="AC48" s="69"/>
      <c r="AD48" s="69"/>
      <c r="AE48" s="69"/>
      <c r="AF48" s="69"/>
      <c r="AG48" s="69"/>
      <c r="AH48" s="69"/>
      <c r="AI48" s="69"/>
      <c r="AJ48" s="69"/>
      <c r="AK48" s="69"/>
      <c r="AL48" s="69"/>
      <c r="AM48" s="61"/>
    </row>
    <row r="49" spans="1:39" ht="15.75" thickBot="1" x14ac:dyDescent="0.3">
      <c r="B49" s="17"/>
      <c r="C49" s="17"/>
      <c r="D49" s="17"/>
      <c r="E49" s="17"/>
      <c r="F49" s="17"/>
      <c r="G49" s="17"/>
      <c r="H49" s="17"/>
      <c r="I49" s="17"/>
      <c r="J49" s="17"/>
      <c r="K49" s="17"/>
      <c r="L49" s="17"/>
      <c r="M49" s="17"/>
      <c r="N49" s="17"/>
      <c r="O49" s="17"/>
      <c r="P49" s="17"/>
      <c r="Q49" s="17"/>
      <c r="R49" s="17"/>
      <c r="S49" s="17"/>
      <c r="T49" s="17"/>
      <c r="U49" s="64"/>
      <c r="W49" s="17"/>
      <c r="X49" s="17"/>
      <c r="Y49" s="17"/>
      <c r="Z49" s="17"/>
      <c r="AA49" s="17"/>
      <c r="AB49" s="17"/>
      <c r="AC49" s="17"/>
      <c r="AD49" s="17"/>
      <c r="AE49" s="17"/>
      <c r="AF49" s="17"/>
      <c r="AG49" s="17"/>
      <c r="AH49" s="17"/>
      <c r="AI49" s="17"/>
      <c r="AJ49" s="17"/>
      <c r="AK49" s="17"/>
      <c r="AL49" s="17"/>
      <c r="AM49" s="61"/>
    </row>
    <row r="50" spans="1:39" ht="18.75" x14ac:dyDescent="0.3">
      <c r="A50" s="162" t="s">
        <v>97</v>
      </c>
      <c r="B50" s="29"/>
      <c r="C50" s="29"/>
      <c r="D50" s="29"/>
      <c r="E50" s="29"/>
      <c r="F50" s="29"/>
      <c r="G50" s="150" t="s">
        <v>71</v>
      </c>
      <c r="H50" s="150"/>
      <c r="I50" s="150"/>
      <c r="J50" s="150"/>
      <c r="K50" s="150"/>
      <c r="L50" s="150"/>
      <c r="M50" s="150"/>
      <c r="N50" s="150"/>
      <c r="O50" s="150"/>
      <c r="P50" s="150"/>
      <c r="Q50" s="150"/>
      <c r="R50" s="150"/>
      <c r="S50" s="150"/>
      <c r="T50" s="30"/>
      <c r="U50" s="65"/>
      <c r="W50" s="29"/>
      <c r="X50" s="29"/>
      <c r="AL50" s="17"/>
      <c r="AM50" s="61"/>
    </row>
    <row r="51" spans="1:39" ht="18.75" x14ac:dyDescent="0.3">
      <c r="A51" s="163"/>
      <c r="B51" s="29"/>
      <c r="C51" s="29"/>
      <c r="D51" s="29"/>
      <c r="E51" s="29"/>
      <c r="F51" s="198" t="s">
        <v>117</v>
      </c>
      <c r="G51" s="192">
        <f>'Organic Cash Flow'!$E$10</f>
        <v>0</v>
      </c>
      <c r="H51" s="192">
        <f>'Organic Cash Flow'!$E$10</f>
        <v>0</v>
      </c>
      <c r="I51" s="192">
        <f>'Organic Cash Flow'!$E$10</f>
        <v>0</v>
      </c>
      <c r="J51" s="192">
        <f>'Organic Cash Flow'!$E$10</f>
        <v>0</v>
      </c>
      <c r="K51" s="192">
        <f>'Organic Cash Flow'!$E$10</f>
        <v>0</v>
      </c>
      <c r="L51" s="192">
        <f>'Organic Cash Flow'!$E$10</f>
        <v>0</v>
      </c>
      <c r="M51" s="192">
        <f>'Organic Cash Flow'!$E$10</f>
        <v>0</v>
      </c>
      <c r="N51" s="192">
        <f>'Organic Cash Flow'!$E$10</f>
        <v>0</v>
      </c>
      <c r="O51" s="192">
        <f>'Organic Cash Flow'!$E$10</f>
        <v>0</v>
      </c>
      <c r="P51" s="192">
        <f>'Organic Cash Flow'!$E$10</f>
        <v>0</v>
      </c>
      <c r="Q51" s="192">
        <f>'Organic Cash Flow'!$E$10</f>
        <v>0</v>
      </c>
      <c r="R51" s="192">
        <f>'Organic Cash Flow'!$E$10</f>
        <v>0</v>
      </c>
      <c r="S51" s="193">
        <f>'Organic Cash Flow'!$E$10</f>
        <v>0</v>
      </c>
      <c r="T51" s="121"/>
      <c r="U51" s="65"/>
      <c r="W51" s="29"/>
      <c r="X51" s="29"/>
      <c r="Y51" s="121"/>
      <c r="Z51" s="121"/>
      <c r="AA51" s="121"/>
      <c r="AB51" s="121"/>
      <c r="AC51" s="121"/>
      <c r="AD51" s="121"/>
      <c r="AE51" s="121"/>
      <c r="AF51" s="121"/>
      <c r="AG51" s="121"/>
      <c r="AH51" s="121"/>
      <c r="AI51" s="121"/>
      <c r="AJ51" s="121"/>
      <c r="AK51" s="121"/>
      <c r="AL51" s="17"/>
      <c r="AM51" s="61"/>
    </row>
    <row r="52" spans="1:39" ht="18.75" x14ac:dyDescent="0.3">
      <c r="A52" s="163"/>
      <c r="B52" s="29"/>
      <c r="C52" s="29"/>
      <c r="D52" s="29"/>
      <c r="E52" s="29"/>
      <c r="F52" s="198" t="s">
        <v>116</v>
      </c>
      <c r="G52" s="192">
        <f>'Organic Cash Flow'!$I$10</f>
        <v>0</v>
      </c>
      <c r="H52" s="192">
        <f>'Organic Cash Flow'!$I$10</f>
        <v>0</v>
      </c>
      <c r="I52" s="192">
        <f>'Organic Cash Flow'!$I$10</f>
        <v>0</v>
      </c>
      <c r="J52" s="192">
        <f>'Organic Cash Flow'!$I$10</f>
        <v>0</v>
      </c>
      <c r="K52" s="192">
        <f>'Organic Cash Flow'!$I$10</f>
        <v>0</v>
      </c>
      <c r="L52" s="192">
        <f>'Organic Cash Flow'!$I$10</f>
        <v>0</v>
      </c>
      <c r="M52" s="192">
        <f>'Organic Cash Flow'!$I$10</f>
        <v>0</v>
      </c>
      <c r="N52" s="192">
        <f>'Organic Cash Flow'!$I$10</f>
        <v>0</v>
      </c>
      <c r="O52" s="192">
        <f>'Organic Cash Flow'!$I$10</f>
        <v>0</v>
      </c>
      <c r="P52" s="192">
        <f>'Organic Cash Flow'!$I$10</f>
        <v>0</v>
      </c>
      <c r="Q52" s="192">
        <f>'Organic Cash Flow'!$I$10</f>
        <v>0</v>
      </c>
      <c r="R52" s="192">
        <f>'Organic Cash Flow'!$I$10</f>
        <v>0</v>
      </c>
      <c r="S52" s="193">
        <f>'Organic Cash Flow'!$I$10</f>
        <v>0</v>
      </c>
      <c r="T52" s="121"/>
      <c r="U52" s="65"/>
      <c r="W52" s="29"/>
      <c r="X52" s="29"/>
      <c r="Y52" s="121"/>
      <c r="Z52" s="121"/>
      <c r="AA52" s="121"/>
      <c r="AB52" s="121"/>
      <c r="AC52" s="121"/>
      <c r="AD52" s="121"/>
      <c r="AE52" s="121"/>
      <c r="AF52" s="121"/>
      <c r="AG52" s="121"/>
      <c r="AH52" s="121"/>
      <c r="AI52" s="121"/>
      <c r="AJ52" s="121"/>
      <c r="AK52" s="121"/>
      <c r="AL52" s="17"/>
      <c r="AM52" s="61"/>
    </row>
    <row r="53" spans="1:39" ht="18.75" x14ac:dyDescent="0.3">
      <c r="A53" s="163"/>
      <c r="B53" s="29"/>
      <c r="C53" s="29"/>
      <c r="D53" s="29"/>
      <c r="E53" s="29"/>
      <c r="F53" s="198" t="s">
        <v>121</v>
      </c>
      <c r="G53" s="192">
        <f>(1+G54)*'Organic Cash Flow'!$M$10</f>
        <v>0</v>
      </c>
      <c r="H53" s="192">
        <f>(1+H54)*'Organic Cash Flow'!$M$10</f>
        <v>0</v>
      </c>
      <c r="I53" s="192">
        <f>(1+I54)*'Organic Cash Flow'!$M$10</f>
        <v>0</v>
      </c>
      <c r="J53" s="192">
        <f>(1+J54)*'Organic Cash Flow'!$M$10</f>
        <v>0</v>
      </c>
      <c r="K53" s="192">
        <f>(1+K54)*'Organic Cash Flow'!$M$10</f>
        <v>0</v>
      </c>
      <c r="L53" s="192">
        <f>(1+L54)*'Organic Cash Flow'!$M$10</f>
        <v>0</v>
      </c>
      <c r="M53" s="192">
        <f>(1+M54)*'Organic Cash Flow'!$M$10</f>
        <v>0</v>
      </c>
      <c r="N53" s="192">
        <f>(1+N54)*'Organic Cash Flow'!$M$10</f>
        <v>0</v>
      </c>
      <c r="O53" s="192">
        <f>(1+O54)*'Organic Cash Flow'!$M$10</f>
        <v>0</v>
      </c>
      <c r="P53" s="192">
        <f>(1+P54)*'Organic Cash Flow'!$M$10</f>
        <v>0</v>
      </c>
      <c r="Q53" s="192">
        <f>(1+Q54)*'Organic Cash Flow'!$M$10</f>
        <v>0</v>
      </c>
      <c r="R53" s="192">
        <f>(1+R54)*'Organic Cash Flow'!$M$10</f>
        <v>0</v>
      </c>
      <c r="S53" s="193">
        <f>(1+S54)*'Organic Cash Flow'!$M$10</f>
        <v>0</v>
      </c>
      <c r="T53" s="121"/>
      <c r="U53" s="65"/>
      <c r="W53" s="29"/>
      <c r="X53" s="29"/>
      <c r="Y53" s="150" t="s">
        <v>71</v>
      </c>
      <c r="Z53" s="150"/>
      <c r="AA53" s="150"/>
      <c r="AB53" s="150"/>
      <c r="AC53" s="150"/>
      <c r="AD53" s="150"/>
      <c r="AE53" s="150"/>
      <c r="AF53" s="150"/>
      <c r="AG53" s="150"/>
      <c r="AH53" s="150"/>
      <c r="AI53" s="150"/>
      <c r="AJ53" s="150"/>
      <c r="AK53" s="150"/>
      <c r="AL53" s="17"/>
      <c r="AM53" s="61"/>
    </row>
    <row r="54" spans="1:39" x14ac:dyDescent="0.25">
      <c r="A54" s="163"/>
      <c r="B54" s="62"/>
      <c r="C54" s="182" t="s">
        <v>119</v>
      </c>
      <c r="D54" s="182" t="s">
        <v>118</v>
      </c>
      <c r="E54" s="182" t="s">
        <v>120</v>
      </c>
      <c r="F54" s="69"/>
      <c r="G54" s="206">
        <v>-0.3</v>
      </c>
      <c r="H54" s="206">
        <v>-0.25</v>
      </c>
      <c r="I54" s="206">
        <v>-0.2</v>
      </c>
      <c r="J54" s="206">
        <v>-0.15</v>
      </c>
      <c r="K54" s="206">
        <v>-0.1</v>
      </c>
      <c r="L54" s="206">
        <v>-0.05</v>
      </c>
      <c r="M54" s="206">
        <v>0</v>
      </c>
      <c r="N54" s="206">
        <v>0.05</v>
      </c>
      <c r="O54" s="206">
        <v>0.1</v>
      </c>
      <c r="P54" s="206">
        <v>0.15</v>
      </c>
      <c r="Q54" s="206">
        <v>0.2</v>
      </c>
      <c r="R54" s="206">
        <v>0.25</v>
      </c>
      <c r="S54" s="206">
        <v>0.3</v>
      </c>
      <c r="T54" s="31"/>
      <c r="U54" s="66"/>
      <c r="W54" s="62"/>
      <c r="X54" s="29"/>
      <c r="Y54" s="31">
        <f>G54</f>
        <v>-0.3</v>
      </c>
      <c r="Z54" s="31">
        <f t="shared" ref="Z54:AK54" si="4">H54</f>
        <v>-0.25</v>
      </c>
      <c r="AA54" s="31">
        <f t="shared" si="4"/>
        <v>-0.2</v>
      </c>
      <c r="AB54" s="31">
        <f t="shared" si="4"/>
        <v>-0.15</v>
      </c>
      <c r="AC54" s="31">
        <f t="shared" si="4"/>
        <v>-0.1</v>
      </c>
      <c r="AD54" s="31">
        <f t="shared" si="4"/>
        <v>-0.05</v>
      </c>
      <c r="AE54" s="31">
        <f t="shared" si="4"/>
        <v>0</v>
      </c>
      <c r="AF54" s="31">
        <f t="shared" si="4"/>
        <v>0.05</v>
      </c>
      <c r="AG54" s="31">
        <f t="shared" si="4"/>
        <v>0.1</v>
      </c>
      <c r="AH54" s="31">
        <f t="shared" si="4"/>
        <v>0.15</v>
      </c>
      <c r="AI54" s="31">
        <f t="shared" si="4"/>
        <v>0.2</v>
      </c>
      <c r="AJ54" s="31">
        <f t="shared" si="4"/>
        <v>0.25</v>
      </c>
      <c r="AK54" s="31">
        <f t="shared" si="4"/>
        <v>0.3</v>
      </c>
      <c r="AL54" s="17"/>
      <c r="AM54" s="61"/>
    </row>
    <row r="55" spans="1:39" x14ac:dyDescent="0.25">
      <c r="A55" s="163"/>
      <c r="B55" s="149" t="s">
        <v>72</v>
      </c>
      <c r="C55" s="176">
        <f>'Organic Cash Flow'!$E$11</f>
        <v>0</v>
      </c>
      <c r="D55" s="176">
        <f>'Organic Cash Flow'!$I$11</f>
        <v>0</v>
      </c>
      <c r="E55" s="176">
        <f>(1+F55)*'Organic Cash Flow'!$M$11</f>
        <v>0</v>
      </c>
      <c r="F55" s="173">
        <v>-0.3</v>
      </c>
      <c r="G55" s="33">
        <f>NPV('Organic Cash Flow'!$C$3,'Organic Cash Flow'!$E$46,'Organic Cash Flow'!$I$46,(1+'CornSoyWheat Rot. Sensitivity'!G$54)*'Organic Cash Flow'!$M$10*(1+'CornSoyWheat Rot. Sensitivity'!$F55)*'Organic Cash Flow'!$M$11-'Organic Cash Flow'!$M$45)</f>
        <v>0</v>
      </c>
      <c r="H55" s="33">
        <f>NPV('Organic Cash Flow'!$C$3,'Organic Cash Flow'!$E$46,'Organic Cash Flow'!$I$46,(1+'CornSoyWheat Rot. Sensitivity'!H$54)*'Organic Cash Flow'!$M$10*(1+'CornSoyWheat Rot. Sensitivity'!$F55)*'Organic Cash Flow'!$M$11-'Organic Cash Flow'!$M$45)</f>
        <v>0</v>
      </c>
      <c r="I55" s="33">
        <f>NPV('Organic Cash Flow'!$C$3,'Organic Cash Flow'!$E$46,'Organic Cash Flow'!$I$46,(1+'CornSoyWheat Rot. Sensitivity'!I$54)*'Organic Cash Flow'!$M$10*(1+'CornSoyWheat Rot. Sensitivity'!$F55)*'Organic Cash Flow'!$M$11-'Organic Cash Flow'!$M$45)</f>
        <v>0</v>
      </c>
      <c r="J55" s="33">
        <f>NPV('Organic Cash Flow'!$C$3,'Organic Cash Flow'!$E$46,'Organic Cash Flow'!$I$46,(1+'CornSoyWheat Rot. Sensitivity'!J$54)*'Organic Cash Flow'!$M$10*(1+'CornSoyWheat Rot. Sensitivity'!$F55)*'Organic Cash Flow'!$M$11-'Organic Cash Flow'!$M$45)</f>
        <v>0</v>
      </c>
      <c r="K55" s="33">
        <f>NPV('Organic Cash Flow'!$C$3,'Organic Cash Flow'!$E$46,'Organic Cash Flow'!$I$46,(1+'CornSoyWheat Rot. Sensitivity'!K$54)*'Organic Cash Flow'!$M$10*(1+'CornSoyWheat Rot. Sensitivity'!$F55)*'Organic Cash Flow'!$M$11-'Organic Cash Flow'!$M$45)</f>
        <v>0</v>
      </c>
      <c r="L55" s="33">
        <f>NPV('Organic Cash Flow'!$C$3,'Organic Cash Flow'!$E$46,'Organic Cash Flow'!$I$46,(1+'CornSoyWheat Rot. Sensitivity'!L$54)*'Organic Cash Flow'!$M$10*(1+'CornSoyWheat Rot. Sensitivity'!$F55)*'Organic Cash Flow'!$M$11-'Organic Cash Flow'!$M$45)</f>
        <v>0</v>
      </c>
      <c r="M55" s="33">
        <f>NPV('Organic Cash Flow'!$C$3,'Organic Cash Flow'!$E$46,'Organic Cash Flow'!$I$46,(1+'CornSoyWheat Rot. Sensitivity'!M$54)*'Organic Cash Flow'!$M$10*(1+'CornSoyWheat Rot. Sensitivity'!$F55)*'Organic Cash Flow'!$M$11-'Organic Cash Flow'!$M$45)</f>
        <v>0</v>
      </c>
      <c r="N55" s="33">
        <f>NPV('Organic Cash Flow'!$C$3,'Organic Cash Flow'!$E$46,'Organic Cash Flow'!$I$46,(1+'CornSoyWheat Rot. Sensitivity'!N$54)*'Organic Cash Flow'!$M$10*(1+'CornSoyWheat Rot. Sensitivity'!$F55)*'Organic Cash Flow'!$M$11-'Organic Cash Flow'!$M$45)</f>
        <v>0</v>
      </c>
      <c r="O55" s="33">
        <f>NPV('Organic Cash Flow'!$C$3,'Organic Cash Flow'!$E$46,'Organic Cash Flow'!$I$46,(1+'CornSoyWheat Rot. Sensitivity'!O$54)*'Organic Cash Flow'!$M$10*(1+'CornSoyWheat Rot. Sensitivity'!$F55)*'Organic Cash Flow'!$M$11-'Organic Cash Flow'!$M$45)</f>
        <v>0</v>
      </c>
      <c r="P55" s="33">
        <f>NPV('Organic Cash Flow'!$C$3,'Organic Cash Flow'!$E$46,'Organic Cash Flow'!$I$46,(1+'CornSoyWheat Rot. Sensitivity'!P$54)*'Organic Cash Flow'!$M$10*(1+'CornSoyWheat Rot. Sensitivity'!$F55)*'Organic Cash Flow'!$M$11-'Organic Cash Flow'!$M$45)</f>
        <v>0</v>
      </c>
      <c r="Q55" s="33">
        <f>NPV('Organic Cash Flow'!$C$3,'Organic Cash Flow'!$E$46,'Organic Cash Flow'!$I$46,(1+'CornSoyWheat Rot. Sensitivity'!Q$54)*'Organic Cash Flow'!$M$10*(1+'CornSoyWheat Rot. Sensitivity'!$F55)*'Organic Cash Flow'!$M$11-'Organic Cash Flow'!$M$45)</f>
        <v>0</v>
      </c>
      <c r="R55" s="33">
        <f>NPV('Organic Cash Flow'!$C$3,'Organic Cash Flow'!$E$46,'Organic Cash Flow'!$I$46,(1+'CornSoyWheat Rot. Sensitivity'!R$54)*'Organic Cash Flow'!$M$10*(1+'CornSoyWheat Rot. Sensitivity'!$F55)*'Organic Cash Flow'!$M$11-'Organic Cash Flow'!$M$45)</f>
        <v>0</v>
      </c>
      <c r="S55" s="33">
        <f>NPV('Organic Cash Flow'!$C$3,'Organic Cash Flow'!$E$46,'Organic Cash Flow'!$I$46,(1+'CornSoyWheat Rot. Sensitivity'!S$54)*'Organic Cash Flow'!$M$10*(1+'CornSoyWheat Rot. Sensitivity'!$F55)*'Organic Cash Flow'!$M$11-'Organic Cash Flow'!$M$45)</f>
        <v>0</v>
      </c>
      <c r="T55" s="33"/>
      <c r="U55" s="67"/>
      <c r="W55" s="149" t="s">
        <v>72</v>
      </c>
      <c r="X55" s="32">
        <f>F55</f>
        <v>-0.3</v>
      </c>
      <c r="Y55" s="35" t="e">
        <f>G55/NPV('Organic Cash Flow'!$C$3,'Organic Cash Flow'!$E$45,'Organic Cash Flow'!$I$45,'Organic Cash Flow'!$M$45)</f>
        <v>#DIV/0!</v>
      </c>
      <c r="Z55" s="35" t="e">
        <f>H55/NPV('Organic Cash Flow'!$C$3,'Organic Cash Flow'!$E$45,'Organic Cash Flow'!$I$45,'Organic Cash Flow'!$M$45)</f>
        <v>#DIV/0!</v>
      </c>
      <c r="AA55" s="35" t="e">
        <f>I55/NPV('Organic Cash Flow'!$C$3,'Organic Cash Flow'!$E$45,'Organic Cash Flow'!$I$45,'Organic Cash Flow'!$M$45)</f>
        <v>#DIV/0!</v>
      </c>
      <c r="AB55" s="35" t="e">
        <f>J55/NPV('Organic Cash Flow'!$C$3,'Organic Cash Flow'!$E$45,'Organic Cash Flow'!$I$45,'Organic Cash Flow'!$M$45)</f>
        <v>#DIV/0!</v>
      </c>
      <c r="AC55" s="35" t="e">
        <f>K55/NPV('Organic Cash Flow'!$C$3,'Organic Cash Flow'!$E$45,'Organic Cash Flow'!$I$45,'Organic Cash Flow'!$M$45)</f>
        <v>#DIV/0!</v>
      </c>
      <c r="AD55" s="35" t="e">
        <f>L55/NPV('Organic Cash Flow'!$C$3,'Organic Cash Flow'!$E$45,'Organic Cash Flow'!$I$45,'Organic Cash Flow'!$M$45)</f>
        <v>#DIV/0!</v>
      </c>
      <c r="AE55" s="35" t="e">
        <f>M55/NPV('Organic Cash Flow'!$C$3,'Organic Cash Flow'!$E$45,'Organic Cash Flow'!$I$45,'Organic Cash Flow'!$M$45)</f>
        <v>#DIV/0!</v>
      </c>
      <c r="AF55" s="35" t="e">
        <f>N55/NPV('Organic Cash Flow'!$C$3,'Organic Cash Flow'!$E$45,'Organic Cash Flow'!$I$45,'Organic Cash Flow'!$M$45)</f>
        <v>#DIV/0!</v>
      </c>
      <c r="AG55" s="35" t="e">
        <f>O55/NPV('Organic Cash Flow'!$C$3,'Organic Cash Flow'!$E$45,'Organic Cash Flow'!$I$45,'Organic Cash Flow'!$M$45)</f>
        <v>#DIV/0!</v>
      </c>
      <c r="AH55" s="35" t="e">
        <f>P55/NPV('Organic Cash Flow'!$C$3,'Organic Cash Flow'!$E$45,'Organic Cash Flow'!$I$45,'Organic Cash Flow'!$M$45)</f>
        <v>#DIV/0!</v>
      </c>
      <c r="AI55" s="35" t="e">
        <f>Q55/NPV('Organic Cash Flow'!$C$3,'Organic Cash Flow'!$E$45,'Organic Cash Flow'!$I$45,'Organic Cash Flow'!$M$45)</f>
        <v>#DIV/0!</v>
      </c>
      <c r="AJ55" s="35" t="e">
        <f>R55/NPV('Organic Cash Flow'!$C$3,'Organic Cash Flow'!$E$45,'Organic Cash Flow'!$I$45,'Organic Cash Flow'!$M$45)</f>
        <v>#DIV/0!</v>
      </c>
      <c r="AK55" s="35" t="e">
        <f>S55/NPV('Organic Cash Flow'!$C$3,'Organic Cash Flow'!$E$45,'Organic Cash Flow'!$I$45,'Organic Cash Flow'!$M$45)</f>
        <v>#DIV/0!</v>
      </c>
      <c r="AL55" s="17"/>
      <c r="AM55" s="61"/>
    </row>
    <row r="56" spans="1:39" x14ac:dyDescent="0.25">
      <c r="A56" s="163"/>
      <c r="B56" s="149"/>
      <c r="C56" s="176">
        <f>'Organic Cash Flow'!$E$11</f>
        <v>0</v>
      </c>
      <c r="D56" s="176">
        <f>'Organic Cash Flow'!$I$11</f>
        <v>0</v>
      </c>
      <c r="E56" s="176">
        <f>(1+F56)*'Organic Cash Flow'!$M$11</f>
        <v>0</v>
      </c>
      <c r="F56" s="173">
        <v>-0.25</v>
      </c>
      <c r="G56" s="33">
        <f>NPV('Organic Cash Flow'!$C$3,'Organic Cash Flow'!$E$46,'Organic Cash Flow'!$I$46,(1+'CornSoyWheat Rot. Sensitivity'!G$54)*'Organic Cash Flow'!$M$10*(1+'CornSoyWheat Rot. Sensitivity'!$F56)*'Organic Cash Flow'!$M$11-'Organic Cash Flow'!$M$45)</f>
        <v>0</v>
      </c>
      <c r="H56" s="33">
        <f>NPV('Organic Cash Flow'!$C$3,'Organic Cash Flow'!$E$46,'Organic Cash Flow'!$I$46,(1+'CornSoyWheat Rot. Sensitivity'!H$54)*'Organic Cash Flow'!$M$10*(1+'CornSoyWheat Rot. Sensitivity'!$F56)*'Organic Cash Flow'!$M$11-'Organic Cash Flow'!$M$45)</f>
        <v>0</v>
      </c>
      <c r="I56" s="33">
        <f>NPV('Organic Cash Flow'!$C$3,'Organic Cash Flow'!$E$46,'Organic Cash Flow'!$I$46,(1+'CornSoyWheat Rot. Sensitivity'!I$54)*'Organic Cash Flow'!$M$10*(1+'CornSoyWheat Rot. Sensitivity'!$F56)*'Organic Cash Flow'!$M$11-'Organic Cash Flow'!$M$45)</f>
        <v>0</v>
      </c>
      <c r="J56" s="33">
        <f>NPV('Organic Cash Flow'!$C$3,'Organic Cash Flow'!$E$46,'Organic Cash Flow'!$I$46,(1+'CornSoyWheat Rot. Sensitivity'!J$54)*'Organic Cash Flow'!$M$10*(1+'CornSoyWheat Rot. Sensitivity'!$F56)*'Organic Cash Flow'!$M$11-'Organic Cash Flow'!$M$45)</f>
        <v>0</v>
      </c>
      <c r="K56" s="33">
        <f>NPV('Organic Cash Flow'!$C$3,'Organic Cash Flow'!$E$46,'Organic Cash Flow'!$I$46,(1+'CornSoyWheat Rot. Sensitivity'!K$54)*'Organic Cash Flow'!$M$10*(1+'CornSoyWheat Rot. Sensitivity'!$F56)*'Organic Cash Flow'!$M$11-'Organic Cash Flow'!$M$45)</f>
        <v>0</v>
      </c>
      <c r="L56" s="33">
        <f>NPV('Organic Cash Flow'!$C$3,'Organic Cash Flow'!$E$46,'Organic Cash Flow'!$I$46,(1+'CornSoyWheat Rot. Sensitivity'!L$54)*'Organic Cash Flow'!$M$10*(1+'CornSoyWheat Rot. Sensitivity'!$F56)*'Organic Cash Flow'!$M$11-'Organic Cash Flow'!$M$45)</f>
        <v>0</v>
      </c>
      <c r="M56" s="33">
        <f>NPV('Organic Cash Flow'!$C$3,'Organic Cash Flow'!$E$46,'Organic Cash Flow'!$I$46,(1+'CornSoyWheat Rot. Sensitivity'!M$54)*'Organic Cash Flow'!$M$10*(1+'CornSoyWheat Rot. Sensitivity'!$F56)*'Organic Cash Flow'!$M$11-'Organic Cash Flow'!$M$45)</f>
        <v>0</v>
      </c>
      <c r="N56" s="33">
        <f>NPV('Organic Cash Flow'!$C$3,'Organic Cash Flow'!$E$46,'Organic Cash Flow'!$I$46,(1+'CornSoyWheat Rot. Sensitivity'!N$54)*'Organic Cash Flow'!$M$10*(1+'CornSoyWheat Rot. Sensitivity'!$F56)*'Organic Cash Flow'!$M$11-'Organic Cash Flow'!$M$45)</f>
        <v>0</v>
      </c>
      <c r="O56" s="33">
        <f>NPV('Organic Cash Flow'!$C$3,'Organic Cash Flow'!$E$46,'Organic Cash Flow'!$I$46,(1+'CornSoyWheat Rot. Sensitivity'!O$54)*'Organic Cash Flow'!$M$10*(1+'CornSoyWheat Rot. Sensitivity'!$F56)*'Organic Cash Flow'!$M$11-'Organic Cash Flow'!$M$45)</f>
        <v>0</v>
      </c>
      <c r="P56" s="33">
        <f>NPV('Organic Cash Flow'!$C$3,'Organic Cash Flow'!$E$46,'Organic Cash Flow'!$I$46,(1+'CornSoyWheat Rot. Sensitivity'!P$54)*'Organic Cash Flow'!$M$10*(1+'CornSoyWheat Rot. Sensitivity'!$F56)*'Organic Cash Flow'!$M$11-'Organic Cash Flow'!$M$45)</f>
        <v>0</v>
      </c>
      <c r="Q56" s="33">
        <f>NPV('Organic Cash Flow'!$C$3,'Organic Cash Flow'!$E$46,'Organic Cash Flow'!$I$46,(1+'CornSoyWheat Rot. Sensitivity'!Q$54)*'Organic Cash Flow'!$M$10*(1+'CornSoyWheat Rot. Sensitivity'!$F56)*'Organic Cash Flow'!$M$11-'Organic Cash Flow'!$M$45)</f>
        <v>0</v>
      </c>
      <c r="R56" s="33">
        <f>NPV('Organic Cash Flow'!$C$3,'Organic Cash Flow'!$E$46,'Organic Cash Flow'!$I$46,(1+'CornSoyWheat Rot. Sensitivity'!R$54)*'Organic Cash Flow'!$M$10*(1+'CornSoyWheat Rot. Sensitivity'!$F56)*'Organic Cash Flow'!$M$11-'Organic Cash Flow'!$M$45)</f>
        <v>0</v>
      </c>
      <c r="S56" s="33">
        <f>NPV('Organic Cash Flow'!$C$3,'Organic Cash Flow'!$E$46,'Organic Cash Flow'!$I$46,(1+'CornSoyWheat Rot. Sensitivity'!S$54)*'Organic Cash Flow'!$M$10*(1+'CornSoyWheat Rot. Sensitivity'!$F56)*'Organic Cash Flow'!$M$11-'Organic Cash Flow'!$M$45)</f>
        <v>0</v>
      </c>
      <c r="T56" s="33"/>
      <c r="U56" s="67"/>
      <c r="W56" s="149"/>
      <c r="X56" s="32">
        <f t="shared" ref="X56:X67" si="5">F56</f>
        <v>-0.25</v>
      </c>
      <c r="Y56" s="35" t="e">
        <f>G56/NPV('Organic Cash Flow'!$C$3,'Organic Cash Flow'!$E$45,'Organic Cash Flow'!$I$45,'Organic Cash Flow'!$M$45)</f>
        <v>#DIV/0!</v>
      </c>
      <c r="Z56" s="35" t="e">
        <f>H56/NPV('Organic Cash Flow'!$C$3,'Organic Cash Flow'!$E$45,'Organic Cash Flow'!$I$45,'Organic Cash Flow'!$M$45)</f>
        <v>#DIV/0!</v>
      </c>
      <c r="AA56" s="35" t="e">
        <f>I56/NPV('Organic Cash Flow'!$C$3,'Organic Cash Flow'!$E$45,'Organic Cash Flow'!$I$45,'Organic Cash Flow'!$M$45)</f>
        <v>#DIV/0!</v>
      </c>
      <c r="AB56" s="35" t="e">
        <f>J56/NPV('Organic Cash Flow'!$C$3,'Organic Cash Flow'!$E$45,'Organic Cash Flow'!$I$45,'Organic Cash Flow'!$M$45)</f>
        <v>#DIV/0!</v>
      </c>
      <c r="AC56" s="35" t="e">
        <f>K56/NPV('Organic Cash Flow'!$C$3,'Organic Cash Flow'!$E$45,'Organic Cash Flow'!$I$45,'Organic Cash Flow'!$M$45)</f>
        <v>#DIV/0!</v>
      </c>
      <c r="AD56" s="35" t="e">
        <f>L56/NPV('Organic Cash Flow'!$C$3,'Organic Cash Flow'!$E$45,'Organic Cash Flow'!$I$45,'Organic Cash Flow'!$M$45)</f>
        <v>#DIV/0!</v>
      </c>
      <c r="AE56" s="35" t="e">
        <f>M56/NPV('Organic Cash Flow'!$C$3,'Organic Cash Flow'!$E$45,'Organic Cash Flow'!$I$45,'Organic Cash Flow'!$M$45)</f>
        <v>#DIV/0!</v>
      </c>
      <c r="AF56" s="35" t="e">
        <f>N56/NPV('Organic Cash Flow'!$C$3,'Organic Cash Flow'!$E$45,'Organic Cash Flow'!$I$45,'Organic Cash Flow'!$M$45)</f>
        <v>#DIV/0!</v>
      </c>
      <c r="AG56" s="35" t="e">
        <f>O56/NPV('Organic Cash Flow'!$C$3,'Organic Cash Flow'!$E$45,'Organic Cash Flow'!$I$45,'Organic Cash Flow'!$M$45)</f>
        <v>#DIV/0!</v>
      </c>
      <c r="AH56" s="35" t="e">
        <f>P56/NPV('Organic Cash Flow'!$C$3,'Organic Cash Flow'!$E$45,'Organic Cash Flow'!$I$45,'Organic Cash Flow'!$M$45)</f>
        <v>#DIV/0!</v>
      </c>
      <c r="AI56" s="35" t="e">
        <f>Q56/NPV('Organic Cash Flow'!$C$3,'Organic Cash Flow'!$E$45,'Organic Cash Flow'!$I$45,'Organic Cash Flow'!$M$45)</f>
        <v>#DIV/0!</v>
      </c>
      <c r="AJ56" s="35" t="e">
        <f>R56/NPV('Organic Cash Flow'!$C$3,'Organic Cash Flow'!$E$45,'Organic Cash Flow'!$I$45,'Organic Cash Flow'!$M$45)</f>
        <v>#DIV/0!</v>
      </c>
      <c r="AK56" s="35" t="e">
        <f>S56/NPV('Organic Cash Flow'!$C$3,'Organic Cash Flow'!$E$45,'Organic Cash Flow'!$I$45,'Organic Cash Flow'!$M$45)</f>
        <v>#DIV/0!</v>
      </c>
      <c r="AL56" s="17"/>
      <c r="AM56" s="61"/>
    </row>
    <row r="57" spans="1:39" x14ac:dyDescent="0.25">
      <c r="A57" s="163"/>
      <c r="B57" s="149"/>
      <c r="C57" s="176">
        <f>'Organic Cash Flow'!$E$11</f>
        <v>0</v>
      </c>
      <c r="D57" s="176">
        <f>'Organic Cash Flow'!$I$11</f>
        <v>0</v>
      </c>
      <c r="E57" s="176">
        <f>(1+F57)*'Organic Cash Flow'!$M$11</f>
        <v>0</v>
      </c>
      <c r="F57" s="173">
        <v>-0.2</v>
      </c>
      <c r="G57" s="33">
        <f>NPV('Organic Cash Flow'!$C$3,'Organic Cash Flow'!$E$46,'Organic Cash Flow'!$I$46,(1+'CornSoyWheat Rot. Sensitivity'!G$54)*'Organic Cash Flow'!$M$10*(1+'CornSoyWheat Rot. Sensitivity'!$F57)*'Organic Cash Flow'!$M$11-'Organic Cash Flow'!$M$45)</f>
        <v>0</v>
      </c>
      <c r="H57" s="33">
        <f>NPV('Organic Cash Flow'!$C$3,'Organic Cash Flow'!$E$46,'Organic Cash Flow'!$I$46,(1+'CornSoyWheat Rot. Sensitivity'!H$54)*'Organic Cash Flow'!$M$10*(1+'CornSoyWheat Rot. Sensitivity'!$F57)*'Organic Cash Flow'!$M$11-'Organic Cash Flow'!$M$45)</f>
        <v>0</v>
      </c>
      <c r="I57" s="33">
        <f>NPV('Organic Cash Flow'!$C$3,'Organic Cash Flow'!$E$46,'Organic Cash Flow'!$I$46,(1+'CornSoyWheat Rot. Sensitivity'!I$54)*'Organic Cash Flow'!$M$10*(1+'CornSoyWheat Rot. Sensitivity'!$F57)*'Organic Cash Flow'!$M$11-'Organic Cash Flow'!$M$45)</f>
        <v>0</v>
      </c>
      <c r="J57" s="33">
        <f>NPV('Organic Cash Flow'!$C$3,'Organic Cash Flow'!$E$46,'Organic Cash Flow'!$I$46,(1+'CornSoyWheat Rot. Sensitivity'!J$54)*'Organic Cash Flow'!$M$10*(1+'CornSoyWheat Rot. Sensitivity'!$F57)*'Organic Cash Flow'!$M$11-'Organic Cash Flow'!$M$45)</f>
        <v>0</v>
      </c>
      <c r="K57" s="33">
        <f>NPV('Organic Cash Flow'!$C$3,'Organic Cash Flow'!$E$46,'Organic Cash Flow'!$I$46,(1+'CornSoyWheat Rot. Sensitivity'!K$54)*'Organic Cash Flow'!$M$10*(1+'CornSoyWheat Rot. Sensitivity'!$F57)*'Organic Cash Flow'!$M$11-'Organic Cash Flow'!$M$45)</f>
        <v>0</v>
      </c>
      <c r="L57" s="33">
        <f>NPV('Organic Cash Flow'!$C$3,'Organic Cash Flow'!$E$46,'Organic Cash Flow'!$I$46,(1+'CornSoyWheat Rot. Sensitivity'!L$54)*'Organic Cash Flow'!$M$10*(1+'CornSoyWheat Rot. Sensitivity'!$F57)*'Organic Cash Flow'!$M$11-'Organic Cash Flow'!$M$45)</f>
        <v>0</v>
      </c>
      <c r="M57" s="33">
        <f>NPV('Organic Cash Flow'!$C$3,'Organic Cash Flow'!$E$46,'Organic Cash Flow'!$I$46,(1+'CornSoyWheat Rot. Sensitivity'!M$54)*'Organic Cash Flow'!$M$10*(1+'CornSoyWheat Rot. Sensitivity'!$F57)*'Organic Cash Flow'!$M$11-'Organic Cash Flow'!$M$45)</f>
        <v>0</v>
      </c>
      <c r="N57" s="33">
        <f>NPV('Organic Cash Flow'!$C$3,'Organic Cash Flow'!$E$46,'Organic Cash Flow'!$I$46,(1+'CornSoyWheat Rot. Sensitivity'!N$54)*'Organic Cash Flow'!$M$10*(1+'CornSoyWheat Rot. Sensitivity'!$F57)*'Organic Cash Flow'!$M$11-'Organic Cash Flow'!$M$45)</f>
        <v>0</v>
      </c>
      <c r="O57" s="33">
        <f>NPV('Organic Cash Flow'!$C$3,'Organic Cash Flow'!$E$46,'Organic Cash Flow'!$I$46,(1+'CornSoyWheat Rot. Sensitivity'!O$54)*'Organic Cash Flow'!$M$10*(1+'CornSoyWheat Rot. Sensitivity'!$F57)*'Organic Cash Flow'!$M$11-'Organic Cash Flow'!$M$45)</f>
        <v>0</v>
      </c>
      <c r="P57" s="33">
        <f>NPV('Organic Cash Flow'!$C$3,'Organic Cash Flow'!$E$46,'Organic Cash Flow'!$I$46,(1+'CornSoyWheat Rot. Sensitivity'!P$54)*'Organic Cash Flow'!$M$10*(1+'CornSoyWheat Rot. Sensitivity'!$F57)*'Organic Cash Flow'!$M$11-'Organic Cash Flow'!$M$45)</f>
        <v>0</v>
      </c>
      <c r="Q57" s="33">
        <f>NPV('Organic Cash Flow'!$C$3,'Organic Cash Flow'!$E$46,'Organic Cash Flow'!$I$46,(1+'CornSoyWheat Rot. Sensitivity'!Q$54)*'Organic Cash Flow'!$M$10*(1+'CornSoyWheat Rot. Sensitivity'!$F57)*'Organic Cash Flow'!$M$11-'Organic Cash Flow'!$M$45)</f>
        <v>0</v>
      </c>
      <c r="R57" s="33">
        <f>NPV('Organic Cash Flow'!$C$3,'Organic Cash Flow'!$E$46,'Organic Cash Flow'!$I$46,(1+'CornSoyWheat Rot. Sensitivity'!R$54)*'Organic Cash Flow'!$M$10*(1+'CornSoyWheat Rot. Sensitivity'!$F57)*'Organic Cash Flow'!$M$11-'Organic Cash Flow'!$M$45)</f>
        <v>0</v>
      </c>
      <c r="S57" s="33">
        <f>NPV('Organic Cash Flow'!$C$3,'Organic Cash Flow'!$E$46,'Organic Cash Flow'!$I$46,(1+'CornSoyWheat Rot. Sensitivity'!S$54)*'Organic Cash Flow'!$M$10*(1+'CornSoyWheat Rot. Sensitivity'!$F57)*'Organic Cash Flow'!$M$11-'Organic Cash Flow'!$M$45)</f>
        <v>0</v>
      </c>
      <c r="T57" s="33"/>
      <c r="U57" s="67"/>
      <c r="W57" s="149"/>
      <c r="X57" s="32">
        <f t="shared" si="5"/>
        <v>-0.2</v>
      </c>
      <c r="Y57" s="35" t="e">
        <f>G57/NPV('Organic Cash Flow'!$C$3,'Organic Cash Flow'!$E$45,'Organic Cash Flow'!$I$45,'Organic Cash Flow'!$M$45)</f>
        <v>#DIV/0!</v>
      </c>
      <c r="Z57" s="35" t="e">
        <f>H57/NPV('Organic Cash Flow'!$C$3,'Organic Cash Flow'!$E$45,'Organic Cash Flow'!$I$45,'Organic Cash Flow'!$M$45)</f>
        <v>#DIV/0!</v>
      </c>
      <c r="AA57" s="35" t="e">
        <f>I57/NPV('Organic Cash Flow'!$C$3,'Organic Cash Flow'!$E$45,'Organic Cash Flow'!$I$45,'Organic Cash Flow'!$M$45)</f>
        <v>#DIV/0!</v>
      </c>
      <c r="AB57" s="35" t="e">
        <f>J57/NPV('Organic Cash Flow'!$C$3,'Organic Cash Flow'!$E$45,'Organic Cash Flow'!$I$45,'Organic Cash Flow'!$M$45)</f>
        <v>#DIV/0!</v>
      </c>
      <c r="AC57" s="35" t="e">
        <f>K57/NPV('Organic Cash Flow'!$C$3,'Organic Cash Flow'!$E$45,'Organic Cash Flow'!$I$45,'Organic Cash Flow'!$M$45)</f>
        <v>#DIV/0!</v>
      </c>
      <c r="AD57" s="35" t="e">
        <f>L57/NPV('Organic Cash Flow'!$C$3,'Organic Cash Flow'!$E$45,'Organic Cash Flow'!$I$45,'Organic Cash Flow'!$M$45)</f>
        <v>#DIV/0!</v>
      </c>
      <c r="AE57" s="35" t="e">
        <f>M57/NPV('Organic Cash Flow'!$C$3,'Organic Cash Flow'!$E$45,'Organic Cash Flow'!$I$45,'Organic Cash Flow'!$M$45)</f>
        <v>#DIV/0!</v>
      </c>
      <c r="AF57" s="35" t="e">
        <f>N57/NPV('Organic Cash Flow'!$C$3,'Organic Cash Flow'!$E$45,'Organic Cash Flow'!$I$45,'Organic Cash Flow'!$M$45)</f>
        <v>#DIV/0!</v>
      </c>
      <c r="AG57" s="35" t="e">
        <f>O57/NPV('Organic Cash Flow'!$C$3,'Organic Cash Flow'!$E$45,'Organic Cash Flow'!$I$45,'Organic Cash Flow'!$M$45)</f>
        <v>#DIV/0!</v>
      </c>
      <c r="AH57" s="35" t="e">
        <f>P57/NPV('Organic Cash Flow'!$C$3,'Organic Cash Flow'!$E$45,'Organic Cash Flow'!$I$45,'Organic Cash Flow'!$M$45)</f>
        <v>#DIV/0!</v>
      </c>
      <c r="AI57" s="35" t="e">
        <f>Q57/NPV('Organic Cash Flow'!$C$3,'Organic Cash Flow'!$E$45,'Organic Cash Flow'!$I$45,'Organic Cash Flow'!$M$45)</f>
        <v>#DIV/0!</v>
      </c>
      <c r="AJ57" s="35" t="e">
        <f>R57/NPV('Organic Cash Flow'!$C$3,'Organic Cash Flow'!$E$45,'Organic Cash Flow'!$I$45,'Organic Cash Flow'!$M$45)</f>
        <v>#DIV/0!</v>
      </c>
      <c r="AK57" s="35" t="e">
        <f>S57/NPV('Organic Cash Flow'!$C$3,'Organic Cash Flow'!$E$45,'Organic Cash Flow'!$I$45,'Organic Cash Flow'!$M$45)</f>
        <v>#DIV/0!</v>
      </c>
      <c r="AL57" s="17"/>
      <c r="AM57" s="61"/>
    </row>
    <row r="58" spans="1:39" x14ac:dyDescent="0.25">
      <c r="A58" s="163"/>
      <c r="B58" s="149"/>
      <c r="C58" s="176">
        <f>'Organic Cash Flow'!$E$11</f>
        <v>0</v>
      </c>
      <c r="D58" s="176">
        <f>'Organic Cash Flow'!$I$11</f>
        <v>0</v>
      </c>
      <c r="E58" s="176">
        <f>(1+F58)*'Organic Cash Flow'!$M$11</f>
        <v>0</v>
      </c>
      <c r="F58" s="173">
        <v>-0.15</v>
      </c>
      <c r="G58" s="33">
        <f>NPV('Organic Cash Flow'!$C$3,'Organic Cash Flow'!$E$46,'Organic Cash Flow'!$I$46,(1+'CornSoyWheat Rot. Sensitivity'!G$54)*'Organic Cash Flow'!$M$10*(1+'CornSoyWheat Rot. Sensitivity'!$F58)*'Organic Cash Flow'!$M$11-'Organic Cash Flow'!$M$45)</f>
        <v>0</v>
      </c>
      <c r="H58" s="33">
        <f>NPV('Organic Cash Flow'!$C$3,'Organic Cash Flow'!$E$46,'Organic Cash Flow'!$I$46,(1+'CornSoyWheat Rot. Sensitivity'!H$54)*'Organic Cash Flow'!$M$10*(1+'CornSoyWheat Rot. Sensitivity'!$F58)*'Organic Cash Flow'!$M$11-'Organic Cash Flow'!$M$45)</f>
        <v>0</v>
      </c>
      <c r="I58" s="33">
        <f>NPV('Organic Cash Flow'!$C$3,'Organic Cash Flow'!$E$46,'Organic Cash Flow'!$I$46,(1+'CornSoyWheat Rot. Sensitivity'!I$54)*'Organic Cash Flow'!$M$10*(1+'CornSoyWheat Rot. Sensitivity'!$F58)*'Organic Cash Flow'!$M$11-'Organic Cash Flow'!$M$45)</f>
        <v>0</v>
      </c>
      <c r="J58" s="33">
        <f>NPV('Organic Cash Flow'!$C$3,'Organic Cash Flow'!$E$46,'Organic Cash Flow'!$I$46,(1+'CornSoyWheat Rot. Sensitivity'!J$54)*'Organic Cash Flow'!$M$10*(1+'CornSoyWheat Rot. Sensitivity'!$F58)*'Organic Cash Flow'!$M$11-'Organic Cash Flow'!$M$45)</f>
        <v>0</v>
      </c>
      <c r="K58" s="33">
        <f>NPV('Organic Cash Flow'!$C$3,'Organic Cash Flow'!$E$46,'Organic Cash Flow'!$I$46,(1+'CornSoyWheat Rot. Sensitivity'!K$54)*'Organic Cash Flow'!$M$10*(1+'CornSoyWheat Rot. Sensitivity'!$F58)*'Organic Cash Flow'!$M$11-'Organic Cash Flow'!$M$45)</f>
        <v>0</v>
      </c>
      <c r="L58" s="33">
        <f>NPV('Organic Cash Flow'!$C$3,'Organic Cash Flow'!$E$46,'Organic Cash Flow'!$I$46,(1+'CornSoyWheat Rot. Sensitivity'!L$54)*'Organic Cash Flow'!$M$10*(1+'CornSoyWheat Rot. Sensitivity'!$F58)*'Organic Cash Flow'!$M$11-'Organic Cash Flow'!$M$45)</f>
        <v>0</v>
      </c>
      <c r="M58" s="33">
        <f>NPV('Organic Cash Flow'!$C$3,'Organic Cash Flow'!$E$46,'Organic Cash Flow'!$I$46,(1+'CornSoyWheat Rot. Sensitivity'!M$54)*'Organic Cash Flow'!$M$10*(1+'CornSoyWheat Rot. Sensitivity'!$F58)*'Organic Cash Flow'!$M$11-'Organic Cash Flow'!$M$45)</f>
        <v>0</v>
      </c>
      <c r="N58" s="33">
        <f>NPV('Organic Cash Flow'!$C$3,'Organic Cash Flow'!$E$46,'Organic Cash Flow'!$I$46,(1+'CornSoyWheat Rot. Sensitivity'!N$54)*'Organic Cash Flow'!$M$10*(1+'CornSoyWheat Rot. Sensitivity'!$F58)*'Organic Cash Flow'!$M$11-'Organic Cash Flow'!$M$45)</f>
        <v>0</v>
      </c>
      <c r="O58" s="33">
        <f>NPV('Organic Cash Flow'!$C$3,'Organic Cash Flow'!$E$46,'Organic Cash Flow'!$I$46,(1+'CornSoyWheat Rot. Sensitivity'!O$54)*'Organic Cash Flow'!$M$10*(1+'CornSoyWheat Rot. Sensitivity'!$F58)*'Organic Cash Flow'!$M$11-'Organic Cash Flow'!$M$45)</f>
        <v>0</v>
      </c>
      <c r="P58" s="33">
        <f>NPV('Organic Cash Flow'!$C$3,'Organic Cash Flow'!$E$46,'Organic Cash Flow'!$I$46,(1+'CornSoyWheat Rot. Sensitivity'!P$54)*'Organic Cash Flow'!$M$10*(1+'CornSoyWheat Rot. Sensitivity'!$F58)*'Organic Cash Flow'!$M$11-'Organic Cash Flow'!$M$45)</f>
        <v>0</v>
      </c>
      <c r="Q58" s="33">
        <f>NPV('Organic Cash Flow'!$C$3,'Organic Cash Flow'!$E$46,'Organic Cash Flow'!$I$46,(1+'CornSoyWheat Rot. Sensitivity'!Q$54)*'Organic Cash Flow'!$M$10*(1+'CornSoyWheat Rot. Sensitivity'!$F58)*'Organic Cash Flow'!$M$11-'Organic Cash Flow'!$M$45)</f>
        <v>0</v>
      </c>
      <c r="R58" s="33">
        <f>NPV('Organic Cash Flow'!$C$3,'Organic Cash Flow'!$E$46,'Organic Cash Flow'!$I$46,(1+'CornSoyWheat Rot. Sensitivity'!R$54)*'Organic Cash Flow'!$M$10*(1+'CornSoyWheat Rot. Sensitivity'!$F58)*'Organic Cash Flow'!$M$11-'Organic Cash Flow'!$M$45)</f>
        <v>0</v>
      </c>
      <c r="S58" s="33">
        <f>NPV('Organic Cash Flow'!$C$3,'Organic Cash Flow'!$E$46,'Organic Cash Flow'!$I$46,(1+'CornSoyWheat Rot. Sensitivity'!S$54)*'Organic Cash Flow'!$M$10*(1+'CornSoyWheat Rot. Sensitivity'!$F58)*'Organic Cash Flow'!$M$11-'Organic Cash Flow'!$M$45)</f>
        <v>0</v>
      </c>
      <c r="T58" s="33"/>
      <c r="U58" s="67"/>
      <c r="W58" s="149"/>
      <c r="X58" s="32">
        <f t="shared" si="5"/>
        <v>-0.15</v>
      </c>
      <c r="Y58" s="35" t="e">
        <f>G58/NPV('Organic Cash Flow'!$C$3,'Organic Cash Flow'!$E$45,'Organic Cash Flow'!$I$45,'Organic Cash Flow'!$M$45)</f>
        <v>#DIV/0!</v>
      </c>
      <c r="Z58" s="35" t="e">
        <f>H58/NPV('Organic Cash Flow'!$C$3,'Organic Cash Flow'!$E$45,'Organic Cash Flow'!$I$45,'Organic Cash Flow'!$M$45)</f>
        <v>#DIV/0!</v>
      </c>
      <c r="AA58" s="35" t="e">
        <f>I58/NPV('Organic Cash Flow'!$C$3,'Organic Cash Flow'!$E$45,'Organic Cash Flow'!$I$45,'Organic Cash Flow'!$M$45)</f>
        <v>#DIV/0!</v>
      </c>
      <c r="AB58" s="35" t="e">
        <f>J58/NPV('Organic Cash Flow'!$C$3,'Organic Cash Flow'!$E$45,'Organic Cash Flow'!$I$45,'Organic Cash Flow'!$M$45)</f>
        <v>#DIV/0!</v>
      </c>
      <c r="AC58" s="35" t="e">
        <f>K58/NPV('Organic Cash Flow'!$C$3,'Organic Cash Flow'!$E$45,'Organic Cash Flow'!$I$45,'Organic Cash Flow'!$M$45)</f>
        <v>#DIV/0!</v>
      </c>
      <c r="AD58" s="35" t="e">
        <f>L58/NPV('Organic Cash Flow'!$C$3,'Organic Cash Flow'!$E$45,'Organic Cash Flow'!$I$45,'Organic Cash Flow'!$M$45)</f>
        <v>#DIV/0!</v>
      </c>
      <c r="AE58" s="35" t="e">
        <f>M58/NPV('Organic Cash Flow'!$C$3,'Organic Cash Flow'!$E$45,'Organic Cash Flow'!$I$45,'Organic Cash Flow'!$M$45)</f>
        <v>#DIV/0!</v>
      </c>
      <c r="AF58" s="35" t="e">
        <f>N58/NPV('Organic Cash Flow'!$C$3,'Organic Cash Flow'!$E$45,'Organic Cash Flow'!$I$45,'Organic Cash Flow'!$M$45)</f>
        <v>#DIV/0!</v>
      </c>
      <c r="AG58" s="35" t="e">
        <f>O58/NPV('Organic Cash Flow'!$C$3,'Organic Cash Flow'!$E$45,'Organic Cash Flow'!$I$45,'Organic Cash Flow'!$M$45)</f>
        <v>#DIV/0!</v>
      </c>
      <c r="AH58" s="35" t="e">
        <f>P58/NPV('Organic Cash Flow'!$C$3,'Organic Cash Flow'!$E$45,'Organic Cash Flow'!$I$45,'Organic Cash Flow'!$M$45)</f>
        <v>#DIV/0!</v>
      </c>
      <c r="AI58" s="35" t="e">
        <f>Q58/NPV('Organic Cash Flow'!$C$3,'Organic Cash Flow'!$E$45,'Organic Cash Flow'!$I$45,'Organic Cash Flow'!$M$45)</f>
        <v>#DIV/0!</v>
      </c>
      <c r="AJ58" s="35" t="e">
        <f>R58/NPV('Organic Cash Flow'!$C$3,'Organic Cash Flow'!$E$45,'Organic Cash Flow'!$I$45,'Organic Cash Flow'!$M$45)</f>
        <v>#DIV/0!</v>
      </c>
      <c r="AK58" s="35" t="e">
        <f>S58/NPV('Organic Cash Flow'!$C$3,'Organic Cash Flow'!$E$45,'Organic Cash Flow'!$I$45,'Organic Cash Flow'!$M$45)</f>
        <v>#DIV/0!</v>
      </c>
      <c r="AL58" s="17"/>
      <c r="AM58" s="61"/>
    </row>
    <row r="59" spans="1:39" x14ac:dyDescent="0.25">
      <c r="A59" s="163"/>
      <c r="B59" s="149"/>
      <c r="C59" s="176">
        <f>'Organic Cash Flow'!$E$11</f>
        <v>0</v>
      </c>
      <c r="D59" s="176">
        <f>'Organic Cash Flow'!$I$11</f>
        <v>0</v>
      </c>
      <c r="E59" s="176">
        <f>(1+F59)*'Organic Cash Flow'!$M$11</f>
        <v>0</v>
      </c>
      <c r="F59" s="173">
        <v>-0.1</v>
      </c>
      <c r="G59" s="33">
        <f>NPV('Organic Cash Flow'!$C$3,'Organic Cash Flow'!$E$46,'Organic Cash Flow'!$I$46,(1+'CornSoyWheat Rot. Sensitivity'!G$54)*'Organic Cash Flow'!$M$10*(1+'CornSoyWheat Rot. Sensitivity'!$F59)*'Organic Cash Flow'!$M$11-'Organic Cash Flow'!$M$45)</f>
        <v>0</v>
      </c>
      <c r="H59" s="33">
        <f>NPV('Organic Cash Flow'!$C$3,'Organic Cash Flow'!$E$46,'Organic Cash Flow'!$I$46,(1+'CornSoyWheat Rot. Sensitivity'!H$54)*'Organic Cash Flow'!$M$10*(1+'CornSoyWheat Rot. Sensitivity'!$F59)*'Organic Cash Flow'!$M$11-'Organic Cash Flow'!$M$45)</f>
        <v>0</v>
      </c>
      <c r="I59" s="33">
        <f>NPV('Organic Cash Flow'!$C$3,'Organic Cash Flow'!$E$46,'Organic Cash Flow'!$I$46,(1+'CornSoyWheat Rot. Sensitivity'!I$54)*'Organic Cash Flow'!$M$10*(1+'CornSoyWheat Rot. Sensitivity'!$F59)*'Organic Cash Flow'!$M$11-'Organic Cash Flow'!$M$45)</f>
        <v>0</v>
      </c>
      <c r="J59" s="33">
        <f>NPV('Organic Cash Flow'!$C$3,'Organic Cash Flow'!$E$46,'Organic Cash Flow'!$I$46,(1+'CornSoyWheat Rot. Sensitivity'!J$54)*'Organic Cash Flow'!$M$10*(1+'CornSoyWheat Rot. Sensitivity'!$F59)*'Organic Cash Flow'!$M$11-'Organic Cash Flow'!$M$45)</f>
        <v>0</v>
      </c>
      <c r="K59" s="33">
        <f>NPV('Organic Cash Flow'!$C$3,'Organic Cash Flow'!$E$46,'Organic Cash Flow'!$I$46,(1+'CornSoyWheat Rot. Sensitivity'!K$54)*'Organic Cash Flow'!$M$10*(1+'CornSoyWheat Rot. Sensitivity'!$F59)*'Organic Cash Flow'!$M$11-'Organic Cash Flow'!$M$45)</f>
        <v>0</v>
      </c>
      <c r="L59" s="33">
        <f>NPV('Organic Cash Flow'!$C$3,'Organic Cash Flow'!$E$46,'Organic Cash Flow'!$I$46,(1+'CornSoyWheat Rot. Sensitivity'!L$54)*'Organic Cash Flow'!$M$10*(1+'CornSoyWheat Rot. Sensitivity'!$F59)*'Organic Cash Flow'!$M$11-'Organic Cash Flow'!$M$45)</f>
        <v>0</v>
      </c>
      <c r="M59" s="33">
        <f>NPV('Organic Cash Flow'!$C$3,'Organic Cash Flow'!$E$46,'Organic Cash Flow'!$I$46,(1+'CornSoyWheat Rot. Sensitivity'!M$54)*'Organic Cash Flow'!$M$10*(1+'CornSoyWheat Rot. Sensitivity'!$F59)*'Organic Cash Flow'!$M$11-'Organic Cash Flow'!$M$45)</f>
        <v>0</v>
      </c>
      <c r="N59" s="33">
        <f>NPV('Organic Cash Flow'!$C$3,'Organic Cash Flow'!$E$46,'Organic Cash Flow'!$I$46,(1+'CornSoyWheat Rot. Sensitivity'!N$54)*'Organic Cash Flow'!$M$10*(1+'CornSoyWheat Rot. Sensitivity'!$F59)*'Organic Cash Flow'!$M$11-'Organic Cash Flow'!$M$45)</f>
        <v>0</v>
      </c>
      <c r="O59" s="33">
        <f>NPV('Organic Cash Flow'!$C$3,'Organic Cash Flow'!$E$46,'Organic Cash Flow'!$I$46,(1+'CornSoyWheat Rot. Sensitivity'!O$54)*'Organic Cash Flow'!$M$10*(1+'CornSoyWheat Rot. Sensitivity'!$F59)*'Organic Cash Flow'!$M$11-'Organic Cash Flow'!$M$45)</f>
        <v>0</v>
      </c>
      <c r="P59" s="33">
        <f>NPV('Organic Cash Flow'!$C$3,'Organic Cash Flow'!$E$46,'Organic Cash Flow'!$I$46,(1+'CornSoyWheat Rot. Sensitivity'!P$54)*'Organic Cash Flow'!$M$10*(1+'CornSoyWheat Rot. Sensitivity'!$F59)*'Organic Cash Flow'!$M$11-'Organic Cash Flow'!$M$45)</f>
        <v>0</v>
      </c>
      <c r="Q59" s="33">
        <f>NPV('Organic Cash Flow'!$C$3,'Organic Cash Flow'!$E$46,'Organic Cash Flow'!$I$46,(1+'CornSoyWheat Rot. Sensitivity'!Q$54)*'Organic Cash Flow'!$M$10*(1+'CornSoyWheat Rot. Sensitivity'!$F59)*'Organic Cash Flow'!$M$11-'Organic Cash Flow'!$M$45)</f>
        <v>0</v>
      </c>
      <c r="R59" s="33">
        <f>NPV('Organic Cash Flow'!$C$3,'Organic Cash Flow'!$E$46,'Organic Cash Flow'!$I$46,(1+'CornSoyWheat Rot. Sensitivity'!R$54)*'Organic Cash Flow'!$M$10*(1+'CornSoyWheat Rot. Sensitivity'!$F59)*'Organic Cash Flow'!$M$11-'Organic Cash Flow'!$M$45)</f>
        <v>0</v>
      </c>
      <c r="S59" s="33">
        <f>NPV('Organic Cash Flow'!$C$3,'Organic Cash Flow'!$E$46,'Organic Cash Flow'!$I$46,(1+'CornSoyWheat Rot. Sensitivity'!S$54)*'Organic Cash Flow'!$M$10*(1+'CornSoyWheat Rot. Sensitivity'!$F59)*'Organic Cash Flow'!$M$11-'Organic Cash Flow'!$M$45)</f>
        <v>0</v>
      </c>
      <c r="T59" s="33"/>
      <c r="U59" s="67"/>
      <c r="W59" s="149"/>
      <c r="X59" s="32">
        <f t="shared" si="5"/>
        <v>-0.1</v>
      </c>
      <c r="Y59" s="35" t="e">
        <f>G59/NPV('Organic Cash Flow'!$C$3,'Organic Cash Flow'!$E$45,'Organic Cash Flow'!$I$45,'Organic Cash Flow'!$M$45)</f>
        <v>#DIV/0!</v>
      </c>
      <c r="Z59" s="35" t="e">
        <f>H59/NPV('Organic Cash Flow'!$C$3,'Organic Cash Flow'!$E$45,'Organic Cash Flow'!$I$45,'Organic Cash Flow'!$M$45)</f>
        <v>#DIV/0!</v>
      </c>
      <c r="AA59" s="35" t="e">
        <f>I59/NPV('Organic Cash Flow'!$C$3,'Organic Cash Flow'!$E$45,'Organic Cash Flow'!$I$45,'Organic Cash Flow'!$M$45)</f>
        <v>#DIV/0!</v>
      </c>
      <c r="AB59" s="35" t="e">
        <f>J59/NPV('Organic Cash Flow'!$C$3,'Organic Cash Flow'!$E$45,'Organic Cash Flow'!$I$45,'Organic Cash Flow'!$M$45)</f>
        <v>#DIV/0!</v>
      </c>
      <c r="AC59" s="35" t="e">
        <f>K59/NPV('Organic Cash Flow'!$C$3,'Organic Cash Flow'!$E$45,'Organic Cash Flow'!$I$45,'Organic Cash Flow'!$M$45)</f>
        <v>#DIV/0!</v>
      </c>
      <c r="AD59" s="35" t="e">
        <f>L59/NPV('Organic Cash Flow'!$C$3,'Organic Cash Flow'!$E$45,'Organic Cash Flow'!$I$45,'Organic Cash Flow'!$M$45)</f>
        <v>#DIV/0!</v>
      </c>
      <c r="AE59" s="35" t="e">
        <f>M59/NPV('Organic Cash Flow'!$C$3,'Organic Cash Flow'!$E$45,'Organic Cash Flow'!$I$45,'Organic Cash Flow'!$M$45)</f>
        <v>#DIV/0!</v>
      </c>
      <c r="AF59" s="35" t="e">
        <f>N59/NPV('Organic Cash Flow'!$C$3,'Organic Cash Flow'!$E$45,'Organic Cash Flow'!$I$45,'Organic Cash Flow'!$M$45)</f>
        <v>#DIV/0!</v>
      </c>
      <c r="AG59" s="35" t="e">
        <f>O59/NPV('Organic Cash Flow'!$C$3,'Organic Cash Flow'!$E$45,'Organic Cash Flow'!$I$45,'Organic Cash Flow'!$M$45)</f>
        <v>#DIV/0!</v>
      </c>
      <c r="AH59" s="35" t="e">
        <f>P59/NPV('Organic Cash Flow'!$C$3,'Organic Cash Flow'!$E$45,'Organic Cash Flow'!$I$45,'Organic Cash Flow'!$M$45)</f>
        <v>#DIV/0!</v>
      </c>
      <c r="AI59" s="35" t="e">
        <f>Q59/NPV('Organic Cash Flow'!$C$3,'Organic Cash Flow'!$E$45,'Organic Cash Flow'!$I$45,'Organic Cash Flow'!$M$45)</f>
        <v>#DIV/0!</v>
      </c>
      <c r="AJ59" s="35" t="e">
        <f>R59/NPV('Organic Cash Flow'!$C$3,'Organic Cash Flow'!$E$45,'Organic Cash Flow'!$I$45,'Organic Cash Flow'!$M$45)</f>
        <v>#DIV/0!</v>
      </c>
      <c r="AK59" s="35" t="e">
        <f>S59/NPV('Organic Cash Flow'!$C$3,'Organic Cash Flow'!$E$45,'Organic Cash Flow'!$I$45,'Organic Cash Flow'!$M$45)</f>
        <v>#DIV/0!</v>
      </c>
      <c r="AL59" s="17"/>
      <c r="AM59" s="61"/>
    </row>
    <row r="60" spans="1:39" x14ac:dyDescent="0.25">
      <c r="A60" s="163"/>
      <c r="B60" s="149"/>
      <c r="C60" s="176">
        <f>'Organic Cash Flow'!$E$11</f>
        <v>0</v>
      </c>
      <c r="D60" s="176">
        <f>'Organic Cash Flow'!$I$11</f>
        <v>0</v>
      </c>
      <c r="E60" s="176">
        <f>(1+F60)*'Organic Cash Flow'!$M$11</f>
        <v>0</v>
      </c>
      <c r="F60" s="173">
        <v>-0.05</v>
      </c>
      <c r="G60" s="33">
        <f>NPV('Organic Cash Flow'!$C$3,'Organic Cash Flow'!$E$46,'Organic Cash Flow'!$I$46,(1+'CornSoyWheat Rot. Sensitivity'!G$54)*'Organic Cash Flow'!$M$10*(1+'CornSoyWheat Rot. Sensitivity'!$F60)*'Organic Cash Flow'!$M$11-'Organic Cash Flow'!$M$45)</f>
        <v>0</v>
      </c>
      <c r="H60" s="33">
        <f>NPV('Organic Cash Flow'!$C$3,'Organic Cash Flow'!$E$46,'Organic Cash Flow'!$I$46,(1+'CornSoyWheat Rot. Sensitivity'!H$54)*'Organic Cash Flow'!$M$10*(1+'CornSoyWheat Rot. Sensitivity'!$F60)*'Organic Cash Flow'!$M$11-'Organic Cash Flow'!$M$45)</f>
        <v>0</v>
      </c>
      <c r="I60" s="33">
        <f>NPV('Organic Cash Flow'!$C$3,'Organic Cash Flow'!$E$46,'Organic Cash Flow'!$I$46,(1+'CornSoyWheat Rot. Sensitivity'!I$54)*'Organic Cash Flow'!$M$10*(1+'CornSoyWheat Rot. Sensitivity'!$F60)*'Organic Cash Flow'!$M$11-'Organic Cash Flow'!$M$45)</f>
        <v>0</v>
      </c>
      <c r="J60" s="33">
        <f>NPV('Organic Cash Flow'!$C$3,'Organic Cash Flow'!$E$46,'Organic Cash Flow'!$I$46,(1+'CornSoyWheat Rot. Sensitivity'!J$54)*'Organic Cash Flow'!$M$10*(1+'CornSoyWheat Rot. Sensitivity'!$F60)*'Organic Cash Flow'!$M$11-'Organic Cash Flow'!$M$45)</f>
        <v>0</v>
      </c>
      <c r="K60" s="33">
        <f>NPV('Organic Cash Flow'!$C$3,'Organic Cash Flow'!$E$46,'Organic Cash Flow'!$I$46,(1+'CornSoyWheat Rot. Sensitivity'!K$54)*'Organic Cash Flow'!$M$10*(1+'CornSoyWheat Rot. Sensitivity'!$F60)*'Organic Cash Flow'!$M$11-'Organic Cash Flow'!$M$45)</f>
        <v>0</v>
      </c>
      <c r="L60" s="33">
        <f>NPV('Organic Cash Flow'!$C$3,'Organic Cash Flow'!$E$46,'Organic Cash Flow'!$I$46,(1+'CornSoyWheat Rot. Sensitivity'!L$54)*'Organic Cash Flow'!$M$10*(1+'CornSoyWheat Rot. Sensitivity'!$F60)*'Organic Cash Flow'!$M$11-'Organic Cash Flow'!$M$45)</f>
        <v>0</v>
      </c>
      <c r="M60" s="33">
        <f>NPV('Organic Cash Flow'!$C$3,'Organic Cash Flow'!$E$46,'Organic Cash Flow'!$I$46,(1+'CornSoyWheat Rot. Sensitivity'!M$54)*'Organic Cash Flow'!$M$10*(1+'CornSoyWheat Rot. Sensitivity'!$F60)*'Organic Cash Flow'!$M$11-'Organic Cash Flow'!$M$45)</f>
        <v>0</v>
      </c>
      <c r="N60" s="33">
        <f>NPV('Organic Cash Flow'!$C$3,'Organic Cash Flow'!$E$46,'Organic Cash Flow'!$I$46,(1+'CornSoyWheat Rot. Sensitivity'!N$54)*'Organic Cash Flow'!$M$10*(1+'CornSoyWheat Rot. Sensitivity'!$F60)*'Organic Cash Flow'!$M$11-'Organic Cash Flow'!$M$45)</f>
        <v>0</v>
      </c>
      <c r="O60" s="33">
        <f>NPV('Organic Cash Flow'!$C$3,'Organic Cash Flow'!$E$46,'Organic Cash Flow'!$I$46,(1+'CornSoyWheat Rot. Sensitivity'!O$54)*'Organic Cash Flow'!$M$10*(1+'CornSoyWheat Rot. Sensitivity'!$F60)*'Organic Cash Flow'!$M$11-'Organic Cash Flow'!$M$45)</f>
        <v>0</v>
      </c>
      <c r="P60" s="33">
        <f>NPV('Organic Cash Flow'!$C$3,'Organic Cash Flow'!$E$46,'Organic Cash Flow'!$I$46,(1+'CornSoyWheat Rot. Sensitivity'!P$54)*'Organic Cash Flow'!$M$10*(1+'CornSoyWheat Rot. Sensitivity'!$F60)*'Organic Cash Flow'!$M$11-'Organic Cash Flow'!$M$45)</f>
        <v>0</v>
      </c>
      <c r="Q60" s="33">
        <f>NPV('Organic Cash Flow'!$C$3,'Organic Cash Flow'!$E$46,'Organic Cash Flow'!$I$46,(1+'CornSoyWheat Rot. Sensitivity'!Q$54)*'Organic Cash Flow'!$M$10*(1+'CornSoyWheat Rot. Sensitivity'!$F60)*'Organic Cash Flow'!$M$11-'Organic Cash Flow'!$M$45)</f>
        <v>0</v>
      </c>
      <c r="R60" s="33">
        <f>NPV('Organic Cash Flow'!$C$3,'Organic Cash Flow'!$E$46,'Organic Cash Flow'!$I$46,(1+'CornSoyWheat Rot. Sensitivity'!R$54)*'Organic Cash Flow'!$M$10*(1+'CornSoyWheat Rot. Sensitivity'!$F60)*'Organic Cash Flow'!$M$11-'Organic Cash Flow'!$M$45)</f>
        <v>0</v>
      </c>
      <c r="S60" s="33">
        <f>NPV('Organic Cash Flow'!$C$3,'Organic Cash Flow'!$E$46,'Organic Cash Flow'!$I$46,(1+'CornSoyWheat Rot. Sensitivity'!S$54)*'Organic Cash Flow'!$M$10*(1+'CornSoyWheat Rot. Sensitivity'!$F60)*'Organic Cash Flow'!$M$11-'Organic Cash Flow'!$M$45)</f>
        <v>0</v>
      </c>
      <c r="T60" s="33"/>
      <c r="U60" s="67"/>
      <c r="W60" s="149"/>
      <c r="X60" s="32">
        <f t="shared" si="5"/>
        <v>-0.05</v>
      </c>
      <c r="Y60" s="35" t="e">
        <f>G60/NPV('Organic Cash Flow'!$C$3,'Organic Cash Flow'!$E$45,'Organic Cash Flow'!$I$45,'Organic Cash Flow'!$M$45)</f>
        <v>#DIV/0!</v>
      </c>
      <c r="Z60" s="35" t="e">
        <f>H60/NPV('Organic Cash Flow'!$C$3,'Organic Cash Flow'!$E$45,'Organic Cash Flow'!$I$45,'Organic Cash Flow'!$M$45)</f>
        <v>#DIV/0!</v>
      </c>
      <c r="AA60" s="35" t="e">
        <f>I60/NPV('Organic Cash Flow'!$C$3,'Organic Cash Flow'!$E$45,'Organic Cash Flow'!$I$45,'Organic Cash Flow'!$M$45)</f>
        <v>#DIV/0!</v>
      </c>
      <c r="AB60" s="35" t="e">
        <f>J60/NPV('Organic Cash Flow'!$C$3,'Organic Cash Flow'!$E$45,'Organic Cash Flow'!$I$45,'Organic Cash Flow'!$M$45)</f>
        <v>#DIV/0!</v>
      </c>
      <c r="AC60" s="35" t="e">
        <f>K60/NPV('Organic Cash Flow'!$C$3,'Organic Cash Flow'!$E$45,'Organic Cash Flow'!$I$45,'Organic Cash Flow'!$M$45)</f>
        <v>#DIV/0!</v>
      </c>
      <c r="AD60" s="35" t="e">
        <f>L60/NPV('Organic Cash Flow'!$C$3,'Organic Cash Flow'!$E$45,'Organic Cash Flow'!$I$45,'Organic Cash Flow'!$M$45)</f>
        <v>#DIV/0!</v>
      </c>
      <c r="AE60" s="35" t="e">
        <f>M60/NPV('Organic Cash Flow'!$C$3,'Organic Cash Flow'!$E$45,'Organic Cash Flow'!$I$45,'Organic Cash Flow'!$M$45)</f>
        <v>#DIV/0!</v>
      </c>
      <c r="AF60" s="35" t="e">
        <f>N60/NPV('Organic Cash Flow'!$C$3,'Organic Cash Flow'!$E$45,'Organic Cash Flow'!$I$45,'Organic Cash Flow'!$M$45)</f>
        <v>#DIV/0!</v>
      </c>
      <c r="AG60" s="35" t="e">
        <f>O60/NPV('Organic Cash Flow'!$C$3,'Organic Cash Flow'!$E$45,'Organic Cash Flow'!$I$45,'Organic Cash Flow'!$M$45)</f>
        <v>#DIV/0!</v>
      </c>
      <c r="AH60" s="35" t="e">
        <f>P60/NPV('Organic Cash Flow'!$C$3,'Organic Cash Flow'!$E$45,'Organic Cash Flow'!$I$45,'Organic Cash Flow'!$M$45)</f>
        <v>#DIV/0!</v>
      </c>
      <c r="AI60" s="35" t="e">
        <f>Q60/NPV('Organic Cash Flow'!$C$3,'Organic Cash Flow'!$E$45,'Organic Cash Flow'!$I$45,'Organic Cash Flow'!$M$45)</f>
        <v>#DIV/0!</v>
      </c>
      <c r="AJ60" s="35" t="e">
        <f>R60/NPV('Organic Cash Flow'!$C$3,'Organic Cash Flow'!$E$45,'Organic Cash Flow'!$I$45,'Organic Cash Flow'!$M$45)</f>
        <v>#DIV/0!</v>
      </c>
      <c r="AK60" s="35" t="e">
        <f>S60/NPV('Organic Cash Flow'!$C$3,'Organic Cash Flow'!$E$45,'Organic Cash Flow'!$I$45,'Organic Cash Flow'!$M$45)</f>
        <v>#DIV/0!</v>
      </c>
      <c r="AL60" s="17"/>
      <c r="AM60" s="61"/>
    </row>
    <row r="61" spans="1:39" ht="15.75" x14ac:dyDescent="0.25">
      <c r="A61" s="163"/>
      <c r="B61" s="149"/>
      <c r="C61" s="176">
        <f>'Organic Cash Flow'!$E$11</f>
        <v>0</v>
      </c>
      <c r="D61" s="176">
        <f>'Organic Cash Flow'!$I$11</f>
        <v>0</v>
      </c>
      <c r="E61" s="176">
        <f>(1+F61)*'Organic Cash Flow'!$M$11</f>
        <v>0</v>
      </c>
      <c r="F61" s="173">
        <v>0</v>
      </c>
      <c r="G61" s="33">
        <f>NPV('Organic Cash Flow'!$C$3,'Organic Cash Flow'!$E$46,'Organic Cash Flow'!$I$46,(1+'CornSoyWheat Rot. Sensitivity'!G$54)*'Organic Cash Flow'!$M$10*(1+'CornSoyWheat Rot. Sensitivity'!$F61)*'Organic Cash Flow'!$M$11-'Organic Cash Flow'!$M$45)</f>
        <v>0</v>
      </c>
      <c r="H61" s="33">
        <f>NPV('Organic Cash Flow'!$C$3,'Organic Cash Flow'!$E$46,'Organic Cash Flow'!$I$46,(1+'CornSoyWheat Rot. Sensitivity'!H$54)*'Organic Cash Flow'!$M$10*(1+'CornSoyWheat Rot. Sensitivity'!$F61)*'Organic Cash Flow'!$M$11-'Organic Cash Flow'!$M$45)</f>
        <v>0</v>
      </c>
      <c r="I61" s="33">
        <f>NPV('Organic Cash Flow'!$C$3,'Organic Cash Flow'!$E$46,'Organic Cash Flow'!$I$46,(1+'CornSoyWheat Rot. Sensitivity'!I$54)*'Organic Cash Flow'!$M$10*(1+'CornSoyWheat Rot. Sensitivity'!$F61)*'Organic Cash Flow'!$M$11-'Organic Cash Flow'!$M$45)</f>
        <v>0</v>
      </c>
      <c r="J61" s="33">
        <f>NPV('Organic Cash Flow'!$C$3,'Organic Cash Flow'!$E$46,'Organic Cash Flow'!$I$46,(1+'CornSoyWheat Rot. Sensitivity'!J$54)*'Organic Cash Flow'!$M$10*(1+'CornSoyWheat Rot. Sensitivity'!$F61)*'Organic Cash Flow'!$M$11-'Organic Cash Flow'!$M$45)</f>
        <v>0</v>
      </c>
      <c r="K61" s="33">
        <f>NPV('Organic Cash Flow'!$C$3,'Organic Cash Flow'!$E$46,'Organic Cash Flow'!$I$46,(1+'CornSoyWheat Rot. Sensitivity'!K$54)*'Organic Cash Flow'!$M$10*(1+'CornSoyWheat Rot. Sensitivity'!$F61)*'Organic Cash Flow'!$M$11-'Organic Cash Flow'!$M$45)</f>
        <v>0</v>
      </c>
      <c r="L61" s="33">
        <f>NPV('Organic Cash Flow'!$C$3,'Organic Cash Flow'!$E$46,'Organic Cash Flow'!$I$46,(1+'CornSoyWheat Rot. Sensitivity'!L$54)*'Organic Cash Flow'!$M$10*(1+'CornSoyWheat Rot. Sensitivity'!$F61)*'Organic Cash Flow'!$M$11-'Organic Cash Flow'!$M$45)</f>
        <v>0</v>
      </c>
      <c r="M61" s="34">
        <f>NPV('Organic Cash Flow'!$C$3,'Organic Cash Flow'!$E$46,'Organic Cash Flow'!$I$46,(1+'CornSoyWheat Rot. Sensitivity'!M$54)*'Organic Cash Flow'!$M$10*(1+'CornSoyWheat Rot. Sensitivity'!$F61)*'Organic Cash Flow'!$M$11-'Organic Cash Flow'!$M$45)</f>
        <v>0</v>
      </c>
      <c r="N61" s="33">
        <f>NPV('Organic Cash Flow'!$C$3,'Organic Cash Flow'!$E$46,'Organic Cash Flow'!$I$46,(1+'CornSoyWheat Rot. Sensitivity'!N$54)*'Organic Cash Flow'!$M$10*(1+'CornSoyWheat Rot. Sensitivity'!$F61)*'Organic Cash Flow'!$M$11-'Organic Cash Flow'!$M$45)</f>
        <v>0</v>
      </c>
      <c r="O61" s="33">
        <f>NPV('Organic Cash Flow'!$C$3,'Organic Cash Flow'!$E$46,'Organic Cash Flow'!$I$46,(1+'CornSoyWheat Rot. Sensitivity'!O$54)*'Organic Cash Flow'!$M$10*(1+'CornSoyWheat Rot. Sensitivity'!$F61)*'Organic Cash Flow'!$M$11-'Organic Cash Flow'!$M$45)</f>
        <v>0</v>
      </c>
      <c r="P61" s="33">
        <f>NPV('Organic Cash Flow'!$C$3,'Organic Cash Flow'!$E$46,'Organic Cash Flow'!$I$46,(1+'CornSoyWheat Rot. Sensitivity'!P$54)*'Organic Cash Flow'!$M$10*(1+'CornSoyWheat Rot. Sensitivity'!$F61)*'Organic Cash Flow'!$M$11-'Organic Cash Flow'!$M$45)</f>
        <v>0</v>
      </c>
      <c r="Q61" s="33">
        <f>NPV('Organic Cash Flow'!$C$3,'Organic Cash Flow'!$E$46,'Organic Cash Flow'!$I$46,(1+'CornSoyWheat Rot. Sensitivity'!Q$54)*'Organic Cash Flow'!$M$10*(1+'CornSoyWheat Rot. Sensitivity'!$F61)*'Organic Cash Flow'!$M$11-'Organic Cash Flow'!$M$45)</f>
        <v>0</v>
      </c>
      <c r="R61" s="33">
        <f>NPV('Organic Cash Flow'!$C$3,'Organic Cash Flow'!$E$46,'Organic Cash Flow'!$I$46,(1+'CornSoyWheat Rot. Sensitivity'!R$54)*'Organic Cash Flow'!$M$10*(1+'CornSoyWheat Rot. Sensitivity'!$F61)*'Organic Cash Flow'!$M$11-'Organic Cash Flow'!$M$45)</f>
        <v>0</v>
      </c>
      <c r="S61" s="33">
        <f>NPV('Organic Cash Flow'!$C$3,'Organic Cash Flow'!$E$46,'Organic Cash Flow'!$I$46,(1+'CornSoyWheat Rot. Sensitivity'!S$54)*'Organic Cash Flow'!$M$10*(1+'CornSoyWheat Rot. Sensitivity'!$F61)*'Organic Cash Flow'!$M$11-'Organic Cash Flow'!$M$45)</f>
        <v>0</v>
      </c>
      <c r="T61" s="33"/>
      <c r="U61" s="67"/>
      <c r="W61" s="149"/>
      <c r="X61" s="32">
        <f t="shared" si="5"/>
        <v>0</v>
      </c>
      <c r="Y61" s="35" t="e">
        <f>G61/NPV('Organic Cash Flow'!$C$3,'Organic Cash Flow'!$E$45,'Organic Cash Flow'!$I$45,'Organic Cash Flow'!$M$45)</f>
        <v>#DIV/0!</v>
      </c>
      <c r="Z61" s="35" t="e">
        <f>H61/NPV('Organic Cash Flow'!$C$3,'Organic Cash Flow'!$E$45,'Organic Cash Flow'!$I$45,'Organic Cash Flow'!$M$45)</f>
        <v>#DIV/0!</v>
      </c>
      <c r="AA61" s="35" t="e">
        <f>I61/NPV('Organic Cash Flow'!$C$3,'Organic Cash Flow'!$E$45,'Organic Cash Flow'!$I$45,'Organic Cash Flow'!$M$45)</f>
        <v>#DIV/0!</v>
      </c>
      <c r="AB61" s="35" t="e">
        <f>J61/NPV('Organic Cash Flow'!$C$3,'Organic Cash Flow'!$E$45,'Organic Cash Flow'!$I$45,'Organic Cash Flow'!$M$45)</f>
        <v>#DIV/0!</v>
      </c>
      <c r="AC61" s="35" t="e">
        <f>K61/NPV('Organic Cash Flow'!$C$3,'Organic Cash Flow'!$E$45,'Organic Cash Flow'!$I$45,'Organic Cash Flow'!$M$45)</f>
        <v>#DIV/0!</v>
      </c>
      <c r="AD61" s="35" t="e">
        <f>L61/NPV('Organic Cash Flow'!$C$3,'Organic Cash Flow'!$E$45,'Organic Cash Flow'!$I$45,'Organic Cash Flow'!$M$45)</f>
        <v>#DIV/0!</v>
      </c>
      <c r="AE61" s="36" t="e">
        <f>M61/NPV('Organic Cash Flow'!$C$3,'Organic Cash Flow'!$E$45,'Organic Cash Flow'!$I$45,'Organic Cash Flow'!$M$45)</f>
        <v>#DIV/0!</v>
      </c>
      <c r="AF61" s="35" t="e">
        <f>N61/NPV('Organic Cash Flow'!$C$3,'Organic Cash Flow'!$E$45,'Organic Cash Flow'!$I$45,'Organic Cash Flow'!$M$45)</f>
        <v>#DIV/0!</v>
      </c>
      <c r="AG61" s="35" t="e">
        <f>O61/NPV('Organic Cash Flow'!$C$3,'Organic Cash Flow'!$E$45,'Organic Cash Flow'!$I$45,'Organic Cash Flow'!$M$45)</f>
        <v>#DIV/0!</v>
      </c>
      <c r="AH61" s="35" t="e">
        <f>P61/NPV('Organic Cash Flow'!$C$3,'Organic Cash Flow'!$E$45,'Organic Cash Flow'!$I$45,'Organic Cash Flow'!$M$45)</f>
        <v>#DIV/0!</v>
      </c>
      <c r="AI61" s="35" t="e">
        <f>Q61/NPV('Organic Cash Flow'!$C$3,'Organic Cash Flow'!$E$45,'Organic Cash Flow'!$I$45,'Organic Cash Flow'!$M$45)</f>
        <v>#DIV/0!</v>
      </c>
      <c r="AJ61" s="35" t="e">
        <f>R61/NPV('Organic Cash Flow'!$C$3,'Organic Cash Flow'!$E$45,'Organic Cash Flow'!$I$45,'Organic Cash Flow'!$M$45)</f>
        <v>#DIV/0!</v>
      </c>
      <c r="AK61" s="35" t="e">
        <f>S61/NPV('Organic Cash Flow'!$C$3,'Organic Cash Flow'!$E$45,'Organic Cash Flow'!$I$45,'Organic Cash Flow'!$M$45)</f>
        <v>#DIV/0!</v>
      </c>
      <c r="AL61" s="17"/>
      <c r="AM61" s="61"/>
    </row>
    <row r="62" spans="1:39" x14ac:dyDescent="0.25">
      <c r="A62" s="163"/>
      <c r="B62" s="149"/>
      <c r="C62" s="176">
        <f>'Organic Cash Flow'!$E$11</f>
        <v>0</v>
      </c>
      <c r="D62" s="176">
        <f>'Organic Cash Flow'!$I$11</f>
        <v>0</v>
      </c>
      <c r="E62" s="176">
        <f>(1+F62)*'Organic Cash Flow'!$M$11</f>
        <v>0</v>
      </c>
      <c r="F62" s="173">
        <v>0.05</v>
      </c>
      <c r="G62" s="33">
        <f>NPV('Organic Cash Flow'!$C$3,'Organic Cash Flow'!$E$46,'Organic Cash Flow'!$I$46,(1+'CornSoyWheat Rot. Sensitivity'!G$54)*'Organic Cash Flow'!$M$10*(1+'CornSoyWheat Rot. Sensitivity'!$F62)*'Organic Cash Flow'!$M$11-'Organic Cash Flow'!$M$45)</f>
        <v>0</v>
      </c>
      <c r="H62" s="33">
        <f>NPV('Organic Cash Flow'!$C$3,'Organic Cash Flow'!$E$46,'Organic Cash Flow'!$I$46,(1+'CornSoyWheat Rot. Sensitivity'!H$54)*'Organic Cash Flow'!$M$10*(1+'CornSoyWheat Rot. Sensitivity'!$F62)*'Organic Cash Flow'!$M$11-'Organic Cash Flow'!$M$45)</f>
        <v>0</v>
      </c>
      <c r="I62" s="33">
        <f>NPV('Organic Cash Flow'!$C$3,'Organic Cash Flow'!$E$46,'Organic Cash Flow'!$I$46,(1+'CornSoyWheat Rot. Sensitivity'!I$54)*'Organic Cash Flow'!$M$10*(1+'CornSoyWheat Rot. Sensitivity'!$F62)*'Organic Cash Flow'!$M$11-'Organic Cash Flow'!$M$45)</f>
        <v>0</v>
      </c>
      <c r="J62" s="33">
        <f>NPV('Organic Cash Flow'!$C$3,'Organic Cash Flow'!$E$46,'Organic Cash Flow'!$I$46,(1+'CornSoyWheat Rot. Sensitivity'!J$54)*'Organic Cash Flow'!$M$10*(1+'CornSoyWheat Rot. Sensitivity'!$F62)*'Organic Cash Flow'!$M$11-'Organic Cash Flow'!$M$45)</f>
        <v>0</v>
      </c>
      <c r="K62" s="33">
        <f>NPV('Organic Cash Flow'!$C$3,'Organic Cash Flow'!$E$46,'Organic Cash Flow'!$I$46,(1+'CornSoyWheat Rot. Sensitivity'!K$54)*'Organic Cash Flow'!$M$10*(1+'CornSoyWheat Rot. Sensitivity'!$F62)*'Organic Cash Flow'!$M$11-'Organic Cash Flow'!$M$45)</f>
        <v>0</v>
      </c>
      <c r="L62" s="33">
        <f>NPV('Organic Cash Flow'!$C$3,'Organic Cash Flow'!$E$46,'Organic Cash Flow'!$I$46,(1+'CornSoyWheat Rot. Sensitivity'!L$54)*'Organic Cash Flow'!$M$10*(1+'CornSoyWheat Rot. Sensitivity'!$F62)*'Organic Cash Flow'!$M$11-'Organic Cash Flow'!$M$45)</f>
        <v>0</v>
      </c>
      <c r="M62" s="33">
        <f>NPV('Organic Cash Flow'!$C$3,'Organic Cash Flow'!$E$46,'Organic Cash Flow'!$I$46,(1+'CornSoyWheat Rot. Sensitivity'!M$54)*'Organic Cash Flow'!$M$10*(1+'CornSoyWheat Rot. Sensitivity'!$F62)*'Organic Cash Flow'!$M$11-'Organic Cash Flow'!$M$45)</f>
        <v>0</v>
      </c>
      <c r="N62" s="33">
        <f>NPV('Organic Cash Flow'!$C$3,'Organic Cash Flow'!$E$46,'Organic Cash Flow'!$I$46,(1+'CornSoyWheat Rot. Sensitivity'!N$54)*'Organic Cash Flow'!$M$10*(1+'CornSoyWheat Rot. Sensitivity'!$F62)*'Organic Cash Flow'!$M$11-'Organic Cash Flow'!$M$45)</f>
        <v>0</v>
      </c>
      <c r="O62" s="33">
        <f>NPV('Organic Cash Flow'!$C$3,'Organic Cash Flow'!$E$46,'Organic Cash Flow'!$I$46,(1+'CornSoyWheat Rot. Sensitivity'!O$54)*'Organic Cash Flow'!$M$10*(1+'CornSoyWheat Rot. Sensitivity'!$F62)*'Organic Cash Flow'!$M$11-'Organic Cash Flow'!$M$45)</f>
        <v>0</v>
      </c>
      <c r="P62" s="33">
        <f>NPV('Organic Cash Flow'!$C$3,'Organic Cash Flow'!$E$46,'Organic Cash Flow'!$I$46,(1+'CornSoyWheat Rot. Sensitivity'!P$54)*'Organic Cash Flow'!$M$10*(1+'CornSoyWheat Rot. Sensitivity'!$F62)*'Organic Cash Flow'!$M$11-'Organic Cash Flow'!$M$45)</f>
        <v>0</v>
      </c>
      <c r="Q62" s="33">
        <f>NPV('Organic Cash Flow'!$C$3,'Organic Cash Flow'!$E$46,'Organic Cash Flow'!$I$46,(1+'CornSoyWheat Rot. Sensitivity'!Q$54)*'Organic Cash Flow'!$M$10*(1+'CornSoyWheat Rot. Sensitivity'!$F62)*'Organic Cash Flow'!$M$11-'Organic Cash Flow'!$M$45)</f>
        <v>0</v>
      </c>
      <c r="R62" s="33">
        <f>NPV('Organic Cash Flow'!$C$3,'Organic Cash Flow'!$E$46,'Organic Cash Flow'!$I$46,(1+'CornSoyWheat Rot. Sensitivity'!R$54)*'Organic Cash Flow'!$M$10*(1+'CornSoyWheat Rot. Sensitivity'!$F62)*'Organic Cash Flow'!$M$11-'Organic Cash Flow'!$M$45)</f>
        <v>0</v>
      </c>
      <c r="S62" s="33">
        <f>NPV('Organic Cash Flow'!$C$3,'Organic Cash Flow'!$E$46,'Organic Cash Flow'!$I$46,(1+'CornSoyWheat Rot. Sensitivity'!S$54)*'Organic Cash Flow'!$M$10*(1+'CornSoyWheat Rot. Sensitivity'!$F62)*'Organic Cash Flow'!$M$11-'Organic Cash Flow'!$M$45)</f>
        <v>0</v>
      </c>
      <c r="T62" s="33"/>
      <c r="U62" s="67"/>
      <c r="W62" s="149"/>
      <c r="X62" s="32">
        <f t="shared" si="5"/>
        <v>0.05</v>
      </c>
      <c r="Y62" s="35" t="e">
        <f>G62/NPV('Organic Cash Flow'!$C$3,'Organic Cash Flow'!$E$45,'Organic Cash Flow'!$I$45,'Organic Cash Flow'!$M$45)</f>
        <v>#DIV/0!</v>
      </c>
      <c r="Z62" s="35" t="e">
        <f>H62/NPV('Organic Cash Flow'!$C$3,'Organic Cash Flow'!$E$45,'Organic Cash Flow'!$I$45,'Organic Cash Flow'!$M$45)</f>
        <v>#DIV/0!</v>
      </c>
      <c r="AA62" s="35" t="e">
        <f>I62/NPV('Organic Cash Flow'!$C$3,'Organic Cash Flow'!$E$45,'Organic Cash Flow'!$I$45,'Organic Cash Flow'!$M$45)</f>
        <v>#DIV/0!</v>
      </c>
      <c r="AB62" s="35" t="e">
        <f>J62/NPV('Organic Cash Flow'!$C$3,'Organic Cash Flow'!$E$45,'Organic Cash Flow'!$I$45,'Organic Cash Flow'!$M$45)</f>
        <v>#DIV/0!</v>
      </c>
      <c r="AC62" s="35" t="e">
        <f>K62/NPV('Organic Cash Flow'!$C$3,'Organic Cash Flow'!$E$45,'Organic Cash Flow'!$I$45,'Organic Cash Flow'!$M$45)</f>
        <v>#DIV/0!</v>
      </c>
      <c r="AD62" s="35" t="e">
        <f>L62/NPV('Organic Cash Flow'!$C$3,'Organic Cash Flow'!$E$45,'Organic Cash Flow'!$I$45,'Organic Cash Flow'!$M$45)</f>
        <v>#DIV/0!</v>
      </c>
      <c r="AE62" s="35" t="e">
        <f>M62/NPV('Organic Cash Flow'!$C$3,'Organic Cash Flow'!$E$45,'Organic Cash Flow'!$I$45,'Organic Cash Flow'!$M$45)</f>
        <v>#DIV/0!</v>
      </c>
      <c r="AF62" s="35" t="e">
        <f>N62/NPV('Organic Cash Flow'!$C$3,'Organic Cash Flow'!$E$45,'Organic Cash Flow'!$I$45,'Organic Cash Flow'!$M$45)</f>
        <v>#DIV/0!</v>
      </c>
      <c r="AG62" s="35" t="e">
        <f>O62/NPV('Organic Cash Flow'!$C$3,'Organic Cash Flow'!$E$45,'Organic Cash Flow'!$I$45,'Organic Cash Flow'!$M$45)</f>
        <v>#DIV/0!</v>
      </c>
      <c r="AH62" s="35" t="e">
        <f>P62/NPV('Organic Cash Flow'!$C$3,'Organic Cash Flow'!$E$45,'Organic Cash Flow'!$I$45,'Organic Cash Flow'!$M$45)</f>
        <v>#DIV/0!</v>
      </c>
      <c r="AI62" s="35" t="e">
        <f>Q62/NPV('Organic Cash Flow'!$C$3,'Organic Cash Flow'!$E$45,'Organic Cash Flow'!$I$45,'Organic Cash Flow'!$M$45)</f>
        <v>#DIV/0!</v>
      </c>
      <c r="AJ62" s="35" t="e">
        <f>R62/NPV('Organic Cash Flow'!$C$3,'Organic Cash Flow'!$E$45,'Organic Cash Flow'!$I$45,'Organic Cash Flow'!$M$45)</f>
        <v>#DIV/0!</v>
      </c>
      <c r="AK62" s="35" t="e">
        <f>S62/NPV('Organic Cash Flow'!$C$3,'Organic Cash Flow'!$E$45,'Organic Cash Flow'!$I$45,'Organic Cash Flow'!$M$45)</f>
        <v>#DIV/0!</v>
      </c>
      <c r="AL62" s="17"/>
      <c r="AM62" s="61"/>
    </row>
    <row r="63" spans="1:39" x14ac:dyDescent="0.25">
      <c r="A63" s="163"/>
      <c r="B63" s="149"/>
      <c r="C63" s="176">
        <f>'Organic Cash Flow'!$E$11</f>
        <v>0</v>
      </c>
      <c r="D63" s="176">
        <f>'Organic Cash Flow'!$I$11</f>
        <v>0</v>
      </c>
      <c r="E63" s="176">
        <f>(1+F63)*'Organic Cash Flow'!$M$11</f>
        <v>0</v>
      </c>
      <c r="F63" s="173">
        <v>0.1</v>
      </c>
      <c r="G63" s="33">
        <f>NPV('Organic Cash Flow'!$C$3,'Organic Cash Flow'!$E$46,'Organic Cash Flow'!$I$46,(1+'CornSoyWheat Rot. Sensitivity'!G$54)*'Organic Cash Flow'!$M$10*(1+'CornSoyWheat Rot. Sensitivity'!$F63)*'Organic Cash Flow'!$M$11-'Organic Cash Flow'!$M$45)</f>
        <v>0</v>
      </c>
      <c r="H63" s="33">
        <f>NPV('Organic Cash Flow'!$C$3,'Organic Cash Flow'!$E$46,'Organic Cash Flow'!$I$46,(1+'CornSoyWheat Rot. Sensitivity'!H$54)*'Organic Cash Flow'!$M$10*(1+'CornSoyWheat Rot. Sensitivity'!$F63)*'Organic Cash Flow'!$M$11-'Organic Cash Flow'!$M$45)</f>
        <v>0</v>
      </c>
      <c r="I63" s="33">
        <f>NPV('Organic Cash Flow'!$C$3,'Organic Cash Flow'!$E$46,'Organic Cash Flow'!$I$46,(1+'CornSoyWheat Rot. Sensitivity'!I$54)*'Organic Cash Flow'!$M$10*(1+'CornSoyWheat Rot. Sensitivity'!$F63)*'Organic Cash Flow'!$M$11-'Organic Cash Flow'!$M$45)</f>
        <v>0</v>
      </c>
      <c r="J63" s="33">
        <f>NPV('Organic Cash Flow'!$C$3,'Organic Cash Flow'!$E$46,'Organic Cash Flow'!$I$46,(1+'CornSoyWheat Rot. Sensitivity'!J$54)*'Organic Cash Flow'!$M$10*(1+'CornSoyWheat Rot. Sensitivity'!$F63)*'Organic Cash Flow'!$M$11-'Organic Cash Flow'!$M$45)</f>
        <v>0</v>
      </c>
      <c r="K63" s="33">
        <f>NPV('Organic Cash Flow'!$C$3,'Organic Cash Flow'!$E$46,'Organic Cash Flow'!$I$46,(1+'CornSoyWheat Rot. Sensitivity'!K$54)*'Organic Cash Flow'!$M$10*(1+'CornSoyWheat Rot. Sensitivity'!$F63)*'Organic Cash Flow'!$M$11-'Organic Cash Flow'!$M$45)</f>
        <v>0</v>
      </c>
      <c r="L63" s="33">
        <f>NPV('Organic Cash Flow'!$C$3,'Organic Cash Flow'!$E$46,'Organic Cash Flow'!$I$46,(1+'CornSoyWheat Rot. Sensitivity'!L$54)*'Organic Cash Flow'!$M$10*(1+'CornSoyWheat Rot. Sensitivity'!$F63)*'Organic Cash Flow'!$M$11-'Organic Cash Flow'!$M$45)</f>
        <v>0</v>
      </c>
      <c r="M63" s="33">
        <f>NPV('Organic Cash Flow'!$C$3,'Organic Cash Flow'!$E$46,'Organic Cash Flow'!$I$46,(1+'CornSoyWheat Rot. Sensitivity'!M$54)*'Organic Cash Flow'!$M$10*(1+'CornSoyWheat Rot. Sensitivity'!$F63)*'Organic Cash Flow'!$M$11-'Organic Cash Flow'!$M$45)</f>
        <v>0</v>
      </c>
      <c r="N63" s="33">
        <f>NPV('Organic Cash Flow'!$C$3,'Organic Cash Flow'!$E$46,'Organic Cash Flow'!$I$46,(1+'CornSoyWheat Rot. Sensitivity'!N$54)*'Organic Cash Flow'!$M$10*(1+'CornSoyWheat Rot. Sensitivity'!$F63)*'Organic Cash Flow'!$M$11-'Organic Cash Flow'!$M$45)</f>
        <v>0</v>
      </c>
      <c r="O63" s="33">
        <f>NPV('Organic Cash Flow'!$C$3,'Organic Cash Flow'!$E$46,'Organic Cash Flow'!$I$46,(1+'CornSoyWheat Rot. Sensitivity'!O$54)*'Organic Cash Flow'!$M$10*(1+'CornSoyWheat Rot. Sensitivity'!$F63)*'Organic Cash Flow'!$M$11-'Organic Cash Flow'!$M$45)</f>
        <v>0</v>
      </c>
      <c r="P63" s="33">
        <f>NPV('Organic Cash Flow'!$C$3,'Organic Cash Flow'!$E$46,'Organic Cash Flow'!$I$46,(1+'CornSoyWheat Rot. Sensitivity'!P$54)*'Organic Cash Flow'!$M$10*(1+'CornSoyWheat Rot. Sensitivity'!$F63)*'Organic Cash Flow'!$M$11-'Organic Cash Flow'!$M$45)</f>
        <v>0</v>
      </c>
      <c r="Q63" s="33">
        <f>NPV('Organic Cash Flow'!$C$3,'Organic Cash Flow'!$E$46,'Organic Cash Flow'!$I$46,(1+'CornSoyWheat Rot. Sensitivity'!Q$54)*'Organic Cash Flow'!$M$10*(1+'CornSoyWheat Rot. Sensitivity'!$F63)*'Organic Cash Flow'!$M$11-'Organic Cash Flow'!$M$45)</f>
        <v>0</v>
      </c>
      <c r="R63" s="33">
        <f>NPV('Organic Cash Flow'!$C$3,'Organic Cash Flow'!$E$46,'Organic Cash Flow'!$I$46,(1+'CornSoyWheat Rot. Sensitivity'!R$54)*'Organic Cash Flow'!$M$10*(1+'CornSoyWheat Rot. Sensitivity'!$F63)*'Organic Cash Flow'!$M$11-'Organic Cash Flow'!$M$45)</f>
        <v>0</v>
      </c>
      <c r="S63" s="33">
        <f>NPV('Organic Cash Flow'!$C$3,'Organic Cash Flow'!$E$46,'Organic Cash Flow'!$I$46,(1+'CornSoyWheat Rot. Sensitivity'!S$54)*'Organic Cash Flow'!$M$10*(1+'CornSoyWheat Rot. Sensitivity'!$F63)*'Organic Cash Flow'!$M$11-'Organic Cash Flow'!$M$45)</f>
        <v>0</v>
      </c>
      <c r="T63" s="33"/>
      <c r="U63" s="67"/>
      <c r="W63" s="149"/>
      <c r="X63" s="32">
        <f t="shared" si="5"/>
        <v>0.1</v>
      </c>
      <c r="Y63" s="35" t="e">
        <f>G63/NPV('Organic Cash Flow'!$C$3,'Organic Cash Flow'!$E$45,'Organic Cash Flow'!$I$45,'Organic Cash Flow'!$M$45)</f>
        <v>#DIV/0!</v>
      </c>
      <c r="Z63" s="35" t="e">
        <f>H63/NPV('Organic Cash Flow'!$C$3,'Organic Cash Flow'!$E$45,'Organic Cash Flow'!$I$45,'Organic Cash Flow'!$M$45)</f>
        <v>#DIV/0!</v>
      </c>
      <c r="AA63" s="35" t="e">
        <f>I63/NPV('Organic Cash Flow'!$C$3,'Organic Cash Flow'!$E$45,'Organic Cash Flow'!$I$45,'Organic Cash Flow'!$M$45)</f>
        <v>#DIV/0!</v>
      </c>
      <c r="AB63" s="35" t="e">
        <f>J63/NPV('Organic Cash Flow'!$C$3,'Organic Cash Flow'!$E$45,'Organic Cash Flow'!$I$45,'Organic Cash Flow'!$M$45)</f>
        <v>#DIV/0!</v>
      </c>
      <c r="AC63" s="35" t="e">
        <f>K63/NPV('Organic Cash Flow'!$C$3,'Organic Cash Flow'!$E$45,'Organic Cash Flow'!$I$45,'Organic Cash Flow'!$M$45)</f>
        <v>#DIV/0!</v>
      </c>
      <c r="AD63" s="35" t="e">
        <f>L63/NPV('Organic Cash Flow'!$C$3,'Organic Cash Flow'!$E$45,'Organic Cash Flow'!$I$45,'Organic Cash Flow'!$M$45)</f>
        <v>#DIV/0!</v>
      </c>
      <c r="AE63" s="35" t="e">
        <f>M63/NPV('Organic Cash Flow'!$C$3,'Organic Cash Flow'!$E$45,'Organic Cash Flow'!$I$45,'Organic Cash Flow'!$M$45)</f>
        <v>#DIV/0!</v>
      </c>
      <c r="AF63" s="35" t="e">
        <f>N63/NPV('Organic Cash Flow'!$C$3,'Organic Cash Flow'!$E$45,'Organic Cash Flow'!$I$45,'Organic Cash Flow'!$M$45)</f>
        <v>#DIV/0!</v>
      </c>
      <c r="AG63" s="35" t="e">
        <f>O63/NPV('Organic Cash Flow'!$C$3,'Organic Cash Flow'!$E$45,'Organic Cash Flow'!$I$45,'Organic Cash Flow'!$M$45)</f>
        <v>#DIV/0!</v>
      </c>
      <c r="AH63" s="35" t="e">
        <f>P63/NPV('Organic Cash Flow'!$C$3,'Organic Cash Flow'!$E$45,'Organic Cash Flow'!$I$45,'Organic Cash Flow'!$M$45)</f>
        <v>#DIV/0!</v>
      </c>
      <c r="AI63" s="35" t="e">
        <f>Q63/NPV('Organic Cash Flow'!$C$3,'Organic Cash Flow'!$E$45,'Organic Cash Flow'!$I$45,'Organic Cash Flow'!$M$45)</f>
        <v>#DIV/0!</v>
      </c>
      <c r="AJ63" s="35" t="e">
        <f>R63/NPV('Organic Cash Flow'!$C$3,'Organic Cash Flow'!$E$45,'Organic Cash Flow'!$I$45,'Organic Cash Flow'!$M$45)</f>
        <v>#DIV/0!</v>
      </c>
      <c r="AK63" s="35" t="e">
        <f>S63/NPV('Organic Cash Flow'!$C$3,'Organic Cash Flow'!$E$45,'Organic Cash Flow'!$I$45,'Organic Cash Flow'!$M$45)</f>
        <v>#DIV/0!</v>
      </c>
      <c r="AL63" s="17"/>
      <c r="AM63" s="61"/>
    </row>
    <row r="64" spans="1:39" x14ac:dyDescent="0.25">
      <c r="A64" s="163"/>
      <c r="B64" s="149"/>
      <c r="C64" s="176">
        <f>'Organic Cash Flow'!$E$11</f>
        <v>0</v>
      </c>
      <c r="D64" s="176">
        <f>'Organic Cash Flow'!$I$11</f>
        <v>0</v>
      </c>
      <c r="E64" s="176">
        <f>(1+F64)*'Organic Cash Flow'!$M$11</f>
        <v>0</v>
      </c>
      <c r="F64" s="173">
        <v>0.15</v>
      </c>
      <c r="G64" s="33">
        <f>NPV('Organic Cash Flow'!$C$3,'Organic Cash Flow'!$E$46,'Organic Cash Flow'!$I$46,(1+'CornSoyWheat Rot. Sensitivity'!G$54)*'Organic Cash Flow'!$M$10*(1+'CornSoyWheat Rot. Sensitivity'!$F64)*'Organic Cash Flow'!$M$11-'Organic Cash Flow'!$M$45)</f>
        <v>0</v>
      </c>
      <c r="H64" s="33">
        <f>NPV('Organic Cash Flow'!$C$3,'Organic Cash Flow'!$E$46,'Organic Cash Flow'!$I$46,(1+'CornSoyWheat Rot. Sensitivity'!H$54)*'Organic Cash Flow'!$M$10*(1+'CornSoyWheat Rot. Sensitivity'!$F64)*'Organic Cash Flow'!$M$11-'Organic Cash Flow'!$M$45)</f>
        <v>0</v>
      </c>
      <c r="I64" s="33">
        <f>NPV('Organic Cash Flow'!$C$3,'Organic Cash Flow'!$E$46,'Organic Cash Flow'!$I$46,(1+'CornSoyWheat Rot. Sensitivity'!I$54)*'Organic Cash Flow'!$M$10*(1+'CornSoyWheat Rot. Sensitivity'!$F64)*'Organic Cash Flow'!$M$11-'Organic Cash Flow'!$M$45)</f>
        <v>0</v>
      </c>
      <c r="J64" s="33">
        <f>NPV('Organic Cash Flow'!$C$3,'Organic Cash Flow'!$E$46,'Organic Cash Flow'!$I$46,(1+'CornSoyWheat Rot. Sensitivity'!J$54)*'Organic Cash Flow'!$M$10*(1+'CornSoyWheat Rot. Sensitivity'!$F64)*'Organic Cash Flow'!$M$11-'Organic Cash Flow'!$M$45)</f>
        <v>0</v>
      </c>
      <c r="K64" s="33">
        <f>NPV('Organic Cash Flow'!$C$3,'Organic Cash Flow'!$E$46,'Organic Cash Flow'!$I$46,(1+'CornSoyWheat Rot. Sensitivity'!K$54)*'Organic Cash Flow'!$M$10*(1+'CornSoyWheat Rot. Sensitivity'!$F64)*'Organic Cash Flow'!$M$11-'Organic Cash Flow'!$M$45)</f>
        <v>0</v>
      </c>
      <c r="L64" s="33">
        <f>NPV('Organic Cash Flow'!$C$3,'Organic Cash Flow'!$E$46,'Organic Cash Flow'!$I$46,(1+'CornSoyWheat Rot. Sensitivity'!L$54)*'Organic Cash Flow'!$M$10*(1+'CornSoyWheat Rot. Sensitivity'!$F64)*'Organic Cash Flow'!$M$11-'Organic Cash Flow'!$M$45)</f>
        <v>0</v>
      </c>
      <c r="M64" s="33">
        <f>NPV('Organic Cash Flow'!$C$3,'Organic Cash Flow'!$E$46,'Organic Cash Flow'!$I$46,(1+'CornSoyWheat Rot. Sensitivity'!M$54)*'Organic Cash Flow'!$M$10*(1+'CornSoyWheat Rot. Sensitivity'!$F64)*'Organic Cash Flow'!$M$11-'Organic Cash Flow'!$M$45)</f>
        <v>0</v>
      </c>
      <c r="N64" s="33">
        <f>NPV('Organic Cash Flow'!$C$3,'Organic Cash Flow'!$E$46,'Organic Cash Flow'!$I$46,(1+'CornSoyWheat Rot. Sensitivity'!N$54)*'Organic Cash Flow'!$M$10*(1+'CornSoyWheat Rot. Sensitivity'!$F64)*'Organic Cash Flow'!$M$11-'Organic Cash Flow'!$M$45)</f>
        <v>0</v>
      </c>
      <c r="O64" s="33">
        <f>NPV('Organic Cash Flow'!$C$3,'Organic Cash Flow'!$E$46,'Organic Cash Flow'!$I$46,(1+'CornSoyWheat Rot. Sensitivity'!O$54)*'Organic Cash Flow'!$M$10*(1+'CornSoyWheat Rot. Sensitivity'!$F64)*'Organic Cash Flow'!$M$11-'Organic Cash Flow'!$M$45)</f>
        <v>0</v>
      </c>
      <c r="P64" s="33">
        <f>NPV('Organic Cash Flow'!$C$3,'Organic Cash Flow'!$E$46,'Organic Cash Flow'!$I$46,(1+'CornSoyWheat Rot. Sensitivity'!P$54)*'Organic Cash Flow'!$M$10*(1+'CornSoyWheat Rot. Sensitivity'!$F64)*'Organic Cash Flow'!$M$11-'Organic Cash Flow'!$M$45)</f>
        <v>0</v>
      </c>
      <c r="Q64" s="33">
        <f>NPV('Organic Cash Flow'!$C$3,'Organic Cash Flow'!$E$46,'Organic Cash Flow'!$I$46,(1+'CornSoyWheat Rot. Sensitivity'!Q$54)*'Organic Cash Flow'!$M$10*(1+'CornSoyWheat Rot. Sensitivity'!$F64)*'Organic Cash Flow'!$M$11-'Organic Cash Flow'!$M$45)</f>
        <v>0</v>
      </c>
      <c r="R64" s="33">
        <f>NPV('Organic Cash Flow'!$C$3,'Organic Cash Flow'!$E$46,'Organic Cash Flow'!$I$46,(1+'CornSoyWheat Rot. Sensitivity'!R$54)*'Organic Cash Flow'!$M$10*(1+'CornSoyWheat Rot. Sensitivity'!$F64)*'Organic Cash Flow'!$M$11-'Organic Cash Flow'!$M$45)</f>
        <v>0</v>
      </c>
      <c r="S64" s="33">
        <f>NPV('Organic Cash Flow'!$C$3,'Organic Cash Flow'!$E$46,'Organic Cash Flow'!$I$46,(1+'CornSoyWheat Rot. Sensitivity'!S$54)*'Organic Cash Flow'!$M$10*(1+'CornSoyWheat Rot. Sensitivity'!$F64)*'Organic Cash Flow'!$M$11-'Organic Cash Flow'!$M$45)</f>
        <v>0</v>
      </c>
      <c r="T64" s="33"/>
      <c r="U64" s="67"/>
      <c r="W64" s="149"/>
      <c r="X64" s="32">
        <f t="shared" si="5"/>
        <v>0.15</v>
      </c>
      <c r="Y64" s="35" t="e">
        <f>G64/NPV('Organic Cash Flow'!$C$3,'Organic Cash Flow'!$E$45,'Organic Cash Flow'!$I$45,'Organic Cash Flow'!$M$45)</f>
        <v>#DIV/0!</v>
      </c>
      <c r="Z64" s="35" t="e">
        <f>H64/NPV('Organic Cash Flow'!$C$3,'Organic Cash Flow'!$E$45,'Organic Cash Flow'!$I$45,'Organic Cash Flow'!$M$45)</f>
        <v>#DIV/0!</v>
      </c>
      <c r="AA64" s="35" t="e">
        <f>I64/NPV('Organic Cash Flow'!$C$3,'Organic Cash Flow'!$E$45,'Organic Cash Flow'!$I$45,'Organic Cash Flow'!$M$45)</f>
        <v>#DIV/0!</v>
      </c>
      <c r="AB64" s="35" t="e">
        <f>J64/NPV('Organic Cash Flow'!$C$3,'Organic Cash Flow'!$E$45,'Organic Cash Flow'!$I$45,'Organic Cash Flow'!$M$45)</f>
        <v>#DIV/0!</v>
      </c>
      <c r="AC64" s="35" t="e">
        <f>K64/NPV('Organic Cash Flow'!$C$3,'Organic Cash Flow'!$E$45,'Organic Cash Flow'!$I$45,'Organic Cash Flow'!$M$45)</f>
        <v>#DIV/0!</v>
      </c>
      <c r="AD64" s="35" t="e">
        <f>L64/NPV('Organic Cash Flow'!$C$3,'Organic Cash Flow'!$E$45,'Organic Cash Flow'!$I$45,'Organic Cash Flow'!$M$45)</f>
        <v>#DIV/0!</v>
      </c>
      <c r="AE64" s="35" t="e">
        <f>M64/NPV('Organic Cash Flow'!$C$3,'Organic Cash Flow'!$E$45,'Organic Cash Flow'!$I$45,'Organic Cash Flow'!$M$45)</f>
        <v>#DIV/0!</v>
      </c>
      <c r="AF64" s="35" t="e">
        <f>N64/NPV('Organic Cash Flow'!$C$3,'Organic Cash Flow'!$E$45,'Organic Cash Flow'!$I$45,'Organic Cash Flow'!$M$45)</f>
        <v>#DIV/0!</v>
      </c>
      <c r="AG64" s="35" t="e">
        <f>O64/NPV('Organic Cash Flow'!$C$3,'Organic Cash Flow'!$E$45,'Organic Cash Flow'!$I$45,'Organic Cash Flow'!$M$45)</f>
        <v>#DIV/0!</v>
      </c>
      <c r="AH64" s="35" t="e">
        <f>P64/NPV('Organic Cash Flow'!$C$3,'Organic Cash Flow'!$E$45,'Organic Cash Flow'!$I$45,'Organic Cash Flow'!$M$45)</f>
        <v>#DIV/0!</v>
      </c>
      <c r="AI64" s="35" t="e">
        <f>Q64/NPV('Organic Cash Flow'!$C$3,'Organic Cash Flow'!$E$45,'Organic Cash Flow'!$I$45,'Organic Cash Flow'!$M$45)</f>
        <v>#DIV/0!</v>
      </c>
      <c r="AJ64" s="35" t="e">
        <f>R64/NPV('Organic Cash Flow'!$C$3,'Organic Cash Flow'!$E$45,'Organic Cash Flow'!$I$45,'Organic Cash Flow'!$M$45)</f>
        <v>#DIV/0!</v>
      </c>
      <c r="AK64" s="35" t="e">
        <f>S64/NPV('Organic Cash Flow'!$C$3,'Organic Cash Flow'!$E$45,'Organic Cash Flow'!$I$45,'Organic Cash Flow'!$M$45)</f>
        <v>#DIV/0!</v>
      </c>
      <c r="AL64" s="17"/>
      <c r="AM64" s="61"/>
    </row>
    <row r="65" spans="1:39" x14ac:dyDescent="0.25">
      <c r="A65" s="163"/>
      <c r="B65" s="149"/>
      <c r="C65" s="176">
        <f>'Organic Cash Flow'!$E$11</f>
        <v>0</v>
      </c>
      <c r="D65" s="176">
        <f>'Organic Cash Flow'!$I$11</f>
        <v>0</v>
      </c>
      <c r="E65" s="176">
        <f>(1+F65)*'Organic Cash Flow'!$M$11</f>
        <v>0</v>
      </c>
      <c r="F65" s="173">
        <v>0.2</v>
      </c>
      <c r="G65" s="33">
        <f>NPV('Organic Cash Flow'!$C$3,'Organic Cash Flow'!$E$46,'Organic Cash Flow'!$I$46,(1+'CornSoyWheat Rot. Sensitivity'!G$54)*'Organic Cash Flow'!$M$10*(1+'CornSoyWheat Rot. Sensitivity'!$F65)*'Organic Cash Flow'!$M$11-'Organic Cash Flow'!$M$45)</f>
        <v>0</v>
      </c>
      <c r="H65" s="33">
        <f>NPV('Organic Cash Flow'!$C$3,'Organic Cash Flow'!$E$46,'Organic Cash Flow'!$I$46,(1+'CornSoyWheat Rot. Sensitivity'!H$54)*'Organic Cash Flow'!$M$10*(1+'CornSoyWheat Rot. Sensitivity'!$F65)*'Organic Cash Flow'!$M$11-'Organic Cash Flow'!$M$45)</f>
        <v>0</v>
      </c>
      <c r="I65" s="33">
        <f>NPV('Organic Cash Flow'!$C$3,'Organic Cash Flow'!$E$46,'Organic Cash Flow'!$I$46,(1+'CornSoyWheat Rot. Sensitivity'!I$54)*'Organic Cash Flow'!$M$10*(1+'CornSoyWheat Rot. Sensitivity'!$F65)*'Organic Cash Flow'!$M$11-'Organic Cash Flow'!$M$45)</f>
        <v>0</v>
      </c>
      <c r="J65" s="33">
        <f>NPV('Organic Cash Flow'!$C$3,'Organic Cash Flow'!$E$46,'Organic Cash Flow'!$I$46,(1+'CornSoyWheat Rot. Sensitivity'!J$54)*'Organic Cash Flow'!$M$10*(1+'CornSoyWheat Rot. Sensitivity'!$F65)*'Organic Cash Flow'!$M$11-'Organic Cash Flow'!$M$45)</f>
        <v>0</v>
      </c>
      <c r="K65" s="33">
        <f>NPV('Organic Cash Flow'!$C$3,'Organic Cash Flow'!$E$46,'Organic Cash Flow'!$I$46,(1+'CornSoyWheat Rot. Sensitivity'!K$54)*'Organic Cash Flow'!$M$10*(1+'CornSoyWheat Rot. Sensitivity'!$F65)*'Organic Cash Flow'!$M$11-'Organic Cash Flow'!$M$45)</f>
        <v>0</v>
      </c>
      <c r="L65" s="33">
        <f>NPV('Organic Cash Flow'!$C$3,'Organic Cash Flow'!$E$46,'Organic Cash Flow'!$I$46,(1+'CornSoyWheat Rot. Sensitivity'!L$54)*'Organic Cash Flow'!$M$10*(1+'CornSoyWheat Rot. Sensitivity'!$F65)*'Organic Cash Flow'!$M$11-'Organic Cash Flow'!$M$45)</f>
        <v>0</v>
      </c>
      <c r="M65" s="33">
        <f>NPV('Organic Cash Flow'!$C$3,'Organic Cash Flow'!$E$46,'Organic Cash Flow'!$I$46,(1+'CornSoyWheat Rot. Sensitivity'!M$54)*'Organic Cash Flow'!$M$10*(1+'CornSoyWheat Rot. Sensitivity'!$F65)*'Organic Cash Flow'!$M$11-'Organic Cash Flow'!$M$45)</f>
        <v>0</v>
      </c>
      <c r="N65" s="33">
        <f>NPV('Organic Cash Flow'!$C$3,'Organic Cash Flow'!$E$46,'Organic Cash Flow'!$I$46,(1+'CornSoyWheat Rot. Sensitivity'!N$54)*'Organic Cash Flow'!$M$10*(1+'CornSoyWheat Rot. Sensitivity'!$F65)*'Organic Cash Flow'!$M$11-'Organic Cash Flow'!$M$45)</f>
        <v>0</v>
      </c>
      <c r="O65" s="33">
        <f>NPV('Organic Cash Flow'!$C$3,'Organic Cash Flow'!$E$46,'Organic Cash Flow'!$I$46,(1+'CornSoyWheat Rot. Sensitivity'!O$54)*'Organic Cash Flow'!$M$10*(1+'CornSoyWheat Rot. Sensitivity'!$F65)*'Organic Cash Flow'!$M$11-'Organic Cash Flow'!$M$45)</f>
        <v>0</v>
      </c>
      <c r="P65" s="33">
        <f>NPV('Organic Cash Flow'!$C$3,'Organic Cash Flow'!$E$46,'Organic Cash Flow'!$I$46,(1+'CornSoyWheat Rot. Sensitivity'!P$54)*'Organic Cash Flow'!$M$10*(1+'CornSoyWheat Rot. Sensitivity'!$F65)*'Organic Cash Flow'!$M$11-'Organic Cash Flow'!$M$45)</f>
        <v>0</v>
      </c>
      <c r="Q65" s="33">
        <f>NPV('Organic Cash Flow'!$C$3,'Organic Cash Flow'!$E$46,'Organic Cash Flow'!$I$46,(1+'CornSoyWheat Rot. Sensitivity'!Q$54)*'Organic Cash Flow'!$M$10*(1+'CornSoyWheat Rot. Sensitivity'!$F65)*'Organic Cash Flow'!$M$11-'Organic Cash Flow'!$M$45)</f>
        <v>0</v>
      </c>
      <c r="R65" s="33">
        <f>NPV('Organic Cash Flow'!$C$3,'Organic Cash Flow'!$E$46,'Organic Cash Flow'!$I$46,(1+'CornSoyWheat Rot. Sensitivity'!R$54)*'Organic Cash Flow'!$M$10*(1+'CornSoyWheat Rot. Sensitivity'!$F65)*'Organic Cash Flow'!$M$11-'Organic Cash Flow'!$M$45)</f>
        <v>0</v>
      </c>
      <c r="S65" s="33">
        <f>NPV('Organic Cash Flow'!$C$3,'Organic Cash Flow'!$E$46,'Organic Cash Flow'!$I$46,(1+'CornSoyWheat Rot. Sensitivity'!S$54)*'Organic Cash Flow'!$M$10*(1+'CornSoyWheat Rot. Sensitivity'!$F65)*'Organic Cash Flow'!$M$11-'Organic Cash Flow'!$M$45)</f>
        <v>0</v>
      </c>
      <c r="T65" s="33"/>
      <c r="U65" s="67"/>
      <c r="W65" s="149"/>
      <c r="X65" s="32">
        <f t="shared" si="5"/>
        <v>0.2</v>
      </c>
      <c r="Y65" s="35" t="e">
        <f>G65/NPV('Organic Cash Flow'!$C$3,'Organic Cash Flow'!$E$45,'Organic Cash Flow'!$I$45,'Organic Cash Flow'!$M$45)</f>
        <v>#DIV/0!</v>
      </c>
      <c r="Z65" s="35" t="e">
        <f>H65/NPV('Organic Cash Flow'!$C$3,'Organic Cash Flow'!$E$45,'Organic Cash Flow'!$I$45,'Organic Cash Flow'!$M$45)</f>
        <v>#DIV/0!</v>
      </c>
      <c r="AA65" s="35" t="e">
        <f>I65/NPV('Organic Cash Flow'!$C$3,'Organic Cash Flow'!$E$45,'Organic Cash Flow'!$I$45,'Organic Cash Flow'!$M$45)</f>
        <v>#DIV/0!</v>
      </c>
      <c r="AB65" s="35" t="e">
        <f>J65/NPV('Organic Cash Flow'!$C$3,'Organic Cash Flow'!$E$45,'Organic Cash Flow'!$I$45,'Organic Cash Flow'!$M$45)</f>
        <v>#DIV/0!</v>
      </c>
      <c r="AC65" s="35" t="e">
        <f>K65/NPV('Organic Cash Flow'!$C$3,'Organic Cash Flow'!$E$45,'Organic Cash Flow'!$I$45,'Organic Cash Flow'!$M$45)</f>
        <v>#DIV/0!</v>
      </c>
      <c r="AD65" s="35" t="e">
        <f>L65/NPV('Organic Cash Flow'!$C$3,'Organic Cash Flow'!$E$45,'Organic Cash Flow'!$I$45,'Organic Cash Flow'!$M$45)</f>
        <v>#DIV/0!</v>
      </c>
      <c r="AE65" s="35" t="e">
        <f>M65/NPV('Organic Cash Flow'!$C$3,'Organic Cash Flow'!$E$45,'Organic Cash Flow'!$I$45,'Organic Cash Flow'!$M$45)</f>
        <v>#DIV/0!</v>
      </c>
      <c r="AF65" s="35" t="e">
        <f>N65/NPV('Organic Cash Flow'!$C$3,'Organic Cash Flow'!$E$45,'Organic Cash Flow'!$I$45,'Organic Cash Flow'!$M$45)</f>
        <v>#DIV/0!</v>
      </c>
      <c r="AG65" s="35" t="e">
        <f>O65/NPV('Organic Cash Flow'!$C$3,'Organic Cash Flow'!$E$45,'Organic Cash Flow'!$I$45,'Organic Cash Flow'!$M$45)</f>
        <v>#DIV/0!</v>
      </c>
      <c r="AH65" s="35" t="e">
        <f>P65/NPV('Organic Cash Flow'!$C$3,'Organic Cash Flow'!$E$45,'Organic Cash Flow'!$I$45,'Organic Cash Flow'!$M$45)</f>
        <v>#DIV/0!</v>
      </c>
      <c r="AI65" s="35" t="e">
        <f>Q65/NPV('Organic Cash Flow'!$C$3,'Organic Cash Flow'!$E$45,'Organic Cash Flow'!$I$45,'Organic Cash Flow'!$M$45)</f>
        <v>#DIV/0!</v>
      </c>
      <c r="AJ65" s="35" t="e">
        <f>R65/NPV('Organic Cash Flow'!$C$3,'Organic Cash Flow'!$E$45,'Organic Cash Flow'!$I$45,'Organic Cash Flow'!$M$45)</f>
        <v>#DIV/0!</v>
      </c>
      <c r="AK65" s="35" t="e">
        <f>S65/NPV('Organic Cash Flow'!$C$3,'Organic Cash Flow'!$E$45,'Organic Cash Flow'!$I$45,'Organic Cash Flow'!$M$45)</f>
        <v>#DIV/0!</v>
      </c>
      <c r="AL65" s="17"/>
      <c r="AM65" s="61"/>
    </row>
    <row r="66" spans="1:39" x14ac:dyDescent="0.25">
      <c r="A66" s="163"/>
      <c r="B66" s="149"/>
      <c r="C66" s="176">
        <f>'Organic Cash Flow'!$E$11</f>
        <v>0</v>
      </c>
      <c r="D66" s="176">
        <f>'Organic Cash Flow'!$I$11</f>
        <v>0</v>
      </c>
      <c r="E66" s="176">
        <f>(1+F66)*'Organic Cash Flow'!$M$11</f>
        <v>0</v>
      </c>
      <c r="F66" s="173">
        <v>0.25</v>
      </c>
      <c r="G66" s="33">
        <f>NPV('Organic Cash Flow'!$C$3,'Organic Cash Flow'!$E$46,'Organic Cash Flow'!$I$46,(1+'CornSoyWheat Rot. Sensitivity'!G$54)*'Organic Cash Flow'!$M$10*(1+'CornSoyWheat Rot. Sensitivity'!$F66)*'Organic Cash Flow'!$M$11-'Organic Cash Flow'!$M$45)</f>
        <v>0</v>
      </c>
      <c r="H66" s="33">
        <f>NPV('Organic Cash Flow'!$C$3,'Organic Cash Flow'!$E$46,'Organic Cash Flow'!$I$46,(1+'CornSoyWheat Rot. Sensitivity'!H$54)*'Organic Cash Flow'!$M$10*(1+'CornSoyWheat Rot. Sensitivity'!$F66)*'Organic Cash Flow'!$M$11-'Organic Cash Flow'!$M$45)</f>
        <v>0</v>
      </c>
      <c r="I66" s="33">
        <f>NPV('Organic Cash Flow'!$C$3,'Organic Cash Flow'!$E$46,'Organic Cash Flow'!$I$46,(1+'CornSoyWheat Rot. Sensitivity'!I$54)*'Organic Cash Flow'!$M$10*(1+'CornSoyWheat Rot. Sensitivity'!$F66)*'Organic Cash Flow'!$M$11-'Organic Cash Flow'!$M$45)</f>
        <v>0</v>
      </c>
      <c r="J66" s="33">
        <f>NPV('Organic Cash Flow'!$C$3,'Organic Cash Flow'!$E$46,'Organic Cash Flow'!$I$46,(1+'CornSoyWheat Rot. Sensitivity'!J$54)*'Organic Cash Flow'!$M$10*(1+'CornSoyWheat Rot. Sensitivity'!$F66)*'Organic Cash Flow'!$M$11-'Organic Cash Flow'!$M$45)</f>
        <v>0</v>
      </c>
      <c r="K66" s="33">
        <f>NPV('Organic Cash Flow'!$C$3,'Organic Cash Flow'!$E$46,'Organic Cash Flow'!$I$46,(1+'CornSoyWheat Rot. Sensitivity'!K$54)*'Organic Cash Flow'!$M$10*(1+'CornSoyWheat Rot. Sensitivity'!$F66)*'Organic Cash Flow'!$M$11-'Organic Cash Flow'!$M$45)</f>
        <v>0</v>
      </c>
      <c r="L66" s="33">
        <f>NPV('Organic Cash Flow'!$C$3,'Organic Cash Flow'!$E$46,'Organic Cash Flow'!$I$46,(1+'CornSoyWheat Rot. Sensitivity'!L$54)*'Organic Cash Flow'!$M$10*(1+'CornSoyWheat Rot. Sensitivity'!$F66)*'Organic Cash Flow'!$M$11-'Organic Cash Flow'!$M$45)</f>
        <v>0</v>
      </c>
      <c r="M66" s="33">
        <f>NPV('Organic Cash Flow'!$C$3,'Organic Cash Flow'!$E$46,'Organic Cash Flow'!$I$46,(1+'CornSoyWheat Rot. Sensitivity'!M$54)*'Organic Cash Flow'!$M$10*(1+'CornSoyWheat Rot. Sensitivity'!$F66)*'Organic Cash Flow'!$M$11-'Organic Cash Flow'!$M$45)</f>
        <v>0</v>
      </c>
      <c r="N66" s="33">
        <f>NPV('Organic Cash Flow'!$C$3,'Organic Cash Flow'!$E$46,'Organic Cash Flow'!$I$46,(1+'CornSoyWheat Rot. Sensitivity'!N$54)*'Organic Cash Flow'!$M$10*(1+'CornSoyWheat Rot. Sensitivity'!$F66)*'Organic Cash Flow'!$M$11-'Organic Cash Flow'!$M$45)</f>
        <v>0</v>
      </c>
      <c r="O66" s="33">
        <f>NPV('Organic Cash Flow'!$C$3,'Organic Cash Flow'!$E$46,'Organic Cash Flow'!$I$46,(1+'CornSoyWheat Rot. Sensitivity'!O$54)*'Organic Cash Flow'!$M$10*(1+'CornSoyWheat Rot. Sensitivity'!$F66)*'Organic Cash Flow'!$M$11-'Organic Cash Flow'!$M$45)</f>
        <v>0</v>
      </c>
      <c r="P66" s="33">
        <f>NPV('Organic Cash Flow'!$C$3,'Organic Cash Flow'!$E$46,'Organic Cash Flow'!$I$46,(1+'CornSoyWheat Rot. Sensitivity'!P$54)*'Organic Cash Flow'!$M$10*(1+'CornSoyWheat Rot. Sensitivity'!$F66)*'Organic Cash Flow'!$M$11-'Organic Cash Flow'!$M$45)</f>
        <v>0</v>
      </c>
      <c r="Q66" s="33">
        <f>NPV('Organic Cash Flow'!$C$3,'Organic Cash Flow'!$E$46,'Organic Cash Flow'!$I$46,(1+'CornSoyWheat Rot. Sensitivity'!Q$54)*'Organic Cash Flow'!$M$10*(1+'CornSoyWheat Rot. Sensitivity'!$F66)*'Organic Cash Flow'!$M$11-'Organic Cash Flow'!$M$45)</f>
        <v>0</v>
      </c>
      <c r="R66" s="33">
        <f>NPV('Organic Cash Flow'!$C$3,'Organic Cash Flow'!$E$46,'Organic Cash Flow'!$I$46,(1+'CornSoyWheat Rot. Sensitivity'!R$54)*'Organic Cash Flow'!$M$10*(1+'CornSoyWheat Rot. Sensitivity'!$F66)*'Organic Cash Flow'!$M$11-'Organic Cash Flow'!$M$45)</f>
        <v>0</v>
      </c>
      <c r="S66" s="33">
        <f>NPV('Organic Cash Flow'!$C$3,'Organic Cash Flow'!$E$46,'Organic Cash Flow'!$I$46,(1+'CornSoyWheat Rot. Sensitivity'!S$54)*'Organic Cash Flow'!$M$10*(1+'CornSoyWheat Rot. Sensitivity'!$F66)*'Organic Cash Flow'!$M$11-'Organic Cash Flow'!$M$45)</f>
        <v>0</v>
      </c>
      <c r="T66" s="33"/>
      <c r="U66" s="67"/>
      <c r="W66" s="149"/>
      <c r="X66" s="32">
        <f t="shared" si="5"/>
        <v>0.25</v>
      </c>
      <c r="Y66" s="35" t="e">
        <f>G66/NPV('Organic Cash Flow'!$C$3,'Organic Cash Flow'!$E$45,'Organic Cash Flow'!$I$45,'Organic Cash Flow'!$M$45)</f>
        <v>#DIV/0!</v>
      </c>
      <c r="Z66" s="35" t="e">
        <f>H66/NPV('Organic Cash Flow'!$C$3,'Organic Cash Flow'!$E$45,'Organic Cash Flow'!$I$45,'Organic Cash Flow'!$M$45)</f>
        <v>#DIV/0!</v>
      </c>
      <c r="AA66" s="35" t="e">
        <f>I66/NPV('Organic Cash Flow'!$C$3,'Organic Cash Flow'!$E$45,'Organic Cash Flow'!$I$45,'Organic Cash Flow'!$M$45)</f>
        <v>#DIV/0!</v>
      </c>
      <c r="AB66" s="35" t="e">
        <f>J66/NPV('Organic Cash Flow'!$C$3,'Organic Cash Flow'!$E$45,'Organic Cash Flow'!$I$45,'Organic Cash Flow'!$M$45)</f>
        <v>#DIV/0!</v>
      </c>
      <c r="AC66" s="35" t="e">
        <f>K66/NPV('Organic Cash Flow'!$C$3,'Organic Cash Flow'!$E$45,'Organic Cash Flow'!$I$45,'Organic Cash Flow'!$M$45)</f>
        <v>#DIV/0!</v>
      </c>
      <c r="AD66" s="35" t="e">
        <f>L66/NPV('Organic Cash Flow'!$C$3,'Organic Cash Flow'!$E$45,'Organic Cash Flow'!$I$45,'Organic Cash Flow'!$M$45)</f>
        <v>#DIV/0!</v>
      </c>
      <c r="AE66" s="35" t="e">
        <f>M66/NPV('Organic Cash Flow'!$C$3,'Organic Cash Flow'!$E$45,'Organic Cash Flow'!$I$45,'Organic Cash Flow'!$M$45)</f>
        <v>#DIV/0!</v>
      </c>
      <c r="AF66" s="35" t="e">
        <f>N66/NPV('Organic Cash Flow'!$C$3,'Organic Cash Flow'!$E$45,'Organic Cash Flow'!$I$45,'Organic Cash Flow'!$M$45)</f>
        <v>#DIV/0!</v>
      </c>
      <c r="AG66" s="35" t="e">
        <f>O66/NPV('Organic Cash Flow'!$C$3,'Organic Cash Flow'!$E$45,'Organic Cash Flow'!$I$45,'Organic Cash Flow'!$M$45)</f>
        <v>#DIV/0!</v>
      </c>
      <c r="AH66" s="35" t="e">
        <f>P66/NPV('Organic Cash Flow'!$C$3,'Organic Cash Flow'!$E$45,'Organic Cash Flow'!$I$45,'Organic Cash Flow'!$M$45)</f>
        <v>#DIV/0!</v>
      </c>
      <c r="AI66" s="35" t="e">
        <f>Q66/NPV('Organic Cash Flow'!$C$3,'Organic Cash Flow'!$E$45,'Organic Cash Flow'!$I$45,'Organic Cash Flow'!$M$45)</f>
        <v>#DIV/0!</v>
      </c>
      <c r="AJ66" s="35" t="e">
        <f>R66/NPV('Organic Cash Flow'!$C$3,'Organic Cash Flow'!$E$45,'Organic Cash Flow'!$I$45,'Organic Cash Flow'!$M$45)</f>
        <v>#DIV/0!</v>
      </c>
      <c r="AK66" s="35" t="e">
        <f>S66/NPV('Organic Cash Flow'!$C$3,'Organic Cash Flow'!$E$45,'Organic Cash Flow'!$I$45,'Organic Cash Flow'!$M$45)</f>
        <v>#DIV/0!</v>
      </c>
      <c r="AL66" s="17"/>
      <c r="AM66" s="61"/>
    </row>
    <row r="67" spans="1:39" x14ac:dyDescent="0.25">
      <c r="A67" s="163"/>
      <c r="B67" s="149"/>
      <c r="C67" s="177">
        <f>'Organic Cash Flow'!$E$11</f>
        <v>0</v>
      </c>
      <c r="D67" s="177">
        <f>'Organic Cash Flow'!$I$11</f>
        <v>0</v>
      </c>
      <c r="E67" s="177">
        <f>(1+F67)*'Organic Cash Flow'!$M$11</f>
        <v>0</v>
      </c>
      <c r="F67" s="173">
        <v>0.3</v>
      </c>
      <c r="G67" s="33">
        <f>NPV('Organic Cash Flow'!$C$3,'Organic Cash Flow'!$E$46,'Organic Cash Flow'!$I$46,(1+'CornSoyWheat Rot. Sensitivity'!G$54)*'Organic Cash Flow'!$M$10*(1+'CornSoyWheat Rot. Sensitivity'!$F67)*'Organic Cash Flow'!$M$11-'Organic Cash Flow'!$M$45)</f>
        <v>0</v>
      </c>
      <c r="H67" s="33">
        <f>NPV('Organic Cash Flow'!$C$3,'Organic Cash Flow'!$E$46,'Organic Cash Flow'!$I$46,(1+'CornSoyWheat Rot. Sensitivity'!H$54)*'Organic Cash Flow'!$M$10*(1+'CornSoyWheat Rot. Sensitivity'!$F67)*'Organic Cash Flow'!$M$11-'Organic Cash Flow'!$M$45)</f>
        <v>0</v>
      </c>
      <c r="I67" s="33">
        <f>NPV('Organic Cash Flow'!$C$3,'Organic Cash Flow'!$E$46,'Organic Cash Flow'!$I$46,(1+'CornSoyWheat Rot. Sensitivity'!I$54)*'Organic Cash Flow'!$M$10*(1+'CornSoyWheat Rot. Sensitivity'!$F67)*'Organic Cash Flow'!$M$11-'Organic Cash Flow'!$M$45)</f>
        <v>0</v>
      </c>
      <c r="J67" s="33">
        <f>NPV('Organic Cash Flow'!$C$3,'Organic Cash Flow'!$E$46,'Organic Cash Flow'!$I$46,(1+'CornSoyWheat Rot. Sensitivity'!J$54)*'Organic Cash Flow'!$M$10*(1+'CornSoyWheat Rot. Sensitivity'!$F67)*'Organic Cash Flow'!$M$11-'Organic Cash Flow'!$M$45)</f>
        <v>0</v>
      </c>
      <c r="K67" s="33">
        <f>NPV('Organic Cash Flow'!$C$3,'Organic Cash Flow'!$E$46,'Organic Cash Flow'!$I$46,(1+'CornSoyWheat Rot. Sensitivity'!K$54)*'Organic Cash Flow'!$M$10*(1+'CornSoyWheat Rot. Sensitivity'!$F67)*'Organic Cash Flow'!$M$11-'Organic Cash Flow'!$M$45)</f>
        <v>0</v>
      </c>
      <c r="L67" s="33">
        <f>NPV('Organic Cash Flow'!$C$3,'Organic Cash Flow'!$E$46,'Organic Cash Flow'!$I$46,(1+'CornSoyWheat Rot. Sensitivity'!L$54)*'Organic Cash Flow'!$M$10*(1+'CornSoyWheat Rot. Sensitivity'!$F67)*'Organic Cash Flow'!$M$11-'Organic Cash Flow'!$M$45)</f>
        <v>0</v>
      </c>
      <c r="M67" s="33">
        <f>NPV('Organic Cash Flow'!$C$3,'Organic Cash Flow'!$E$46,'Organic Cash Flow'!$I$46,(1+'CornSoyWheat Rot. Sensitivity'!M$54)*'Organic Cash Flow'!$M$10*(1+'CornSoyWheat Rot. Sensitivity'!$F67)*'Organic Cash Flow'!$M$11-'Organic Cash Flow'!$M$45)</f>
        <v>0</v>
      </c>
      <c r="N67" s="33">
        <f>NPV('Organic Cash Flow'!$C$3,'Organic Cash Flow'!$E$46,'Organic Cash Flow'!$I$46,(1+'CornSoyWheat Rot. Sensitivity'!N$54)*'Organic Cash Flow'!$M$10*(1+'CornSoyWheat Rot. Sensitivity'!$F67)*'Organic Cash Flow'!$M$11-'Organic Cash Flow'!$M$45)</f>
        <v>0</v>
      </c>
      <c r="O67" s="33">
        <f>NPV('Organic Cash Flow'!$C$3,'Organic Cash Flow'!$E$46,'Organic Cash Flow'!$I$46,(1+'CornSoyWheat Rot. Sensitivity'!O$54)*'Organic Cash Flow'!$M$10*(1+'CornSoyWheat Rot. Sensitivity'!$F67)*'Organic Cash Flow'!$M$11-'Organic Cash Flow'!$M$45)</f>
        <v>0</v>
      </c>
      <c r="P67" s="33">
        <f>NPV('Organic Cash Flow'!$C$3,'Organic Cash Flow'!$E$46,'Organic Cash Flow'!$I$46,(1+'CornSoyWheat Rot. Sensitivity'!P$54)*'Organic Cash Flow'!$M$10*(1+'CornSoyWheat Rot. Sensitivity'!$F67)*'Organic Cash Flow'!$M$11-'Organic Cash Flow'!$M$45)</f>
        <v>0</v>
      </c>
      <c r="Q67" s="33">
        <f>NPV('Organic Cash Flow'!$C$3,'Organic Cash Flow'!$E$46,'Organic Cash Flow'!$I$46,(1+'CornSoyWheat Rot. Sensitivity'!Q$54)*'Organic Cash Flow'!$M$10*(1+'CornSoyWheat Rot. Sensitivity'!$F67)*'Organic Cash Flow'!$M$11-'Organic Cash Flow'!$M$45)</f>
        <v>0</v>
      </c>
      <c r="R67" s="33">
        <f>NPV('Organic Cash Flow'!$C$3,'Organic Cash Flow'!$E$46,'Organic Cash Flow'!$I$46,(1+'CornSoyWheat Rot. Sensitivity'!R$54)*'Organic Cash Flow'!$M$10*(1+'CornSoyWheat Rot. Sensitivity'!$F67)*'Organic Cash Flow'!$M$11-'Organic Cash Flow'!$M$45)</f>
        <v>0</v>
      </c>
      <c r="S67" s="33">
        <f>NPV('Organic Cash Flow'!$C$3,'Organic Cash Flow'!$E$46,'Organic Cash Flow'!$I$46,(1+'CornSoyWheat Rot. Sensitivity'!S$54)*'Organic Cash Flow'!$M$10*(1+'CornSoyWheat Rot. Sensitivity'!$F67)*'Organic Cash Flow'!$M$11-'Organic Cash Flow'!$M$45)</f>
        <v>0</v>
      </c>
      <c r="T67" s="33"/>
      <c r="U67" s="67"/>
      <c r="W67" s="149"/>
      <c r="X67" s="32">
        <f t="shared" si="5"/>
        <v>0.3</v>
      </c>
      <c r="Y67" s="35" t="e">
        <f>G67/NPV('Organic Cash Flow'!$C$3,'Organic Cash Flow'!$E$45,'Organic Cash Flow'!$I$45,'Organic Cash Flow'!$M$45)</f>
        <v>#DIV/0!</v>
      </c>
      <c r="Z67" s="35" t="e">
        <f>H67/NPV('Organic Cash Flow'!$C$3,'Organic Cash Flow'!$E$45,'Organic Cash Flow'!$I$45,'Organic Cash Flow'!$M$45)</f>
        <v>#DIV/0!</v>
      </c>
      <c r="AA67" s="35" t="e">
        <f>I67/NPV('Organic Cash Flow'!$C$3,'Organic Cash Flow'!$E$45,'Organic Cash Flow'!$I$45,'Organic Cash Flow'!$M$45)</f>
        <v>#DIV/0!</v>
      </c>
      <c r="AB67" s="35" t="e">
        <f>J67/NPV('Organic Cash Flow'!$C$3,'Organic Cash Flow'!$E$45,'Organic Cash Flow'!$I$45,'Organic Cash Flow'!$M$45)</f>
        <v>#DIV/0!</v>
      </c>
      <c r="AC67" s="35" t="e">
        <f>K67/NPV('Organic Cash Flow'!$C$3,'Organic Cash Flow'!$E$45,'Organic Cash Flow'!$I$45,'Organic Cash Flow'!$M$45)</f>
        <v>#DIV/0!</v>
      </c>
      <c r="AD67" s="35" t="e">
        <f>L67/NPV('Organic Cash Flow'!$C$3,'Organic Cash Flow'!$E$45,'Organic Cash Flow'!$I$45,'Organic Cash Flow'!$M$45)</f>
        <v>#DIV/0!</v>
      </c>
      <c r="AE67" s="35" t="e">
        <f>M67/NPV('Organic Cash Flow'!$C$3,'Organic Cash Flow'!$E$45,'Organic Cash Flow'!$I$45,'Organic Cash Flow'!$M$45)</f>
        <v>#DIV/0!</v>
      </c>
      <c r="AF67" s="35" t="e">
        <f>N67/NPV('Organic Cash Flow'!$C$3,'Organic Cash Flow'!$E$45,'Organic Cash Flow'!$I$45,'Organic Cash Flow'!$M$45)</f>
        <v>#DIV/0!</v>
      </c>
      <c r="AG67" s="35" t="e">
        <f>O67/NPV('Organic Cash Flow'!$C$3,'Organic Cash Flow'!$E$45,'Organic Cash Flow'!$I$45,'Organic Cash Flow'!$M$45)</f>
        <v>#DIV/0!</v>
      </c>
      <c r="AH67" s="35" t="e">
        <f>P67/NPV('Organic Cash Flow'!$C$3,'Organic Cash Flow'!$E$45,'Organic Cash Flow'!$I$45,'Organic Cash Flow'!$M$45)</f>
        <v>#DIV/0!</v>
      </c>
      <c r="AI67" s="35" t="e">
        <f>Q67/NPV('Organic Cash Flow'!$C$3,'Organic Cash Flow'!$E$45,'Organic Cash Flow'!$I$45,'Organic Cash Flow'!$M$45)</f>
        <v>#DIV/0!</v>
      </c>
      <c r="AJ67" s="35" t="e">
        <f>R67/NPV('Organic Cash Flow'!$C$3,'Organic Cash Flow'!$E$45,'Organic Cash Flow'!$I$45,'Organic Cash Flow'!$M$45)</f>
        <v>#DIV/0!</v>
      </c>
      <c r="AK67" s="35" t="e">
        <f>S67/NPV('Organic Cash Flow'!$C$3,'Organic Cash Flow'!$E$45,'Organic Cash Flow'!$I$45,'Organic Cash Flow'!$M$45)</f>
        <v>#DIV/0!</v>
      </c>
      <c r="AL67" s="17"/>
      <c r="AM67" s="61"/>
    </row>
    <row r="68" spans="1:39" x14ac:dyDescent="0.25">
      <c r="A68" s="163"/>
      <c r="B68" s="17"/>
      <c r="C68" s="17"/>
      <c r="D68" s="17"/>
      <c r="E68" s="17"/>
      <c r="F68" s="17"/>
      <c r="G68" s="17"/>
      <c r="H68" s="17"/>
      <c r="I68" s="17"/>
      <c r="J68" s="17"/>
      <c r="K68" s="17"/>
      <c r="L68" s="17"/>
      <c r="M68" s="17"/>
      <c r="N68" s="17"/>
      <c r="O68" s="17"/>
      <c r="P68" s="17"/>
      <c r="Q68" s="17"/>
      <c r="R68" s="17"/>
      <c r="S68" s="17"/>
      <c r="T68" s="17"/>
      <c r="U68" s="64"/>
      <c r="W68" s="17"/>
      <c r="X68" s="17"/>
      <c r="Y68" s="17"/>
      <c r="Z68" s="17"/>
      <c r="AA68" s="17"/>
      <c r="AB68" s="17"/>
      <c r="AC68" s="17"/>
      <c r="AD68" s="17"/>
      <c r="AE68" s="17"/>
      <c r="AF68" s="17"/>
      <c r="AG68" s="17"/>
      <c r="AH68" s="17"/>
      <c r="AI68" s="17"/>
      <c r="AJ68" s="17"/>
      <c r="AK68" s="17"/>
      <c r="AL68" s="17"/>
      <c r="AM68" s="61"/>
    </row>
    <row r="69" spans="1:39" ht="15.75" thickBot="1" x14ac:dyDescent="0.3">
      <c r="A69" s="164"/>
      <c r="B69" s="17"/>
      <c r="C69" s="17"/>
      <c r="D69" s="17"/>
      <c r="E69" s="17"/>
      <c r="F69" s="17"/>
      <c r="G69" s="17"/>
      <c r="H69" s="17"/>
      <c r="I69" s="17"/>
      <c r="J69" s="17"/>
      <c r="K69" s="17"/>
      <c r="L69" s="17"/>
      <c r="M69" s="17"/>
      <c r="N69" s="17"/>
      <c r="O69" s="17"/>
      <c r="P69" s="17"/>
      <c r="Q69" s="17"/>
      <c r="R69" s="17"/>
      <c r="S69" s="17"/>
      <c r="T69" s="17"/>
      <c r="U69" s="64"/>
      <c r="W69" s="17"/>
      <c r="X69" s="17"/>
      <c r="Y69" s="17"/>
      <c r="Z69" s="17"/>
      <c r="AA69" s="17"/>
      <c r="AB69" s="17"/>
      <c r="AC69" s="17"/>
      <c r="AD69" s="17"/>
      <c r="AE69" s="17"/>
      <c r="AF69" s="17"/>
      <c r="AG69" s="17"/>
      <c r="AH69" s="17"/>
      <c r="AI69" s="17"/>
      <c r="AJ69" s="17"/>
      <c r="AK69" s="17"/>
      <c r="AL69" s="17"/>
      <c r="AM69" s="61"/>
    </row>
    <row r="70" spans="1:39" x14ac:dyDescent="0.25">
      <c r="A70" s="73"/>
      <c r="B70" s="17"/>
      <c r="C70" s="17"/>
      <c r="D70" s="17"/>
      <c r="E70" s="17"/>
      <c r="F70" s="17"/>
      <c r="G70" s="17"/>
      <c r="H70" s="17"/>
      <c r="I70" s="17"/>
      <c r="J70" s="17"/>
      <c r="K70" s="17"/>
      <c r="L70" s="17"/>
      <c r="M70" s="17"/>
      <c r="N70" s="17"/>
      <c r="O70" s="17"/>
      <c r="P70" s="17"/>
      <c r="Q70" s="17"/>
      <c r="R70" s="17"/>
      <c r="S70" s="17"/>
      <c r="T70" s="17"/>
      <c r="U70" s="64"/>
      <c r="W70" s="17"/>
      <c r="X70" s="17"/>
      <c r="Y70" s="17"/>
      <c r="Z70" s="17"/>
      <c r="AA70" s="17"/>
      <c r="AB70" s="17"/>
      <c r="AC70" s="17"/>
      <c r="AD70" s="17"/>
      <c r="AE70" s="17"/>
      <c r="AF70" s="17"/>
      <c r="AG70" s="17"/>
      <c r="AH70" s="17"/>
      <c r="AI70" s="17"/>
      <c r="AJ70" s="17"/>
      <c r="AK70" s="17"/>
      <c r="AL70" s="17"/>
      <c r="AM70" s="61"/>
    </row>
    <row r="71" spans="1:39" ht="9" customHeight="1" x14ac:dyDescent="0.25">
      <c r="A71" s="74"/>
      <c r="B71" s="69"/>
      <c r="C71" s="69"/>
      <c r="D71" s="69"/>
      <c r="E71" s="69"/>
      <c r="F71" s="69"/>
      <c r="G71" s="69"/>
      <c r="H71" s="69"/>
      <c r="I71" s="69"/>
      <c r="J71" s="69"/>
      <c r="K71" s="69"/>
      <c r="L71" s="69"/>
      <c r="M71" s="69"/>
      <c r="N71" s="69"/>
      <c r="O71" s="69"/>
      <c r="P71" s="69"/>
      <c r="Q71" s="69"/>
      <c r="R71" s="69"/>
      <c r="S71" s="69"/>
      <c r="T71" s="69"/>
      <c r="U71" s="69"/>
      <c r="V71" s="5"/>
      <c r="W71" s="69"/>
      <c r="X71" s="69"/>
      <c r="Y71" s="69"/>
      <c r="Z71" s="69"/>
      <c r="AA71" s="69"/>
      <c r="AB71" s="69"/>
      <c r="AC71" s="69"/>
      <c r="AD71" s="69"/>
      <c r="AE71" s="69"/>
      <c r="AF71" s="69"/>
      <c r="AG71" s="69"/>
      <c r="AH71" s="69"/>
      <c r="AI71" s="69"/>
      <c r="AJ71" s="69"/>
      <c r="AK71" s="69"/>
      <c r="AL71" s="69"/>
      <c r="AM71" s="61"/>
    </row>
    <row r="72" spans="1:39" ht="15.75" thickBot="1" x14ac:dyDescent="0.3">
      <c r="B72" s="17"/>
      <c r="C72" s="17"/>
      <c r="D72" s="17"/>
      <c r="E72" s="17"/>
      <c r="F72" s="17"/>
      <c r="G72" s="17"/>
      <c r="H72" s="17"/>
      <c r="I72" s="17"/>
      <c r="J72" s="17"/>
      <c r="K72" s="17"/>
      <c r="L72" s="17"/>
      <c r="M72" s="17"/>
      <c r="N72" s="17"/>
      <c r="O72" s="17"/>
      <c r="P72" s="17"/>
      <c r="Q72" s="17"/>
      <c r="R72" s="17"/>
      <c r="S72" s="17"/>
      <c r="T72" s="17"/>
      <c r="U72" s="64"/>
      <c r="W72" s="17"/>
      <c r="X72" s="17"/>
      <c r="Y72" s="17"/>
      <c r="Z72" s="17"/>
      <c r="AA72" s="17"/>
      <c r="AB72" s="17"/>
      <c r="AC72" s="17"/>
      <c r="AD72" s="17"/>
      <c r="AE72" s="17"/>
      <c r="AF72" s="17"/>
      <c r="AG72" s="17"/>
      <c r="AH72" s="17"/>
      <c r="AI72" s="17"/>
      <c r="AJ72" s="17"/>
      <c r="AK72" s="17"/>
      <c r="AL72" s="17"/>
      <c r="AM72" s="61"/>
    </row>
    <row r="73" spans="1:39" ht="18.75" x14ac:dyDescent="0.3">
      <c r="A73" s="162" t="s">
        <v>96</v>
      </c>
      <c r="B73" s="29"/>
      <c r="C73" s="29"/>
      <c r="D73" s="29"/>
      <c r="E73" s="29"/>
      <c r="F73" s="29"/>
      <c r="G73" s="150" t="s">
        <v>69</v>
      </c>
      <c r="H73" s="150"/>
      <c r="I73" s="150"/>
      <c r="J73" s="150"/>
      <c r="K73" s="150"/>
      <c r="L73" s="150"/>
      <c r="M73" s="150"/>
      <c r="N73" s="150"/>
      <c r="O73" s="150"/>
      <c r="P73" s="150"/>
      <c r="Q73" s="150"/>
      <c r="R73" s="150"/>
      <c r="S73" s="150"/>
      <c r="T73" s="30"/>
      <c r="U73" s="65"/>
      <c r="W73" s="29"/>
      <c r="X73" s="29"/>
      <c r="AL73" s="17"/>
      <c r="AM73" s="61"/>
    </row>
    <row r="74" spans="1:39" ht="18.75" x14ac:dyDescent="0.3">
      <c r="A74" s="163"/>
      <c r="B74" s="29"/>
      <c r="C74" s="29"/>
      <c r="D74" s="29"/>
      <c r="E74" s="29"/>
      <c r="F74" s="198" t="s">
        <v>117</v>
      </c>
      <c r="G74" s="192">
        <f>(1+G77)*'Organic Cash Flow'!$E$10</f>
        <v>0</v>
      </c>
      <c r="H74" s="192">
        <f>(1+H77)*'Organic Cash Flow'!$E$10</f>
        <v>0</v>
      </c>
      <c r="I74" s="192">
        <f>(1+I77)*'Organic Cash Flow'!$E$10</f>
        <v>0</v>
      </c>
      <c r="J74" s="192">
        <f>(1+J77)*'Organic Cash Flow'!$E$10</f>
        <v>0</v>
      </c>
      <c r="K74" s="192">
        <f>(1+K77)*'Organic Cash Flow'!$E$10</f>
        <v>0</v>
      </c>
      <c r="L74" s="192">
        <f>(1+L77)*'Organic Cash Flow'!$E$10</f>
        <v>0</v>
      </c>
      <c r="M74" s="192">
        <f>(1+M77)*'Organic Cash Flow'!$E$10</f>
        <v>0</v>
      </c>
      <c r="N74" s="192">
        <f>(1+N77)*'Organic Cash Flow'!$E$10</f>
        <v>0</v>
      </c>
      <c r="O74" s="192">
        <f>(1+O77)*'Organic Cash Flow'!$E$10</f>
        <v>0</v>
      </c>
      <c r="P74" s="192">
        <f>(1+P77)*'Organic Cash Flow'!$E$10</f>
        <v>0</v>
      </c>
      <c r="Q74" s="192">
        <f>(1+Q77)*'Organic Cash Flow'!$E$10</f>
        <v>0</v>
      </c>
      <c r="R74" s="192">
        <f>(1+R77)*'Organic Cash Flow'!$E$10</f>
        <v>0</v>
      </c>
      <c r="S74" s="193">
        <f>(1+S77)*'Organic Cash Flow'!$E$10</f>
        <v>0</v>
      </c>
      <c r="T74" s="121"/>
      <c r="U74" s="65"/>
      <c r="W74" s="29"/>
      <c r="X74" s="29"/>
      <c r="Y74" s="121"/>
      <c r="Z74" s="121"/>
      <c r="AA74" s="121"/>
      <c r="AB74" s="121"/>
      <c r="AC74" s="121"/>
      <c r="AD74" s="121"/>
      <c r="AE74" s="121"/>
      <c r="AF74" s="121"/>
      <c r="AG74" s="121"/>
      <c r="AH74" s="121"/>
      <c r="AI74" s="121"/>
      <c r="AJ74" s="121"/>
      <c r="AK74" s="121"/>
      <c r="AL74" s="17"/>
      <c r="AM74" s="61"/>
    </row>
    <row r="75" spans="1:39" ht="18.75" x14ac:dyDescent="0.3">
      <c r="A75" s="163"/>
      <c r="B75" s="29"/>
      <c r="C75" s="29"/>
      <c r="D75" s="29"/>
      <c r="E75" s="29"/>
      <c r="F75" s="198" t="s">
        <v>116</v>
      </c>
      <c r="G75" s="192">
        <f>(1+G77)*'Organic Cash Flow'!$I$10</f>
        <v>0</v>
      </c>
      <c r="H75" s="192">
        <f>(1+H77)*'Organic Cash Flow'!$I$10</f>
        <v>0</v>
      </c>
      <c r="I75" s="192">
        <f>(1+I77)*'Organic Cash Flow'!$I$10</f>
        <v>0</v>
      </c>
      <c r="J75" s="192">
        <f>(1+J77)*'Organic Cash Flow'!$I$10</f>
        <v>0</v>
      </c>
      <c r="K75" s="192">
        <f>(1+K77)*'Organic Cash Flow'!$I$10</f>
        <v>0</v>
      </c>
      <c r="L75" s="192">
        <f>(1+L77)*'Organic Cash Flow'!$I$10</f>
        <v>0</v>
      </c>
      <c r="M75" s="192">
        <f>(1+M77)*'Organic Cash Flow'!$I$10</f>
        <v>0</v>
      </c>
      <c r="N75" s="192">
        <f>(1+N77)*'Organic Cash Flow'!$I$10</f>
        <v>0</v>
      </c>
      <c r="O75" s="192">
        <f>(1+O77)*'Organic Cash Flow'!$I$10</f>
        <v>0</v>
      </c>
      <c r="P75" s="192">
        <f>(1+P77)*'Organic Cash Flow'!$I$10</f>
        <v>0</v>
      </c>
      <c r="Q75" s="192">
        <f>(1+Q77)*'Organic Cash Flow'!$I$10</f>
        <v>0</v>
      </c>
      <c r="R75" s="192">
        <f>(1+R77)*'Organic Cash Flow'!$I$10</f>
        <v>0</v>
      </c>
      <c r="S75" s="193">
        <f>(1+S77)*'Organic Cash Flow'!$I$10</f>
        <v>0</v>
      </c>
      <c r="T75" s="121"/>
      <c r="U75" s="65"/>
      <c r="W75" s="29"/>
      <c r="X75" s="29"/>
      <c r="Y75" s="121"/>
      <c r="Z75" s="121"/>
      <c r="AA75" s="121"/>
      <c r="AB75" s="121"/>
      <c r="AC75" s="121"/>
      <c r="AD75" s="121"/>
      <c r="AE75" s="121"/>
      <c r="AF75" s="121"/>
      <c r="AG75" s="121"/>
      <c r="AH75" s="121"/>
      <c r="AI75" s="121"/>
      <c r="AJ75" s="121"/>
      <c r="AK75" s="121"/>
      <c r="AL75" s="17"/>
      <c r="AM75" s="61"/>
    </row>
    <row r="76" spans="1:39" ht="18.75" x14ac:dyDescent="0.3">
      <c r="A76" s="163"/>
      <c r="B76" s="29"/>
      <c r="C76" s="29"/>
      <c r="D76" s="29"/>
      <c r="E76" s="29"/>
      <c r="F76" s="198" t="s">
        <v>121</v>
      </c>
      <c r="G76" s="192">
        <f>'Organic Cash Flow'!$M$10</f>
        <v>0</v>
      </c>
      <c r="H76" s="192">
        <f>'Organic Cash Flow'!$M$10</f>
        <v>0</v>
      </c>
      <c r="I76" s="192">
        <f>'Organic Cash Flow'!$M$10</f>
        <v>0</v>
      </c>
      <c r="J76" s="192">
        <f>'Organic Cash Flow'!$M$10</f>
        <v>0</v>
      </c>
      <c r="K76" s="192">
        <f>'Organic Cash Flow'!$M$10</f>
        <v>0</v>
      </c>
      <c r="L76" s="192">
        <f>'Organic Cash Flow'!$M$10</f>
        <v>0</v>
      </c>
      <c r="M76" s="192">
        <f>'Organic Cash Flow'!$M$10</f>
        <v>0</v>
      </c>
      <c r="N76" s="192">
        <f>'Organic Cash Flow'!$M$10</f>
        <v>0</v>
      </c>
      <c r="O76" s="192">
        <f>'Organic Cash Flow'!$M$10</f>
        <v>0</v>
      </c>
      <c r="P76" s="192">
        <f>'Organic Cash Flow'!$M$10</f>
        <v>0</v>
      </c>
      <c r="Q76" s="192">
        <f>'Organic Cash Flow'!$M$10</f>
        <v>0</v>
      </c>
      <c r="R76" s="192">
        <f>'Organic Cash Flow'!$M$10</f>
        <v>0</v>
      </c>
      <c r="S76" s="193">
        <f>'Organic Cash Flow'!$M$10</f>
        <v>0</v>
      </c>
      <c r="T76" s="121"/>
      <c r="U76" s="65"/>
      <c r="W76" s="29"/>
      <c r="X76" s="29"/>
      <c r="Y76" s="150" t="s">
        <v>69</v>
      </c>
      <c r="Z76" s="150"/>
      <c r="AA76" s="150"/>
      <c r="AB76" s="150"/>
      <c r="AC76" s="150"/>
      <c r="AD76" s="150"/>
      <c r="AE76" s="150"/>
      <c r="AF76" s="150"/>
      <c r="AG76" s="150"/>
      <c r="AH76" s="150"/>
      <c r="AI76" s="150"/>
      <c r="AJ76" s="150"/>
      <c r="AK76" s="150"/>
      <c r="AL76" s="17"/>
      <c r="AM76" s="61"/>
    </row>
    <row r="77" spans="1:39" x14ac:dyDescent="0.25">
      <c r="A77" s="163"/>
      <c r="B77" s="62"/>
      <c r="C77" s="182" t="s">
        <v>119</v>
      </c>
      <c r="D77" s="182" t="s">
        <v>118</v>
      </c>
      <c r="E77" s="182" t="s">
        <v>120</v>
      </c>
      <c r="F77" s="69"/>
      <c r="G77" s="206">
        <v>-0.3</v>
      </c>
      <c r="H77" s="206">
        <v>-0.25</v>
      </c>
      <c r="I77" s="206">
        <v>-0.2</v>
      </c>
      <c r="J77" s="206">
        <v>-0.15</v>
      </c>
      <c r="K77" s="206">
        <v>-0.1</v>
      </c>
      <c r="L77" s="206">
        <v>-0.05</v>
      </c>
      <c r="M77" s="206">
        <v>0</v>
      </c>
      <c r="N77" s="206">
        <v>0.05</v>
      </c>
      <c r="O77" s="206">
        <v>0.1</v>
      </c>
      <c r="P77" s="206">
        <v>0.15</v>
      </c>
      <c r="Q77" s="206">
        <v>0.2</v>
      </c>
      <c r="R77" s="206">
        <v>0.25</v>
      </c>
      <c r="S77" s="206">
        <v>0.3</v>
      </c>
      <c r="T77" s="31"/>
      <c r="U77" s="66"/>
      <c r="W77" s="62"/>
      <c r="X77" s="29"/>
      <c r="Y77" s="31">
        <f>G77</f>
        <v>-0.3</v>
      </c>
      <c r="Z77" s="31">
        <f t="shared" ref="Z77:AK77" si="6">H77</f>
        <v>-0.25</v>
      </c>
      <c r="AA77" s="31">
        <f t="shared" si="6"/>
        <v>-0.2</v>
      </c>
      <c r="AB77" s="31">
        <f t="shared" si="6"/>
        <v>-0.15</v>
      </c>
      <c r="AC77" s="31">
        <f t="shared" si="6"/>
        <v>-0.1</v>
      </c>
      <c r="AD77" s="31">
        <f t="shared" si="6"/>
        <v>-0.05</v>
      </c>
      <c r="AE77" s="31">
        <f t="shared" si="6"/>
        <v>0</v>
      </c>
      <c r="AF77" s="31">
        <f t="shared" si="6"/>
        <v>0.05</v>
      </c>
      <c r="AG77" s="31">
        <f t="shared" si="6"/>
        <v>0.1</v>
      </c>
      <c r="AH77" s="31">
        <f t="shared" si="6"/>
        <v>0.15</v>
      </c>
      <c r="AI77" s="31">
        <f t="shared" si="6"/>
        <v>0.2</v>
      </c>
      <c r="AJ77" s="31">
        <f t="shared" si="6"/>
        <v>0.25</v>
      </c>
      <c r="AK77" s="31">
        <f t="shared" si="6"/>
        <v>0.3</v>
      </c>
      <c r="AL77" s="17"/>
      <c r="AM77" s="61"/>
    </row>
    <row r="78" spans="1:39" x14ac:dyDescent="0.25">
      <c r="A78" s="163"/>
      <c r="B78" s="149" t="s">
        <v>70</v>
      </c>
      <c r="C78" s="176">
        <f>(1+F78)*'Organic Cash Flow'!$E$11</f>
        <v>0</v>
      </c>
      <c r="D78" s="176">
        <f>(1+F78)*'Organic Cash Flow'!$I$11</f>
        <v>0</v>
      </c>
      <c r="E78" s="176">
        <f>'Organic Cash Flow'!$M$11</f>
        <v>0</v>
      </c>
      <c r="F78" s="173">
        <v>-0.3</v>
      </c>
      <c r="G78" s="33">
        <f>NPV('Organic Cash Flow'!$C$3,(1+'CornSoyWheat Rot. Sensitivity'!G$77)*'Organic Cash Flow'!$E$10*(1+'CornSoyWheat Rot. Sensitivity'!$F78)*'Organic Cash Flow'!$E$11-'Organic Cash Flow'!$E$45,(1+'CornSoyWheat Rot. Sensitivity'!G$77)*'Organic Cash Flow'!$I$10*(1+'CornSoyWheat Rot. Sensitivity'!$F78)*'Organic Cash Flow'!$I$11-'Organic Cash Flow'!$I$45,'Organic Cash Flow'!$M$46)</f>
        <v>0</v>
      </c>
      <c r="H78" s="33">
        <f>NPV('Organic Cash Flow'!$C$3,(1+'CornSoyWheat Rot. Sensitivity'!H$77)*'Organic Cash Flow'!$E$10*(1+'CornSoyWheat Rot. Sensitivity'!$F78)*'Organic Cash Flow'!$E$11-'Organic Cash Flow'!$E$45,(1+'CornSoyWheat Rot. Sensitivity'!H$77)*'Organic Cash Flow'!$I$10*(1+'CornSoyWheat Rot. Sensitivity'!$F78)*'Organic Cash Flow'!$I$11-'Organic Cash Flow'!$I$45,'Organic Cash Flow'!$M$46)</f>
        <v>0</v>
      </c>
      <c r="I78" s="33">
        <f>NPV('Organic Cash Flow'!$C$3,(1+'CornSoyWheat Rot. Sensitivity'!I$77)*'Organic Cash Flow'!$E$10*(1+'CornSoyWheat Rot. Sensitivity'!$F78)*'Organic Cash Flow'!$E$11-'Organic Cash Flow'!$E$45,(1+'CornSoyWheat Rot. Sensitivity'!I$77)*'Organic Cash Flow'!$I$10*(1+'CornSoyWheat Rot. Sensitivity'!$F78)*'Organic Cash Flow'!$I$11-'Organic Cash Flow'!$I$45,'Organic Cash Flow'!$M$46)</f>
        <v>0</v>
      </c>
      <c r="J78" s="33">
        <f>NPV('Organic Cash Flow'!$C$3,(1+'CornSoyWheat Rot. Sensitivity'!J$77)*'Organic Cash Flow'!$E$10*(1+'CornSoyWheat Rot. Sensitivity'!$F78)*'Organic Cash Flow'!$E$11-'Organic Cash Flow'!$E$45,(1+'CornSoyWheat Rot. Sensitivity'!J$77)*'Organic Cash Flow'!$I$10*(1+'CornSoyWheat Rot. Sensitivity'!$F78)*'Organic Cash Flow'!$I$11-'Organic Cash Flow'!$I$45,'Organic Cash Flow'!$M$46)</f>
        <v>0</v>
      </c>
      <c r="K78" s="33">
        <f>NPV('Organic Cash Flow'!$C$3,(1+'CornSoyWheat Rot. Sensitivity'!K$77)*'Organic Cash Flow'!$E$10*(1+'CornSoyWheat Rot. Sensitivity'!$F78)*'Organic Cash Flow'!$E$11-'Organic Cash Flow'!$E$45,(1+'CornSoyWheat Rot. Sensitivity'!K$77)*'Organic Cash Flow'!$I$10*(1+'CornSoyWheat Rot. Sensitivity'!$F78)*'Organic Cash Flow'!$I$11-'Organic Cash Flow'!$I$45,'Organic Cash Flow'!$M$46)</f>
        <v>0</v>
      </c>
      <c r="L78" s="33">
        <f>NPV('Organic Cash Flow'!$C$3,(1+'CornSoyWheat Rot. Sensitivity'!L$77)*'Organic Cash Flow'!$E$10*(1+'CornSoyWheat Rot. Sensitivity'!$F78)*'Organic Cash Flow'!$E$11-'Organic Cash Flow'!$E$45,(1+'CornSoyWheat Rot. Sensitivity'!L$77)*'Organic Cash Flow'!$I$10*(1+'CornSoyWheat Rot. Sensitivity'!$F78)*'Organic Cash Flow'!$I$11-'Organic Cash Flow'!$I$45,'Organic Cash Flow'!$M$46)</f>
        <v>0</v>
      </c>
      <c r="M78" s="33">
        <f>NPV('Organic Cash Flow'!$C$3,(1+'CornSoyWheat Rot. Sensitivity'!M$77)*'Organic Cash Flow'!$E$10*(1+'CornSoyWheat Rot. Sensitivity'!$F78)*'Organic Cash Flow'!$E$11-'Organic Cash Flow'!$E$45,(1+'CornSoyWheat Rot. Sensitivity'!M$77)*'Organic Cash Flow'!$I$10*(1+'CornSoyWheat Rot. Sensitivity'!$F78)*'Organic Cash Flow'!$I$11-'Organic Cash Flow'!$I$45,'Organic Cash Flow'!$M$46)</f>
        <v>0</v>
      </c>
      <c r="N78" s="33">
        <f>NPV('Organic Cash Flow'!$C$3,(1+'CornSoyWheat Rot. Sensitivity'!N$77)*'Organic Cash Flow'!$E$10*(1+'CornSoyWheat Rot. Sensitivity'!$F78)*'Organic Cash Flow'!$E$11-'Organic Cash Flow'!$E$45,(1+'CornSoyWheat Rot. Sensitivity'!N$77)*'Organic Cash Flow'!$I$10*(1+'CornSoyWheat Rot. Sensitivity'!$F78)*'Organic Cash Flow'!$I$11-'Organic Cash Flow'!$I$45,'Organic Cash Flow'!$M$46)</f>
        <v>0</v>
      </c>
      <c r="O78" s="33">
        <f>NPV('Organic Cash Flow'!$C$3,(1+'CornSoyWheat Rot. Sensitivity'!O$77)*'Organic Cash Flow'!$E$10*(1+'CornSoyWheat Rot. Sensitivity'!$F78)*'Organic Cash Flow'!$E$11-'Organic Cash Flow'!$E$45,(1+'CornSoyWheat Rot. Sensitivity'!O$77)*'Organic Cash Flow'!$I$10*(1+'CornSoyWheat Rot. Sensitivity'!$F78)*'Organic Cash Flow'!$I$11-'Organic Cash Flow'!$I$45,'Organic Cash Flow'!$M$46)</f>
        <v>0</v>
      </c>
      <c r="P78" s="33">
        <f>NPV('Organic Cash Flow'!$C$3,(1+'CornSoyWheat Rot. Sensitivity'!P$77)*'Organic Cash Flow'!$E$10*(1+'CornSoyWheat Rot. Sensitivity'!$F78)*'Organic Cash Flow'!$E$11-'Organic Cash Flow'!$E$45,(1+'CornSoyWheat Rot. Sensitivity'!P$77)*'Organic Cash Flow'!$I$10*(1+'CornSoyWheat Rot. Sensitivity'!$F78)*'Organic Cash Flow'!$I$11-'Organic Cash Flow'!$I$45,'Organic Cash Flow'!$M$46)</f>
        <v>0</v>
      </c>
      <c r="Q78" s="33">
        <f>NPV('Organic Cash Flow'!$C$3,(1+'CornSoyWheat Rot. Sensitivity'!Q$77)*'Organic Cash Flow'!$E$10*(1+'CornSoyWheat Rot. Sensitivity'!$F78)*'Organic Cash Flow'!$E$11-'Organic Cash Flow'!$E$45,(1+'CornSoyWheat Rot. Sensitivity'!Q$77)*'Organic Cash Flow'!$I$10*(1+'CornSoyWheat Rot. Sensitivity'!$F78)*'Organic Cash Flow'!$I$11-'Organic Cash Flow'!$I$45,'Organic Cash Flow'!$M$46)</f>
        <v>0</v>
      </c>
      <c r="R78" s="33">
        <f>NPV('Organic Cash Flow'!$C$3,(1+'CornSoyWheat Rot. Sensitivity'!R$77)*'Organic Cash Flow'!$E$10*(1+'CornSoyWheat Rot. Sensitivity'!$F78)*'Organic Cash Flow'!$E$11-'Organic Cash Flow'!$E$45,(1+'CornSoyWheat Rot. Sensitivity'!R$77)*'Organic Cash Flow'!$I$10*(1+'CornSoyWheat Rot. Sensitivity'!$F78)*'Organic Cash Flow'!$I$11-'Organic Cash Flow'!$I$45,'Organic Cash Flow'!$M$46)</f>
        <v>0</v>
      </c>
      <c r="S78" s="33">
        <f>NPV('Organic Cash Flow'!$C$3,(1+'CornSoyWheat Rot. Sensitivity'!S$77)*'Organic Cash Flow'!$E$10*(1+'CornSoyWheat Rot. Sensitivity'!$F78)*'Organic Cash Flow'!$E$11-'Organic Cash Flow'!$E$45,(1+'CornSoyWheat Rot. Sensitivity'!S$77)*'Organic Cash Flow'!$I$10*(1+'CornSoyWheat Rot. Sensitivity'!$F78)*'Organic Cash Flow'!$I$11-'Organic Cash Flow'!$I$45,'Organic Cash Flow'!$M$46)</f>
        <v>0</v>
      </c>
      <c r="T78" s="33"/>
      <c r="U78" s="67"/>
      <c r="W78" s="149" t="s">
        <v>70</v>
      </c>
      <c r="X78" s="32">
        <f>F78</f>
        <v>-0.3</v>
      </c>
      <c r="Y78" s="35" t="e">
        <f>G78/NPV('Organic Cash Flow'!$C$3,'Organic Cash Flow'!$E$45,'Organic Cash Flow'!$I$45,'Organic Cash Flow'!$M$45)</f>
        <v>#DIV/0!</v>
      </c>
      <c r="Z78" s="35" t="e">
        <f>H78/NPV('Organic Cash Flow'!$C$3,'Organic Cash Flow'!$E$45,'Organic Cash Flow'!$I$45,'Organic Cash Flow'!$M$45)</f>
        <v>#DIV/0!</v>
      </c>
      <c r="AA78" s="35" t="e">
        <f>I78/NPV('Organic Cash Flow'!$C$3,'Organic Cash Flow'!$E$45,'Organic Cash Flow'!$I$45,'Organic Cash Flow'!$M$45)</f>
        <v>#DIV/0!</v>
      </c>
      <c r="AB78" s="35" t="e">
        <f>J78/NPV('Organic Cash Flow'!$C$3,'Organic Cash Flow'!$E$45,'Organic Cash Flow'!$I$45,'Organic Cash Flow'!$M$45)</f>
        <v>#DIV/0!</v>
      </c>
      <c r="AC78" s="35" t="e">
        <f>K78/NPV('Organic Cash Flow'!$C$3,'Organic Cash Flow'!$E$45,'Organic Cash Flow'!$I$45,'Organic Cash Flow'!$M$45)</f>
        <v>#DIV/0!</v>
      </c>
      <c r="AD78" s="35" t="e">
        <f>L78/NPV('Organic Cash Flow'!$C$3,'Organic Cash Flow'!$E$45,'Organic Cash Flow'!$I$45,'Organic Cash Flow'!$M$45)</f>
        <v>#DIV/0!</v>
      </c>
      <c r="AE78" s="35" t="e">
        <f>M78/NPV('Organic Cash Flow'!$C$3,'Organic Cash Flow'!$E$45,'Organic Cash Flow'!$I$45,'Organic Cash Flow'!$M$45)</f>
        <v>#DIV/0!</v>
      </c>
      <c r="AF78" s="35" t="e">
        <f>N78/NPV('Organic Cash Flow'!$C$3,'Organic Cash Flow'!$E$45,'Organic Cash Flow'!$I$45,'Organic Cash Flow'!$M$45)</f>
        <v>#DIV/0!</v>
      </c>
      <c r="AG78" s="35" t="e">
        <f>O78/NPV('Organic Cash Flow'!$C$3,'Organic Cash Flow'!$E$45,'Organic Cash Flow'!$I$45,'Organic Cash Flow'!$M$45)</f>
        <v>#DIV/0!</v>
      </c>
      <c r="AH78" s="35" t="e">
        <f>P78/NPV('Organic Cash Flow'!$C$3,'Organic Cash Flow'!$E$45,'Organic Cash Flow'!$I$45,'Organic Cash Flow'!$M$45)</f>
        <v>#DIV/0!</v>
      </c>
      <c r="AI78" s="35" t="e">
        <f>Q78/NPV('Organic Cash Flow'!$C$3,'Organic Cash Flow'!$E$45,'Organic Cash Flow'!$I$45,'Organic Cash Flow'!$M$45)</f>
        <v>#DIV/0!</v>
      </c>
      <c r="AJ78" s="35" t="e">
        <f>R78/NPV('Organic Cash Flow'!$C$3,'Organic Cash Flow'!$E$45,'Organic Cash Flow'!$I$45,'Organic Cash Flow'!$M$45)</f>
        <v>#DIV/0!</v>
      </c>
      <c r="AK78" s="35" t="e">
        <f>S78/NPV('Organic Cash Flow'!$C$3,'Organic Cash Flow'!$E$45,'Organic Cash Flow'!$I$45,'Organic Cash Flow'!$M$45)</f>
        <v>#DIV/0!</v>
      </c>
      <c r="AL78" s="17"/>
      <c r="AM78" s="61"/>
    </row>
    <row r="79" spans="1:39" x14ac:dyDescent="0.25">
      <c r="A79" s="163"/>
      <c r="B79" s="149"/>
      <c r="C79" s="176">
        <f>(1+F79)*'Organic Cash Flow'!$E$11</f>
        <v>0</v>
      </c>
      <c r="D79" s="176">
        <f>(1+F79)*'Organic Cash Flow'!$I$11</f>
        <v>0</v>
      </c>
      <c r="E79" s="176">
        <f>'Organic Cash Flow'!$M$11</f>
        <v>0</v>
      </c>
      <c r="F79" s="173">
        <v>-0.25</v>
      </c>
      <c r="G79" s="33">
        <f>NPV('Organic Cash Flow'!$C$3,(1+'CornSoyWheat Rot. Sensitivity'!G$77)*'Organic Cash Flow'!$E$10*(1+'CornSoyWheat Rot. Sensitivity'!$F79)*'Organic Cash Flow'!$E$11-'Organic Cash Flow'!$E$45,(1+'CornSoyWheat Rot. Sensitivity'!G$77)*'Organic Cash Flow'!$I$10*(1+'CornSoyWheat Rot. Sensitivity'!$F79)*'Organic Cash Flow'!$I$11-'Organic Cash Flow'!$I$45,'Organic Cash Flow'!$M$46)</f>
        <v>0</v>
      </c>
      <c r="H79" s="33">
        <f>NPV('Organic Cash Flow'!$C$3,(1+'CornSoyWheat Rot. Sensitivity'!H$77)*'Organic Cash Flow'!$E$10*(1+'CornSoyWheat Rot. Sensitivity'!$F79)*'Organic Cash Flow'!$E$11-'Organic Cash Flow'!$E$45,(1+'CornSoyWheat Rot. Sensitivity'!H$77)*'Organic Cash Flow'!$I$10*(1+'CornSoyWheat Rot. Sensitivity'!$F79)*'Organic Cash Flow'!$I$11-'Organic Cash Flow'!$I$45,'Organic Cash Flow'!$M$46)</f>
        <v>0</v>
      </c>
      <c r="I79" s="33">
        <f>NPV('Organic Cash Flow'!$C$3,(1+'CornSoyWheat Rot. Sensitivity'!I$77)*'Organic Cash Flow'!$E$10*(1+'CornSoyWheat Rot. Sensitivity'!$F79)*'Organic Cash Flow'!$E$11-'Organic Cash Flow'!$E$45,(1+'CornSoyWheat Rot. Sensitivity'!I$77)*'Organic Cash Flow'!$I$10*(1+'CornSoyWheat Rot. Sensitivity'!$F79)*'Organic Cash Flow'!$I$11-'Organic Cash Flow'!$I$45,'Organic Cash Flow'!$M$46)</f>
        <v>0</v>
      </c>
      <c r="J79" s="33">
        <f>NPV('Organic Cash Flow'!$C$3,(1+'CornSoyWheat Rot. Sensitivity'!J$77)*'Organic Cash Flow'!$E$10*(1+'CornSoyWheat Rot. Sensitivity'!$F79)*'Organic Cash Flow'!$E$11-'Organic Cash Flow'!$E$45,(1+'CornSoyWheat Rot. Sensitivity'!J$77)*'Organic Cash Flow'!$I$10*(1+'CornSoyWheat Rot. Sensitivity'!$F79)*'Organic Cash Flow'!$I$11-'Organic Cash Flow'!$I$45,'Organic Cash Flow'!$M$46)</f>
        <v>0</v>
      </c>
      <c r="K79" s="33">
        <f>NPV('Organic Cash Flow'!$C$3,(1+'CornSoyWheat Rot. Sensitivity'!K$77)*'Organic Cash Flow'!$E$10*(1+'CornSoyWheat Rot. Sensitivity'!$F79)*'Organic Cash Flow'!$E$11-'Organic Cash Flow'!$E$45,(1+'CornSoyWheat Rot. Sensitivity'!K$77)*'Organic Cash Flow'!$I$10*(1+'CornSoyWheat Rot. Sensitivity'!$F79)*'Organic Cash Flow'!$I$11-'Organic Cash Flow'!$I$45,'Organic Cash Flow'!$M$46)</f>
        <v>0</v>
      </c>
      <c r="L79" s="33">
        <f>NPV('Organic Cash Flow'!$C$3,(1+'CornSoyWheat Rot. Sensitivity'!L$77)*'Organic Cash Flow'!$E$10*(1+'CornSoyWheat Rot. Sensitivity'!$F79)*'Organic Cash Flow'!$E$11-'Organic Cash Flow'!$E$45,(1+'CornSoyWheat Rot. Sensitivity'!L$77)*'Organic Cash Flow'!$I$10*(1+'CornSoyWheat Rot. Sensitivity'!$F79)*'Organic Cash Flow'!$I$11-'Organic Cash Flow'!$I$45,'Organic Cash Flow'!$M$46)</f>
        <v>0</v>
      </c>
      <c r="M79" s="33">
        <f>NPV('Organic Cash Flow'!$C$3,(1+'CornSoyWheat Rot. Sensitivity'!M$77)*'Organic Cash Flow'!$E$10*(1+'CornSoyWheat Rot. Sensitivity'!$F79)*'Organic Cash Flow'!$E$11-'Organic Cash Flow'!$E$45,(1+'CornSoyWheat Rot. Sensitivity'!M$77)*'Organic Cash Flow'!$I$10*(1+'CornSoyWheat Rot. Sensitivity'!$F79)*'Organic Cash Flow'!$I$11-'Organic Cash Flow'!$I$45,'Organic Cash Flow'!$M$46)</f>
        <v>0</v>
      </c>
      <c r="N79" s="33">
        <f>NPV('Organic Cash Flow'!$C$3,(1+'CornSoyWheat Rot. Sensitivity'!N$77)*'Organic Cash Flow'!$E$10*(1+'CornSoyWheat Rot. Sensitivity'!$F79)*'Organic Cash Flow'!$E$11-'Organic Cash Flow'!$E$45,(1+'CornSoyWheat Rot. Sensitivity'!N$77)*'Organic Cash Flow'!$I$10*(1+'CornSoyWheat Rot. Sensitivity'!$F79)*'Organic Cash Flow'!$I$11-'Organic Cash Flow'!$I$45,'Organic Cash Flow'!$M$46)</f>
        <v>0</v>
      </c>
      <c r="O79" s="33">
        <f>NPV('Organic Cash Flow'!$C$3,(1+'CornSoyWheat Rot. Sensitivity'!O$77)*'Organic Cash Flow'!$E$10*(1+'CornSoyWheat Rot. Sensitivity'!$F79)*'Organic Cash Flow'!$E$11-'Organic Cash Flow'!$E$45,(1+'CornSoyWheat Rot. Sensitivity'!O$77)*'Organic Cash Flow'!$I$10*(1+'CornSoyWheat Rot. Sensitivity'!$F79)*'Organic Cash Flow'!$I$11-'Organic Cash Flow'!$I$45,'Organic Cash Flow'!$M$46)</f>
        <v>0</v>
      </c>
      <c r="P79" s="33">
        <f>NPV('Organic Cash Flow'!$C$3,(1+'CornSoyWheat Rot. Sensitivity'!P$77)*'Organic Cash Flow'!$E$10*(1+'CornSoyWheat Rot. Sensitivity'!$F79)*'Organic Cash Flow'!$E$11-'Organic Cash Flow'!$E$45,(1+'CornSoyWheat Rot. Sensitivity'!P$77)*'Organic Cash Flow'!$I$10*(1+'CornSoyWheat Rot. Sensitivity'!$F79)*'Organic Cash Flow'!$I$11-'Organic Cash Flow'!$I$45,'Organic Cash Flow'!$M$46)</f>
        <v>0</v>
      </c>
      <c r="Q79" s="33">
        <f>NPV('Organic Cash Flow'!$C$3,(1+'CornSoyWheat Rot. Sensitivity'!Q$77)*'Organic Cash Flow'!$E$10*(1+'CornSoyWheat Rot. Sensitivity'!$F79)*'Organic Cash Flow'!$E$11-'Organic Cash Flow'!$E$45,(1+'CornSoyWheat Rot. Sensitivity'!Q$77)*'Organic Cash Flow'!$I$10*(1+'CornSoyWheat Rot. Sensitivity'!$F79)*'Organic Cash Flow'!$I$11-'Organic Cash Flow'!$I$45,'Organic Cash Flow'!$M$46)</f>
        <v>0</v>
      </c>
      <c r="R79" s="33">
        <f>NPV('Organic Cash Flow'!$C$3,(1+'CornSoyWheat Rot. Sensitivity'!R$77)*'Organic Cash Flow'!$E$10*(1+'CornSoyWheat Rot. Sensitivity'!$F79)*'Organic Cash Flow'!$E$11-'Organic Cash Flow'!$E$45,(1+'CornSoyWheat Rot. Sensitivity'!R$77)*'Organic Cash Flow'!$I$10*(1+'CornSoyWheat Rot. Sensitivity'!$F79)*'Organic Cash Flow'!$I$11-'Organic Cash Flow'!$I$45,'Organic Cash Flow'!$M$46)</f>
        <v>0</v>
      </c>
      <c r="S79" s="33">
        <f>NPV('Organic Cash Flow'!$C$3,(1+'CornSoyWheat Rot. Sensitivity'!S$77)*'Organic Cash Flow'!$E$10*(1+'CornSoyWheat Rot. Sensitivity'!$F79)*'Organic Cash Flow'!$E$11-'Organic Cash Flow'!$E$45,(1+'CornSoyWheat Rot. Sensitivity'!S$77)*'Organic Cash Flow'!$I$10*(1+'CornSoyWheat Rot. Sensitivity'!$F79)*'Organic Cash Flow'!$I$11-'Organic Cash Flow'!$I$45,'Organic Cash Flow'!$M$46)</f>
        <v>0</v>
      </c>
      <c r="T79" s="33"/>
      <c r="U79" s="67"/>
      <c r="W79" s="149"/>
      <c r="X79" s="32">
        <f t="shared" ref="X79:X90" si="7">F79</f>
        <v>-0.25</v>
      </c>
      <c r="Y79" s="35" t="e">
        <f>G79/NPV('Organic Cash Flow'!$C$3,'Organic Cash Flow'!$E$45,'Organic Cash Flow'!$I$45,'Organic Cash Flow'!$M$45)</f>
        <v>#DIV/0!</v>
      </c>
      <c r="Z79" s="35" t="e">
        <f>H79/NPV('Organic Cash Flow'!$C$3,'Organic Cash Flow'!$E$45,'Organic Cash Flow'!$I$45,'Organic Cash Flow'!$M$45)</f>
        <v>#DIV/0!</v>
      </c>
      <c r="AA79" s="35" t="e">
        <f>I79/NPV('Organic Cash Flow'!$C$3,'Organic Cash Flow'!$E$45,'Organic Cash Flow'!$I$45,'Organic Cash Flow'!$M$45)</f>
        <v>#DIV/0!</v>
      </c>
      <c r="AB79" s="35" t="e">
        <f>J79/NPV('Organic Cash Flow'!$C$3,'Organic Cash Flow'!$E$45,'Organic Cash Flow'!$I$45,'Organic Cash Flow'!$M$45)</f>
        <v>#DIV/0!</v>
      </c>
      <c r="AC79" s="35" t="e">
        <f>K79/NPV('Organic Cash Flow'!$C$3,'Organic Cash Flow'!$E$45,'Organic Cash Flow'!$I$45,'Organic Cash Flow'!$M$45)</f>
        <v>#DIV/0!</v>
      </c>
      <c r="AD79" s="35" t="e">
        <f>L79/NPV('Organic Cash Flow'!$C$3,'Organic Cash Flow'!$E$45,'Organic Cash Flow'!$I$45,'Organic Cash Flow'!$M$45)</f>
        <v>#DIV/0!</v>
      </c>
      <c r="AE79" s="35" t="e">
        <f>M79/NPV('Organic Cash Flow'!$C$3,'Organic Cash Flow'!$E$45,'Organic Cash Flow'!$I$45,'Organic Cash Flow'!$M$45)</f>
        <v>#DIV/0!</v>
      </c>
      <c r="AF79" s="35" t="e">
        <f>N79/NPV('Organic Cash Flow'!$C$3,'Organic Cash Flow'!$E$45,'Organic Cash Flow'!$I$45,'Organic Cash Flow'!$M$45)</f>
        <v>#DIV/0!</v>
      </c>
      <c r="AG79" s="35" t="e">
        <f>O79/NPV('Organic Cash Flow'!$C$3,'Organic Cash Flow'!$E$45,'Organic Cash Flow'!$I$45,'Organic Cash Flow'!$M$45)</f>
        <v>#DIV/0!</v>
      </c>
      <c r="AH79" s="35" t="e">
        <f>P79/NPV('Organic Cash Flow'!$C$3,'Organic Cash Flow'!$E$45,'Organic Cash Flow'!$I$45,'Organic Cash Flow'!$M$45)</f>
        <v>#DIV/0!</v>
      </c>
      <c r="AI79" s="35" t="e">
        <f>Q79/NPV('Organic Cash Flow'!$C$3,'Organic Cash Flow'!$E$45,'Organic Cash Flow'!$I$45,'Organic Cash Flow'!$M$45)</f>
        <v>#DIV/0!</v>
      </c>
      <c r="AJ79" s="35" t="e">
        <f>R79/NPV('Organic Cash Flow'!$C$3,'Organic Cash Flow'!$E$45,'Organic Cash Flow'!$I$45,'Organic Cash Flow'!$M$45)</f>
        <v>#DIV/0!</v>
      </c>
      <c r="AK79" s="35" t="e">
        <f>S79/NPV('Organic Cash Flow'!$C$3,'Organic Cash Flow'!$E$45,'Organic Cash Flow'!$I$45,'Organic Cash Flow'!$M$45)</f>
        <v>#DIV/0!</v>
      </c>
      <c r="AL79" s="17"/>
      <c r="AM79" s="61"/>
    </row>
    <row r="80" spans="1:39" x14ac:dyDescent="0.25">
      <c r="A80" s="163"/>
      <c r="B80" s="149"/>
      <c r="C80" s="176">
        <f>(1+F80)*'Organic Cash Flow'!$E$11</f>
        <v>0</v>
      </c>
      <c r="D80" s="176">
        <f>(1+F80)*'Organic Cash Flow'!$I$11</f>
        <v>0</v>
      </c>
      <c r="E80" s="176">
        <f>'Organic Cash Flow'!$M$11</f>
        <v>0</v>
      </c>
      <c r="F80" s="173">
        <v>-0.2</v>
      </c>
      <c r="G80" s="33">
        <f>NPV('Organic Cash Flow'!$C$3,(1+'CornSoyWheat Rot. Sensitivity'!G$77)*'Organic Cash Flow'!$E$10*(1+'CornSoyWheat Rot. Sensitivity'!$F80)*'Organic Cash Flow'!$E$11-'Organic Cash Flow'!$E$45,(1+'CornSoyWheat Rot. Sensitivity'!G$77)*'Organic Cash Flow'!$I$10*(1+'CornSoyWheat Rot. Sensitivity'!$F80)*'Organic Cash Flow'!$I$11-'Organic Cash Flow'!$I$45,'Organic Cash Flow'!$M$46)</f>
        <v>0</v>
      </c>
      <c r="H80" s="33">
        <f>NPV('Organic Cash Flow'!$C$3,(1+'CornSoyWheat Rot. Sensitivity'!H$77)*'Organic Cash Flow'!$E$10*(1+'CornSoyWheat Rot. Sensitivity'!$F80)*'Organic Cash Flow'!$E$11-'Organic Cash Flow'!$E$45,(1+'CornSoyWheat Rot. Sensitivity'!H$77)*'Organic Cash Flow'!$I$10*(1+'CornSoyWheat Rot. Sensitivity'!$F80)*'Organic Cash Flow'!$I$11-'Organic Cash Flow'!$I$45,'Organic Cash Flow'!$M$46)</f>
        <v>0</v>
      </c>
      <c r="I80" s="33">
        <f>NPV('Organic Cash Flow'!$C$3,(1+'CornSoyWheat Rot. Sensitivity'!I$77)*'Organic Cash Flow'!$E$10*(1+'CornSoyWheat Rot. Sensitivity'!$F80)*'Organic Cash Flow'!$E$11-'Organic Cash Flow'!$E$45,(1+'CornSoyWheat Rot. Sensitivity'!I$77)*'Organic Cash Flow'!$I$10*(1+'CornSoyWheat Rot. Sensitivity'!$F80)*'Organic Cash Flow'!$I$11-'Organic Cash Flow'!$I$45,'Organic Cash Flow'!$M$46)</f>
        <v>0</v>
      </c>
      <c r="J80" s="33">
        <f>NPV('Organic Cash Flow'!$C$3,(1+'CornSoyWheat Rot. Sensitivity'!J$77)*'Organic Cash Flow'!$E$10*(1+'CornSoyWheat Rot. Sensitivity'!$F80)*'Organic Cash Flow'!$E$11-'Organic Cash Flow'!$E$45,(1+'CornSoyWheat Rot. Sensitivity'!J$77)*'Organic Cash Flow'!$I$10*(1+'CornSoyWheat Rot. Sensitivity'!$F80)*'Organic Cash Flow'!$I$11-'Organic Cash Flow'!$I$45,'Organic Cash Flow'!$M$46)</f>
        <v>0</v>
      </c>
      <c r="K80" s="33">
        <f>NPV('Organic Cash Flow'!$C$3,(1+'CornSoyWheat Rot. Sensitivity'!K$77)*'Organic Cash Flow'!$E$10*(1+'CornSoyWheat Rot. Sensitivity'!$F80)*'Organic Cash Flow'!$E$11-'Organic Cash Flow'!$E$45,(1+'CornSoyWheat Rot. Sensitivity'!K$77)*'Organic Cash Flow'!$I$10*(1+'CornSoyWheat Rot. Sensitivity'!$F80)*'Organic Cash Flow'!$I$11-'Organic Cash Flow'!$I$45,'Organic Cash Flow'!$M$46)</f>
        <v>0</v>
      </c>
      <c r="L80" s="33">
        <f>NPV('Organic Cash Flow'!$C$3,(1+'CornSoyWheat Rot. Sensitivity'!L$77)*'Organic Cash Flow'!$E$10*(1+'CornSoyWheat Rot. Sensitivity'!$F80)*'Organic Cash Flow'!$E$11-'Organic Cash Flow'!$E$45,(1+'CornSoyWheat Rot. Sensitivity'!L$77)*'Organic Cash Flow'!$I$10*(1+'CornSoyWheat Rot. Sensitivity'!$F80)*'Organic Cash Flow'!$I$11-'Organic Cash Flow'!$I$45,'Organic Cash Flow'!$M$46)</f>
        <v>0</v>
      </c>
      <c r="M80" s="33">
        <f>NPV('Organic Cash Flow'!$C$3,(1+'CornSoyWheat Rot. Sensitivity'!M$77)*'Organic Cash Flow'!$E$10*(1+'CornSoyWheat Rot. Sensitivity'!$F80)*'Organic Cash Flow'!$E$11-'Organic Cash Flow'!$E$45,(1+'CornSoyWheat Rot. Sensitivity'!M$77)*'Organic Cash Flow'!$I$10*(1+'CornSoyWheat Rot. Sensitivity'!$F80)*'Organic Cash Flow'!$I$11-'Organic Cash Flow'!$I$45,'Organic Cash Flow'!$M$46)</f>
        <v>0</v>
      </c>
      <c r="N80" s="33">
        <f>NPV('Organic Cash Flow'!$C$3,(1+'CornSoyWheat Rot. Sensitivity'!N$77)*'Organic Cash Flow'!$E$10*(1+'CornSoyWheat Rot. Sensitivity'!$F80)*'Organic Cash Flow'!$E$11-'Organic Cash Flow'!$E$45,(1+'CornSoyWheat Rot. Sensitivity'!N$77)*'Organic Cash Flow'!$I$10*(1+'CornSoyWheat Rot. Sensitivity'!$F80)*'Organic Cash Flow'!$I$11-'Organic Cash Flow'!$I$45,'Organic Cash Flow'!$M$46)</f>
        <v>0</v>
      </c>
      <c r="O80" s="33">
        <f>NPV('Organic Cash Flow'!$C$3,(1+'CornSoyWheat Rot. Sensitivity'!O$77)*'Organic Cash Flow'!$E$10*(1+'CornSoyWheat Rot. Sensitivity'!$F80)*'Organic Cash Flow'!$E$11-'Organic Cash Flow'!$E$45,(1+'CornSoyWheat Rot. Sensitivity'!O$77)*'Organic Cash Flow'!$I$10*(1+'CornSoyWheat Rot. Sensitivity'!$F80)*'Organic Cash Flow'!$I$11-'Organic Cash Flow'!$I$45,'Organic Cash Flow'!$M$46)</f>
        <v>0</v>
      </c>
      <c r="P80" s="33">
        <f>NPV('Organic Cash Flow'!$C$3,(1+'CornSoyWheat Rot. Sensitivity'!P$77)*'Organic Cash Flow'!$E$10*(1+'CornSoyWheat Rot. Sensitivity'!$F80)*'Organic Cash Flow'!$E$11-'Organic Cash Flow'!$E$45,(1+'CornSoyWheat Rot. Sensitivity'!P$77)*'Organic Cash Flow'!$I$10*(1+'CornSoyWheat Rot. Sensitivity'!$F80)*'Organic Cash Flow'!$I$11-'Organic Cash Flow'!$I$45,'Organic Cash Flow'!$M$46)</f>
        <v>0</v>
      </c>
      <c r="Q80" s="33">
        <f>NPV('Organic Cash Flow'!$C$3,(1+'CornSoyWheat Rot. Sensitivity'!Q$77)*'Organic Cash Flow'!$E$10*(1+'CornSoyWheat Rot. Sensitivity'!$F80)*'Organic Cash Flow'!$E$11-'Organic Cash Flow'!$E$45,(1+'CornSoyWheat Rot. Sensitivity'!Q$77)*'Organic Cash Flow'!$I$10*(1+'CornSoyWheat Rot. Sensitivity'!$F80)*'Organic Cash Flow'!$I$11-'Organic Cash Flow'!$I$45,'Organic Cash Flow'!$M$46)</f>
        <v>0</v>
      </c>
      <c r="R80" s="33">
        <f>NPV('Organic Cash Flow'!$C$3,(1+'CornSoyWheat Rot. Sensitivity'!R$77)*'Organic Cash Flow'!$E$10*(1+'CornSoyWheat Rot. Sensitivity'!$F80)*'Organic Cash Flow'!$E$11-'Organic Cash Flow'!$E$45,(1+'CornSoyWheat Rot. Sensitivity'!R$77)*'Organic Cash Flow'!$I$10*(1+'CornSoyWheat Rot. Sensitivity'!$F80)*'Organic Cash Flow'!$I$11-'Organic Cash Flow'!$I$45,'Organic Cash Flow'!$M$46)</f>
        <v>0</v>
      </c>
      <c r="S80" s="33">
        <f>NPV('Organic Cash Flow'!$C$3,(1+'CornSoyWheat Rot. Sensitivity'!S$77)*'Organic Cash Flow'!$E$10*(1+'CornSoyWheat Rot. Sensitivity'!$F80)*'Organic Cash Flow'!$E$11-'Organic Cash Flow'!$E$45,(1+'CornSoyWheat Rot. Sensitivity'!S$77)*'Organic Cash Flow'!$I$10*(1+'CornSoyWheat Rot. Sensitivity'!$F80)*'Organic Cash Flow'!$I$11-'Organic Cash Flow'!$I$45,'Organic Cash Flow'!$M$46)</f>
        <v>0</v>
      </c>
      <c r="T80" s="33"/>
      <c r="U80" s="67"/>
      <c r="W80" s="149"/>
      <c r="X80" s="32">
        <f t="shared" si="7"/>
        <v>-0.2</v>
      </c>
      <c r="Y80" s="35" t="e">
        <f>G80/NPV('Organic Cash Flow'!$C$3,'Organic Cash Flow'!$E$45,'Organic Cash Flow'!$I$45,'Organic Cash Flow'!$M$45)</f>
        <v>#DIV/0!</v>
      </c>
      <c r="Z80" s="35" t="e">
        <f>H80/NPV('Organic Cash Flow'!$C$3,'Organic Cash Flow'!$E$45,'Organic Cash Flow'!$I$45,'Organic Cash Flow'!$M$45)</f>
        <v>#DIV/0!</v>
      </c>
      <c r="AA80" s="35" t="e">
        <f>I80/NPV('Organic Cash Flow'!$C$3,'Organic Cash Flow'!$E$45,'Organic Cash Flow'!$I$45,'Organic Cash Flow'!$M$45)</f>
        <v>#DIV/0!</v>
      </c>
      <c r="AB80" s="35" t="e">
        <f>J80/NPV('Organic Cash Flow'!$C$3,'Organic Cash Flow'!$E$45,'Organic Cash Flow'!$I$45,'Organic Cash Flow'!$M$45)</f>
        <v>#DIV/0!</v>
      </c>
      <c r="AC80" s="35" t="e">
        <f>K80/NPV('Organic Cash Flow'!$C$3,'Organic Cash Flow'!$E$45,'Organic Cash Flow'!$I$45,'Organic Cash Flow'!$M$45)</f>
        <v>#DIV/0!</v>
      </c>
      <c r="AD80" s="35" t="e">
        <f>L80/NPV('Organic Cash Flow'!$C$3,'Organic Cash Flow'!$E$45,'Organic Cash Flow'!$I$45,'Organic Cash Flow'!$M$45)</f>
        <v>#DIV/0!</v>
      </c>
      <c r="AE80" s="35" t="e">
        <f>M80/NPV('Organic Cash Flow'!$C$3,'Organic Cash Flow'!$E$45,'Organic Cash Flow'!$I$45,'Organic Cash Flow'!$M$45)</f>
        <v>#DIV/0!</v>
      </c>
      <c r="AF80" s="35" t="e">
        <f>N80/NPV('Organic Cash Flow'!$C$3,'Organic Cash Flow'!$E$45,'Organic Cash Flow'!$I$45,'Organic Cash Flow'!$M$45)</f>
        <v>#DIV/0!</v>
      </c>
      <c r="AG80" s="35" t="e">
        <f>O80/NPV('Organic Cash Flow'!$C$3,'Organic Cash Flow'!$E$45,'Organic Cash Flow'!$I$45,'Organic Cash Flow'!$M$45)</f>
        <v>#DIV/0!</v>
      </c>
      <c r="AH80" s="35" t="e">
        <f>P80/NPV('Organic Cash Flow'!$C$3,'Organic Cash Flow'!$E$45,'Organic Cash Flow'!$I$45,'Organic Cash Flow'!$M$45)</f>
        <v>#DIV/0!</v>
      </c>
      <c r="AI80" s="35" t="e">
        <f>Q80/NPV('Organic Cash Flow'!$C$3,'Organic Cash Flow'!$E$45,'Organic Cash Flow'!$I$45,'Organic Cash Flow'!$M$45)</f>
        <v>#DIV/0!</v>
      </c>
      <c r="AJ80" s="35" t="e">
        <f>R80/NPV('Organic Cash Flow'!$C$3,'Organic Cash Flow'!$E$45,'Organic Cash Flow'!$I$45,'Organic Cash Flow'!$M$45)</f>
        <v>#DIV/0!</v>
      </c>
      <c r="AK80" s="35" t="e">
        <f>S80/NPV('Organic Cash Flow'!$C$3,'Organic Cash Flow'!$E$45,'Organic Cash Flow'!$I$45,'Organic Cash Flow'!$M$45)</f>
        <v>#DIV/0!</v>
      </c>
      <c r="AL80" s="17"/>
      <c r="AM80" s="61"/>
    </row>
    <row r="81" spans="1:39" x14ac:dyDescent="0.25">
      <c r="A81" s="163"/>
      <c r="B81" s="149"/>
      <c r="C81" s="176">
        <f>(1+F81)*'Organic Cash Flow'!$E$11</f>
        <v>0</v>
      </c>
      <c r="D81" s="176">
        <f>(1+F81)*'Organic Cash Flow'!$I$11</f>
        <v>0</v>
      </c>
      <c r="E81" s="176">
        <f>'Organic Cash Flow'!$M$11</f>
        <v>0</v>
      </c>
      <c r="F81" s="173">
        <v>-0.15</v>
      </c>
      <c r="G81" s="33">
        <f>NPV('Organic Cash Flow'!$C$3,(1+'CornSoyWheat Rot. Sensitivity'!G$77)*'Organic Cash Flow'!$E$10*(1+'CornSoyWheat Rot. Sensitivity'!$F81)*'Organic Cash Flow'!$E$11-'Organic Cash Flow'!$E$45,(1+'CornSoyWheat Rot. Sensitivity'!G$77)*'Organic Cash Flow'!$I$10*(1+'CornSoyWheat Rot. Sensitivity'!$F81)*'Organic Cash Flow'!$I$11-'Organic Cash Flow'!$I$45,'Organic Cash Flow'!$M$46)</f>
        <v>0</v>
      </c>
      <c r="H81" s="33">
        <f>NPV('Organic Cash Flow'!$C$3,(1+'CornSoyWheat Rot. Sensitivity'!H$77)*'Organic Cash Flow'!$E$10*(1+'CornSoyWheat Rot. Sensitivity'!$F81)*'Organic Cash Flow'!$E$11-'Organic Cash Flow'!$E$45,(1+'CornSoyWheat Rot. Sensitivity'!H$77)*'Organic Cash Flow'!$I$10*(1+'CornSoyWheat Rot. Sensitivity'!$F81)*'Organic Cash Flow'!$I$11-'Organic Cash Flow'!$I$45,'Organic Cash Flow'!$M$46)</f>
        <v>0</v>
      </c>
      <c r="I81" s="33">
        <f>NPV('Organic Cash Flow'!$C$3,(1+'CornSoyWheat Rot. Sensitivity'!I$77)*'Organic Cash Flow'!$E$10*(1+'CornSoyWheat Rot. Sensitivity'!$F81)*'Organic Cash Flow'!$E$11-'Organic Cash Flow'!$E$45,(1+'CornSoyWheat Rot. Sensitivity'!I$77)*'Organic Cash Flow'!$I$10*(1+'CornSoyWheat Rot. Sensitivity'!$F81)*'Organic Cash Flow'!$I$11-'Organic Cash Flow'!$I$45,'Organic Cash Flow'!$M$46)</f>
        <v>0</v>
      </c>
      <c r="J81" s="33">
        <f>NPV('Organic Cash Flow'!$C$3,(1+'CornSoyWheat Rot. Sensitivity'!J$77)*'Organic Cash Flow'!$E$10*(1+'CornSoyWheat Rot. Sensitivity'!$F81)*'Organic Cash Flow'!$E$11-'Organic Cash Flow'!$E$45,(1+'CornSoyWheat Rot. Sensitivity'!J$77)*'Organic Cash Flow'!$I$10*(1+'CornSoyWheat Rot. Sensitivity'!$F81)*'Organic Cash Flow'!$I$11-'Organic Cash Flow'!$I$45,'Organic Cash Flow'!$M$46)</f>
        <v>0</v>
      </c>
      <c r="K81" s="33">
        <f>NPV('Organic Cash Flow'!$C$3,(1+'CornSoyWheat Rot. Sensitivity'!K$77)*'Organic Cash Flow'!$E$10*(1+'CornSoyWheat Rot. Sensitivity'!$F81)*'Organic Cash Flow'!$E$11-'Organic Cash Flow'!$E$45,(1+'CornSoyWheat Rot. Sensitivity'!K$77)*'Organic Cash Flow'!$I$10*(1+'CornSoyWheat Rot. Sensitivity'!$F81)*'Organic Cash Flow'!$I$11-'Organic Cash Flow'!$I$45,'Organic Cash Flow'!$M$46)</f>
        <v>0</v>
      </c>
      <c r="L81" s="33">
        <f>NPV('Organic Cash Flow'!$C$3,(1+'CornSoyWheat Rot. Sensitivity'!L$77)*'Organic Cash Flow'!$E$10*(1+'CornSoyWheat Rot. Sensitivity'!$F81)*'Organic Cash Flow'!$E$11-'Organic Cash Flow'!$E$45,(1+'CornSoyWheat Rot. Sensitivity'!L$77)*'Organic Cash Flow'!$I$10*(1+'CornSoyWheat Rot. Sensitivity'!$F81)*'Organic Cash Flow'!$I$11-'Organic Cash Flow'!$I$45,'Organic Cash Flow'!$M$46)</f>
        <v>0</v>
      </c>
      <c r="M81" s="33">
        <f>NPV('Organic Cash Flow'!$C$3,(1+'CornSoyWheat Rot. Sensitivity'!M$77)*'Organic Cash Flow'!$E$10*(1+'CornSoyWheat Rot. Sensitivity'!$F81)*'Organic Cash Flow'!$E$11-'Organic Cash Flow'!$E$45,(1+'CornSoyWheat Rot. Sensitivity'!M$77)*'Organic Cash Flow'!$I$10*(1+'CornSoyWheat Rot. Sensitivity'!$F81)*'Organic Cash Flow'!$I$11-'Organic Cash Flow'!$I$45,'Organic Cash Flow'!$M$46)</f>
        <v>0</v>
      </c>
      <c r="N81" s="33">
        <f>NPV('Organic Cash Flow'!$C$3,(1+'CornSoyWheat Rot. Sensitivity'!N$77)*'Organic Cash Flow'!$E$10*(1+'CornSoyWheat Rot. Sensitivity'!$F81)*'Organic Cash Flow'!$E$11-'Organic Cash Flow'!$E$45,(1+'CornSoyWheat Rot. Sensitivity'!N$77)*'Organic Cash Flow'!$I$10*(1+'CornSoyWheat Rot. Sensitivity'!$F81)*'Organic Cash Flow'!$I$11-'Organic Cash Flow'!$I$45,'Organic Cash Flow'!$M$46)</f>
        <v>0</v>
      </c>
      <c r="O81" s="33">
        <f>NPV('Organic Cash Flow'!$C$3,(1+'CornSoyWheat Rot. Sensitivity'!O$77)*'Organic Cash Flow'!$E$10*(1+'CornSoyWheat Rot. Sensitivity'!$F81)*'Organic Cash Flow'!$E$11-'Organic Cash Flow'!$E$45,(1+'CornSoyWheat Rot. Sensitivity'!O$77)*'Organic Cash Flow'!$I$10*(1+'CornSoyWheat Rot. Sensitivity'!$F81)*'Organic Cash Flow'!$I$11-'Organic Cash Flow'!$I$45,'Organic Cash Flow'!$M$46)</f>
        <v>0</v>
      </c>
      <c r="P81" s="33">
        <f>NPV('Organic Cash Flow'!$C$3,(1+'CornSoyWheat Rot. Sensitivity'!P$77)*'Organic Cash Flow'!$E$10*(1+'CornSoyWheat Rot. Sensitivity'!$F81)*'Organic Cash Flow'!$E$11-'Organic Cash Flow'!$E$45,(1+'CornSoyWheat Rot. Sensitivity'!P$77)*'Organic Cash Flow'!$I$10*(1+'CornSoyWheat Rot. Sensitivity'!$F81)*'Organic Cash Flow'!$I$11-'Organic Cash Flow'!$I$45,'Organic Cash Flow'!$M$46)</f>
        <v>0</v>
      </c>
      <c r="Q81" s="33">
        <f>NPV('Organic Cash Flow'!$C$3,(1+'CornSoyWheat Rot. Sensitivity'!Q$77)*'Organic Cash Flow'!$E$10*(1+'CornSoyWheat Rot. Sensitivity'!$F81)*'Organic Cash Flow'!$E$11-'Organic Cash Flow'!$E$45,(1+'CornSoyWheat Rot. Sensitivity'!Q$77)*'Organic Cash Flow'!$I$10*(1+'CornSoyWheat Rot. Sensitivity'!$F81)*'Organic Cash Flow'!$I$11-'Organic Cash Flow'!$I$45,'Organic Cash Flow'!$M$46)</f>
        <v>0</v>
      </c>
      <c r="R81" s="33">
        <f>NPV('Organic Cash Flow'!$C$3,(1+'CornSoyWheat Rot. Sensitivity'!R$77)*'Organic Cash Flow'!$E$10*(1+'CornSoyWheat Rot. Sensitivity'!$F81)*'Organic Cash Flow'!$E$11-'Organic Cash Flow'!$E$45,(1+'CornSoyWheat Rot. Sensitivity'!R$77)*'Organic Cash Flow'!$I$10*(1+'CornSoyWheat Rot. Sensitivity'!$F81)*'Organic Cash Flow'!$I$11-'Organic Cash Flow'!$I$45,'Organic Cash Flow'!$M$46)</f>
        <v>0</v>
      </c>
      <c r="S81" s="33">
        <f>NPV('Organic Cash Flow'!$C$3,(1+'CornSoyWheat Rot. Sensitivity'!S$77)*'Organic Cash Flow'!$E$10*(1+'CornSoyWheat Rot. Sensitivity'!$F81)*'Organic Cash Flow'!$E$11-'Organic Cash Flow'!$E$45,(1+'CornSoyWheat Rot. Sensitivity'!S$77)*'Organic Cash Flow'!$I$10*(1+'CornSoyWheat Rot. Sensitivity'!$F81)*'Organic Cash Flow'!$I$11-'Organic Cash Flow'!$I$45,'Organic Cash Flow'!$M$46)</f>
        <v>0</v>
      </c>
      <c r="T81" s="33"/>
      <c r="U81" s="67"/>
      <c r="W81" s="149"/>
      <c r="X81" s="32">
        <f t="shared" si="7"/>
        <v>-0.15</v>
      </c>
      <c r="Y81" s="35" t="e">
        <f>G81/NPV('Organic Cash Flow'!$C$3,'Organic Cash Flow'!$E$45,'Organic Cash Flow'!$I$45,'Organic Cash Flow'!$M$45)</f>
        <v>#DIV/0!</v>
      </c>
      <c r="Z81" s="35" t="e">
        <f>H81/NPV('Organic Cash Flow'!$C$3,'Organic Cash Flow'!$E$45,'Organic Cash Flow'!$I$45,'Organic Cash Flow'!$M$45)</f>
        <v>#DIV/0!</v>
      </c>
      <c r="AA81" s="35" t="e">
        <f>I81/NPV('Organic Cash Flow'!$C$3,'Organic Cash Flow'!$E$45,'Organic Cash Flow'!$I$45,'Organic Cash Flow'!$M$45)</f>
        <v>#DIV/0!</v>
      </c>
      <c r="AB81" s="35" t="e">
        <f>J81/NPV('Organic Cash Flow'!$C$3,'Organic Cash Flow'!$E$45,'Organic Cash Flow'!$I$45,'Organic Cash Flow'!$M$45)</f>
        <v>#DIV/0!</v>
      </c>
      <c r="AC81" s="35" t="e">
        <f>K81/NPV('Organic Cash Flow'!$C$3,'Organic Cash Flow'!$E$45,'Organic Cash Flow'!$I$45,'Organic Cash Flow'!$M$45)</f>
        <v>#DIV/0!</v>
      </c>
      <c r="AD81" s="35" t="e">
        <f>L81/NPV('Organic Cash Flow'!$C$3,'Organic Cash Flow'!$E$45,'Organic Cash Flow'!$I$45,'Organic Cash Flow'!$M$45)</f>
        <v>#DIV/0!</v>
      </c>
      <c r="AE81" s="35" t="e">
        <f>M81/NPV('Organic Cash Flow'!$C$3,'Organic Cash Flow'!$E$45,'Organic Cash Flow'!$I$45,'Organic Cash Flow'!$M$45)</f>
        <v>#DIV/0!</v>
      </c>
      <c r="AF81" s="35" t="e">
        <f>N81/NPV('Organic Cash Flow'!$C$3,'Organic Cash Flow'!$E$45,'Organic Cash Flow'!$I$45,'Organic Cash Flow'!$M$45)</f>
        <v>#DIV/0!</v>
      </c>
      <c r="AG81" s="35" t="e">
        <f>O81/NPV('Organic Cash Flow'!$C$3,'Organic Cash Flow'!$E$45,'Organic Cash Flow'!$I$45,'Organic Cash Flow'!$M$45)</f>
        <v>#DIV/0!</v>
      </c>
      <c r="AH81" s="35" t="e">
        <f>P81/NPV('Organic Cash Flow'!$C$3,'Organic Cash Flow'!$E$45,'Organic Cash Flow'!$I$45,'Organic Cash Flow'!$M$45)</f>
        <v>#DIV/0!</v>
      </c>
      <c r="AI81" s="35" t="e">
        <f>Q81/NPV('Organic Cash Flow'!$C$3,'Organic Cash Flow'!$E$45,'Organic Cash Flow'!$I$45,'Organic Cash Flow'!$M$45)</f>
        <v>#DIV/0!</v>
      </c>
      <c r="AJ81" s="35" t="e">
        <f>R81/NPV('Organic Cash Flow'!$C$3,'Organic Cash Flow'!$E$45,'Organic Cash Flow'!$I$45,'Organic Cash Flow'!$M$45)</f>
        <v>#DIV/0!</v>
      </c>
      <c r="AK81" s="35" t="e">
        <f>S81/NPV('Organic Cash Flow'!$C$3,'Organic Cash Flow'!$E$45,'Organic Cash Flow'!$I$45,'Organic Cash Flow'!$M$45)</f>
        <v>#DIV/0!</v>
      </c>
      <c r="AL81" s="17"/>
      <c r="AM81" s="61"/>
    </row>
    <row r="82" spans="1:39" x14ac:dyDescent="0.25">
      <c r="A82" s="163"/>
      <c r="B82" s="149"/>
      <c r="C82" s="176">
        <f>(1+F82)*'Organic Cash Flow'!$E$11</f>
        <v>0</v>
      </c>
      <c r="D82" s="176">
        <f>(1+F82)*'Organic Cash Flow'!$I$11</f>
        <v>0</v>
      </c>
      <c r="E82" s="176">
        <f>'Organic Cash Flow'!$M$11</f>
        <v>0</v>
      </c>
      <c r="F82" s="173">
        <v>-0.1</v>
      </c>
      <c r="G82" s="33">
        <f>NPV('Organic Cash Flow'!$C$3,(1+'CornSoyWheat Rot. Sensitivity'!G$77)*'Organic Cash Flow'!$E$10*(1+'CornSoyWheat Rot. Sensitivity'!$F82)*'Organic Cash Flow'!$E$11-'Organic Cash Flow'!$E$45,(1+'CornSoyWheat Rot. Sensitivity'!G$77)*'Organic Cash Flow'!$I$10*(1+'CornSoyWheat Rot. Sensitivity'!$F82)*'Organic Cash Flow'!$I$11-'Organic Cash Flow'!$I$45,'Organic Cash Flow'!$M$46)</f>
        <v>0</v>
      </c>
      <c r="H82" s="33">
        <f>NPV('Organic Cash Flow'!$C$3,(1+'CornSoyWheat Rot. Sensitivity'!H$77)*'Organic Cash Flow'!$E$10*(1+'CornSoyWheat Rot. Sensitivity'!$F82)*'Organic Cash Flow'!$E$11-'Organic Cash Flow'!$E$45,(1+'CornSoyWheat Rot. Sensitivity'!H$77)*'Organic Cash Flow'!$I$10*(1+'CornSoyWheat Rot. Sensitivity'!$F82)*'Organic Cash Flow'!$I$11-'Organic Cash Flow'!$I$45,'Organic Cash Flow'!$M$46)</f>
        <v>0</v>
      </c>
      <c r="I82" s="33">
        <f>NPV('Organic Cash Flow'!$C$3,(1+'CornSoyWheat Rot. Sensitivity'!I$77)*'Organic Cash Flow'!$E$10*(1+'CornSoyWheat Rot. Sensitivity'!$F82)*'Organic Cash Flow'!$E$11-'Organic Cash Flow'!$E$45,(1+'CornSoyWheat Rot. Sensitivity'!I$77)*'Organic Cash Flow'!$I$10*(1+'CornSoyWheat Rot. Sensitivity'!$F82)*'Organic Cash Flow'!$I$11-'Organic Cash Flow'!$I$45,'Organic Cash Flow'!$M$46)</f>
        <v>0</v>
      </c>
      <c r="J82" s="33">
        <f>NPV('Organic Cash Flow'!$C$3,(1+'CornSoyWheat Rot. Sensitivity'!J$77)*'Organic Cash Flow'!$E$10*(1+'CornSoyWheat Rot. Sensitivity'!$F82)*'Organic Cash Flow'!$E$11-'Organic Cash Flow'!$E$45,(1+'CornSoyWheat Rot. Sensitivity'!J$77)*'Organic Cash Flow'!$I$10*(1+'CornSoyWheat Rot. Sensitivity'!$F82)*'Organic Cash Flow'!$I$11-'Organic Cash Flow'!$I$45,'Organic Cash Flow'!$M$46)</f>
        <v>0</v>
      </c>
      <c r="K82" s="33">
        <f>NPV('Organic Cash Flow'!$C$3,(1+'CornSoyWheat Rot. Sensitivity'!K$77)*'Organic Cash Flow'!$E$10*(1+'CornSoyWheat Rot. Sensitivity'!$F82)*'Organic Cash Flow'!$E$11-'Organic Cash Flow'!$E$45,(1+'CornSoyWheat Rot. Sensitivity'!K$77)*'Organic Cash Flow'!$I$10*(1+'CornSoyWheat Rot. Sensitivity'!$F82)*'Organic Cash Flow'!$I$11-'Organic Cash Flow'!$I$45,'Organic Cash Flow'!$M$46)</f>
        <v>0</v>
      </c>
      <c r="L82" s="33">
        <f>NPV('Organic Cash Flow'!$C$3,(1+'CornSoyWheat Rot. Sensitivity'!L$77)*'Organic Cash Flow'!$E$10*(1+'CornSoyWheat Rot. Sensitivity'!$F82)*'Organic Cash Flow'!$E$11-'Organic Cash Flow'!$E$45,(1+'CornSoyWheat Rot. Sensitivity'!L$77)*'Organic Cash Flow'!$I$10*(1+'CornSoyWheat Rot. Sensitivity'!$F82)*'Organic Cash Flow'!$I$11-'Organic Cash Flow'!$I$45,'Organic Cash Flow'!$M$46)</f>
        <v>0</v>
      </c>
      <c r="M82" s="33">
        <f>NPV('Organic Cash Flow'!$C$3,(1+'CornSoyWheat Rot. Sensitivity'!M$77)*'Organic Cash Flow'!$E$10*(1+'CornSoyWheat Rot. Sensitivity'!$F82)*'Organic Cash Flow'!$E$11-'Organic Cash Flow'!$E$45,(1+'CornSoyWheat Rot. Sensitivity'!M$77)*'Organic Cash Flow'!$I$10*(1+'CornSoyWheat Rot. Sensitivity'!$F82)*'Organic Cash Flow'!$I$11-'Organic Cash Flow'!$I$45,'Organic Cash Flow'!$M$46)</f>
        <v>0</v>
      </c>
      <c r="N82" s="33">
        <f>NPV('Organic Cash Flow'!$C$3,(1+'CornSoyWheat Rot. Sensitivity'!N$77)*'Organic Cash Flow'!$E$10*(1+'CornSoyWheat Rot. Sensitivity'!$F82)*'Organic Cash Flow'!$E$11-'Organic Cash Flow'!$E$45,(1+'CornSoyWheat Rot. Sensitivity'!N$77)*'Organic Cash Flow'!$I$10*(1+'CornSoyWheat Rot. Sensitivity'!$F82)*'Organic Cash Flow'!$I$11-'Organic Cash Flow'!$I$45,'Organic Cash Flow'!$M$46)</f>
        <v>0</v>
      </c>
      <c r="O82" s="33">
        <f>NPV('Organic Cash Flow'!$C$3,(1+'CornSoyWheat Rot. Sensitivity'!O$77)*'Organic Cash Flow'!$E$10*(1+'CornSoyWheat Rot. Sensitivity'!$F82)*'Organic Cash Flow'!$E$11-'Organic Cash Flow'!$E$45,(1+'CornSoyWheat Rot. Sensitivity'!O$77)*'Organic Cash Flow'!$I$10*(1+'CornSoyWheat Rot. Sensitivity'!$F82)*'Organic Cash Flow'!$I$11-'Organic Cash Flow'!$I$45,'Organic Cash Flow'!$M$46)</f>
        <v>0</v>
      </c>
      <c r="P82" s="33">
        <f>NPV('Organic Cash Flow'!$C$3,(1+'CornSoyWheat Rot. Sensitivity'!P$77)*'Organic Cash Flow'!$E$10*(1+'CornSoyWheat Rot. Sensitivity'!$F82)*'Organic Cash Flow'!$E$11-'Organic Cash Flow'!$E$45,(1+'CornSoyWheat Rot. Sensitivity'!P$77)*'Organic Cash Flow'!$I$10*(1+'CornSoyWheat Rot. Sensitivity'!$F82)*'Organic Cash Flow'!$I$11-'Organic Cash Flow'!$I$45,'Organic Cash Flow'!$M$46)</f>
        <v>0</v>
      </c>
      <c r="Q82" s="33">
        <f>NPV('Organic Cash Flow'!$C$3,(1+'CornSoyWheat Rot. Sensitivity'!Q$77)*'Organic Cash Flow'!$E$10*(1+'CornSoyWheat Rot. Sensitivity'!$F82)*'Organic Cash Flow'!$E$11-'Organic Cash Flow'!$E$45,(1+'CornSoyWheat Rot. Sensitivity'!Q$77)*'Organic Cash Flow'!$I$10*(1+'CornSoyWheat Rot. Sensitivity'!$F82)*'Organic Cash Flow'!$I$11-'Organic Cash Flow'!$I$45,'Organic Cash Flow'!$M$46)</f>
        <v>0</v>
      </c>
      <c r="R82" s="33">
        <f>NPV('Organic Cash Flow'!$C$3,(1+'CornSoyWheat Rot. Sensitivity'!R$77)*'Organic Cash Flow'!$E$10*(1+'CornSoyWheat Rot. Sensitivity'!$F82)*'Organic Cash Flow'!$E$11-'Organic Cash Flow'!$E$45,(1+'CornSoyWheat Rot. Sensitivity'!R$77)*'Organic Cash Flow'!$I$10*(1+'CornSoyWheat Rot. Sensitivity'!$F82)*'Organic Cash Flow'!$I$11-'Organic Cash Flow'!$I$45,'Organic Cash Flow'!$M$46)</f>
        <v>0</v>
      </c>
      <c r="S82" s="33">
        <f>NPV('Organic Cash Flow'!$C$3,(1+'CornSoyWheat Rot. Sensitivity'!S$77)*'Organic Cash Flow'!$E$10*(1+'CornSoyWheat Rot. Sensitivity'!$F82)*'Organic Cash Flow'!$E$11-'Organic Cash Flow'!$E$45,(1+'CornSoyWheat Rot. Sensitivity'!S$77)*'Organic Cash Flow'!$I$10*(1+'CornSoyWheat Rot. Sensitivity'!$F82)*'Organic Cash Flow'!$I$11-'Organic Cash Flow'!$I$45,'Organic Cash Flow'!$M$46)</f>
        <v>0</v>
      </c>
      <c r="T82" s="33"/>
      <c r="U82" s="67"/>
      <c r="W82" s="149"/>
      <c r="X82" s="32">
        <f t="shared" si="7"/>
        <v>-0.1</v>
      </c>
      <c r="Y82" s="35" t="e">
        <f>G82/NPV('Organic Cash Flow'!$C$3,'Organic Cash Flow'!$E$45,'Organic Cash Flow'!$I$45,'Organic Cash Flow'!$M$45)</f>
        <v>#DIV/0!</v>
      </c>
      <c r="Z82" s="35" t="e">
        <f>H82/NPV('Organic Cash Flow'!$C$3,'Organic Cash Flow'!$E$45,'Organic Cash Flow'!$I$45,'Organic Cash Flow'!$M$45)</f>
        <v>#DIV/0!</v>
      </c>
      <c r="AA82" s="35" t="e">
        <f>I82/NPV('Organic Cash Flow'!$C$3,'Organic Cash Flow'!$E$45,'Organic Cash Flow'!$I$45,'Organic Cash Flow'!$M$45)</f>
        <v>#DIV/0!</v>
      </c>
      <c r="AB82" s="35" t="e">
        <f>J82/NPV('Organic Cash Flow'!$C$3,'Organic Cash Flow'!$E$45,'Organic Cash Flow'!$I$45,'Organic Cash Flow'!$M$45)</f>
        <v>#DIV/0!</v>
      </c>
      <c r="AC82" s="35" t="e">
        <f>K82/NPV('Organic Cash Flow'!$C$3,'Organic Cash Flow'!$E$45,'Organic Cash Flow'!$I$45,'Organic Cash Flow'!$M$45)</f>
        <v>#DIV/0!</v>
      </c>
      <c r="AD82" s="35" t="e">
        <f>L82/NPV('Organic Cash Flow'!$C$3,'Organic Cash Flow'!$E$45,'Organic Cash Flow'!$I$45,'Organic Cash Flow'!$M$45)</f>
        <v>#DIV/0!</v>
      </c>
      <c r="AE82" s="35" t="e">
        <f>M82/NPV('Organic Cash Flow'!$C$3,'Organic Cash Flow'!$E$45,'Organic Cash Flow'!$I$45,'Organic Cash Flow'!$M$45)</f>
        <v>#DIV/0!</v>
      </c>
      <c r="AF82" s="35" t="e">
        <f>N82/NPV('Organic Cash Flow'!$C$3,'Organic Cash Flow'!$E$45,'Organic Cash Flow'!$I$45,'Organic Cash Flow'!$M$45)</f>
        <v>#DIV/0!</v>
      </c>
      <c r="AG82" s="35" t="e">
        <f>O82/NPV('Organic Cash Flow'!$C$3,'Organic Cash Flow'!$E$45,'Organic Cash Flow'!$I$45,'Organic Cash Flow'!$M$45)</f>
        <v>#DIV/0!</v>
      </c>
      <c r="AH82" s="35" t="e">
        <f>P82/NPV('Organic Cash Flow'!$C$3,'Organic Cash Flow'!$E$45,'Organic Cash Flow'!$I$45,'Organic Cash Flow'!$M$45)</f>
        <v>#DIV/0!</v>
      </c>
      <c r="AI82" s="35" t="e">
        <f>Q82/NPV('Organic Cash Flow'!$C$3,'Organic Cash Flow'!$E$45,'Organic Cash Flow'!$I$45,'Organic Cash Flow'!$M$45)</f>
        <v>#DIV/0!</v>
      </c>
      <c r="AJ82" s="35" t="e">
        <f>R82/NPV('Organic Cash Flow'!$C$3,'Organic Cash Flow'!$E$45,'Organic Cash Flow'!$I$45,'Organic Cash Flow'!$M$45)</f>
        <v>#DIV/0!</v>
      </c>
      <c r="AK82" s="35" t="e">
        <f>S82/NPV('Organic Cash Flow'!$C$3,'Organic Cash Flow'!$E$45,'Organic Cash Flow'!$I$45,'Organic Cash Flow'!$M$45)</f>
        <v>#DIV/0!</v>
      </c>
      <c r="AL82" s="17"/>
      <c r="AM82" s="61"/>
    </row>
    <row r="83" spans="1:39" x14ac:dyDescent="0.25">
      <c r="A83" s="163"/>
      <c r="B83" s="149"/>
      <c r="C83" s="176">
        <f>(1+F83)*'Organic Cash Flow'!$E$11</f>
        <v>0</v>
      </c>
      <c r="D83" s="176">
        <f>(1+F83)*'Organic Cash Flow'!$I$11</f>
        <v>0</v>
      </c>
      <c r="E83" s="176">
        <f>'Organic Cash Flow'!$M$11</f>
        <v>0</v>
      </c>
      <c r="F83" s="173">
        <v>-0.05</v>
      </c>
      <c r="G83" s="33">
        <f>NPV('Organic Cash Flow'!$C$3,(1+'CornSoyWheat Rot. Sensitivity'!G$77)*'Organic Cash Flow'!$E$10*(1+'CornSoyWheat Rot. Sensitivity'!$F83)*'Organic Cash Flow'!$E$11-'Organic Cash Flow'!$E$45,(1+'CornSoyWheat Rot. Sensitivity'!G$77)*'Organic Cash Flow'!$I$10*(1+'CornSoyWheat Rot. Sensitivity'!$F83)*'Organic Cash Flow'!$I$11-'Organic Cash Flow'!$I$45,'Organic Cash Flow'!$M$46)</f>
        <v>0</v>
      </c>
      <c r="H83" s="33">
        <f>NPV('Organic Cash Flow'!$C$3,(1+'CornSoyWheat Rot. Sensitivity'!H$77)*'Organic Cash Flow'!$E$10*(1+'CornSoyWheat Rot. Sensitivity'!$F83)*'Organic Cash Flow'!$E$11-'Organic Cash Flow'!$E$45,(1+'CornSoyWheat Rot. Sensitivity'!H$77)*'Organic Cash Flow'!$I$10*(1+'CornSoyWheat Rot. Sensitivity'!$F83)*'Organic Cash Flow'!$I$11-'Organic Cash Flow'!$I$45,'Organic Cash Flow'!$M$46)</f>
        <v>0</v>
      </c>
      <c r="I83" s="33">
        <f>NPV('Organic Cash Flow'!$C$3,(1+'CornSoyWheat Rot. Sensitivity'!I$77)*'Organic Cash Flow'!$E$10*(1+'CornSoyWheat Rot. Sensitivity'!$F83)*'Organic Cash Flow'!$E$11-'Organic Cash Flow'!$E$45,(1+'CornSoyWheat Rot. Sensitivity'!I$77)*'Organic Cash Flow'!$I$10*(1+'CornSoyWheat Rot. Sensitivity'!$F83)*'Organic Cash Flow'!$I$11-'Organic Cash Flow'!$I$45,'Organic Cash Flow'!$M$46)</f>
        <v>0</v>
      </c>
      <c r="J83" s="33">
        <f>NPV('Organic Cash Flow'!$C$3,(1+'CornSoyWheat Rot. Sensitivity'!J$77)*'Organic Cash Flow'!$E$10*(1+'CornSoyWheat Rot. Sensitivity'!$F83)*'Organic Cash Flow'!$E$11-'Organic Cash Flow'!$E$45,(1+'CornSoyWheat Rot. Sensitivity'!J$77)*'Organic Cash Flow'!$I$10*(1+'CornSoyWheat Rot. Sensitivity'!$F83)*'Organic Cash Flow'!$I$11-'Organic Cash Flow'!$I$45,'Organic Cash Flow'!$M$46)</f>
        <v>0</v>
      </c>
      <c r="K83" s="33">
        <f>NPV('Organic Cash Flow'!$C$3,(1+'CornSoyWheat Rot. Sensitivity'!K$77)*'Organic Cash Flow'!$E$10*(1+'CornSoyWheat Rot. Sensitivity'!$F83)*'Organic Cash Flow'!$E$11-'Organic Cash Flow'!$E$45,(1+'CornSoyWheat Rot. Sensitivity'!K$77)*'Organic Cash Flow'!$I$10*(1+'CornSoyWheat Rot. Sensitivity'!$F83)*'Organic Cash Flow'!$I$11-'Organic Cash Flow'!$I$45,'Organic Cash Flow'!$M$46)</f>
        <v>0</v>
      </c>
      <c r="L83" s="33">
        <f>NPV('Organic Cash Flow'!$C$3,(1+'CornSoyWheat Rot. Sensitivity'!L$77)*'Organic Cash Flow'!$E$10*(1+'CornSoyWheat Rot. Sensitivity'!$F83)*'Organic Cash Flow'!$E$11-'Organic Cash Flow'!$E$45,(1+'CornSoyWheat Rot. Sensitivity'!L$77)*'Organic Cash Flow'!$I$10*(1+'CornSoyWheat Rot. Sensitivity'!$F83)*'Organic Cash Flow'!$I$11-'Organic Cash Flow'!$I$45,'Organic Cash Flow'!$M$46)</f>
        <v>0</v>
      </c>
      <c r="M83" s="33">
        <f>NPV('Organic Cash Flow'!$C$3,(1+'CornSoyWheat Rot. Sensitivity'!M$77)*'Organic Cash Flow'!$E$10*(1+'CornSoyWheat Rot. Sensitivity'!$F83)*'Organic Cash Flow'!$E$11-'Organic Cash Flow'!$E$45,(1+'CornSoyWheat Rot. Sensitivity'!M$77)*'Organic Cash Flow'!$I$10*(1+'CornSoyWheat Rot. Sensitivity'!$F83)*'Organic Cash Flow'!$I$11-'Organic Cash Flow'!$I$45,'Organic Cash Flow'!$M$46)</f>
        <v>0</v>
      </c>
      <c r="N83" s="33">
        <f>NPV('Organic Cash Flow'!$C$3,(1+'CornSoyWheat Rot. Sensitivity'!N$77)*'Organic Cash Flow'!$E$10*(1+'CornSoyWheat Rot. Sensitivity'!$F83)*'Organic Cash Flow'!$E$11-'Organic Cash Flow'!$E$45,(1+'CornSoyWheat Rot. Sensitivity'!N$77)*'Organic Cash Flow'!$I$10*(1+'CornSoyWheat Rot. Sensitivity'!$F83)*'Organic Cash Flow'!$I$11-'Organic Cash Flow'!$I$45,'Organic Cash Flow'!$M$46)</f>
        <v>0</v>
      </c>
      <c r="O83" s="33">
        <f>NPV('Organic Cash Flow'!$C$3,(1+'CornSoyWheat Rot. Sensitivity'!O$77)*'Organic Cash Flow'!$E$10*(1+'CornSoyWheat Rot. Sensitivity'!$F83)*'Organic Cash Flow'!$E$11-'Organic Cash Flow'!$E$45,(1+'CornSoyWheat Rot. Sensitivity'!O$77)*'Organic Cash Flow'!$I$10*(1+'CornSoyWheat Rot. Sensitivity'!$F83)*'Organic Cash Flow'!$I$11-'Organic Cash Flow'!$I$45,'Organic Cash Flow'!$M$46)</f>
        <v>0</v>
      </c>
      <c r="P83" s="33">
        <f>NPV('Organic Cash Flow'!$C$3,(1+'CornSoyWheat Rot. Sensitivity'!P$77)*'Organic Cash Flow'!$E$10*(1+'CornSoyWheat Rot. Sensitivity'!$F83)*'Organic Cash Flow'!$E$11-'Organic Cash Flow'!$E$45,(1+'CornSoyWheat Rot. Sensitivity'!P$77)*'Organic Cash Flow'!$I$10*(1+'CornSoyWheat Rot. Sensitivity'!$F83)*'Organic Cash Flow'!$I$11-'Organic Cash Flow'!$I$45,'Organic Cash Flow'!$M$46)</f>
        <v>0</v>
      </c>
      <c r="Q83" s="33">
        <f>NPV('Organic Cash Flow'!$C$3,(1+'CornSoyWheat Rot. Sensitivity'!Q$77)*'Organic Cash Flow'!$E$10*(1+'CornSoyWheat Rot. Sensitivity'!$F83)*'Organic Cash Flow'!$E$11-'Organic Cash Flow'!$E$45,(1+'CornSoyWheat Rot. Sensitivity'!Q$77)*'Organic Cash Flow'!$I$10*(1+'CornSoyWheat Rot. Sensitivity'!$F83)*'Organic Cash Flow'!$I$11-'Organic Cash Flow'!$I$45,'Organic Cash Flow'!$M$46)</f>
        <v>0</v>
      </c>
      <c r="R83" s="33">
        <f>NPV('Organic Cash Flow'!$C$3,(1+'CornSoyWheat Rot. Sensitivity'!R$77)*'Organic Cash Flow'!$E$10*(1+'CornSoyWheat Rot. Sensitivity'!$F83)*'Organic Cash Flow'!$E$11-'Organic Cash Flow'!$E$45,(1+'CornSoyWheat Rot. Sensitivity'!R$77)*'Organic Cash Flow'!$I$10*(1+'CornSoyWheat Rot. Sensitivity'!$F83)*'Organic Cash Flow'!$I$11-'Organic Cash Flow'!$I$45,'Organic Cash Flow'!$M$46)</f>
        <v>0</v>
      </c>
      <c r="S83" s="33">
        <f>NPV('Organic Cash Flow'!$C$3,(1+'CornSoyWheat Rot. Sensitivity'!S$77)*'Organic Cash Flow'!$E$10*(1+'CornSoyWheat Rot. Sensitivity'!$F83)*'Organic Cash Flow'!$E$11-'Organic Cash Flow'!$E$45,(1+'CornSoyWheat Rot. Sensitivity'!S$77)*'Organic Cash Flow'!$I$10*(1+'CornSoyWheat Rot. Sensitivity'!$F83)*'Organic Cash Flow'!$I$11-'Organic Cash Flow'!$I$45,'Organic Cash Flow'!$M$46)</f>
        <v>0</v>
      </c>
      <c r="T83" s="33"/>
      <c r="U83" s="67"/>
      <c r="W83" s="149"/>
      <c r="X83" s="32">
        <f t="shared" si="7"/>
        <v>-0.05</v>
      </c>
      <c r="Y83" s="35" t="e">
        <f>G83/NPV('Organic Cash Flow'!$C$3,'Organic Cash Flow'!$E$45,'Organic Cash Flow'!$I$45,'Organic Cash Flow'!$M$45)</f>
        <v>#DIV/0!</v>
      </c>
      <c r="Z83" s="35" t="e">
        <f>H83/NPV('Organic Cash Flow'!$C$3,'Organic Cash Flow'!$E$45,'Organic Cash Flow'!$I$45,'Organic Cash Flow'!$M$45)</f>
        <v>#DIV/0!</v>
      </c>
      <c r="AA83" s="35" t="e">
        <f>I83/NPV('Organic Cash Flow'!$C$3,'Organic Cash Flow'!$E$45,'Organic Cash Flow'!$I$45,'Organic Cash Flow'!$M$45)</f>
        <v>#DIV/0!</v>
      </c>
      <c r="AB83" s="35" t="e">
        <f>J83/NPV('Organic Cash Flow'!$C$3,'Organic Cash Flow'!$E$45,'Organic Cash Flow'!$I$45,'Organic Cash Flow'!$M$45)</f>
        <v>#DIV/0!</v>
      </c>
      <c r="AC83" s="35" t="e">
        <f>K83/NPV('Organic Cash Flow'!$C$3,'Organic Cash Flow'!$E$45,'Organic Cash Flow'!$I$45,'Organic Cash Flow'!$M$45)</f>
        <v>#DIV/0!</v>
      </c>
      <c r="AD83" s="35" t="e">
        <f>L83/NPV('Organic Cash Flow'!$C$3,'Organic Cash Flow'!$E$45,'Organic Cash Flow'!$I$45,'Organic Cash Flow'!$M$45)</f>
        <v>#DIV/0!</v>
      </c>
      <c r="AE83" s="35" t="e">
        <f>M83/NPV('Organic Cash Flow'!$C$3,'Organic Cash Flow'!$E$45,'Organic Cash Flow'!$I$45,'Organic Cash Flow'!$M$45)</f>
        <v>#DIV/0!</v>
      </c>
      <c r="AF83" s="35" t="e">
        <f>N83/NPV('Organic Cash Flow'!$C$3,'Organic Cash Flow'!$E$45,'Organic Cash Flow'!$I$45,'Organic Cash Flow'!$M$45)</f>
        <v>#DIV/0!</v>
      </c>
      <c r="AG83" s="35" t="e">
        <f>O83/NPV('Organic Cash Flow'!$C$3,'Organic Cash Flow'!$E$45,'Organic Cash Flow'!$I$45,'Organic Cash Flow'!$M$45)</f>
        <v>#DIV/0!</v>
      </c>
      <c r="AH83" s="35" t="e">
        <f>P83/NPV('Organic Cash Flow'!$C$3,'Organic Cash Flow'!$E$45,'Organic Cash Flow'!$I$45,'Organic Cash Flow'!$M$45)</f>
        <v>#DIV/0!</v>
      </c>
      <c r="AI83" s="35" t="e">
        <f>Q83/NPV('Organic Cash Flow'!$C$3,'Organic Cash Flow'!$E$45,'Organic Cash Flow'!$I$45,'Organic Cash Flow'!$M$45)</f>
        <v>#DIV/0!</v>
      </c>
      <c r="AJ83" s="35" t="e">
        <f>R83/NPV('Organic Cash Flow'!$C$3,'Organic Cash Flow'!$E$45,'Organic Cash Flow'!$I$45,'Organic Cash Flow'!$M$45)</f>
        <v>#DIV/0!</v>
      </c>
      <c r="AK83" s="35" t="e">
        <f>S83/NPV('Organic Cash Flow'!$C$3,'Organic Cash Flow'!$E$45,'Organic Cash Flow'!$I$45,'Organic Cash Flow'!$M$45)</f>
        <v>#DIV/0!</v>
      </c>
      <c r="AL83" s="17"/>
      <c r="AM83" s="61"/>
    </row>
    <row r="84" spans="1:39" ht="15.75" x14ac:dyDescent="0.25">
      <c r="A84" s="163"/>
      <c r="B84" s="149"/>
      <c r="C84" s="176">
        <f>(1+F84)*'Organic Cash Flow'!$E$11</f>
        <v>0</v>
      </c>
      <c r="D84" s="176">
        <f>(1+F84)*'Organic Cash Flow'!$I$11</f>
        <v>0</v>
      </c>
      <c r="E84" s="176">
        <f>'Organic Cash Flow'!$M$11</f>
        <v>0</v>
      </c>
      <c r="F84" s="173">
        <v>0</v>
      </c>
      <c r="G84" s="33">
        <f>NPV('Organic Cash Flow'!$C$3,(1+'CornSoyWheat Rot. Sensitivity'!G$77)*'Organic Cash Flow'!$E$10*(1+'CornSoyWheat Rot. Sensitivity'!$F84)*'Organic Cash Flow'!$E$11-'Organic Cash Flow'!$E$45,(1+'CornSoyWheat Rot. Sensitivity'!G$77)*'Organic Cash Flow'!$I$10*(1+'CornSoyWheat Rot. Sensitivity'!$F84)*'Organic Cash Flow'!$I$11-'Organic Cash Flow'!$I$45,'Organic Cash Flow'!$M$46)</f>
        <v>0</v>
      </c>
      <c r="H84" s="33">
        <f>NPV('Organic Cash Flow'!$C$3,(1+'CornSoyWheat Rot. Sensitivity'!H$77)*'Organic Cash Flow'!$E$10*(1+'CornSoyWheat Rot. Sensitivity'!$F84)*'Organic Cash Flow'!$E$11-'Organic Cash Flow'!$E$45,(1+'CornSoyWheat Rot. Sensitivity'!H$77)*'Organic Cash Flow'!$I$10*(1+'CornSoyWheat Rot. Sensitivity'!$F84)*'Organic Cash Flow'!$I$11-'Organic Cash Flow'!$I$45,'Organic Cash Flow'!$M$46)</f>
        <v>0</v>
      </c>
      <c r="I84" s="33">
        <f>NPV('Organic Cash Flow'!$C$3,(1+'CornSoyWheat Rot. Sensitivity'!I$77)*'Organic Cash Flow'!$E$10*(1+'CornSoyWheat Rot. Sensitivity'!$F84)*'Organic Cash Flow'!$E$11-'Organic Cash Flow'!$E$45,(1+'CornSoyWheat Rot. Sensitivity'!I$77)*'Organic Cash Flow'!$I$10*(1+'CornSoyWheat Rot. Sensitivity'!$F84)*'Organic Cash Flow'!$I$11-'Organic Cash Flow'!$I$45,'Organic Cash Flow'!$M$46)</f>
        <v>0</v>
      </c>
      <c r="J84" s="33">
        <f>NPV('Organic Cash Flow'!$C$3,(1+'CornSoyWheat Rot. Sensitivity'!J$77)*'Organic Cash Flow'!$E$10*(1+'CornSoyWheat Rot. Sensitivity'!$F84)*'Organic Cash Flow'!$E$11-'Organic Cash Flow'!$E$45,(1+'CornSoyWheat Rot. Sensitivity'!J$77)*'Organic Cash Flow'!$I$10*(1+'CornSoyWheat Rot. Sensitivity'!$F84)*'Organic Cash Flow'!$I$11-'Organic Cash Flow'!$I$45,'Organic Cash Flow'!$M$46)</f>
        <v>0</v>
      </c>
      <c r="K84" s="33">
        <f>NPV('Organic Cash Flow'!$C$3,(1+'CornSoyWheat Rot. Sensitivity'!K$77)*'Organic Cash Flow'!$E$10*(1+'CornSoyWheat Rot. Sensitivity'!$F84)*'Organic Cash Flow'!$E$11-'Organic Cash Flow'!$E$45,(1+'CornSoyWheat Rot. Sensitivity'!K$77)*'Organic Cash Flow'!$I$10*(1+'CornSoyWheat Rot. Sensitivity'!$F84)*'Organic Cash Flow'!$I$11-'Organic Cash Flow'!$I$45,'Organic Cash Flow'!$M$46)</f>
        <v>0</v>
      </c>
      <c r="L84" s="33">
        <f>NPV('Organic Cash Flow'!$C$3,(1+'CornSoyWheat Rot. Sensitivity'!L$77)*'Organic Cash Flow'!$E$10*(1+'CornSoyWheat Rot. Sensitivity'!$F84)*'Organic Cash Flow'!$E$11-'Organic Cash Flow'!$E$45,(1+'CornSoyWheat Rot. Sensitivity'!L$77)*'Organic Cash Flow'!$I$10*(1+'CornSoyWheat Rot. Sensitivity'!$F84)*'Organic Cash Flow'!$I$11-'Organic Cash Flow'!$I$45,'Organic Cash Flow'!$M$46)</f>
        <v>0</v>
      </c>
      <c r="M84" s="34">
        <f>NPV('Organic Cash Flow'!$C$3,(1+'CornSoyWheat Rot. Sensitivity'!M$77)*'Organic Cash Flow'!$E$10*(1+'CornSoyWheat Rot. Sensitivity'!$F84)*'Organic Cash Flow'!$E$11-'Organic Cash Flow'!$E$45,(1+'CornSoyWheat Rot. Sensitivity'!M$77)*'Organic Cash Flow'!$I$10*(1+'CornSoyWheat Rot. Sensitivity'!$F84)*'Organic Cash Flow'!$I$11-'Organic Cash Flow'!$I$45,'Organic Cash Flow'!$M$46)</f>
        <v>0</v>
      </c>
      <c r="N84" s="33">
        <f>NPV('Organic Cash Flow'!$C$3,(1+'CornSoyWheat Rot. Sensitivity'!N$77)*'Organic Cash Flow'!$E$10*(1+'CornSoyWheat Rot. Sensitivity'!$F84)*'Organic Cash Flow'!$E$11-'Organic Cash Flow'!$E$45,(1+'CornSoyWheat Rot. Sensitivity'!N$77)*'Organic Cash Flow'!$I$10*(1+'CornSoyWheat Rot. Sensitivity'!$F84)*'Organic Cash Flow'!$I$11-'Organic Cash Flow'!$I$45,'Organic Cash Flow'!$M$46)</f>
        <v>0</v>
      </c>
      <c r="O84" s="33">
        <f>NPV('Organic Cash Flow'!$C$3,(1+'CornSoyWheat Rot. Sensitivity'!O$77)*'Organic Cash Flow'!$E$10*(1+'CornSoyWheat Rot. Sensitivity'!$F84)*'Organic Cash Flow'!$E$11-'Organic Cash Flow'!$E$45,(1+'CornSoyWheat Rot. Sensitivity'!O$77)*'Organic Cash Flow'!$I$10*(1+'CornSoyWheat Rot. Sensitivity'!$F84)*'Organic Cash Flow'!$I$11-'Organic Cash Flow'!$I$45,'Organic Cash Flow'!$M$46)</f>
        <v>0</v>
      </c>
      <c r="P84" s="33">
        <f>NPV('Organic Cash Flow'!$C$3,(1+'CornSoyWheat Rot. Sensitivity'!P$77)*'Organic Cash Flow'!$E$10*(1+'CornSoyWheat Rot. Sensitivity'!$F84)*'Organic Cash Flow'!$E$11-'Organic Cash Flow'!$E$45,(1+'CornSoyWheat Rot. Sensitivity'!P$77)*'Organic Cash Flow'!$I$10*(1+'CornSoyWheat Rot. Sensitivity'!$F84)*'Organic Cash Flow'!$I$11-'Organic Cash Flow'!$I$45,'Organic Cash Flow'!$M$46)</f>
        <v>0</v>
      </c>
      <c r="Q84" s="33">
        <f>NPV('Organic Cash Flow'!$C$3,(1+'CornSoyWheat Rot. Sensitivity'!Q$77)*'Organic Cash Flow'!$E$10*(1+'CornSoyWheat Rot. Sensitivity'!$F84)*'Organic Cash Flow'!$E$11-'Organic Cash Flow'!$E$45,(1+'CornSoyWheat Rot. Sensitivity'!Q$77)*'Organic Cash Flow'!$I$10*(1+'CornSoyWheat Rot. Sensitivity'!$F84)*'Organic Cash Flow'!$I$11-'Organic Cash Flow'!$I$45,'Organic Cash Flow'!$M$46)</f>
        <v>0</v>
      </c>
      <c r="R84" s="33">
        <f>NPV('Organic Cash Flow'!$C$3,(1+'CornSoyWheat Rot. Sensitivity'!R$77)*'Organic Cash Flow'!$E$10*(1+'CornSoyWheat Rot. Sensitivity'!$F84)*'Organic Cash Flow'!$E$11-'Organic Cash Flow'!$E$45,(1+'CornSoyWheat Rot. Sensitivity'!R$77)*'Organic Cash Flow'!$I$10*(1+'CornSoyWheat Rot. Sensitivity'!$F84)*'Organic Cash Flow'!$I$11-'Organic Cash Flow'!$I$45,'Organic Cash Flow'!$M$46)</f>
        <v>0</v>
      </c>
      <c r="S84" s="33">
        <f>NPV('Organic Cash Flow'!$C$3,(1+'CornSoyWheat Rot. Sensitivity'!S$77)*'Organic Cash Flow'!$E$10*(1+'CornSoyWheat Rot. Sensitivity'!$F84)*'Organic Cash Flow'!$E$11-'Organic Cash Flow'!$E$45,(1+'CornSoyWheat Rot. Sensitivity'!S$77)*'Organic Cash Flow'!$I$10*(1+'CornSoyWheat Rot. Sensitivity'!$F84)*'Organic Cash Flow'!$I$11-'Organic Cash Flow'!$I$45,'Organic Cash Flow'!$M$46)</f>
        <v>0</v>
      </c>
      <c r="T84" s="33"/>
      <c r="U84" s="67"/>
      <c r="W84" s="149"/>
      <c r="X84" s="32">
        <f t="shared" si="7"/>
        <v>0</v>
      </c>
      <c r="Y84" s="35" t="e">
        <f>G84/NPV('Organic Cash Flow'!$C$3,'Organic Cash Flow'!$E$45,'Organic Cash Flow'!$I$45,'Organic Cash Flow'!$M$45)</f>
        <v>#DIV/0!</v>
      </c>
      <c r="Z84" s="35" t="e">
        <f>H84/NPV('Organic Cash Flow'!$C$3,'Organic Cash Flow'!$E$45,'Organic Cash Flow'!$I$45,'Organic Cash Flow'!$M$45)</f>
        <v>#DIV/0!</v>
      </c>
      <c r="AA84" s="35" t="e">
        <f>I84/NPV('Organic Cash Flow'!$C$3,'Organic Cash Flow'!$E$45,'Organic Cash Flow'!$I$45,'Organic Cash Flow'!$M$45)</f>
        <v>#DIV/0!</v>
      </c>
      <c r="AB84" s="35" t="e">
        <f>J84/NPV('Organic Cash Flow'!$C$3,'Organic Cash Flow'!$E$45,'Organic Cash Flow'!$I$45,'Organic Cash Flow'!$M$45)</f>
        <v>#DIV/0!</v>
      </c>
      <c r="AC84" s="35" t="e">
        <f>K84/NPV('Organic Cash Flow'!$C$3,'Organic Cash Flow'!$E$45,'Organic Cash Flow'!$I$45,'Organic Cash Flow'!$M$45)</f>
        <v>#DIV/0!</v>
      </c>
      <c r="AD84" s="35" t="e">
        <f>L84/NPV('Organic Cash Flow'!$C$3,'Organic Cash Flow'!$E$45,'Organic Cash Flow'!$I$45,'Organic Cash Flow'!$M$45)</f>
        <v>#DIV/0!</v>
      </c>
      <c r="AE84" s="36" t="e">
        <f>M84/NPV('Organic Cash Flow'!$C$3,'Organic Cash Flow'!$E$45,'Organic Cash Flow'!$I$45,'Organic Cash Flow'!$M$45)</f>
        <v>#DIV/0!</v>
      </c>
      <c r="AF84" s="35" t="e">
        <f>N84/NPV('Organic Cash Flow'!$C$3,'Organic Cash Flow'!$E$45,'Organic Cash Flow'!$I$45,'Organic Cash Flow'!$M$45)</f>
        <v>#DIV/0!</v>
      </c>
      <c r="AG84" s="35" t="e">
        <f>O84/NPV('Organic Cash Flow'!$C$3,'Organic Cash Flow'!$E$45,'Organic Cash Flow'!$I$45,'Organic Cash Flow'!$M$45)</f>
        <v>#DIV/0!</v>
      </c>
      <c r="AH84" s="35" t="e">
        <f>P84/NPV('Organic Cash Flow'!$C$3,'Organic Cash Flow'!$E$45,'Organic Cash Flow'!$I$45,'Organic Cash Flow'!$M$45)</f>
        <v>#DIV/0!</v>
      </c>
      <c r="AI84" s="35" t="e">
        <f>Q84/NPV('Organic Cash Flow'!$C$3,'Organic Cash Flow'!$E$45,'Organic Cash Flow'!$I$45,'Organic Cash Flow'!$M$45)</f>
        <v>#DIV/0!</v>
      </c>
      <c r="AJ84" s="35" t="e">
        <f>R84/NPV('Organic Cash Flow'!$C$3,'Organic Cash Flow'!$E$45,'Organic Cash Flow'!$I$45,'Organic Cash Flow'!$M$45)</f>
        <v>#DIV/0!</v>
      </c>
      <c r="AK84" s="35" t="e">
        <f>S84/NPV('Organic Cash Flow'!$C$3,'Organic Cash Flow'!$E$45,'Organic Cash Flow'!$I$45,'Organic Cash Flow'!$M$45)</f>
        <v>#DIV/0!</v>
      </c>
      <c r="AL84" s="17"/>
      <c r="AM84" s="61"/>
    </row>
    <row r="85" spans="1:39" x14ac:dyDescent="0.25">
      <c r="A85" s="163"/>
      <c r="B85" s="149"/>
      <c r="C85" s="176">
        <f>(1+F85)*'Organic Cash Flow'!$E$11</f>
        <v>0</v>
      </c>
      <c r="D85" s="176">
        <f>(1+F85)*'Organic Cash Flow'!$I$11</f>
        <v>0</v>
      </c>
      <c r="E85" s="176">
        <f>'Organic Cash Flow'!$M$11</f>
        <v>0</v>
      </c>
      <c r="F85" s="173">
        <v>0.05</v>
      </c>
      <c r="G85" s="33">
        <f>NPV('Organic Cash Flow'!$C$3,(1+'CornSoyWheat Rot. Sensitivity'!G$77)*'Organic Cash Flow'!$E$10*(1+'CornSoyWheat Rot. Sensitivity'!$F85)*'Organic Cash Flow'!$E$11-'Organic Cash Flow'!$E$45,(1+'CornSoyWheat Rot. Sensitivity'!G$77)*'Organic Cash Flow'!$I$10*(1+'CornSoyWheat Rot. Sensitivity'!$F85)*'Organic Cash Flow'!$I$11-'Organic Cash Flow'!$I$45,'Organic Cash Flow'!$M$46)</f>
        <v>0</v>
      </c>
      <c r="H85" s="33">
        <f>NPV('Organic Cash Flow'!$C$3,(1+'CornSoyWheat Rot. Sensitivity'!H$77)*'Organic Cash Flow'!$E$10*(1+'CornSoyWheat Rot. Sensitivity'!$F85)*'Organic Cash Flow'!$E$11-'Organic Cash Flow'!$E$45,(1+'CornSoyWheat Rot. Sensitivity'!H$77)*'Organic Cash Flow'!$I$10*(1+'CornSoyWheat Rot. Sensitivity'!$F85)*'Organic Cash Flow'!$I$11-'Organic Cash Flow'!$I$45,'Organic Cash Flow'!$M$46)</f>
        <v>0</v>
      </c>
      <c r="I85" s="33">
        <f>NPV('Organic Cash Flow'!$C$3,(1+'CornSoyWheat Rot. Sensitivity'!I$77)*'Organic Cash Flow'!$E$10*(1+'CornSoyWheat Rot. Sensitivity'!$F85)*'Organic Cash Flow'!$E$11-'Organic Cash Flow'!$E$45,(1+'CornSoyWheat Rot. Sensitivity'!I$77)*'Organic Cash Flow'!$I$10*(1+'CornSoyWheat Rot. Sensitivity'!$F85)*'Organic Cash Flow'!$I$11-'Organic Cash Flow'!$I$45,'Organic Cash Flow'!$M$46)</f>
        <v>0</v>
      </c>
      <c r="J85" s="33">
        <f>NPV('Organic Cash Flow'!$C$3,(1+'CornSoyWheat Rot. Sensitivity'!J$77)*'Organic Cash Flow'!$E$10*(1+'CornSoyWheat Rot. Sensitivity'!$F85)*'Organic Cash Flow'!$E$11-'Organic Cash Flow'!$E$45,(1+'CornSoyWheat Rot. Sensitivity'!J$77)*'Organic Cash Flow'!$I$10*(1+'CornSoyWheat Rot. Sensitivity'!$F85)*'Organic Cash Flow'!$I$11-'Organic Cash Flow'!$I$45,'Organic Cash Flow'!$M$46)</f>
        <v>0</v>
      </c>
      <c r="K85" s="33">
        <f>NPV('Organic Cash Flow'!$C$3,(1+'CornSoyWheat Rot. Sensitivity'!K$77)*'Organic Cash Flow'!$E$10*(1+'CornSoyWheat Rot. Sensitivity'!$F85)*'Organic Cash Flow'!$E$11-'Organic Cash Flow'!$E$45,(1+'CornSoyWheat Rot. Sensitivity'!K$77)*'Organic Cash Flow'!$I$10*(1+'CornSoyWheat Rot. Sensitivity'!$F85)*'Organic Cash Flow'!$I$11-'Organic Cash Flow'!$I$45,'Organic Cash Flow'!$M$46)</f>
        <v>0</v>
      </c>
      <c r="L85" s="33">
        <f>NPV('Organic Cash Flow'!$C$3,(1+'CornSoyWheat Rot. Sensitivity'!L$77)*'Organic Cash Flow'!$E$10*(1+'CornSoyWheat Rot. Sensitivity'!$F85)*'Organic Cash Flow'!$E$11-'Organic Cash Flow'!$E$45,(1+'CornSoyWheat Rot. Sensitivity'!L$77)*'Organic Cash Flow'!$I$10*(1+'CornSoyWheat Rot. Sensitivity'!$F85)*'Organic Cash Flow'!$I$11-'Organic Cash Flow'!$I$45,'Organic Cash Flow'!$M$46)</f>
        <v>0</v>
      </c>
      <c r="M85" s="33">
        <f>NPV('Organic Cash Flow'!$C$3,(1+'CornSoyWheat Rot. Sensitivity'!M$77)*'Organic Cash Flow'!$E$10*(1+'CornSoyWheat Rot. Sensitivity'!$F85)*'Organic Cash Flow'!$E$11-'Organic Cash Flow'!$E$45,(1+'CornSoyWheat Rot. Sensitivity'!M$77)*'Organic Cash Flow'!$I$10*(1+'CornSoyWheat Rot. Sensitivity'!$F85)*'Organic Cash Flow'!$I$11-'Organic Cash Flow'!$I$45,'Organic Cash Flow'!$M$46)</f>
        <v>0</v>
      </c>
      <c r="N85" s="33">
        <f>NPV('Organic Cash Flow'!$C$3,(1+'CornSoyWheat Rot. Sensitivity'!N$77)*'Organic Cash Flow'!$E$10*(1+'CornSoyWheat Rot. Sensitivity'!$F85)*'Organic Cash Flow'!$E$11-'Organic Cash Flow'!$E$45,(1+'CornSoyWheat Rot. Sensitivity'!N$77)*'Organic Cash Flow'!$I$10*(1+'CornSoyWheat Rot. Sensitivity'!$F85)*'Organic Cash Flow'!$I$11-'Organic Cash Flow'!$I$45,'Organic Cash Flow'!$M$46)</f>
        <v>0</v>
      </c>
      <c r="O85" s="33">
        <f>NPV('Organic Cash Flow'!$C$3,(1+'CornSoyWheat Rot. Sensitivity'!O$77)*'Organic Cash Flow'!$E$10*(1+'CornSoyWheat Rot. Sensitivity'!$F85)*'Organic Cash Flow'!$E$11-'Organic Cash Flow'!$E$45,(1+'CornSoyWheat Rot. Sensitivity'!O$77)*'Organic Cash Flow'!$I$10*(1+'CornSoyWheat Rot. Sensitivity'!$F85)*'Organic Cash Flow'!$I$11-'Organic Cash Flow'!$I$45,'Organic Cash Flow'!$M$46)</f>
        <v>0</v>
      </c>
      <c r="P85" s="33">
        <f>NPV('Organic Cash Flow'!$C$3,(1+'CornSoyWheat Rot. Sensitivity'!P$77)*'Organic Cash Flow'!$E$10*(1+'CornSoyWheat Rot. Sensitivity'!$F85)*'Organic Cash Flow'!$E$11-'Organic Cash Flow'!$E$45,(1+'CornSoyWheat Rot. Sensitivity'!P$77)*'Organic Cash Flow'!$I$10*(1+'CornSoyWheat Rot. Sensitivity'!$F85)*'Organic Cash Flow'!$I$11-'Organic Cash Flow'!$I$45,'Organic Cash Flow'!$M$46)</f>
        <v>0</v>
      </c>
      <c r="Q85" s="33">
        <f>NPV('Organic Cash Flow'!$C$3,(1+'CornSoyWheat Rot. Sensitivity'!Q$77)*'Organic Cash Flow'!$E$10*(1+'CornSoyWheat Rot. Sensitivity'!$F85)*'Organic Cash Flow'!$E$11-'Organic Cash Flow'!$E$45,(1+'CornSoyWheat Rot. Sensitivity'!Q$77)*'Organic Cash Flow'!$I$10*(1+'CornSoyWheat Rot. Sensitivity'!$F85)*'Organic Cash Flow'!$I$11-'Organic Cash Flow'!$I$45,'Organic Cash Flow'!$M$46)</f>
        <v>0</v>
      </c>
      <c r="R85" s="33">
        <f>NPV('Organic Cash Flow'!$C$3,(1+'CornSoyWheat Rot. Sensitivity'!R$77)*'Organic Cash Flow'!$E$10*(1+'CornSoyWheat Rot. Sensitivity'!$F85)*'Organic Cash Flow'!$E$11-'Organic Cash Flow'!$E$45,(1+'CornSoyWheat Rot. Sensitivity'!R$77)*'Organic Cash Flow'!$I$10*(1+'CornSoyWheat Rot. Sensitivity'!$F85)*'Organic Cash Flow'!$I$11-'Organic Cash Flow'!$I$45,'Organic Cash Flow'!$M$46)</f>
        <v>0</v>
      </c>
      <c r="S85" s="33">
        <f>NPV('Organic Cash Flow'!$C$3,(1+'CornSoyWheat Rot. Sensitivity'!S$77)*'Organic Cash Flow'!$E$10*(1+'CornSoyWheat Rot. Sensitivity'!$F85)*'Organic Cash Flow'!$E$11-'Organic Cash Flow'!$E$45,(1+'CornSoyWheat Rot. Sensitivity'!S$77)*'Organic Cash Flow'!$I$10*(1+'CornSoyWheat Rot. Sensitivity'!$F85)*'Organic Cash Flow'!$I$11-'Organic Cash Flow'!$I$45,'Organic Cash Flow'!$M$46)</f>
        <v>0</v>
      </c>
      <c r="T85" s="33"/>
      <c r="U85" s="67"/>
      <c r="W85" s="149"/>
      <c r="X85" s="32">
        <f t="shared" si="7"/>
        <v>0.05</v>
      </c>
      <c r="Y85" s="35" t="e">
        <f>G85/NPV('Organic Cash Flow'!$C$3,'Organic Cash Flow'!$E$45,'Organic Cash Flow'!$I$45,'Organic Cash Flow'!$M$45)</f>
        <v>#DIV/0!</v>
      </c>
      <c r="Z85" s="35" t="e">
        <f>H85/NPV('Organic Cash Flow'!$C$3,'Organic Cash Flow'!$E$45,'Organic Cash Flow'!$I$45,'Organic Cash Flow'!$M$45)</f>
        <v>#DIV/0!</v>
      </c>
      <c r="AA85" s="35" t="e">
        <f>I85/NPV('Organic Cash Flow'!$C$3,'Organic Cash Flow'!$E$45,'Organic Cash Flow'!$I$45,'Organic Cash Flow'!$M$45)</f>
        <v>#DIV/0!</v>
      </c>
      <c r="AB85" s="35" t="e">
        <f>J85/NPV('Organic Cash Flow'!$C$3,'Organic Cash Flow'!$E$45,'Organic Cash Flow'!$I$45,'Organic Cash Flow'!$M$45)</f>
        <v>#DIV/0!</v>
      </c>
      <c r="AC85" s="35" t="e">
        <f>K85/NPV('Organic Cash Flow'!$C$3,'Organic Cash Flow'!$E$45,'Organic Cash Flow'!$I$45,'Organic Cash Flow'!$M$45)</f>
        <v>#DIV/0!</v>
      </c>
      <c r="AD85" s="35" t="e">
        <f>L85/NPV('Organic Cash Flow'!$C$3,'Organic Cash Flow'!$E$45,'Organic Cash Flow'!$I$45,'Organic Cash Flow'!$M$45)</f>
        <v>#DIV/0!</v>
      </c>
      <c r="AE85" s="35" t="e">
        <f>M85/NPV('Organic Cash Flow'!$C$3,'Organic Cash Flow'!$E$45,'Organic Cash Flow'!$I$45,'Organic Cash Flow'!$M$45)</f>
        <v>#DIV/0!</v>
      </c>
      <c r="AF85" s="35" t="e">
        <f>N85/NPV('Organic Cash Flow'!$C$3,'Organic Cash Flow'!$E$45,'Organic Cash Flow'!$I$45,'Organic Cash Flow'!$M$45)</f>
        <v>#DIV/0!</v>
      </c>
      <c r="AG85" s="35" t="e">
        <f>O85/NPV('Organic Cash Flow'!$C$3,'Organic Cash Flow'!$E$45,'Organic Cash Flow'!$I$45,'Organic Cash Flow'!$M$45)</f>
        <v>#DIV/0!</v>
      </c>
      <c r="AH85" s="35" t="e">
        <f>P85/NPV('Organic Cash Flow'!$C$3,'Organic Cash Flow'!$E$45,'Organic Cash Flow'!$I$45,'Organic Cash Flow'!$M$45)</f>
        <v>#DIV/0!</v>
      </c>
      <c r="AI85" s="35" t="e">
        <f>Q85/NPV('Organic Cash Flow'!$C$3,'Organic Cash Flow'!$E$45,'Organic Cash Flow'!$I$45,'Organic Cash Flow'!$M$45)</f>
        <v>#DIV/0!</v>
      </c>
      <c r="AJ85" s="35" t="e">
        <f>R85/NPV('Organic Cash Flow'!$C$3,'Organic Cash Flow'!$E$45,'Organic Cash Flow'!$I$45,'Organic Cash Flow'!$M$45)</f>
        <v>#DIV/0!</v>
      </c>
      <c r="AK85" s="35" t="e">
        <f>S85/NPV('Organic Cash Flow'!$C$3,'Organic Cash Flow'!$E$45,'Organic Cash Flow'!$I$45,'Organic Cash Flow'!$M$45)</f>
        <v>#DIV/0!</v>
      </c>
      <c r="AL85" s="17"/>
      <c r="AM85" s="61"/>
    </row>
    <row r="86" spans="1:39" x14ac:dyDescent="0.25">
      <c r="A86" s="163"/>
      <c r="B86" s="149"/>
      <c r="C86" s="176">
        <f>(1+F86)*'Organic Cash Flow'!$E$11</f>
        <v>0</v>
      </c>
      <c r="D86" s="176">
        <f>(1+F86)*'Organic Cash Flow'!$I$11</f>
        <v>0</v>
      </c>
      <c r="E86" s="176">
        <f>'Organic Cash Flow'!$M$11</f>
        <v>0</v>
      </c>
      <c r="F86" s="173">
        <v>0.1</v>
      </c>
      <c r="G86" s="33">
        <f>NPV('Organic Cash Flow'!$C$3,(1+'CornSoyWheat Rot. Sensitivity'!G$77)*'Organic Cash Flow'!$E$10*(1+'CornSoyWheat Rot. Sensitivity'!$F86)*'Organic Cash Flow'!$E$11-'Organic Cash Flow'!$E$45,(1+'CornSoyWheat Rot. Sensitivity'!G$77)*'Organic Cash Flow'!$I$10*(1+'CornSoyWheat Rot. Sensitivity'!$F86)*'Organic Cash Flow'!$I$11-'Organic Cash Flow'!$I$45,'Organic Cash Flow'!$M$46)</f>
        <v>0</v>
      </c>
      <c r="H86" s="33">
        <f>NPV('Organic Cash Flow'!$C$3,(1+'CornSoyWheat Rot. Sensitivity'!H$77)*'Organic Cash Flow'!$E$10*(1+'CornSoyWheat Rot. Sensitivity'!$F86)*'Organic Cash Flow'!$E$11-'Organic Cash Flow'!$E$45,(1+'CornSoyWheat Rot. Sensitivity'!H$77)*'Organic Cash Flow'!$I$10*(1+'CornSoyWheat Rot. Sensitivity'!$F86)*'Organic Cash Flow'!$I$11-'Organic Cash Flow'!$I$45,'Organic Cash Flow'!$M$46)</f>
        <v>0</v>
      </c>
      <c r="I86" s="33">
        <f>NPV('Organic Cash Flow'!$C$3,(1+'CornSoyWheat Rot. Sensitivity'!I$77)*'Organic Cash Flow'!$E$10*(1+'CornSoyWheat Rot. Sensitivity'!$F86)*'Organic Cash Flow'!$E$11-'Organic Cash Flow'!$E$45,(1+'CornSoyWheat Rot. Sensitivity'!I$77)*'Organic Cash Flow'!$I$10*(1+'CornSoyWheat Rot. Sensitivity'!$F86)*'Organic Cash Flow'!$I$11-'Organic Cash Flow'!$I$45,'Organic Cash Flow'!$M$46)</f>
        <v>0</v>
      </c>
      <c r="J86" s="33">
        <f>NPV('Organic Cash Flow'!$C$3,(1+'CornSoyWheat Rot. Sensitivity'!J$77)*'Organic Cash Flow'!$E$10*(1+'CornSoyWheat Rot. Sensitivity'!$F86)*'Organic Cash Flow'!$E$11-'Organic Cash Flow'!$E$45,(1+'CornSoyWheat Rot. Sensitivity'!J$77)*'Organic Cash Flow'!$I$10*(1+'CornSoyWheat Rot. Sensitivity'!$F86)*'Organic Cash Flow'!$I$11-'Organic Cash Flow'!$I$45,'Organic Cash Flow'!$M$46)</f>
        <v>0</v>
      </c>
      <c r="K86" s="33">
        <f>NPV('Organic Cash Flow'!$C$3,(1+'CornSoyWheat Rot. Sensitivity'!K$77)*'Organic Cash Flow'!$E$10*(1+'CornSoyWheat Rot. Sensitivity'!$F86)*'Organic Cash Flow'!$E$11-'Organic Cash Flow'!$E$45,(1+'CornSoyWheat Rot. Sensitivity'!K$77)*'Organic Cash Flow'!$I$10*(1+'CornSoyWheat Rot. Sensitivity'!$F86)*'Organic Cash Flow'!$I$11-'Organic Cash Flow'!$I$45,'Organic Cash Flow'!$M$46)</f>
        <v>0</v>
      </c>
      <c r="L86" s="33">
        <f>NPV('Organic Cash Flow'!$C$3,(1+'CornSoyWheat Rot. Sensitivity'!L$77)*'Organic Cash Flow'!$E$10*(1+'CornSoyWheat Rot. Sensitivity'!$F86)*'Organic Cash Flow'!$E$11-'Organic Cash Flow'!$E$45,(1+'CornSoyWheat Rot. Sensitivity'!L$77)*'Organic Cash Flow'!$I$10*(1+'CornSoyWheat Rot. Sensitivity'!$F86)*'Organic Cash Flow'!$I$11-'Organic Cash Flow'!$I$45,'Organic Cash Flow'!$M$46)</f>
        <v>0</v>
      </c>
      <c r="M86" s="33">
        <f>NPV('Organic Cash Flow'!$C$3,(1+'CornSoyWheat Rot. Sensitivity'!M$77)*'Organic Cash Flow'!$E$10*(1+'CornSoyWheat Rot. Sensitivity'!$F86)*'Organic Cash Flow'!$E$11-'Organic Cash Flow'!$E$45,(1+'CornSoyWheat Rot. Sensitivity'!M$77)*'Organic Cash Flow'!$I$10*(1+'CornSoyWheat Rot. Sensitivity'!$F86)*'Organic Cash Flow'!$I$11-'Organic Cash Flow'!$I$45,'Organic Cash Flow'!$M$46)</f>
        <v>0</v>
      </c>
      <c r="N86" s="33">
        <f>NPV('Organic Cash Flow'!$C$3,(1+'CornSoyWheat Rot. Sensitivity'!N$77)*'Organic Cash Flow'!$E$10*(1+'CornSoyWheat Rot. Sensitivity'!$F86)*'Organic Cash Flow'!$E$11-'Organic Cash Flow'!$E$45,(1+'CornSoyWheat Rot. Sensitivity'!N$77)*'Organic Cash Flow'!$I$10*(1+'CornSoyWheat Rot. Sensitivity'!$F86)*'Organic Cash Flow'!$I$11-'Organic Cash Flow'!$I$45,'Organic Cash Flow'!$M$46)</f>
        <v>0</v>
      </c>
      <c r="O86" s="33">
        <f>NPV('Organic Cash Flow'!$C$3,(1+'CornSoyWheat Rot. Sensitivity'!O$77)*'Organic Cash Flow'!$E$10*(1+'CornSoyWheat Rot. Sensitivity'!$F86)*'Organic Cash Flow'!$E$11-'Organic Cash Flow'!$E$45,(1+'CornSoyWheat Rot. Sensitivity'!O$77)*'Organic Cash Flow'!$I$10*(1+'CornSoyWheat Rot. Sensitivity'!$F86)*'Organic Cash Flow'!$I$11-'Organic Cash Flow'!$I$45,'Organic Cash Flow'!$M$46)</f>
        <v>0</v>
      </c>
      <c r="P86" s="33">
        <f>NPV('Organic Cash Flow'!$C$3,(1+'CornSoyWheat Rot. Sensitivity'!P$77)*'Organic Cash Flow'!$E$10*(1+'CornSoyWheat Rot. Sensitivity'!$F86)*'Organic Cash Flow'!$E$11-'Organic Cash Flow'!$E$45,(1+'CornSoyWheat Rot. Sensitivity'!P$77)*'Organic Cash Flow'!$I$10*(1+'CornSoyWheat Rot. Sensitivity'!$F86)*'Organic Cash Flow'!$I$11-'Organic Cash Flow'!$I$45,'Organic Cash Flow'!$M$46)</f>
        <v>0</v>
      </c>
      <c r="Q86" s="33">
        <f>NPV('Organic Cash Flow'!$C$3,(1+'CornSoyWheat Rot. Sensitivity'!Q$77)*'Organic Cash Flow'!$E$10*(1+'CornSoyWheat Rot. Sensitivity'!$F86)*'Organic Cash Flow'!$E$11-'Organic Cash Flow'!$E$45,(1+'CornSoyWheat Rot. Sensitivity'!Q$77)*'Organic Cash Flow'!$I$10*(1+'CornSoyWheat Rot. Sensitivity'!$F86)*'Organic Cash Flow'!$I$11-'Organic Cash Flow'!$I$45,'Organic Cash Flow'!$M$46)</f>
        <v>0</v>
      </c>
      <c r="R86" s="33">
        <f>NPV('Organic Cash Flow'!$C$3,(1+'CornSoyWheat Rot. Sensitivity'!R$77)*'Organic Cash Flow'!$E$10*(1+'CornSoyWheat Rot. Sensitivity'!$F86)*'Organic Cash Flow'!$E$11-'Organic Cash Flow'!$E$45,(1+'CornSoyWheat Rot. Sensitivity'!R$77)*'Organic Cash Flow'!$I$10*(1+'CornSoyWheat Rot. Sensitivity'!$F86)*'Organic Cash Flow'!$I$11-'Organic Cash Flow'!$I$45,'Organic Cash Flow'!$M$46)</f>
        <v>0</v>
      </c>
      <c r="S86" s="33">
        <f>NPV('Organic Cash Flow'!$C$3,(1+'CornSoyWheat Rot. Sensitivity'!S$77)*'Organic Cash Flow'!$E$10*(1+'CornSoyWheat Rot. Sensitivity'!$F86)*'Organic Cash Flow'!$E$11-'Organic Cash Flow'!$E$45,(1+'CornSoyWheat Rot. Sensitivity'!S$77)*'Organic Cash Flow'!$I$10*(1+'CornSoyWheat Rot. Sensitivity'!$F86)*'Organic Cash Flow'!$I$11-'Organic Cash Flow'!$I$45,'Organic Cash Flow'!$M$46)</f>
        <v>0</v>
      </c>
      <c r="T86" s="33"/>
      <c r="U86" s="67"/>
      <c r="W86" s="149"/>
      <c r="X86" s="32">
        <f t="shared" si="7"/>
        <v>0.1</v>
      </c>
      <c r="Y86" s="35" t="e">
        <f>G86/NPV('Organic Cash Flow'!$C$3,'Organic Cash Flow'!$E$45,'Organic Cash Flow'!$I$45,'Organic Cash Flow'!$M$45)</f>
        <v>#DIV/0!</v>
      </c>
      <c r="Z86" s="35" t="e">
        <f>H86/NPV('Organic Cash Flow'!$C$3,'Organic Cash Flow'!$E$45,'Organic Cash Flow'!$I$45,'Organic Cash Flow'!$M$45)</f>
        <v>#DIV/0!</v>
      </c>
      <c r="AA86" s="35" t="e">
        <f>I86/NPV('Organic Cash Flow'!$C$3,'Organic Cash Flow'!$E$45,'Organic Cash Flow'!$I$45,'Organic Cash Flow'!$M$45)</f>
        <v>#DIV/0!</v>
      </c>
      <c r="AB86" s="35" t="e">
        <f>J86/NPV('Organic Cash Flow'!$C$3,'Organic Cash Flow'!$E$45,'Organic Cash Flow'!$I$45,'Organic Cash Flow'!$M$45)</f>
        <v>#DIV/0!</v>
      </c>
      <c r="AC86" s="35" t="e">
        <f>K86/NPV('Organic Cash Flow'!$C$3,'Organic Cash Flow'!$E$45,'Organic Cash Flow'!$I$45,'Organic Cash Flow'!$M$45)</f>
        <v>#DIV/0!</v>
      </c>
      <c r="AD86" s="35" t="e">
        <f>L86/NPV('Organic Cash Flow'!$C$3,'Organic Cash Flow'!$E$45,'Organic Cash Flow'!$I$45,'Organic Cash Flow'!$M$45)</f>
        <v>#DIV/0!</v>
      </c>
      <c r="AE86" s="35" t="e">
        <f>M86/NPV('Organic Cash Flow'!$C$3,'Organic Cash Flow'!$E$45,'Organic Cash Flow'!$I$45,'Organic Cash Flow'!$M$45)</f>
        <v>#DIV/0!</v>
      </c>
      <c r="AF86" s="35" t="e">
        <f>N86/NPV('Organic Cash Flow'!$C$3,'Organic Cash Flow'!$E$45,'Organic Cash Flow'!$I$45,'Organic Cash Flow'!$M$45)</f>
        <v>#DIV/0!</v>
      </c>
      <c r="AG86" s="35" t="e">
        <f>O86/NPV('Organic Cash Flow'!$C$3,'Organic Cash Flow'!$E$45,'Organic Cash Flow'!$I$45,'Organic Cash Flow'!$M$45)</f>
        <v>#DIV/0!</v>
      </c>
      <c r="AH86" s="35" t="e">
        <f>P86/NPV('Organic Cash Flow'!$C$3,'Organic Cash Flow'!$E$45,'Organic Cash Flow'!$I$45,'Organic Cash Flow'!$M$45)</f>
        <v>#DIV/0!</v>
      </c>
      <c r="AI86" s="35" t="e">
        <f>Q86/NPV('Organic Cash Flow'!$C$3,'Organic Cash Flow'!$E$45,'Organic Cash Flow'!$I$45,'Organic Cash Flow'!$M$45)</f>
        <v>#DIV/0!</v>
      </c>
      <c r="AJ86" s="35" t="e">
        <f>R86/NPV('Organic Cash Flow'!$C$3,'Organic Cash Flow'!$E$45,'Organic Cash Flow'!$I$45,'Organic Cash Flow'!$M$45)</f>
        <v>#DIV/0!</v>
      </c>
      <c r="AK86" s="35" t="e">
        <f>S86/NPV('Organic Cash Flow'!$C$3,'Organic Cash Flow'!$E$45,'Organic Cash Flow'!$I$45,'Organic Cash Flow'!$M$45)</f>
        <v>#DIV/0!</v>
      </c>
      <c r="AL86" s="17"/>
      <c r="AM86" s="61"/>
    </row>
    <row r="87" spans="1:39" x14ac:dyDescent="0.25">
      <c r="A87" s="163"/>
      <c r="B87" s="149"/>
      <c r="C87" s="176">
        <f>(1+F87)*'Organic Cash Flow'!$E$11</f>
        <v>0</v>
      </c>
      <c r="D87" s="176">
        <f>(1+F87)*'Organic Cash Flow'!$I$11</f>
        <v>0</v>
      </c>
      <c r="E87" s="176">
        <f>'Organic Cash Flow'!$M$11</f>
        <v>0</v>
      </c>
      <c r="F87" s="173">
        <v>0.15</v>
      </c>
      <c r="G87" s="33">
        <f>NPV('Organic Cash Flow'!$C$3,(1+'CornSoyWheat Rot. Sensitivity'!G$77)*'Organic Cash Flow'!$E$10*(1+'CornSoyWheat Rot. Sensitivity'!$F87)*'Organic Cash Flow'!$E$11-'Organic Cash Flow'!$E$45,(1+'CornSoyWheat Rot. Sensitivity'!G$77)*'Organic Cash Flow'!$I$10*(1+'CornSoyWheat Rot. Sensitivity'!$F87)*'Organic Cash Flow'!$I$11-'Organic Cash Flow'!$I$45,'Organic Cash Flow'!$M$46)</f>
        <v>0</v>
      </c>
      <c r="H87" s="33">
        <f>NPV('Organic Cash Flow'!$C$3,(1+'CornSoyWheat Rot. Sensitivity'!H$77)*'Organic Cash Flow'!$E$10*(1+'CornSoyWheat Rot. Sensitivity'!$F87)*'Organic Cash Flow'!$E$11-'Organic Cash Flow'!$E$45,(1+'CornSoyWheat Rot. Sensitivity'!H$77)*'Organic Cash Flow'!$I$10*(1+'CornSoyWheat Rot. Sensitivity'!$F87)*'Organic Cash Flow'!$I$11-'Organic Cash Flow'!$I$45,'Organic Cash Flow'!$M$46)</f>
        <v>0</v>
      </c>
      <c r="I87" s="33">
        <f>NPV('Organic Cash Flow'!$C$3,(1+'CornSoyWheat Rot. Sensitivity'!I$77)*'Organic Cash Flow'!$E$10*(1+'CornSoyWheat Rot. Sensitivity'!$F87)*'Organic Cash Flow'!$E$11-'Organic Cash Flow'!$E$45,(1+'CornSoyWheat Rot. Sensitivity'!I$77)*'Organic Cash Flow'!$I$10*(1+'CornSoyWheat Rot. Sensitivity'!$F87)*'Organic Cash Flow'!$I$11-'Organic Cash Flow'!$I$45,'Organic Cash Flow'!$M$46)</f>
        <v>0</v>
      </c>
      <c r="J87" s="33">
        <f>NPV('Organic Cash Flow'!$C$3,(1+'CornSoyWheat Rot. Sensitivity'!J$77)*'Organic Cash Flow'!$E$10*(1+'CornSoyWheat Rot. Sensitivity'!$F87)*'Organic Cash Flow'!$E$11-'Organic Cash Flow'!$E$45,(1+'CornSoyWheat Rot. Sensitivity'!J$77)*'Organic Cash Flow'!$I$10*(1+'CornSoyWheat Rot. Sensitivity'!$F87)*'Organic Cash Flow'!$I$11-'Organic Cash Flow'!$I$45,'Organic Cash Flow'!$M$46)</f>
        <v>0</v>
      </c>
      <c r="K87" s="33">
        <f>NPV('Organic Cash Flow'!$C$3,(1+'CornSoyWheat Rot. Sensitivity'!K$77)*'Organic Cash Flow'!$E$10*(1+'CornSoyWheat Rot. Sensitivity'!$F87)*'Organic Cash Flow'!$E$11-'Organic Cash Flow'!$E$45,(1+'CornSoyWheat Rot. Sensitivity'!K$77)*'Organic Cash Flow'!$I$10*(1+'CornSoyWheat Rot. Sensitivity'!$F87)*'Organic Cash Flow'!$I$11-'Organic Cash Flow'!$I$45,'Organic Cash Flow'!$M$46)</f>
        <v>0</v>
      </c>
      <c r="L87" s="33">
        <f>NPV('Organic Cash Flow'!$C$3,(1+'CornSoyWheat Rot. Sensitivity'!L$77)*'Organic Cash Flow'!$E$10*(1+'CornSoyWheat Rot. Sensitivity'!$F87)*'Organic Cash Flow'!$E$11-'Organic Cash Flow'!$E$45,(1+'CornSoyWheat Rot. Sensitivity'!L$77)*'Organic Cash Flow'!$I$10*(1+'CornSoyWheat Rot. Sensitivity'!$F87)*'Organic Cash Flow'!$I$11-'Organic Cash Flow'!$I$45,'Organic Cash Flow'!$M$46)</f>
        <v>0</v>
      </c>
      <c r="M87" s="33">
        <f>NPV('Organic Cash Flow'!$C$3,(1+'CornSoyWheat Rot. Sensitivity'!M$77)*'Organic Cash Flow'!$E$10*(1+'CornSoyWheat Rot. Sensitivity'!$F87)*'Organic Cash Flow'!$E$11-'Organic Cash Flow'!$E$45,(1+'CornSoyWheat Rot. Sensitivity'!M$77)*'Organic Cash Flow'!$I$10*(1+'CornSoyWheat Rot. Sensitivity'!$F87)*'Organic Cash Flow'!$I$11-'Organic Cash Flow'!$I$45,'Organic Cash Flow'!$M$46)</f>
        <v>0</v>
      </c>
      <c r="N87" s="33">
        <f>NPV('Organic Cash Flow'!$C$3,(1+'CornSoyWheat Rot. Sensitivity'!N$77)*'Organic Cash Flow'!$E$10*(1+'CornSoyWheat Rot. Sensitivity'!$F87)*'Organic Cash Flow'!$E$11-'Organic Cash Flow'!$E$45,(1+'CornSoyWheat Rot. Sensitivity'!N$77)*'Organic Cash Flow'!$I$10*(1+'CornSoyWheat Rot. Sensitivity'!$F87)*'Organic Cash Flow'!$I$11-'Organic Cash Flow'!$I$45,'Organic Cash Flow'!$M$46)</f>
        <v>0</v>
      </c>
      <c r="O87" s="33">
        <f>NPV('Organic Cash Flow'!$C$3,(1+'CornSoyWheat Rot. Sensitivity'!O$77)*'Organic Cash Flow'!$E$10*(1+'CornSoyWheat Rot. Sensitivity'!$F87)*'Organic Cash Flow'!$E$11-'Organic Cash Flow'!$E$45,(1+'CornSoyWheat Rot. Sensitivity'!O$77)*'Organic Cash Flow'!$I$10*(1+'CornSoyWheat Rot. Sensitivity'!$F87)*'Organic Cash Flow'!$I$11-'Organic Cash Flow'!$I$45,'Organic Cash Flow'!$M$46)</f>
        <v>0</v>
      </c>
      <c r="P87" s="33">
        <f>NPV('Organic Cash Flow'!$C$3,(1+'CornSoyWheat Rot. Sensitivity'!P$77)*'Organic Cash Flow'!$E$10*(1+'CornSoyWheat Rot. Sensitivity'!$F87)*'Organic Cash Flow'!$E$11-'Organic Cash Flow'!$E$45,(1+'CornSoyWheat Rot. Sensitivity'!P$77)*'Organic Cash Flow'!$I$10*(1+'CornSoyWheat Rot. Sensitivity'!$F87)*'Organic Cash Flow'!$I$11-'Organic Cash Flow'!$I$45,'Organic Cash Flow'!$M$46)</f>
        <v>0</v>
      </c>
      <c r="Q87" s="33">
        <f>NPV('Organic Cash Flow'!$C$3,(1+'CornSoyWheat Rot. Sensitivity'!Q$77)*'Organic Cash Flow'!$E$10*(1+'CornSoyWheat Rot. Sensitivity'!$F87)*'Organic Cash Flow'!$E$11-'Organic Cash Flow'!$E$45,(1+'CornSoyWheat Rot. Sensitivity'!Q$77)*'Organic Cash Flow'!$I$10*(1+'CornSoyWheat Rot. Sensitivity'!$F87)*'Organic Cash Flow'!$I$11-'Organic Cash Flow'!$I$45,'Organic Cash Flow'!$M$46)</f>
        <v>0</v>
      </c>
      <c r="R87" s="33">
        <f>NPV('Organic Cash Flow'!$C$3,(1+'CornSoyWheat Rot. Sensitivity'!R$77)*'Organic Cash Flow'!$E$10*(1+'CornSoyWheat Rot. Sensitivity'!$F87)*'Organic Cash Flow'!$E$11-'Organic Cash Flow'!$E$45,(1+'CornSoyWheat Rot. Sensitivity'!R$77)*'Organic Cash Flow'!$I$10*(1+'CornSoyWheat Rot. Sensitivity'!$F87)*'Organic Cash Flow'!$I$11-'Organic Cash Flow'!$I$45,'Organic Cash Flow'!$M$46)</f>
        <v>0</v>
      </c>
      <c r="S87" s="33">
        <f>NPV('Organic Cash Flow'!$C$3,(1+'CornSoyWheat Rot. Sensitivity'!S$77)*'Organic Cash Flow'!$E$10*(1+'CornSoyWheat Rot. Sensitivity'!$F87)*'Organic Cash Flow'!$E$11-'Organic Cash Flow'!$E$45,(1+'CornSoyWheat Rot. Sensitivity'!S$77)*'Organic Cash Flow'!$I$10*(1+'CornSoyWheat Rot. Sensitivity'!$F87)*'Organic Cash Flow'!$I$11-'Organic Cash Flow'!$I$45,'Organic Cash Flow'!$M$46)</f>
        <v>0</v>
      </c>
      <c r="T87" s="33"/>
      <c r="U87" s="67"/>
      <c r="W87" s="149"/>
      <c r="X87" s="32">
        <f t="shared" si="7"/>
        <v>0.15</v>
      </c>
      <c r="Y87" s="35" t="e">
        <f>G87/NPV('Organic Cash Flow'!$C$3,'Organic Cash Flow'!$E$45,'Organic Cash Flow'!$I$45,'Organic Cash Flow'!$M$45)</f>
        <v>#DIV/0!</v>
      </c>
      <c r="Z87" s="35" t="e">
        <f>H87/NPV('Organic Cash Flow'!$C$3,'Organic Cash Flow'!$E$45,'Organic Cash Flow'!$I$45,'Organic Cash Flow'!$M$45)</f>
        <v>#DIV/0!</v>
      </c>
      <c r="AA87" s="35" t="e">
        <f>I87/NPV('Organic Cash Flow'!$C$3,'Organic Cash Flow'!$E$45,'Organic Cash Flow'!$I$45,'Organic Cash Flow'!$M$45)</f>
        <v>#DIV/0!</v>
      </c>
      <c r="AB87" s="35" t="e">
        <f>J87/NPV('Organic Cash Flow'!$C$3,'Organic Cash Flow'!$E$45,'Organic Cash Flow'!$I$45,'Organic Cash Flow'!$M$45)</f>
        <v>#DIV/0!</v>
      </c>
      <c r="AC87" s="35" t="e">
        <f>K87/NPV('Organic Cash Flow'!$C$3,'Organic Cash Flow'!$E$45,'Organic Cash Flow'!$I$45,'Organic Cash Flow'!$M$45)</f>
        <v>#DIV/0!</v>
      </c>
      <c r="AD87" s="35" t="e">
        <f>L87/NPV('Organic Cash Flow'!$C$3,'Organic Cash Flow'!$E$45,'Organic Cash Flow'!$I$45,'Organic Cash Flow'!$M$45)</f>
        <v>#DIV/0!</v>
      </c>
      <c r="AE87" s="35" t="e">
        <f>M87/NPV('Organic Cash Flow'!$C$3,'Organic Cash Flow'!$E$45,'Organic Cash Flow'!$I$45,'Organic Cash Flow'!$M$45)</f>
        <v>#DIV/0!</v>
      </c>
      <c r="AF87" s="35" t="e">
        <f>N87/NPV('Organic Cash Flow'!$C$3,'Organic Cash Flow'!$E$45,'Organic Cash Flow'!$I$45,'Organic Cash Flow'!$M$45)</f>
        <v>#DIV/0!</v>
      </c>
      <c r="AG87" s="35" t="e">
        <f>O87/NPV('Organic Cash Flow'!$C$3,'Organic Cash Flow'!$E$45,'Organic Cash Flow'!$I$45,'Organic Cash Flow'!$M$45)</f>
        <v>#DIV/0!</v>
      </c>
      <c r="AH87" s="35" t="e">
        <f>P87/NPV('Organic Cash Flow'!$C$3,'Organic Cash Flow'!$E$45,'Organic Cash Flow'!$I$45,'Organic Cash Flow'!$M$45)</f>
        <v>#DIV/0!</v>
      </c>
      <c r="AI87" s="35" t="e">
        <f>Q87/NPV('Organic Cash Flow'!$C$3,'Organic Cash Flow'!$E$45,'Organic Cash Flow'!$I$45,'Organic Cash Flow'!$M$45)</f>
        <v>#DIV/0!</v>
      </c>
      <c r="AJ87" s="35" t="e">
        <f>R87/NPV('Organic Cash Flow'!$C$3,'Organic Cash Flow'!$E$45,'Organic Cash Flow'!$I$45,'Organic Cash Flow'!$M$45)</f>
        <v>#DIV/0!</v>
      </c>
      <c r="AK87" s="35" t="e">
        <f>S87/NPV('Organic Cash Flow'!$C$3,'Organic Cash Flow'!$E$45,'Organic Cash Flow'!$I$45,'Organic Cash Flow'!$M$45)</f>
        <v>#DIV/0!</v>
      </c>
      <c r="AL87" s="17"/>
      <c r="AM87" s="61"/>
    </row>
    <row r="88" spans="1:39" x14ac:dyDescent="0.25">
      <c r="A88" s="163"/>
      <c r="B88" s="149"/>
      <c r="C88" s="176">
        <f>(1+F88)*'Organic Cash Flow'!$E$11</f>
        <v>0</v>
      </c>
      <c r="D88" s="176">
        <f>(1+F88)*'Organic Cash Flow'!$I$11</f>
        <v>0</v>
      </c>
      <c r="E88" s="176">
        <f>'Organic Cash Flow'!$M$11</f>
        <v>0</v>
      </c>
      <c r="F88" s="173">
        <v>0.2</v>
      </c>
      <c r="G88" s="33">
        <f>NPV('Organic Cash Flow'!$C$3,(1+'CornSoyWheat Rot. Sensitivity'!G$77)*'Organic Cash Flow'!$E$10*(1+'CornSoyWheat Rot. Sensitivity'!$F88)*'Organic Cash Flow'!$E$11-'Organic Cash Flow'!$E$45,(1+'CornSoyWheat Rot. Sensitivity'!G$77)*'Organic Cash Flow'!$I$10*(1+'CornSoyWheat Rot. Sensitivity'!$F88)*'Organic Cash Flow'!$I$11-'Organic Cash Flow'!$I$45,'Organic Cash Flow'!$M$46)</f>
        <v>0</v>
      </c>
      <c r="H88" s="33">
        <f>NPV('Organic Cash Flow'!$C$3,(1+'CornSoyWheat Rot. Sensitivity'!H$77)*'Organic Cash Flow'!$E$10*(1+'CornSoyWheat Rot. Sensitivity'!$F88)*'Organic Cash Flow'!$E$11-'Organic Cash Flow'!$E$45,(1+'CornSoyWheat Rot. Sensitivity'!H$77)*'Organic Cash Flow'!$I$10*(1+'CornSoyWheat Rot. Sensitivity'!$F88)*'Organic Cash Flow'!$I$11-'Organic Cash Flow'!$I$45,'Organic Cash Flow'!$M$46)</f>
        <v>0</v>
      </c>
      <c r="I88" s="33">
        <f>NPV('Organic Cash Flow'!$C$3,(1+'CornSoyWheat Rot. Sensitivity'!I$77)*'Organic Cash Flow'!$E$10*(1+'CornSoyWheat Rot. Sensitivity'!$F88)*'Organic Cash Flow'!$E$11-'Organic Cash Flow'!$E$45,(1+'CornSoyWheat Rot. Sensitivity'!I$77)*'Organic Cash Flow'!$I$10*(1+'CornSoyWheat Rot. Sensitivity'!$F88)*'Organic Cash Flow'!$I$11-'Organic Cash Flow'!$I$45,'Organic Cash Flow'!$M$46)</f>
        <v>0</v>
      </c>
      <c r="J88" s="33">
        <f>NPV('Organic Cash Flow'!$C$3,(1+'CornSoyWheat Rot. Sensitivity'!J$77)*'Organic Cash Flow'!$E$10*(1+'CornSoyWheat Rot. Sensitivity'!$F88)*'Organic Cash Flow'!$E$11-'Organic Cash Flow'!$E$45,(1+'CornSoyWheat Rot. Sensitivity'!J$77)*'Organic Cash Flow'!$I$10*(1+'CornSoyWheat Rot. Sensitivity'!$F88)*'Organic Cash Flow'!$I$11-'Organic Cash Flow'!$I$45,'Organic Cash Flow'!$M$46)</f>
        <v>0</v>
      </c>
      <c r="K88" s="33">
        <f>NPV('Organic Cash Flow'!$C$3,(1+'CornSoyWheat Rot. Sensitivity'!K$77)*'Organic Cash Flow'!$E$10*(1+'CornSoyWheat Rot. Sensitivity'!$F88)*'Organic Cash Flow'!$E$11-'Organic Cash Flow'!$E$45,(1+'CornSoyWheat Rot. Sensitivity'!K$77)*'Organic Cash Flow'!$I$10*(1+'CornSoyWheat Rot. Sensitivity'!$F88)*'Organic Cash Flow'!$I$11-'Organic Cash Flow'!$I$45,'Organic Cash Flow'!$M$46)</f>
        <v>0</v>
      </c>
      <c r="L88" s="33">
        <f>NPV('Organic Cash Flow'!$C$3,(1+'CornSoyWheat Rot. Sensitivity'!L$77)*'Organic Cash Flow'!$E$10*(1+'CornSoyWheat Rot. Sensitivity'!$F88)*'Organic Cash Flow'!$E$11-'Organic Cash Flow'!$E$45,(1+'CornSoyWheat Rot. Sensitivity'!L$77)*'Organic Cash Flow'!$I$10*(1+'CornSoyWheat Rot. Sensitivity'!$F88)*'Organic Cash Flow'!$I$11-'Organic Cash Flow'!$I$45,'Organic Cash Flow'!$M$46)</f>
        <v>0</v>
      </c>
      <c r="M88" s="33">
        <f>NPV('Organic Cash Flow'!$C$3,(1+'CornSoyWheat Rot. Sensitivity'!M$77)*'Organic Cash Flow'!$E$10*(1+'CornSoyWheat Rot. Sensitivity'!$F88)*'Organic Cash Flow'!$E$11-'Organic Cash Flow'!$E$45,(1+'CornSoyWheat Rot. Sensitivity'!M$77)*'Organic Cash Flow'!$I$10*(1+'CornSoyWheat Rot. Sensitivity'!$F88)*'Organic Cash Flow'!$I$11-'Organic Cash Flow'!$I$45,'Organic Cash Flow'!$M$46)</f>
        <v>0</v>
      </c>
      <c r="N88" s="33">
        <f>NPV('Organic Cash Flow'!$C$3,(1+'CornSoyWheat Rot. Sensitivity'!N$77)*'Organic Cash Flow'!$E$10*(1+'CornSoyWheat Rot. Sensitivity'!$F88)*'Organic Cash Flow'!$E$11-'Organic Cash Flow'!$E$45,(1+'CornSoyWheat Rot. Sensitivity'!N$77)*'Organic Cash Flow'!$I$10*(1+'CornSoyWheat Rot. Sensitivity'!$F88)*'Organic Cash Flow'!$I$11-'Organic Cash Flow'!$I$45,'Organic Cash Flow'!$M$46)</f>
        <v>0</v>
      </c>
      <c r="O88" s="33">
        <f>NPV('Organic Cash Flow'!$C$3,(1+'CornSoyWheat Rot. Sensitivity'!O$77)*'Organic Cash Flow'!$E$10*(1+'CornSoyWheat Rot. Sensitivity'!$F88)*'Organic Cash Flow'!$E$11-'Organic Cash Flow'!$E$45,(1+'CornSoyWheat Rot. Sensitivity'!O$77)*'Organic Cash Flow'!$I$10*(1+'CornSoyWheat Rot. Sensitivity'!$F88)*'Organic Cash Flow'!$I$11-'Organic Cash Flow'!$I$45,'Organic Cash Flow'!$M$46)</f>
        <v>0</v>
      </c>
      <c r="P88" s="33">
        <f>NPV('Organic Cash Flow'!$C$3,(1+'CornSoyWheat Rot. Sensitivity'!P$77)*'Organic Cash Flow'!$E$10*(1+'CornSoyWheat Rot. Sensitivity'!$F88)*'Organic Cash Flow'!$E$11-'Organic Cash Flow'!$E$45,(1+'CornSoyWheat Rot. Sensitivity'!P$77)*'Organic Cash Flow'!$I$10*(1+'CornSoyWheat Rot. Sensitivity'!$F88)*'Organic Cash Flow'!$I$11-'Organic Cash Flow'!$I$45,'Organic Cash Flow'!$M$46)</f>
        <v>0</v>
      </c>
      <c r="Q88" s="33">
        <f>NPV('Organic Cash Flow'!$C$3,(1+'CornSoyWheat Rot. Sensitivity'!Q$77)*'Organic Cash Flow'!$E$10*(1+'CornSoyWheat Rot. Sensitivity'!$F88)*'Organic Cash Flow'!$E$11-'Organic Cash Flow'!$E$45,(1+'CornSoyWheat Rot. Sensitivity'!Q$77)*'Organic Cash Flow'!$I$10*(1+'CornSoyWheat Rot. Sensitivity'!$F88)*'Organic Cash Flow'!$I$11-'Organic Cash Flow'!$I$45,'Organic Cash Flow'!$M$46)</f>
        <v>0</v>
      </c>
      <c r="R88" s="33">
        <f>NPV('Organic Cash Flow'!$C$3,(1+'CornSoyWheat Rot. Sensitivity'!R$77)*'Organic Cash Flow'!$E$10*(1+'CornSoyWheat Rot. Sensitivity'!$F88)*'Organic Cash Flow'!$E$11-'Organic Cash Flow'!$E$45,(1+'CornSoyWheat Rot. Sensitivity'!R$77)*'Organic Cash Flow'!$I$10*(1+'CornSoyWheat Rot. Sensitivity'!$F88)*'Organic Cash Flow'!$I$11-'Organic Cash Flow'!$I$45,'Organic Cash Flow'!$M$46)</f>
        <v>0</v>
      </c>
      <c r="S88" s="33">
        <f>NPV('Organic Cash Flow'!$C$3,(1+'CornSoyWheat Rot. Sensitivity'!S$77)*'Organic Cash Flow'!$E$10*(1+'CornSoyWheat Rot. Sensitivity'!$F88)*'Organic Cash Flow'!$E$11-'Organic Cash Flow'!$E$45,(1+'CornSoyWheat Rot. Sensitivity'!S$77)*'Organic Cash Flow'!$I$10*(1+'CornSoyWheat Rot. Sensitivity'!$F88)*'Organic Cash Flow'!$I$11-'Organic Cash Flow'!$I$45,'Organic Cash Flow'!$M$46)</f>
        <v>0</v>
      </c>
      <c r="T88" s="33"/>
      <c r="U88" s="67"/>
      <c r="W88" s="149"/>
      <c r="X88" s="32">
        <f t="shared" si="7"/>
        <v>0.2</v>
      </c>
      <c r="Y88" s="35" t="e">
        <f>G88/NPV('Organic Cash Flow'!$C$3,'Organic Cash Flow'!$E$45,'Organic Cash Flow'!$I$45,'Organic Cash Flow'!$M$45)</f>
        <v>#DIV/0!</v>
      </c>
      <c r="Z88" s="35" t="e">
        <f>H88/NPV('Organic Cash Flow'!$C$3,'Organic Cash Flow'!$E$45,'Organic Cash Flow'!$I$45,'Organic Cash Flow'!$M$45)</f>
        <v>#DIV/0!</v>
      </c>
      <c r="AA88" s="35" t="e">
        <f>I88/NPV('Organic Cash Flow'!$C$3,'Organic Cash Flow'!$E$45,'Organic Cash Flow'!$I$45,'Organic Cash Flow'!$M$45)</f>
        <v>#DIV/0!</v>
      </c>
      <c r="AB88" s="35" t="e">
        <f>J88/NPV('Organic Cash Flow'!$C$3,'Organic Cash Flow'!$E$45,'Organic Cash Flow'!$I$45,'Organic Cash Flow'!$M$45)</f>
        <v>#DIV/0!</v>
      </c>
      <c r="AC88" s="35" t="e">
        <f>K88/NPV('Organic Cash Flow'!$C$3,'Organic Cash Flow'!$E$45,'Organic Cash Flow'!$I$45,'Organic Cash Flow'!$M$45)</f>
        <v>#DIV/0!</v>
      </c>
      <c r="AD88" s="35" t="e">
        <f>L88/NPV('Organic Cash Flow'!$C$3,'Organic Cash Flow'!$E$45,'Organic Cash Flow'!$I$45,'Organic Cash Flow'!$M$45)</f>
        <v>#DIV/0!</v>
      </c>
      <c r="AE88" s="35" t="e">
        <f>M88/NPV('Organic Cash Flow'!$C$3,'Organic Cash Flow'!$E$45,'Organic Cash Flow'!$I$45,'Organic Cash Flow'!$M$45)</f>
        <v>#DIV/0!</v>
      </c>
      <c r="AF88" s="35" t="e">
        <f>N88/NPV('Organic Cash Flow'!$C$3,'Organic Cash Flow'!$E$45,'Organic Cash Flow'!$I$45,'Organic Cash Flow'!$M$45)</f>
        <v>#DIV/0!</v>
      </c>
      <c r="AG88" s="35" t="e">
        <f>O88/NPV('Organic Cash Flow'!$C$3,'Organic Cash Flow'!$E$45,'Organic Cash Flow'!$I$45,'Organic Cash Flow'!$M$45)</f>
        <v>#DIV/0!</v>
      </c>
      <c r="AH88" s="35" t="e">
        <f>P88/NPV('Organic Cash Flow'!$C$3,'Organic Cash Flow'!$E$45,'Organic Cash Flow'!$I$45,'Organic Cash Flow'!$M$45)</f>
        <v>#DIV/0!</v>
      </c>
      <c r="AI88" s="35" t="e">
        <f>Q88/NPV('Organic Cash Flow'!$C$3,'Organic Cash Flow'!$E$45,'Organic Cash Flow'!$I$45,'Organic Cash Flow'!$M$45)</f>
        <v>#DIV/0!</v>
      </c>
      <c r="AJ88" s="35" t="e">
        <f>R88/NPV('Organic Cash Flow'!$C$3,'Organic Cash Flow'!$E$45,'Organic Cash Flow'!$I$45,'Organic Cash Flow'!$M$45)</f>
        <v>#DIV/0!</v>
      </c>
      <c r="AK88" s="35" t="e">
        <f>S88/NPV('Organic Cash Flow'!$C$3,'Organic Cash Flow'!$E$45,'Organic Cash Flow'!$I$45,'Organic Cash Flow'!$M$45)</f>
        <v>#DIV/0!</v>
      </c>
      <c r="AL88" s="17"/>
      <c r="AM88" s="61"/>
    </row>
    <row r="89" spans="1:39" x14ac:dyDescent="0.25">
      <c r="A89" s="163"/>
      <c r="B89" s="149"/>
      <c r="C89" s="176">
        <f>(1+F89)*'Organic Cash Flow'!$E$11</f>
        <v>0</v>
      </c>
      <c r="D89" s="176">
        <f>(1+F89)*'Organic Cash Flow'!$I$11</f>
        <v>0</v>
      </c>
      <c r="E89" s="176">
        <f>'Organic Cash Flow'!$M$11</f>
        <v>0</v>
      </c>
      <c r="F89" s="173">
        <v>0.25</v>
      </c>
      <c r="G89" s="33">
        <f>NPV('Organic Cash Flow'!$C$3,(1+'CornSoyWheat Rot. Sensitivity'!G$77)*'Organic Cash Flow'!$E$10*(1+'CornSoyWheat Rot. Sensitivity'!$F89)*'Organic Cash Flow'!$E$11-'Organic Cash Flow'!$E$45,(1+'CornSoyWheat Rot. Sensitivity'!G$77)*'Organic Cash Flow'!$I$10*(1+'CornSoyWheat Rot. Sensitivity'!$F89)*'Organic Cash Flow'!$I$11-'Organic Cash Flow'!$I$45,'Organic Cash Flow'!$M$46)</f>
        <v>0</v>
      </c>
      <c r="H89" s="33">
        <f>NPV('Organic Cash Flow'!$C$3,(1+'CornSoyWheat Rot. Sensitivity'!H$77)*'Organic Cash Flow'!$E$10*(1+'CornSoyWheat Rot. Sensitivity'!$F89)*'Organic Cash Flow'!$E$11-'Organic Cash Flow'!$E$45,(1+'CornSoyWheat Rot. Sensitivity'!H$77)*'Organic Cash Flow'!$I$10*(1+'CornSoyWheat Rot. Sensitivity'!$F89)*'Organic Cash Flow'!$I$11-'Organic Cash Flow'!$I$45,'Organic Cash Flow'!$M$46)</f>
        <v>0</v>
      </c>
      <c r="I89" s="33">
        <f>NPV('Organic Cash Flow'!$C$3,(1+'CornSoyWheat Rot. Sensitivity'!I$77)*'Organic Cash Flow'!$E$10*(1+'CornSoyWheat Rot. Sensitivity'!$F89)*'Organic Cash Flow'!$E$11-'Organic Cash Flow'!$E$45,(1+'CornSoyWheat Rot. Sensitivity'!I$77)*'Organic Cash Flow'!$I$10*(1+'CornSoyWheat Rot. Sensitivity'!$F89)*'Organic Cash Flow'!$I$11-'Organic Cash Flow'!$I$45,'Organic Cash Flow'!$M$46)</f>
        <v>0</v>
      </c>
      <c r="J89" s="33">
        <f>NPV('Organic Cash Flow'!$C$3,(1+'CornSoyWheat Rot. Sensitivity'!J$77)*'Organic Cash Flow'!$E$10*(1+'CornSoyWheat Rot. Sensitivity'!$F89)*'Organic Cash Flow'!$E$11-'Organic Cash Flow'!$E$45,(1+'CornSoyWheat Rot. Sensitivity'!J$77)*'Organic Cash Flow'!$I$10*(1+'CornSoyWheat Rot. Sensitivity'!$F89)*'Organic Cash Flow'!$I$11-'Organic Cash Flow'!$I$45,'Organic Cash Flow'!$M$46)</f>
        <v>0</v>
      </c>
      <c r="K89" s="33">
        <f>NPV('Organic Cash Flow'!$C$3,(1+'CornSoyWheat Rot. Sensitivity'!K$77)*'Organic Cash Flow'!$E$10*(1+'CornSoyWheat Rot. Sensitivity'!$F89)*'Organic Cash Flow'!$E$11-'Organic Cash Flow'!$E$45,(1+'CornSoyWheat Rot. Sensitivity'!K$77)*'Organic Cash Flow'!$I$10*(1+'CornSoyWheat Rot. Sensitivity'!$F89)*'Organic Cash Flow'!$I$11-'Organic Cash Flow'!$I$45,'Organic Cash Flow'!$M$46)</f>
        <v>0</v>
      </c>
      <c r="L89" s="33">
        <f>NPV('Organic Cash Flow'!$C$3,(1+'CornSoyWheat Rot. Sensitivity'!L$77)*'Organic Cash Flow'!$E$10*(1+'CornSoyWheat Rot. Sensitivity'!$F89)*'Organic Cash Flow'!$E$11-'Organic Cash Flow'!$E$45,(1+'CornSoyWheat Rot. Sensitivity'!L$77)*'Organic Cash Flow'!$I$10*(1+'CornSoyWheat Rot. Sensitivity'!$F89)*'Organic Cash Flow'!$I$11-'Organic Cash Flow'!$I$45,'Organic Cash Flow'!$M$46)</f>
        <v>0</v>
      </c>
      <c r="M89" s="33">
        <f>NPV('Organic Cash Flow'!$C$3,(1+'CornSoyWheat Rot. Sensitivity'!M$77)*'Organic Cash Flow'!$E$10*(1+'CornSoyWheat Rot. Sensitivity'!$F89)*'Organic Cash Flow'!$E$11-'Organic Cash Flow'!$E$45,(1+'CornSoyWheat Rot. Sensitivity'!M$77)*'Organic Cash Flow'!$I$10*(1+'CornSoyWheat Rot. Sensitivity'!$F89)*'Organic Cash Flow'!$I$11-'Organic Cash Flow'!$I$45,'Organic Cash Flow'!$M$46)</f>
        <v>0</v>
      </c>
      <c r="N89" s="33">
        <f>NPV('Organic Cash Flow'!$C$3,(1+'CornSoyWheat Rot. Sensitivity'!N$77)*'Organic Cash Flow'!$E$10*(1+'CornSoyWheat Rot. Sensitivity'!$F89)*'Organic Cash Flow'!$E$11-'Organic Cash Flow'!$E$45,(1+'CornSoyWheat Rot. Sensitivity'!N$77)*'Organic Cash Flow'!$I$10*(1+'CornSoyWheat Rot. Sensitivity'!$F89)*'Organic Cash Flow'!$I$11-'Organic Cash Flow'!$I$45,'Organic Cash Flow'!$M$46)</f>
        <v>0</v>
      </c>
      <c r="O89" s="33">
        <f>NPV('Organic Cash Flow'!$C$3,(1+'CornSoyWheat Rot. Sensitivity'!O$77)*'Organic Cash Flow'!$E$10*(1+'CornSoyWheat Rot. Sensitivity'!$F89)*'Organic Cash Flow'!$E$11-'Organic Cash Flow'!$E$45,(1+'CornSoyWheat Rot. Sensitivity'!O$77)*'Organic Cash Flow'!$I$10*(1+'CornSoyWheat Rot. Sensitivity'!$F89)*'Organic Cash Flow'!$I$11-'Organic Cash Flow'!$I$45,'Organic Cash Flow'!$M$46)</f>
        <v>0</v>
      </c>
      <c r="P89" s="33">
        <f>NPV('Organic Cash Flow'!$C$3,(1+'CornSoyWheat Rot. Sensitivity'!P$77)*'Organic Cash Flow'!$E$10*(1+'CornSoyWheat Rot. Sensitivity'!$F89)*'Organic Cash Flow'!$E$11-'Organic Cash Flow'!$E$45,(1+'CornSoyWheat Rot. Sensitivity'!P$77)*'Organic Cash Flow'!$I$10*(1+'CornSoyWheat Rot. Sensitivity'!$F89)*'Organic Cash Flow'!$I$11-'Organic Cash Flow'!$I$45,'Organic Cash Flow'!$M$46)</f>
        <v>0</v>
      </c>
      <c r="Q89" s="33">
        <f>NPV('Organic Cash Flow'!$C$3,(1+'CornSoyWheat Rot. Sensitivity'!Q$77)*'Organic Cash Flow'!$E$10*(1+'CornSoyWheat Rot. Sensitivity'!$F89)*'Organic Cash Flow'!$E$11-'Organic Cash Flow'!$E$45,(1+'CornSoyWheat Rot. Sensitivity'!Q$77)*'Organic Cash Flow'!$I$10*(1+'CornSoyWheat Rot. Sensitivity'!$F89)*'Organic Cash Flow'!$I$11-'Organic Cash Flow'!$I$45,'Organic Cash Flow'!$M$46)</f>
        <v>0</v>
      </c>
      <c r="R89" s="33">
        <f>NPV('Organic Cash Flow'!$C$3,(1+'CornSoyWheat Rot. Sensitivity'!R$77)*'Organic Cash Flow'!$E$10*(1+'CornSoyWheat Rot. Sensitivity'!$F89)*'Organic Cash Flow'!$E$11-'Organic Cash Flow'!$E$45,(1+'CornSoyWheat Rot. Sensitivity'!R$77)*'Organic Cash Flow'!$I$10*(1+'CornSoyWheat Rot. Sensitivity'!$F89)*'Organic Cash Flow'!$I$11-'Organic Cash Flow'!$I$45,'Organic Cash Flow'!$M$46)</f>
        <v>0</v>
      </c>
      <c r="S89" s="33">
        <f>NPV('Organic Cash Flow'!$C$3,(1+'CornSoyWheat Rot. Sensitivity'!S$77)*'Organic Cash Flow'!$E$10*(1+'CornSoyWheat Rot. Sensitivity'!$F89)*'Organic Cash Flow'!$E$11-'Organic Cash Flow'!$E$45,(1+'CornSoyWheat Rot. Sensitivity'!S$77)*'Organic Cash Flow'!$I$10*(1+'CornSoyWheat Rot. Sensitivity'!$F89)*'Organic Cash Flow'!$I$11-'Organic Cash Flow'!$I$45,'Organic Cash Flow'!$M$46)</f>
        <v>0</v>
      </c>
      <c r="T89" s="33"/>
      <c r="U89" s="67"/>
      <c r="W89" s="149"/>
      <c r="X89" s="32">
        <f t="shared" si="7"/>
        <v>0.25</v>
      </c>
      <c r="Y89" s="35" t="e">
        <f>G89/NPV('Organic Cash Flow'!$C$3,'Organic Cash Flow'!$E$45,'Organic Cash Flow'!$I$45,'Organic Cash Flow'!$M$45)</f>
        <v>#DIV/0!</v>
      </c>
      <c r="Z89" s="35" t="e">
        <f>H89/NPV('Organic Cash Flow'!$C$3,'Organic Cash Flow'!$E$45,'Organic Cash Flow'!$I$45,'Organic Cash Flow'!$M$45)</f>
        <v>#DIV/0!</v>
      </c>
      <c r="AA89" s="35" t="e">
        <f>I89/NPV('Organic Cash Flow'!$C$3,'Organic Cash Flow'!$E$45,'Organic Cash Flow'!$I$45,'Organic Cash Flow'!$M$45)</f>
        <v>#DIV/0!</v>
      </c>
      <c r="AB89" s="35" t="e">
        <f>J89/NPV('Organic Cash Flow'!$C$3,'Organic Cash Flow'!$E$45,'Organic Cash Flow'!$I$45,'Organic Cash Flow'!$M$45)</f>
        <v>#DIV/0!</v>
      </c>
      <c r="AC89" s="35" t="e">
        <f>K89/NPV('Organic Cash Flow'!$C$3,'Organic Cash Flow'!$E$45,'Organic Cash Flow'!$I$45,'Organic Cash Flow'!$M$45)</f>
        <v>#DIV/0!</v>
      </c>
      <c r="AD89" s="35" t="e">
        <f>L89/NPV('Organic Cash Flow'!$C$3,'Organic Cash Flow'!$E$45,'Organic Cash Flow'!$I$45,'Organic Cash Flow'!$M$45)</f>
        <v>#DIV/0!</v>
      </c>
      <c r="AE89" s="35" t="e">
        <f>M89/NPV('Organic Cash Flow'!$C$3,'Organic Cash Flow'!$E$45,'Organic Cash Flow'!$I$45,'Organic Cash Flow'!$M$45)</f>
        <v>#DIV/0!</v>
      </c>
      <c r="AF89" s="35" t="e">
        <f>N89/NPV('Organic Cash Flow'!$C$3,'Organic Cash Flow'!$E$45,'Organic Cash Flow'!$I$45,'Organic Cash Flow'!$M$45)</f>
        <v>#DIV/0!</v>
      </c>
      <c r="AG89" s="35" t="e">
        <f>O89/NPV('Organic Cash Flow'!$C$3,'Organic Cash Flow'!$E$45,'Organic Cash Flow'!$I$45,'Organic Cash Flow'!$M$45)</f>
        <v>#DIV/0!</v>
      </c>
      <c r="AH89" s="35" t="e">
        <f>P89/NPV('Organic Cash Flow'!$C$3,'Organic Cash Flow'!$E$45,'Organic Cash Flow'!$I$45,'Organic Cash Flow'!$M$45)</f>
        <v>#DIV/0!</v>
      </c>
      <c r="AI89" s="35" t="e">
        <f>Q89/NPV('Organic Cash Flow'!$C$3,'Organic Cash Flow'!$E$45,'Organic Cash Flow'!$I$45,'Organic Cash Flow'!$M$45)</f>
        <v>#DIV/0!</v>
      </c>
      <c r="AJ89" s="35" t="e">
        <f>R89/NPV('Organic Cash Flow'!$C$3,'Organic Cash Flow'!$E$45,'Organic Cash Flow'!$I$45,'Organic Cash Flow'!$M$45)</f>
        <v>#DIV/0!</v>
      </c>
      <c r="AK89" s="35" t="e">
        <f>S89/NPV('Organic Cash Flow'!$C$3,'Organic Cash Flow'!$E$45,'Organic Cash Flow'!$I$45,'Organic Cash Flow'!$M$45)</f>
        <v>#DIV/0!</v>
      </c>
      <c r="AL89" s="17"/>
      <c r="AM89" s="61"/>
    </row>
    <row r="90" spans="1:39" x14ac:dyDescent="0.25">
      <c r="A90" s="163"/>
      <c r="B90" s="149"/>
      <c r="C90" s="177">
        <f>(1+F90)*'Organic Cash Flow'!$E$11</f>
        <v>0</v>
      </c>
      <c r="D90" s="177">
        <f>(1+F90)*'Organic Cash Flow'!$I$11</f>
        <v>0</v>
      </c>
      <c r="E90" s="177">
        <f>'Organic Cash Flow'!$M$11</f>
        <v>0</v>
      </c>
      <c r="F90" s="173">
        <v>0.3</v>
      </c>
      <c r="G90" s="33">
        <f>NPV('Organic Cash Flow'!$C$3,(1+'CornSoyWheat Rot. Sensitivity'!G$77)*'Organic Cash Flow'!$E$10*(1+'CornSoyWheat Rot. Sensitivity'!$F90)*'Organic Cash Flow'!$E$11-'Organic Cash Flow'!$E$45,(1+'CornSoyWheat Rot. Sensitivity'!G$77)*'Organic Cash Flow'!$I$10*(1+'CornSoyWheat Rot. Sensitivity'!$F90)*'Organic Cash Flow'!$I$11-'Organic Cash Flow'!$I$45,'Organic Cash Flow'!$M$46)</f>
        <v>0</v>
      </c>
      <c r="H90" s="33">
        <f>NPV('Organic Cash Flow'!$C$3,(1+'CornSoyWheat Rot. Sensitivity'!H$77)*'Organic Cash Flow'!$E$10*(1+'CornSoyWheat Rot. Sensitivity'!$F90)*'Organic Cash Flow'!$E$11-'Organic Cash Flow'!$E$45,(1+'CornSoyWheat Rot. Sensitivity'!H$77)*'Organic Cash Flow'!$I$10*(1+'CornSoyWheat Rot. Sensitivity'!$F90)*'Organic Cash Flow'!$I$11-'Organic Cash Flow'!$I$45,'Organic Cash Flow'!$M$46)</f>
        <v>0</v>
      </c>
      <c r="I90" s="33">
        <f>NPV('Organic Cash Flow'!$C$3,(1+'CornSoyWheat Rot. Sensitivity'!I$77)*'Organic Cash Flow'!$E$10*(1+'CornSoyWheat Rot. Sensitivity'!$F90)*'Organic Cash Flow'!$E$11-'Organic Cash Flow'!$E$45,(1+'CornSoyWheat Rot. Sensitivity'!I$77)*'Organic Cash Flow'!$I$10*(1+'CornSoyWheat Rot. Sensitivity'!$F90)*'Organic Cash Flow'!$I$11-'Organic Cash Flow'!$I$45,'Organic Cash Flow'!$M$46)</f>
        <v>0</v>
      </c>
      <c r="J90" s="33">
        <f>NPV('Organic Cash Flow'!$C$3,(1+'CornSoyWheat Rot. Sensitivity'!J$77)*'Organic Cash Flow'!$E$10*(1+'CornSoyWheat Rot. Sensitivity'!$F90)*'Organic Cash Flow'!$E$11-'Organic Cash Flow'!$E$45,(1+'CornSoyWheat Rot. Sensitivity'!J$77)*'Organic Cash Flow'!$I$10*(1+'CornSoyWheat Rot. Sensitivity'!$F90)*'Organic Cash Flow'!$I$11-'Organic Cash Flow'!$I$45,'Organic Cash Flow'!$M$46)</f>
        <v>0</v>
      </c>
      <c r="K90" s="33">
        <f>NPV('Organic Cash Flow'!$C$3,(1+'CornSoyWheat Rot. Sensitivity'!K$77)*'Organic Cash Flow'!$E$10*(1+'CornSoyWheat Rot. Sensitivity'!$F90)*'Organic Cash Flow'!$E$11-'Organic Cash Flow'!$E$45,(1+'CornSoyWheat Rot. Sensitivity'!K$77)*'Organic Cash Flow'!$I$10*(1+'CornSoyWheat Rot. Sensitivity'!$F90)*'Organic Cash Flow'!$I$11-'Organic Cash Flow'!$I$45,'Organic Cash Flow'!$M$46)</f>
        <v>0</v>
      </c>
      <c r="L90" s="33">
        <f>NPV('Organic Cash Flow'!$C$3,(1+'CornSoyWheat Rot. Sensitivity'!L$77)*'Organic Cash Flow'!$E$10*(1+'CornSoyWheat Rot. Sensitivity'!$F90)*'Organic Cash Flow'!$E$11-'Organic Cash Flow'!$E$45,(1+'CornSoyWheat Rot. Sensitivity'!L$77)*'Organic Cash Flow'!$I$10*(1+'CornSoyWheat Rot. Sensitivity'!$F90)*'Organic Cash Flow'!$I$11-'Organic Cash Flow'!$I$45,'Organic Cash Flow'!$M$46)</f>
        <v>0</v>
      </c>
      <c r="M90" s="33">
        <f>NPV('Organic Cash Flow'!$C$3,(1+'CornSoyWheat Rot. Sensitivity'!M$77)*'Organic Cash Flow'!$E$10*(1+'CornSoyWheat Rot. Sensitivity'!$F90)*'Organic Cash Flow'!$E$11-'Organic Cash Flow'!$E$45,(1+'CornSoyWheat Rot. Sensitivity'!M$77)*'Organic Cash Flow'!$I$10*(1+'CornSoyWheat Rot. Sensitivity'!$F90)*'Organic Cash Flow'!$I$11-'Organic Cash Flow'!$I$45,'Organic Cash Flow'!$M$46)</f>
        <v>0</v>
      </c>
      <c r="N90" s="33">
        <f>NPV('Organic Cash Flow'!$C$3,(1+'CornSoyWheat Rot. Sensitivity'!N$77)*'Organic Cash Flow'!$E$10*(1+'CornSoyWheat Rot. Sensitivity'!$F90)*'Organic Cash Flow'!$E$11-'Organic Cash Flow'!$E$45,(1+'CornSoyWheat Rot. Sensitivity'!N$77)*'Organic Cash Flow'!$I$10*(1+'CornSoyWheat Rot. Sensitivity'!$F90)*'Organic Cash Flow'!$I$11-'Organic Cash Flow'!$I$45,'Organic Cash Flow'!$M$46)</f>
        <v>0</v>
      </c>
      <c r="O90" s="33">
        <f>NPV('Organic Cash Flow'!$C$3,(1+'CornSoyWheat Rot. Sensitivity'!O$77)*'Organic Cash Flow'!$E$10*(1+'CornSoyWheat Rot. Sensitivity'!$F90)*'Organic Cash Flow'!$E$11-'Organic Cash Flow'!$E$45,(1+'CornSoyWheat Rot. Sensitivity'!O$77)*'Organic Cash Flow'!$I$10*(1+'CornSoyWheat Rot. Sensitivity'!$F90)*'Organic Cash Flow'!$I$11-'Organic Cash Flow'!$I$45,'Organic Cash Flow'!$M$46)</f>
        <v>0</v>
      </c>
      <c r="P90" s="33">
        <f>NPV('Organic Cash Flow'!$C$3,(1+'CornSoyWheat Rot. Sensitivity'!P$77)*'Organic Cash Flow'!$E$10*(1+'CornSoyWheat Rot. Sensitivity'!$F90)*'Organic Cash Flow'!$E$11-'Organic Cash Flow'!$E$45,(1+'CornSoyWheat Rot. Sensitivity'!P$77)*'Organic Cash Flow'!$I$10*(1+'CornSoyWheat Rot. Sensitivity'!$F90)*'Organic Cash Flow'!$I$11-'Organic Cash Flow'!$I$45,'Organic Cash Flow'!$M$46)</f>
        <v>0</v>
      </c>
      <c r="Q90" s="33">
        <f>NPV('Organic Cash Flow'!$C$3,(1+'CornSoyWheat Rot. Sensitivity'!Q$77)*'Organic Cash Flow'!$E$10*(1+'CornSoyWheat Rot. Sensitivity'!$F90)*'Organic Cash Flow'!$E$11-'Organic Cash Flow'!$E$45,(1+'CornSoyWheat Rot. Sensitivity'!Q$77)*'Organic Cash Flow'!$I$10*(1+'CornSoyWheat Rot. Sensitivity'!$F90)*'Organic Cash Flow'!$I$11-'Organic Cash Flow'!$I$45,'Organic Cash Flow'!$M$46)</f>
        <v>0</v>
      </c>
      <c r="R90" s="33">
        <f>NPV('Organic Cash Flow'!$C$3,(1+'CornSoyWheat Rot. Sensitivity'!R$77)*'Organic Cash Flow'!$E$10*(1+'CornSoyWheat Rot. Sensitivity'!$F90)*'Organic Cash Flow'!$E$11-'Organic Cash Flow'!$E$45,(1+'CornSoyWheat Rot. Sensitivity'!R$77)*'Organic Cash Flow'!$I$10*(1+'CornSoyWheat Rot. Sensitivity'!$F90)*'Organic Cash Flow'!$I$11-'Organic Cash Flow'!$I$45,'Organic Cash Flow'!$M$46)</f>
        <v>0</v>
      </c>
      <c r="S90" s="33">
        <f>NPV('Organic Cash Flow'!$C$3,(1+'CornSoyWheat Rot. Sensitivity'!S$77)*'Organic Cash Flow'!$E$10*(1+'CornSoyWheat Rot. Sensitivity'!$F90)*'Organic Cash Flow'!$E$11-'Organic Cash Flow'!$E$45,(1+'CornSoyWheat Rot. Sensitivity'!S$77)*'Organic Cash Flow'!$I$10*(1+'CornSoyWheat Rot. Sensitivity'!$F90)*'Organic Cash Flow'!$I$11-'Organic Cash Flow'!$I$45,'Organic Cash Flow'!$M$46)</f>
        <v>0</v>
      </c>
      <c r="T90" s="33"/>
      <c r="U90" s="67"/>
      <c r="W90" s="149"/>
      <c r="X90" s="32">
        <f t="shared" si="7"/>
        <v>0.3</v>
      </c>
      <c r="Y90" s="35" t="e">
        <f>G90/NPV('Organic Cash Flow'!$C$3,'Organic Cash Flow'!$E$45,'Organic Cash Flow'!$I$45,'Organic Cash Flow'!$M$45)</f>
        <v>#DIV/0!</v>
      </c>
      <c r="Z90" s="35" t="e">
        <f>H90/NPV('Organic Cash Flow'!$C$3,'Organic Cash Flow'!$E$45,'Organic Cash Flow'!$I$45,'Organic Cash Flow'!$M$45)</f>
        <v>#DIV/0!</v>
      </c>
      <c r="AA90" s="35" t="e">
        <f>I90/NPV('Organic Cash Flow'!$C$3,'Organic Cash Flow'!$E$45,'Organic Cash Flow'!$I$45,'Organic Cash Flow'!$M$45)</f>
        <v>#DIV/0!</v>
      </c>
      <c r="AB90" s="35" t="e">
        <f>J90/NPV('Organic Cash Flow'!$C$3,'Organic Cash Flow'!$E$45,'Organic Cash Flow'!$I$45,'Organic Cash Flow'!$M$45)</f>
        <v>#DIV/0!</v>
      </c>
      <c r="AC90" s="35" t="e">
        <f>K90/NPV('Organic Cash Flow'!$C$3,'Organic Cash Flow'!$E$45,'Organic Cash Flow'!$I$45,'Organic Cash Flow'!$M$45)</f>
        <v>#DIV/0!</v>
      </c>
      <c r="AD90" s="35" t="e">
        <f>L90/NPV('Organic Cash Flow'!$C$3,'Organic Cash Flow'!$E$45,'Organic Cash Flow'!$I$45,'Organic Cash Flow'!$M$45)</f>
        <v>#DIV/0!</v>
      </c>
      <c r="AE90" s="35" t="e">
        <f>M90/NPV('Organic Cash Flow'!$C$3,'Organic Cash Flow'!$E$45,'Organic Cash Flow'!$I$45,'Organic Cash Flow'!$M$45)</f>
        <v>#DIV/0!</v>
      </c>
      <c r="AF90" s="35" t="e">
        <f>N90/NPV('Organic Cash Flow'!$C$3,'Organic Cash Flow'!$E$45,'Organic Cash Flow'!$I$45,'Organic Cash Flow'!$M$45)</f>
        <v>#DIV/0!</v>
      </c>
      <c r="AG90" s="35" t="e">
        <f>O90/NPV('Organic Cash Flow'!$C$3,'Organic Cash Flow'!$E$45,'Organic Cash Flow'!$I$45,'Organic Cash Flow'!$M$45)</f>
        <v>#DIV/0!</v>
      </c>
      <c r="AH90" s="35" t="e">
        <f>P90/NPV('Organic Cash Flow'!$C$3,'Organic Cash Flow'!$E$45,'Organic Cash Flow'!$I$45,'Organic Cash Flow'!$M$45)</f>
        <v>#DIV/0!</v>
      </c>
      <c r="AI90" s="35" t="e">
        <f>Q90/NPV('Organic Cash Flow'!$C$3,'Organic Cash Flow'!$E$45,'Organic Cash Flow'!$I$45,'Organic Cash Flow'!$M$45)</f>
        <v>#DIV/0!</v>
      </c>
      <c r="AJ90" s="35" t="e">
        <f>R90/NPV('Organic Cash Flow'!$C$3,'Organic Cash Flow'!$E$45,'Organic Cash Flow'!$I$45,'Organic Cash Flow'!$M$45)</f>
        <v>#DIV/0!</v>
      </c>
      <c r="AK90" s="35" t="e">
        <f>S90/NPV('Organic Cash Flow'!$C$3,'Organic Cash Flow'!$E$45,'Organic Cash Flow'!$I$45,'Organic Cash Flow'!$M$45)</f>
        <v>#DIV/0!</v>
      </c>
      <c r="AL90" s="17"/>
      <c r="AM90" s="61"/>
    </row>
    <row r="91" spans="1:39" x14ac:dyDescent="0.25">
      <c r="A91" s="163"/>
      <c r="B91" s="17"/>
      <c r="C91" s="17"/>
      <c r="D91" s="17"/>
      <c r="E91" s="17"/>
      <c r="F91" s="17"/>
      <c r="G91" s="17"/>
      <c r="H91" s="17"/>
      <c r="I91" s="17"/>
      <c r="J91" s="17"/>
      <c r="K91" s="17"/>
      <c r="L91" s="17"/>
      <c r="M91" s="17"/>
      <c r="N91" s="17"/>
      <c r="O91" s="17"/>
      <c r="P91" s="17"/>
      <c r="Q91" s="17"/>
      <c r="R91" s="17"/>
      <c r="S91" s="17"/>
      <c r="T91" s="17"/>
      <c r="U91" s="64"/>
      <c r="W91" s="17"/>
      <c r="X91" s="17"/>
      <c r="Y91" s="17"/>
      <c r="Z91" s="17"/>
      <c r="AA91" s="17"/>
      <c r="AB91" s="17"/>
      <c r="AC91" s="17"/>
      <c r="AD91" s="17"/>
      <c r="AE91" s="17"/>
      <c r="AF91" s="17"/>
      <c r="AG91" s="17"/>
      <c r="AH91" s="17"/>
      <c r="AI91" s="17"/>
      <c r="AJ91" s="17"/>
      <c r="AK91" s="17"/>
      <c r="AL91" s="17"/>
      <c r="AM91" s="61"/>
    </row>
    <row r="92" spans="1:39" ht="15.75" thickBot="1" x14ac:dyDescent="0.3">
      <c r="A92" s="164"/>
      <c r="B92" s="17"/>
      <c r="C92" s="17"/>
      <c r="D92" s="17"/>
      <c r="E92" s="17"/>
      <c r="F92" s="17"/>
      <c r="G92" s="17"/>
      <c r="H92" s="17"/>
      <c r="I92" s="17"/>
      <c r="J92" s="17"/>
      <c r="K92" s="17"/>
      <c r="L92" s="17"/>
      <c r="M92" s="17"/>
      <c r="N92" s="17"/>
      <c r="O92" s="17"/>
      <c r="P92" s="17"/>
      <c r="Q92" s="17"/>
      <c r="R92" s="17"/>
      <c r="S92" s="17"/>
      <c r="T92" s="17"/>
      <c r="U92" s="64"/>
      <c r="W92" s="17"/>
      <c r="X92" s="17"/>
      <c r="Y92" s="17"/>
      <c r="Z92" s="17"/>
      <c r="AA92" s="17"/>
      <c r="AB92" s="17"/>
      <c r="AC92" s="17"/>
      <c r="AD92" s="17"/>
      <c r="AE92" s="17"/>
      <c r="AF92" s="17"/>
      <c r="AG92" s="17"/>
      <c r="AH92" s="17"/>
      <c r="AI92" s="17"/>
      <c r="AJ92" s="17"/>
      <c r="AK92" s="17"/>
      <c r="AL92" s="17"/>
      <c r="AM92" s="61"/>
    </row>
    <row r="93" spans="1:39" x14ac:dyDescent="0.25">
      <c r="A93" s="73"/>
      <c r="B93" s="17"/>
      <c r="C93" s="17"/>
      <c r="D93" s="17"/>
      <c r="E93" s="17"/>
      <c r="F93" s="17"/>
      <c r="G93" s="17"/>
      <c r="H93" s="17"/>
      <c r="I93" s="17"/>
      <c r="J93" s="17"/>
      <c r="K93" s="17"/>
      <c r="L93" s="17"/>
      <c r="M93" s="17"/>
      <c r="N93" s="17"/>
      <c r="O93" s="17"/>
      <c r="P93" s="17"/>
      <c r="Q93" s="17"/>
      <c r="R93" s="17"/>
      <c r="S93" s="17"/>
      <c r="T93" s="17"/>
      <c r="U93" s="64"/>
      <c r="W93" s="17"/>
      <c r="X93" s="17"/>
      <c r="Y93" s="17"/>
      <c r="Z93" s="17"/>
      <c r="AA93" s="17"/>
      <c r="AB93" s="17"/>
      <c r="AC93" s="17"/>
      <c r="AD93" s="17"/>
      <c r="AE93" s="17"/>
      <c r="AF93" s="17"/>
      <c r="AG93" s="17"/>
      <c r="AH93" s="17"/>
      <c r="AI93" s="17"/>
      <c r="AJ93" s="17"/>
      <c r="AK93" s="17"/>
      <c r="AL93" s="17"/>
      <c r="AM93" s="61"/>
    </row>
    <row r="94" spans="1:39" ht="9" customHeight="1" x14ac:dyDescent="0.25">
      <c r="A94" s="74"/>
      <c r="B94" s="69"/>
      <c r="C94" s="69"/>
      <c r="D94" s="69"/>
      <c r="E94" s="69"/>
      <c r="F94" s="69"/>
      <c r="G94" s="69"/>
      <c r="H94" s="69"/>
      <c r="I94" s="69"/>
      <c r="J94" s="69"/>
      <c r="K94" s="69"/>
      <c r="L94" s="69"/>
      <c r="M94" s="69"/>
      <c r="N94" s="69"/>
      <c r="O94" s="69"/>
      <c r="P94" s="69"/>
      <c r="Q94" s="69"/>
      <c r="R94" s="69"/>
      <c r="S94" s="69"/>
      <c r="T94" s="69"/>
      <c r="U94" s="69"/>
      <c r="V94" s="5"/>
      <c r="W94" s="69"/>
      <c r="X94" s="69"/>
      <c r="Y94" s="69"/>
      <c r="Z94" s="69"/>
      <c r="AA94" s="69"/>
      <c r="AB94" s="69"/>
      <c r="AC94" s="69"/>
      <c r="AD94" s="69"/>
      <c r="AE94" s="69"/>
      <c r="AF94" s="69"/>
      <c r="AG94" s="69"/>
      <c r="AH94" s="69"/>
      <c r="AI94" s="69"/>
      <c r="AJ94" s="69"/>
      <c r="AK94" s="69"/>
      <c r="AL94" s="69"/>
      <c r="AM94" s="61"/>
    </row>
    <row r="95" spans="1:39" ht="15.75" thickBot="1" x14ac:dyDescent="0.3">
      <c r="B95" s="17"/>
      <c r="C95" s="17"/>
      <c r="D95" s="17"/>
      <c r="E95" s="17"/>
      <c r="F95" s="17"/>
      <c r="G95" s="17"/>
      <c r="H95" s="17"/>
      <c r="I95" s="17"/>
      <c r="J95" s="17"/>
      <c r="K95" s="17"/>
      <c r="L95" s="17"/>
      <c r="M95" s="17"/>
      <c r="N95" s="17"/>
      <c r="O95" s="17"/>
      <c r="P95" s="17"/>
      <c r="Q95" s="17"/>
      <c r="R95" s="17"/>
      <c r="S95" s="17"/>
      <c r="T95" s="17"/>
      <c r="U95" s="64"/>
      <c r="W95" s="17"/>
      <c r="X95" s="17"/>
      <c r="Y95" s="17"/>
      <c r="Z95" s="17"/>
      <c r="AA95" s="17"/>
      <c r="AB95" s="17"/>
      <c r="AC95" s="17"/>
      <c r="AD95" s="17"/>
      <c r="AE95" s="17"/>
      <c r="AF95" s="17"/>
      <c r="AG95" s="17"/>
      <c r="AH95" s="17"/>
      <c r="AI95" s="17"/>
      <c r="AJ95" s="17"/>
      <c r="AK95" s="17"/>
      <c r="AL95" s="17"/>
      <c r="AM95" s="61"/>
    </row>
    <row r="96" spans="1:39" ht="18.75" x14ac:dyDescent="0.3">
      <c r="A96" s="162" t="s">
        <v>98</v>
      </c>
      <c r="B96" s="29"/>
      <c r="C96" s="29"/>
      <c r="D96" s="29"/>
      <c r="E96" s="29"/>
      <c r="F96" s="29"/>
      <c r="G96" s="150" t="s">
        <v>73</v>
      </c>
      <c r="H96" s="150"/>
      <c r="I96" s="150"/>
      <c r="J96" s="150"/>
      <c r="K96" s="150"/>
      <c r="L96" s="150"/>
      <c r="M96" s="150"/>
      <c r="N96" s="150"/>
      <c r="O96" s="150"/>
      <c r="P96" s="150"/>
      <c r="Q96" s="150"/>
      <c r="R96" s="150"/>
      <c r="S96" s="150"/>
      <c r="T96" s="30"/>
      <c r="U96" s="65"/>
      <c r="W96" s="29"/>
      <c r="X96" s="29"/>
      <c r="AL96" s="17"/>
      <c r="AM96" s="61"/>
    </row>
    <row r="97" spans="1:39" ht="18.75" x14ac:dyDescent="0.3">
      <c r="A97" s="163"/>
      <c r="B97" s="29"/>
      <c r="C97" s="29"/>
      <c r="D97" s="29"/>
      <c r="E97" s="29"/>
      <c r="F97" s="198" t="s">
        <v>117</v>
      </c>
      <c r="G97" s="192">
        <f>(1+G100)*'Organic Cash Flow'!$E$10</f>
        <v>0</v>
      </c>
      <c r="H97" s="192">
        <f>(1+H100)*'Organic Cash Flow'!$E$10</f>
        <v>0</v>
      </c>
      <c r="I97" s="192">
        <f>(1+I100)*'Organic Cash Flow'!$E$10</f>
        <v>0</v>
      </c>
      <c r="J97" s="192">
        <f>(1+J100)*'Organic Cash Flow'!$E$10</f>
        <v>0</v>
      </c>
      <c r="K97" s="192">
        <f>(1+K100)*'Organic Cash Flow'!$E$10</f>
        <v>0</v>
      </c>
      <c r="L97" s="192">
        <f>(1+L100)*'Organic Cash Flow'!$E$10</f>
        <v>0</v>
      </c>
      <c r="M97" s="192">
        <f>(1+M100)*'Organic Cash Flow'!$E$10</f>
        <v>0</v>
      </c>
      <c r="N97" s="192">
        <f>(1+N100)*'Organic Cash Flow'!$E$10</f>
        <v>0</v>
      </c>
      <c r="O97" s="192">
        <f>(1+O100)*'Organic Cash Flow'!$E$10</f>
        <v>0</v>
      </c>
      <c r="P97" s="192">
        <f>(1+P100)*'Organic Cash Flow'!$E$10</f>
        <v>0</v>
      </c>
      <c r="Q97" s="192">
        <f>(1+Q100)*'Organic Cash Flow'!$E$10</f>
        <v>0</v>
      </c>
      <c r="R97" s="192">
        <f>(1+R100)*'Organic Cash Flow'!$E$10</f>
        <v>0</v>
      </c>
      <c r="S97" s="193">
        <f>(1+S100)*'Organic Cash Flow'!$E$10</f>
        <v>0</v>
      </c>
      <c r="T97" s="121"/>
      <c r="U97" s="65"/>
      <c r="W97" s="29"/>
      <c r="X97" s="29"/>
      <c r="Y97" s="121"/>
      <c r="Z97" s="121"/>
      <c r="AA97" s="121"/>
      <c r="AB97" s="121"/>
      <c r="AC97" s="121"/>
      <c r="AD97" s="121"/>
      <c r="AE97" s="121"/>
      <c r="AF97" s="121"/>
      <c r="AG97" s="121"/>
      <c r="AH97" s="121"/>
      <c r="AI97" s="121"/>
      <c r="AJ97" s="121"/>
      <c r="AK97" s="121"/>
      <c r="AL97" s="17"/>
      <c r="AM97" s="61"/>
    </row>
    <row r="98" spans="1:39" ht="18.75" x14ac:dyDescent="0.3">
      <c r="A98" s="163"/>
      <c r="B98" s="29"/>
      <c r="C98" s="29"/>
      <c r="D98" s="29"/>
      <c r="E98" s="29"/>
      <c r="F98" s="198" t="s">
        <v>116</v>
      </c>
      <c r="G98" s="192">
        <f>'Organic Cash Flow'!$I$10</f>
        <v>0</v>
      </c>
      <c r="H98" s="192">
        <f>'Organic Cash Flow'!$I$10</f>
        <v>0</v>
      </c>
      <c r="I98" s="192">
        <f>'Organic Cash Flow'!$I$10</f>
        <v>0</v>
      </c>
      <c r="J98" s="192">
        <f>'Organic Cash Flow'!$I$10</f>
        <v>0</v>
      </c>
      <c r="K98" s="192">
        <f>'Organic Cash Flow'!$I$10</f>
        <v>0</v>
      </c>
      <c r="L98" s="192">
        <f>'Organic Cash Flow'!$I$10</f>
        <v>0</v>
      </c>
      <c r="M98" s="192">
        <f>'Organic Cash Flow'!$I$10</f>
        <v>0</v>
      </c>
      <c r="N98" s="192">
        <f>'Organic Cash Flow'!$I$10</f>
        <v>0</v>
      </c>
      <c r="O98" s="192">
        <f>'Organic Cash Flow'!$I$10</f>
        <v>0</v>
      </c>
      <c r="P98" s="192">
        <f>'Organic Cash Flow'!$I$10</f>
        <v>0</v>
      </c>
      <c r="Q98" s="192">
        <f>'Organic Cash Flow'!$I$10</f>
        <v>0</v>
      </c>
      <c r="R98" s="192">
        <f>'Organic Cash Flow'!$I$10</f>
        <v>0</v>
      </c>
      <c r="S98" s="193">
        <f>'Organic Cash Flow'!$I$10</f>
        <v>0</v>
      </c>
      <c r="T98" s="121"/>
      <c r="U98" s="65"/>
      <c r="W98" s="29"/>
      <c r="X98" s="29"/>
      <c r="Y98" s="121"/>
      <c r="Z98" s="121"/>
      <c r="AA98" s="121"/>
      <c r="AB98" s="121"/>
      <c r="AC98" s="121"/>
      <c r="AD98" s="121"/>
      <c r="AE98" s="121"/>
      <c r="AF98" s="121"/>
      <c r="AG98" s="121"/>
      <c r="AH98" s="121"/>
      <c r="AI98" s="121"/>
      <c r="AJ98" s="121"/>
      <c r="AK98" s="121"/>
      <c r="AL98" s="17"/>
      <c r="AM98" s="61"/>
    </row>
    <row r="99" spans="1:39" ht="18.75" x14ac:dyDescent="0.3">
      <c r="A99" s="163"/>
      <c r="B99" s="29"/>
      <c r="C99" s="29"/>
      <c r="D99" s="29"/>
      <c r="E99" s="29"/>
      <c r="F99" s="198" t="s">
        <v>121</v>
      </c>
      <c r="G99" s="192">
        <f>(1+G100)*'Organic Cash Flow'!$M$10</f>
        <v>0</v>
      </c>
      <c r="H99" s="192">
        <f>(1+H100)*'Organic Cash Flow'!$M$10</f>
        <v>0</v>
      </c>
      <c r="I99" s="192">
        <f>(1+I100)*'Organic Cash Flow'!$M$10</f>
        <v>0</v>
      </c>
      <c r="J99" s="192">
        <f>(1+J100)*'Organic Cash Flow'!$M$10</f>
        <v>0</v>
      </c>
      <c r="K99" s="192">
        <f>(1+K100)*'Organic Cash Flow'!$M$10</f>
        <v>0</v>
      </c>
      <c r="L99" s="192">
        <f>(1+L100)*'Organic Cash Flow'!$M$10</f>
        <v>0</v>
      </c>
      <c r="M99" s="192">
        <f>(1+M100)*'Organic Cash Flow'!$M$10</f>
        <v>0</v>
      </c>
      <c r="N99" s="192">
        <f>(1+N100)*'Organic Cash Flow'!$M$10</f>
        <v>0</v>
      </c>
      <c r="O99" s="192">
        <f>(1+O100)*'Organic Cash Flow'!$M$10</f>
        <v>0</v>
      </c>
      <c r="P99" s="192">
        <f>(1+P100)*'Organic Cash Flow'!$M$10</f>
        <v>0</v>
      </c>
      <c r="Q99" s="192">
        <f>(1+Q100)*'Organic Cash Flow'!$M$10</f>
        <v>0</v>
      </c>
      <c r="R99" s="192">
        <f>(1+R100)*'Organic Cash Flow'!$M$10</f>
        <v>0</v>
      </c>
      <c r="S99" s="193">
        <f>(1+S100)*'Organic Cash Flow'!$M$10</f>
        <v>0</v>
      </c>
      <c r="T99" s="121"/>
      <c r="U99" s="65"/>
      <c r="W99" s="29"/>
      <c r="X99" s="29"/>
      <c r="Y99" s="150" t="s">
        <v>73</v>
      </c>
      <c r="Z99" s="150"/>
      <c r="AA99" s="150"/>
      <c r="AB99" s="150"/>
      <c r="AC99" s="150"/>
      <c r="AD99" s="150"/>
      <c r="AE99" s="150"/>
      <c r="AF99" s="150"/>
      <c r="AG99" s="150"/>
      <c r="AH99" s="150"/>
      <c r="AI99" s="150"/>
      <c r="AJ99" s="150"/>
      <c r="AK99" s="150"/>
      <c r="AL99" s="17"/>
      <c r="AM99" s="61"/>
    </row>
    <row r="100" spans="1:39" x14ac:dyDescent="0.25">
      <c r="A100" s="163"/>
      <c r="B100" s="62"/>
      <c r="C100" s="182" t="s">
        <v>119</v>
      </c>
      <c r="D100" s="182" t="s">
        <v>118</v>
      </c>
      <c r="E100" s="182" t="s">
        <v>120</v>
      </c>
      <c r="F100" s="69"/>
      <c r="G100" s="206">
        <v>-0.3</v>
      </c>
      <c r="H100" s="206">
        <v>-0.25</v>
      </c>
      <c r="I100" s="206">
        <v>-0.2</v>
      </c>
      <c r="J100" s="206">
        <v>-0.15</v>
      </c>
      <c r="K100" s="206">
        <v>-0.1</v>
      </c>
      <c r="L100" s="206">
        <v>-0.05</v>
      </c>
      <c r="M100" s="206">
        <v>0</v>
      </c>
      <c r="N100" s="206">
        <v>0.05</v>
      </c>
      <c r="O100" s="206">
        <v>0.1</v>
      </c>
      <c r="P100" s="206">
        <v>0.15</v>
      </c>
      <c r="Q100" s="206">
        <v>0.2</v>
      </c>
      <c r="R100" s="206">
        <v>0.25</v>
      </c>
      <c r="S100" s="206">
        <v>0.3</v>
      </c>
      <c r="T100" s="31"/>
      <c r="U100" s="66"/>
      <c r="W100" s="62"/>
      <c r="X100" s="29"/>
      <c r="Y100" s="31">
        <f>G100</f>
        <v>-0.3</v>
      </c>
      <c r="Z100" s="31">
        <f t="shared" ref="Z100:AK100" si="8">H100</f>
        <v>-0.25</v>
      </c>
      <c r="AA100" s="31">
        <f t="shared" si="8"/>
        <v>-0.2</v>
      </c>
      <c r="AB100" s="31">
        <f t="shared" si="8"/>
        <v>-0.15</v>
      </c>
      <c r="AC100" s="31">
        <f t="shared" si="8"/>
        <v>-0.1</v>
      </c>
      <c r="AD100" s="31">
        <f t="shared" si="8"/>
        <v>-0.05</v>
      </c>
      <c r="AE100" s="31">
        <f t="shared" si="8"/>
        <v>0</v>
      </c>
      <c r="AF100" s="31">
        <f t="shared" si="8"/>
        <v>0.05</v>
      </c>
      <c r="AG100" s="31">
        <f t="shared" si="8"/>
        <v>0.1</v>
      </c>
      <c r="AH100" s="31">
        <f t="shared" si="8"/>
        <v>0.15</v>
      </c>
      <c r="AI100" s="31">
        <f t="shared" si="8"/>
        <v>0.2</v>
      </c>
      <c r="AJ100" s="31">
        <f t="shared" si="8"/>
        <v>0.25</v>
      </c>
      <c r="AK100" s="31">
        <f t="shared" si="8"/>
        <v>0.3</v>
      </c>
      <c r="AL100" s="17"/>
      <c r="AM100" s="61"/>
    </row>
    <row r="101" spans="1:39" x14ac:dyDescent="0.25">
      <c r="A101" s="163"/>
      <c r="B101" s="149" t="s">
        <v>74</v>
      </c>
      <c r="C101" s="176">
        <f>(1+F101)*'Organic Cash Flow'!$E$11</f>
        <v>0</v>
      </c>
      <c r="D101" s="176">
        <f>'Organic Cash Flow'!$I$11</f>
        <v>0</v>
      </c>
      <c r="E101" s="176">
        <f>(1+F101)*'Organic Cash Flow'!$M$11</f>
        <v>0</v>
      </c>
      <c r="F101" s="173">
        <v>-0.3</v>
      </c>
      <c r="G101" s="33">
        <f>NPV('Organic Cash Flow'!$C$3,(1+'CornSoyWheat Rot. Sensitivity'!G$100)*'Organic Cash Flow'!$E$10*(1+'CornSoyWheat Rot. Sensitivity'!$F101)*'Organic Cash Flow'!$E$11-'Organic Cash Flow'!$E$45,'Organic Cash Flow'!$I$46,(1+'CornSoyWheat Rot. Sensitivity'!G$100)*'Organic Cash Flow'!$M$10*(1+'CornSoyWheat Rot. Sensitivity'!$F101)*'Organic Cash Flow'!$M$11-'Organic Cash Flow'!$M$45)</f>
        <v>0</v>
      </c>
      <c r="H101" s="33">
        <f>NPV('Organic Cash Flow'!$C$3,(1+'CornSoyWheat Rot. Sensitivity'!H$100)*'Organic Cash Flow'!$E$10*(1+'CornSoyWheat Rot. Sensitivity'!$F101)*'Organic Cash Flow'!$E$11-'Organic Cash Flow'!$E$45,'Organic Cash Flow'!$I$46,(1+'CornSoyWheat Rot. Sensitivity'!H$100)*'Organic Cash Flow'!$M$10*(1+'CornSoyWheat Rot. Sensitivity'!$F101)*'Organic Cash Flow'!$M$11-'Organic Cash Flow'!$M$45)</f>
        <v>0</v>
      </c>
      <c r="I101" s="33">
        <f>NPV('Organic Cash Flow'!$C$3,(1+'CornSoyWheat Rot. Sensitivity'!I$100)*'Organic Cash Flow'!$E$10*(1+'CornSoyWheat Rot. Sensitivity'!$F101)*'Organic Cash Flow'!$E$11-'Organic Cash Flow'!$E$45,'Organic Cash Flow'!$I$46,(1+'CornSoyWheat Rot. Sensitivity'!I$100)*'Organic Cash Flow'!$M$10*(1+'CornSoyWheat Rot. Sensitivity'!$F101)*'Organic Cash Flow'!$M$11-'Organic Cash Flow'!$M$45)</f>
        <v>0</v>
      </c>
      <c r="J101" s="33">
        <f>NPV('Organic Cash Flow'!$C$3,(1+'CornSoyWheat Rot. Sensitivity'!J$100)*'Organic Cash Flow'!$E$10*(1+'CornSoyWheat Rot. Sensitivity'!$F101)*'Organic Cash Flow'!$E$11-'Organic Cash Flow'!$E$45,'Organic Cash Flow'!$I$46,(1+'CornSoyWheat Rot. Sensitivity'!J$100)*'Organic Cash Flow'!$M$10*(1+'CornSoyWheat Rot. Sensitivity'!$F101)*'Organic Cash Flow'!$M$11-'Organic Cash Flow'!$M$45)</f>
        <v>0</v>
      </c>
      <c r="K101" s="33">
        <f>NPV('Organic Cash Flow'!$C$3,(1+'CornSoyWheat Rot. Sensitivity'!K$100)*'Organic Cash Flow'!$E$10*(1+'CornSoyWheat Rot. Sensitivity'!$F101)*'Organic Cash Flow'!$E$11-'Organic Cash Flow'!$E$45,'Organic Cash Flow'!$I$46,(1+'CornSoyWheat Rot. Sensitivity'!K$100)*'Organic Cash Flow'!$M$10*(1+'CornSoyWheat Rot. Sensitivity'!$F101)*'Organic Cash Flow'!$M$11-'Organic Cash Flow'!$M$45)</f>
        <v>0</v>
      </c>
      <c r="L101" s="33">
        <f>NPV('Organic Cash Flow'!$C$3,(1+'CornSoyWheat Rot. Sensitivity'!L$100)*'Organic Cash Flow'!$E$10*(1+'CornSoyWheat Rot. Sensitivity'!$F101)*'Organic Cash Flow'!$E$11-'Organic Cash Flow'!$E$45,'Organic Cash Flow'!$I$46,(1+'CornSoyWheat Rot. Sensitivity'!L$100)*'Organic Cash Flow'!$M$10*(1+'CornSoyWheat Rot. Sensitivity'!$F101)*'Organic Cash Flow'!$M$11-'Organic Cash Flow'!$M$45)</f>
        <v>0</v>
      </c>
      <c r="M101" s="33">
        <f>NPV('Organic Cash Flow'!$C$3,(1+'CornSoyWheat Rot. Sensitivity'!M$100)*'Organic Cash Flow'!$E$10*(1+'CornSoyWheat Rot. Sensitivity'!$F101)*'Organic Cash Flow'!$E$11-'Organic Cash Flow'!$E$45,'Organic Cash Flow'!$I$46,(1+'CornSoyWheat Rot. Sensitivity'!M$100)*'Organic Cash Flow'!$M$10*(1+'CornSoyWheat Rot. Sensitivity'!$F101)*'Organic Cash Flow'!$M$11-'Organic Cash Flow'!$M$45)</f>
        <v>0</v>
      </c>
      <c r="N101" s="33">
        <f>NPV('Organic Cash Flow'!$C$3,(1+'CornSoyWheat Rot. Sensitivity'!N$100)*'Organic Cash Flow'!$E$10*(1+'CornSoyWheat Rot. Sensitivity'!$F101)*'Organic Cash Flow'!$E$11-'Organic Cash Flow'!$E$45,'Organic Cash Flow'!$I$46,(1+'CornSoyWheat Rot. Sensitivity'!N$100)*'Organic Cash Flow'!$M$10*(1+'CornSoyWheat Rot. Sensitivity'!$F101)*'Organic Cash Flow'!$M$11-'Organic Cash Flow'!$M$45)</f>
        <v>0</v>
      </c>
      <c r="O101" s="33">
        <f>NPV('Organic Cash Flow'!$C$3,(1+'CornSoyWheat Rot. Sensitivity'!O$100)*'Organic Cash Flow'!$E$10*(1+'CornSoyWheat Rot. Sensitivity'!$F101)*'Organic Cash Flow'!$E$11-'Organic Cash Flow'!$E$45,'Organic Cash Flow'!$I$46,(1+'CornSoyWheat Rot. Sensitivity'!O$100)*'Organic Cash Flow'!$M$10*(1+'CornSoyWheat Rot. Sensitivity'!$F101)*'Organic Cash Flow'!$M$11-'Organic Cash Flow'!$M$45)</f>
        <v>0</v>
      </c>
      <c r="P101" s="33">
        <f>NPV('Organic Cash Flow'!$C$3,(1+'CornSoyWheat Rot. Sensitivity'!P$100)*'Organic Cash Flow'!$E$10*(1+'CornSoyWheat Rot. Sensitivity'!$F101)*'Organic Cash Flow'!$E$11-'Organic Cash Flow'!$E$45,'Organic Cash Flow'!$I$46,(1+'CornSoyWheat Rot. Sensitivity'!P$100)*'Organic Cash Flow'!$M$10*(1+'CornSoyWheat Rot. Sensitivity'!$F101)*'Organic Cash Flow'!$M$11-'Organic Cash Flow'!$M$45)</f>
        <v>0</v>
      </c>
      <c r="Q101" s="33">
        <f>NPV('Organic Cash Flow'!$C$3,(1+'CornSoyWheat Rot. Sensitivity'!Q$100)*'Organic Cash Flow'!$E$10*(1+'CornSoyWheat Rot. Sensitivity'!$F101)*'Organic Cash Flow'!$E$11-'Organic Cash Flow'!$E$45,'Organic Cash Flow'!$I$46,(1+'CornSoyWheat Rot. Sensitivity'!Q$100)*'Organic Cash Flow'!$M$10*(1+'CornSoyWheat Rot. Sensitivity'!$F101)*'Organic Cash Flow'!$M$11-'Organic Cash Flow'!$M$45)</f>
        <v>0</v>
      </c>
      <c r="R101" s="33">
        <f>NPV('Organic Cash Flow'!$C$3,(1+'CornSoyWheat Rot. Sensitivity'!R$100)*'Organic Cash Flow'!$E$10*(1+'CornSoyWheat Rot. Sensitivity'!$F101)*'Organic Cash Flow'!$E$11-'Organic Cash Flow'!$E$45,'Organic Cash Flow'!$I$46,(1+'CornSoyWheat Rot. Sensitivity'!R$100)*'Organic Cash Flow'!$M$10*(1+'CornSoyWheat Rot. Sensitivity'!$F101)*'Organic Cash Flow'!$M$11-'Organic Cash Flow'!$M$45)</f>
        <v>0</v>
      </c>
      <c r="S101" s="33">
        <f>NPV('Organic Cash Flow'!$C$3,(1+'CornSoyWheat Rot. Sensitivity'!S$100)*'Organic Cash Flow'!$E$10*(1+'CornSoyWheat Rot. Sensitivity'!$F101)*'Organic Cash Flow'!$E$11-'Organic Cash Flow'!$E$45,'Organic Cash Flow'!$I$46,(1+'CornSoyWheat Rot. Sensitivity'!S$100)*'Organic Cash Flow'!$M$10*(1+'CornSoyWheat Rot. Sensitivity'!$F101)*'Organic Cash Flow'!$M$11-'Organic Cash Flow'!$M$45)</f>
        <v>0</v>
      </c>
      <c r="T101" s="33"/>
      <c r="U101" s="67"/>
      <c r="W101" s="149" t="s">
        <v>74</v>
      </c>
      <c r="X101" s="32">
        <f>F101</f>
        <v>-0.3</v>
      </c>
      <c r="Y101" s="35" t="e">
        <f>G101/NPV('Organic Cash Flow'!$C$3,'Organic Cash Flow'!$E$45,'Organic Cash Flow'!$I$45,'Organic Cash Flow'!$M$45)</f>
        <v>#DIV/0!</v>
      </c>
      <c r="Z101" s="35" t="e">
        <f>H101/NPV('Organic Cash Flow'!$C$3,'Organic Cash Flow'!$E$45,'Organic Cash Flow'!$I$45,'Organic Cash Flow'!$M$45)</f>
        <v>#DIV/0!</v>
      </c>
      <c r="AA101" s="35" t="e">
        <f>I101/NPV('Organic Cash Flow'!$C$3,'Organic Cash Flow'!$E$45,'Organic Cash Flow'!$I$45,'Organic Cash Flow'!$M$45)</f>
        <v>#DIV/0!</v>
      </c>
      <c r="AB101" s="35" t="e">
        <f>J101/NPV('Organic Cash Flow'!$C$3,'Organic Cash Flow'!$E$45,'Organic Cash Flow'!$I$45,'Organic Cash Flow'!$M$45)</f>
        <v>#DIV/0!</v>
      </c>
      <c r="AC101" s="35" t="e">
        <f>K101/NPV('Organic Cash Flow'!$C$3,'Organic Cash Flow'!$E$45,'Organic Cash Flow'!$I$45,'Organic Cash Flow'!$M$45)</f>
        <v>#DIV/0!</v>
      </c>
      <c r="AD101" s="35" t="e">
        <f>L101/NPV('Organic Cash Flow'!$C$3,'Organic Cash Flow'!$E$45,'Organic Cash Flow'!$I$45,'Organic Cash Flow'!$M$45)</f>
        <v>#DIV/0!</v>
      </c>
      <c r="AE101" s="35" t="e">
        <f>M101/NPV('Organic Cash Flow'!$C$3,'Organic Cash Flow'!$E$45,'Organic Cash Flow'!$I$45,'Organic Cash Flow'!$M$45)</f>
        <v>#DIV/0!</v>
      </c>
      <c r="AF101" s="35" t="e">
        <f>N101/NPV('Organic Cash Flow'!$C$3,'Organic Cash Flow'!$E$45,'Organic Cash Flow'!$I$45,'Organic Cash Flow'!$M$45)</f>
        <v>#DIV/0!</v>
      </c>
      <c r="AG101" s="35" t="e">
        <f>O101/NPV('Organic Cash Flow'!$C$3,'Organic Cash Flow'!$E$45,'Organic Cash Flow'!$I$45,'Organic Cash Flow'!$M$45)</f>
        <v>#DIV/0!</v>
      </c>
      <c r="AH101" s="35" t="e">
        <f>P101/NPV('Organic Cash Flow'!$C$3,'Organic Cash Flow'!$E$45,'Organic Cash Flow'!$I$45,'Organic Cash Flow'!$M$45)</f>
        <v>#DIV/0!</v>
      </c>
      <c r="AI101" s="35" t="e">
        <f>Q101/NPV('Organic Cash Flow'!$C$3,'Organic Cash Flow'!$E$45,'Organic Cash Flow'!$I$45,'Organic Cash Flow'!$M$45)</f>
        <v>#DIV/0!</v>
      </c>
      <c r="AJ101" s="35" t="e">
        <f>R101/NPV('Organic Cash Flow'!$C$3,'Organic Cash Flow'!$E$45,'Organic Cash Flow'!$I$45,'Organic Cash Flow'!$M$45)</f>
        <v>#DIV/0!</v>
      </c>
      <c r="AK101" s="35" t="e">
        <f>S101/NPV('Organic Cash Flow'!$C$3,'Organic Cash Flow'!$E$45,'Organic Cash Flow'!$I$45,'Organic Cash Flow'!$M$45)</f>
        <v>#DIV/0!</v>
      </c>
      <c r="AL101" s="17"/>
      <c r="AM101" s="61"/>
    </row>
    <row r="102" spans="1:39" x14ac:dyDescent="0.25">
      <c r="A102" s="163"/>
      <c r="B102" s="149"/>
      <c r="C102" s="176">
        <f>(1+F102)*'Organic Cash Flow'!$E$11</f>
        <v>0</v>
      </c>
      <c r="D102" s="176">
        <f>'Organic Cash Flow'!$I$11</f>
        <v>0</v>
      </c>
      <c r="E102" s="176">
        <f>(1+F102)*'Organic Cash Flow'!$M$11</f>
        <v>0</v>
      </c>
      <c r="F102" s="173">
        <v>-0.25</v>
      </c>
      <c r="G102" s="33">
        <f>NPV('Organic Cash Flow'!$C$3,(1+'CornSoyWheat Rot. Sensitivity'!G$100)*'Organic Cash Flow'!$E$10*(1+'CornSoyWheat Rot. Sensitivity'!$F102)*'Organic Cash Flow'!$E$11-'Organic Cash Flow'!$E$45,'Organic Cash Flow'!$I$46,(1+'CornSoyWheat Rot. Sensitivity'!G$100)*'Organic Cash Flow'!$M$10*(1+'CornSoyWheat Rot. Sensitivity'!$F102)*'Organic Cash Flow'!$M$11-'Organic Cash Flow'!$M$45)</f>
        <v>0</v>
      </c>
      <c r="H102" s="33">
        <f>NPV('Organic Cash Flow'!$C$3,(1+'CornSoyWheat Rot. Sensitivity'!H$100)*'Organic Cash Flow'!$E$10*(1+'CornSoyWheat Rot. Sensitivity'!$F102)*'Organic Cash Flow'!$E$11-'Organic Cash Flow'!$E$45,'Organic Cash Flow'!$I$46,(1+'CornSoyWheat Rot. Sensitivity'!H$100)*'Organic Cash Flow'!$M$10*(1+'CornSoyWheat Rot. Sensitivity'!$F102)*'Organic Cash Flow'!$M$11-'Organic Cash Flow'!$M$45)</f>
        <v>0</v>
      </c>
      <c r="I102" s="33">
        <f>NPV('Organic Cash Flow'!$C$3,(1+'CornSoyWheat Rot. Sensitivity'!I$100)*'Organic Cash Flow'!$E$10*(1+'CornSoyWheat Rot. Sensitivity'!$F102)*'Organic Cash Flow'!$E$11-'Organic Cash Flow'!$E$45,'Organic Cash Flow'!$I$46,(1+'CornSoyWheat Rot. Sensitivity'!I$100)*'Organic Cash Flow'!$M$10*(1+'CornSoyWheat Rot. Sensitivity'!$F102)*'Organic Cash Flow'!$M$11-'Organic Cash Flow'!$M$45)</f>
        <v>0</v>
      </c>
      <c r="J102" s="33">
        <f>NPV('Organic Cash Flow'!$C$3,(1+'CornSoyWheat Rot. Sensitivity'!J$100)*'Organic Cash Flow'!$E$10*(1+'CornSoyWheat Rot. Sensitivity'!$F102)*'Organic Cash Flow'!$E$11-'Organic Cash Flow'!$E$45,'Organic Cash Flow'!$I$46,(1+'CornSoyWheat Rot. Sensitivity'!J$100)*'Organic Cash Flow'!$M$10*(1+'CornSoyWheat Rot. Sensitivity'!$F102)*'Organic Cash Flow'!$M$11-'Organic Cash Flow'!$M$45)</f>
        <v>0</v>
      </c>
      <c r="K102" s="33">
        <f>NPV('Organic Cash Flow'!$C$3,(1+'CornSoyWheat Rot. Sensitivity'!K$100)*'Organic Cash Flow'!$E$10*(1+'CornSoyWheat Rot. Sensitivity'!$F102)*'Organic Cash Flow'!$E$11-'Organic Cash Flow'!$E$45,'Organic Cash Flow'!$I$46,(1+'CornSoyWheat Rot. Sensitivity'!K$100)*'Organic Cash Flow'!$M$10*(1+'CornSoyWheat Rot. Sensitivity'!$F102)*'Organic Cash Flow'!$M$11-'Organic Cash Flow'!$M$45)</f>
        <v>0</v>
      </c>
      <c r="L102" s="33">
        <f>NPV('Organic Cash Flow'!$C$3,(1+'CornSoyWheat Rot. Sensitivity'!L$100)*'Organic Cash Flow'!$E$10*(1+'CornSoyWheat Rot. Sensitivity'!$F102)*'Organic Cash Flow'!$E$11-'Organic Cash Flow'!$E$45,'Organic Cash Flow'!$I$46,(1+'CornSoyWheat Rot. Sensitivity'!L$100)*'Organic Cash Flow'!$M$10*(1+'CornSoyWheat Rot. Sensitivity'!$F102)*'Organic Cash Flow'!$M$11-'Organic Cash Flow'!$M$45)</f>
        <v>0</v>
      </c>
      <c r="M102" s="33">
        <f>NPV('Organic Cash Flow'!$C$3,(1+'CornSoyWheat Rot. Sensitivity'!M$100)*'Organic Cash Flow'!$E$10*(1+'CornSoyWheat Rot. Sensitivity'!$F102)*'Organic Cash Flow'!$E$11-'Organic Cash Flow'!$E$45,'Organic Cash Flow'!$I$46,(1+'CornSoyWheat Rot. Sensitivity'!M$100)*'Organic Cash Flow'!$M$10*(1+'CornSoyWheat Rot. Sensitivity'!$F102)*'Organic Cash Flow'!$M$11-'Organic Cash Flow'!$M$45)</f>
        <v>0</v>
      </c>
      <c r="N102" s="33">
        <f>NPV('Organic Cash Flow'!$C$3,(1+'CornSoyWheat Rot. Sensitivity'!N$100)*'Organic Cash Flow'!$E$10*(1+'CornSoyWheat Rot. Sensitivity'!$F102)*'Organic Cash Flow'!$E$11-'Organic Cash Flow'!$E$45,'Organic Cash Flow'!$I$46,(1+'CornSoyWheat Rot. Sensitivity'!N$100)*'Organic Cash Flow'!$M$10*(1+'CornSoyWheat Rot. Sensitivity'!$F102)*'Organic Cash Flow'!$M$11-'Organic Cash Flow'!$M$45)</f>
        <v>0</v>
      </c>
      <c r="O102" s="33">
        <f>NPV('Organic Cash Flow'!$C$3,(1+'CornSoyWheat Rot. Sensitivity'!O$100)*'Organic Cash Flow'!$E$10*(1+'CornSoyWheat Rot. Sensitivity'!$F102)*'Organic Cash Flow'!$E$11-'Organic Cash Flow'!$E$45,'Organic Cash Flow'!$I$46,(1+'CornSoyWheat Rot. Sensitivity'!O$100)*'Organic Cash Flow'!$M$10*(1+'CornSoyWheat Rot. Sensitivity'!$F102)*'Organic Cash Flow'!$M$11-'Organic Cash Flow'!$M$45)</f>
        <v>0</v>
      </c>
      <c r="P102" s="33">
        <f>NPV('Organic Cash Flow'!$C$3,(1+'CornSoyWheat Rot. Sensitivity'!P$100)*'Organic Cash Flow'!$E$10*(1+'CornSoyWheat Rot. Sensitivity'!$F102)*'Organic Cash Flow'!$E$11-'Organic Cash Flow'!$E$45,'Organic Cash Flow'!$I$46,(1+'CornSoyWheat Rot. Sensitivity'!P$100)*'Organic Cash Flow'!$M$10*(1+'CornSoyWheat Rot. Sensitivity'!$F102)*'Organic Cash Flow'!$M$11-'Organic Cash Flow'!$M$45)</f>
        <v>0</v>
      </c>
      <c r="Q102" s="33">
        <f>NPV('Organic Cash Flow'!$C$3,(1+'CornSoyWheat Rot. Sensitivity'!Q$100)*'Organic Cash Flow'!$E$10*(1+'CornSoyWheat Rot. Sensitivity'!$F102)*'Organic Cash Flow'!$E$11-'Organic Cash Flow'!$E$45,'Organic Cash Flow'!$I$46,(1+'CornSoyWheat Rot. Sensitivity'!Q$100)*'Organic Cash Flow'!$M$10*(1+'CornSoyWheat Rot. Sensitivity'!$F102)*'Organic Cash Flow'!$M$11-'Organic Cash Flow'!$M$45)</f>
        <v>0</v>
      </c>
      <c r="R102" s="33">
        <f>NPV('Organic Cash Flow'!$C$3,(1+'CornSoyWheat Rot. Sensitivity'!R$100)*'Organic Cash Flow'!$E$10*(1+'CornSoyWheat Rot. Sensitivity'!$F102)*'Organic Cash Flow'!$E$11-'Organic Cash Flow'!$E$45,'Organic Cash Flow'!$I$46,(1+'CornSoyWheat Rot. Sensitivity'!R$100)*'Organic Cash Flow'!$M$10*(1+'CornSoyWheat Rot. Sensitivity'!$F102)*'Organic Cash Flow'!$M$11-'Organic Cash Flow'!$M$45)</f>
        <v>0</v>
      </c>
      <c r="S102" s="33">
        <f>NPV('Organic Cash Flow'!$C$3,(1+'CornSoyWheat Rot. Sensitivity'!S$100)*'Organic Cash Flow'!$E$10*(1+'CornSoyWheat Rot. Sensitivity'!$F102)*'Organic Cash Flow'!$E$11-'Organic Cash Flow'!$E$45,'Organic Cash Flow'!$I$46,(1+'CornSoyWheat Rot. Sensitivity'!S$100)*'Organic Cash Flow'!$M$10*(1+'CornSoyWheat Rot. Sensitivity'!$F102)*'Organic Cash Flow'!$M$11-'Organic Cash Flow'!$M$45)</f>
        <v>0</v>
      </c>
      <c r="T102" s="33"/>
      <c r="U102" s="67"/>
      <c r="W102" s="149"/>
      <c r="X102" s="32">
        <f t="shared" ref="X102:X113" si="9">F102</f>
        <v>-0.25</v>
      </c>
      <c r="Y102" s="35" t="e">
        <f>G102/NPV('Organic Cash Flow'!$C$3,'Organic Cash Flow'!$E$45,'Organic Cash Flow'!$I$45,'Organic Cash Flow'!$M$45)</f>
        <v>#DIV/0!</v>
      </c>
      <c r="Z102" s="35" t="e">
        <f>H102/NPV('Organic Cash Flow'!$C$3,'Organic Cash Flow'!$E$45,'Organic Cash Flow'!$I$45,'Organic Cash Flow'!$M$45)</f>
        <v>#DIV/0!</v>
      </c>
      <c r="AA102" s="35" t="e">
        <f>I102/NPV('Organic Cash Flow'!$C$3,'Organic Cash Flow'!$E$45,'Organic Cash Flow'!$I$45,'Organic Cash Flow'!$M$45)</f>
        <v>#DIV/0!</v>
      </c>
      <c r="AB102" s="35" t="e">
        <f>J102/NPV('Organic Cash Flow'!$C$3,'Organic Cash Flow'!$E$45,'Organic Cash Flow'!$I$45,'Organic Cash Flow'!$M$45)</f>
        <v>#DIV/0!</v>
      </c>
      <c r="AC102" s="35" t="e">
        <f>K102/NPV('Organic Cash Flow'!$C$3,'Organic Cash Flow'!$E$45,'Organic Cash Flow'!$I$45,'Organic Cash Flow'!$M$45)</f>
        <v>#DIV/0!</v>
      </c>
      <c r="AD102" s="35" t="e">
        <f>L102/NPV('Organic Cash Flow'!$C$3,'Organic Cash Flow'!$E$45,'Organic Cash Flow'!$I$45,'Organic Cash Flow'!$M$45)</f>
        <v>#DIV/0!</v>
      </c>
      <c r="AE102" s="35" t="e">
        <f>M102/NPV('Organic Cash Flow'!$C$3,'Organic Cash Flow'!$E$45,'Organic Cash Flow'!$I$45,'Organic Cash Flow'!$M$45)</f>
        <v>#DIV/0!</v>
      </c>
      <c r="AF102" s="35" t="e">
        <f>N102/NPV('Organic Cash Flow'!$C$3,'Organic Cash Flow'!$E$45,'Organic Cash Flow'!$I$45,'Organic Cash Flow'!$M$45)</f>
        <v>#DIV/0!</v>
      </c>
      <c r="AG102" s="35" t="e">
        <f>O102/NPV('Organic Cash Flow'!$C$3,'Organic Cash Flow'!$E$45,'Organic Cash Flow'!$I$45,'Organic Cash Flow'!$M$45)</f>
        <v>#DIV/0!</v>
      </c>
      <c r="AH102" s="35" t="e">
        <f>P102/NPV('Organic Cash Flow'!$C$3,'Organic Cash Flow'!$E$45,'Organic Cash Flow'!$I$45,'Organic Cash Flow'!$M$45)</f>
        <v>#DIV/0!</v>
      </c>
      <c r="AI102" s="35" t="e">
        <f>Q102/NPV('Organic Cash Flow'!$C$3,'Organic Cash Flow'!$E$45,'Organic Cash Flow'!$I$45,'Organic Cash Flow'!$M$45)</f>
        <v>#DIV/0!</v>
      </c>
      <c r="AJ102" s="35" t="e">
        <f>R102/NPV('Organic Cash Flow'!$C$3,'Organic Cash Flow'!$E$45,'Organic Cash Flow'!$I$45,'Organic Cash Flow'!$M$45)</f>
        <v>#DIV/0!</v>
      </c>
      <c r="AK102" s="35" t="e">
        <f>S102/NPV('Organic Cash Flow'!$C$3,'Organic Cash Flow'!$E$45,'Organic Cash Flow'!$I$45,'Organic Cash Flow'!$M$45)</f>
        <v>#DIV/0!</v>
      </c>
      <c r="AL102" s="17"/>
      <c r="AM102" s="61"/>
    </row>
    <row r="103" spans="1:39" x14ac:dyDescent="0.25">
      <c r="A103" s="163"/>
      <c r="B103" s="149"/>
      <c r="C103" s="176">
        <f>(1+F103)*'Organic Cash Flow'!$E$11</f>
        <v>0</v>
      </c>
      <c r="D103" s="176">
        <f>'Organic Cash Flow'!$I$11</f>
        <v>0</v>
      </c>
      <c r="E103" s="176">
        <f>(1+F103)*'Organic Cash Flow'!$M$11</f>
        <v>0</v>
      </c>
      <c r="F103" s="173">
        <v>-0.2</v>
      </c>
      <c r="G103" s="33">
        <f>NPV('Organic Cash Flow'!$C$3,(1+'CornSoyWheat Rot. Sensitivity'!G$100)*'Organic Cash Flow'!$E$10*(1+'CornSoyWheat Rot. Sensitivity'!$F103)*'Organic Cash Flow'!$E$11-'Organic Cash Flow'!$E$45,'Organic Cash Flow'!$I$46,(1+'CornSoyWheat Rot. Sensitivity'!G$100)*'Organic Cash Flow'!$M$10*(1+'CornSoyWheat Rot. Sensitivity'!$F103)*'Organic Cash Flow'!$M$11-'Organic Cash Flow'!$M$45)</f>
        <v>0</v>
      </c>
      <c r="H103" s="33">
        <f>NPV('Organic Cash Flow'!$C$3,(1+'CornSoyWheat Rot. Sensitivity'!H$100)*'Organic Cash Flow'!$E$10*(1+'CornSoyWheat Rot. Sensitivity'!$F103)*'Organic Cash Flow'!$E$11-'Organic Cash Flow'!$E$45,'Organic Cash Flow'!$I$46,(1+'CornSoyWheat Rot. Sensitivity'!H$100)*'Organic Cash Flow'!$M$10*(1+'CornSoyWheat Rot. Sensitivity'!$F103)*'Organic Cash Flow'!$M$11-'Organic Cash Flow'!$M$45)</f>
        <v>0</v>
      </c>
      <c r="I103" s="33">
        <f>NPV('Organic Cash Flow'!$C$3,(1+'CornSoyWheat Rot. Sensitivity'!I$100)*'Organic Cash Flow'!$E$10*(1+'CornSoyWheat Rot. Sensitivity'!$F103)*'Organic Cash Flow'!$E$11-'Organic Cash Flow'!$E$45,'Organic Cash Flow'!$I$46,(1+'CornSoyWheat Rot. Sensitivity'!I$100)*'Organic Cash Flow'!$M$10*(1+'CornSoyWheat Rot. Sensitivity'!$F103)*'Organic Cash Flow'!$M$11-'Organic Cash Flow'!$M$45)</f>
        <v>0</v>
      </c>
      <c r="J103" s="33">
        <f>NPV('Organic Cash Flow'!$C$3,(1+'CornSoyWheat Rot. Sensitivity'!J$100)*'Organic Cash Flow'!$E$10*(1+'CornSoyWheat Rot. Sensitivity'!$F103)*'Organic Cash Flow'!$E$11-'Organic Cash Flow'!$E$45,'Organic Cash Flow'!$I$46,(1+'CornSoyWheat Rot. Sensitivity'!J$100)*'Organic Cash Flow'!$M$10*(1+'CornSoyWheat Rot. Sensitivity'!$F103)*'Organic Cash Flow'!$M$11-'Organic Cash Flow'!$M$45)</f>
        <v>0</v>
      </c>
      <c r="K103" s="33">
        <f>NPV('Organic Cash Flow'!$C$3,(1+'CornSoyWheat Rot. Sensitivity'!K$100)*'Organic Cash Flow'!$E$10*(1+'CornSoyWheat Rot. Sensitivity'!$F103)*'Organic Cash Flow'!$E$11-'Organic Cash Flow'!$E$45,'Organic Cash Flow'!$I$46,(1+'CornSoyWheat Rot. Sensitivity'!K$100)*'Organic Cash Flow'!$M$10*(1+'CornSoyWheat Rot. Sensitivity'!$F103)*'Organic Cash Flow'!$M$11-'Organic Cash Flow'!$M$45)</f>
        <v>0</v>
      </c>
      <c r="L103" s="33">
        <f>NPV('Organic Cash Flow'!$C$3,(1+'CornSoyWheat Rot. Sensitivity'!L$100)*'Organic Cash Flow'!$E$10*(1+'CornSoyWheat Rot. Sensitivity'!$F103)*'Organic Cash Flow'!$E$11-'Organic Cash Flow'!$E$45,'Organic Cash Flow'!$I$46,(1+'CornSoyWheat Rot. Sensitivity'!L$100)*'Organic Cash Flow'!$M$10*(1+'CornSoyWheat Rot. Sensitivity'!$F103)*'Organic Cash Flow'!$M$11-'Organic Cash Flow'!$M$45)</f>
        <v>0</v>
      </c>
      <c r="M103" s="33">
        <f>NPV('Organic Cash Flow'!$C$3,(1+'CornSoyWheat Rot. Sensitivity'!M$100)*'Organic Cash Flow'!$E$10*(1+'CornSoyWheat Rot. Sensitivity'!$F103)*'Organic Cash Flow'!$E$11-'Organic Cash Flow'!$E$45,'Organic Cash Flow'!$I$46,(1+'CornSoyWheat Rot. Sensitivity'!M$100)*'Organic Cash Flow'!$M$10*(1+'CornSoyWheat Rot. Sensitivity'!$F103)*'Organic Cash Flow'!$M$11-'Organic Cash Flow'!$M$45)</f>
        <v>0</v>
      </c>
      <c r="N103" s="33">
        <f>NPV('Organic Cash Flow'!$C$3,(1+'CornSoyWheat Rot. Sensitivity'!N$100)*'Organic Cash Flow'!$E$10*(1+'CornSoyWheat Rot. Sensitivity'!$F103)*'Organic Cash Flow'!$E$11-'Organic Cash Flow'!$E$45,'Organic Cash Flow'!$I$46,(1+'CornSoyWheat Rot. Sensitivity'!N$100)*'Organic Cash Flow'!$M$10*(1+'CornSoyWheat Rot. Sensitivity'!$F103)*'Organic Cash Flow'!$M$11-'Organic Cash Flow'!$M$45)</f>
        <v>0</v>
      </c>
      <c r="O103" s="33">
        <f>NPV('Organic Cash Flow'!$C$3,(1+'CornSoyWheat Rot. Sensitivity'!O$100)*'Organic Cash Flow'!$E$10*(1+'CornSoyWheat Rot. Sensitivity'!$F103)*'Organic Cash Flow'!$E$11-'Organic Cash Flow'!$E$45,'Organic Cash Flow'!$I$46,(1+'CornSoyWheat Rot. Sensitivity'!O$100)*'Organic Cash Flow'!$M$10*(1+'CornSoyWheat Rot. Sensitivity'!$F103)*'Organic Cash Flow'!$M$11-'Organic Cash Flow'!$M$45)</f>
        <v>0</v>
      </c>
      <c r="P103" s="33">
        <f>NPV('Organic Cash Flow'!$C$3,(1+'CornSoyWheat Rot. Sensitivity'!P$100)*'Organic Cash Flow'!$E$10*(1+'CornSoyWheat Rot. Sensitivity'!$F103)*'Organic Cash Flow'!$E$11-'Organic Cash Flow'!$E$45,'Organic Cash Flow'!$I$46,(1+'CornSoyWheat Rot. Sensitivity'!P$100)*'Organic Cash Flow'!$M$10*(1+'CornSoyWheat Rot. Sensitivity'!$F103)*'Organic Cash Flow'!$M$11-'Organic Cash Flow'!$M$45)</f>
        <v>0</v>
      </c>
      <c r="Q103" s="33">
        <f>NPV('Organic Cash Flow'!$C$3,(1+'CornSoyWheat Rot. Sensitivity'!Q$100)*'Organic Cash Flow'!$E$10*(1+'CornSoyWheat Rot. Sensitivity'!$F103)*'Organic Cash Flow'!$E$11-'Organic Cash Flow'!$E$45,'Organic Cash Flow'!$I$46,(1+'CornSoyWheat Rot. Sensitivity'!Q$100)*'Organic Cash Flow'!$M$10*(1+'CornSoyWheat Rot. Sensitivity'!$F103)*'Organic Cash Flow'!$M$11-'Organic Cash Flow'!$M$45)</f>
        <v>0</v>
      </c>
      <c r="R103" s="33">
        <f>NPV('Organic Cash Flow'!$C$3,(1+'CornSoyWheat Rot. Sensitivity'!R$100)*'Organic Cash Flow'!$E$10*(1+'CornSoyWheat Rot. Sensitivity'!$F103)*'Organic Cash Flow'!$E$11-'Organic Cash Flow'!$E$45,'Organic Cash Flow'!$I$46,(1+'CornSoyWheat Rot. Sensitivity'!R$100)*'Organic Cash Flow'!$M$10*(1+'CornSoyWheat Rot. Sensitivity'!$F103)*'Organic Cash Flow'!$M$11-'Organic Cash Flow'!$M$45)</f>
        <v>0</v>
      </c>
      <c r="S103" s="33">
        <f>NPV('Organic Cash Flow'!$C$3,(1+'CornSoyWheat Rot. Sensitivity'!S$100)*'Organic Cash Flow'!$E$10*(1+'CornSoyWheat Rot. Sensitivity'!$F103)*'Organic Cash Flow'!$E$11-'Organic Cash Flow'!$E$45,'Organic Cash Flow'!$I$46,(1+'CornSoyWheat Rot. Sensitivity'!S$100)*'Organic Cash Flow'!$M$10*(1+'CornSoyWheat Rot. Sensitivity'!$F103)*'Organic Cash Flow'!$M$11-'Organic Cash Flow'!$M$45)</f>
        <v>0</v>
      </c>
      <c r="T103" s="33"/>
      <c r="U103" s="67"/>
      <c r="W103" s="149"/>
      <c r="X103" s="32">
        <f t="shared" si="9"/>
        <v>-0.2</v>
      </c>
      <c r="Y103" s="35" t="e">
        <f>G103/NPV('Organic Cash Flow'!$C$3,'Organic Cash Flow'!$E$45,'Organic Cash Flow'!$I$45,'Organic Cash Flow'!$M$45)</f>
        <v>#DIV/0!</v>
      </c>
      <c r="Z103" s="35" t="e">
        <f>H103/NPV('Organic Cash Flow'!$C$3,'Organic Cash Flow'!$E$45,'Organic Cash Flow'!$I$45,'Organic Cash Flow'!$M$45)</f>
        <v>#DIV/0!</v>
      </c>
      <c r="AA103" s="35" t="e">
        <f>I103/NPV('Organic Cash Flow'!$C$3,'Organic Cash Flow'!$E$45,'Organic Cash Flow'!$I$45,'Organic Cash Flow'!$M$45)</f>
        <v>#DIV/0!</v>
      </c>
      <c r="AB103" s="35" t="e">
        <f>J103/NPV('Organic Cash Flow'!$C$3,'Organic Cash Flow'!$E$45,'Organic Cash Flow'!$I$45,'Organic Cash Flow'!$M$45)</f>
        <v>#DIV/0!</v>
      </c>
      <c r="AC103" s="35" t="e">
        <f>K103/NPV('Organic Cash Flow'!$C$3,'Organic Cash Flow'!$E$45,'Organic Cash Flow'!$I$45,'Organic Cash Flow'!$M$45)</f>
        <v>#DIV/0!</v>
      </c>
      <c r="AD103" s="35" t="e">
        <f>L103/NPV('Organic Cash Flow'!$C$3,'Organic Cash Flow'!$E$45,'Organic Cash Flow'!$I$45,'Organic Cash Flow'!$M$45)</f>
        <v>#DIV/0!</v>
      </c>
      <c r="AE103" s="35" t="e">
        <f>M103/NPV('Organic Cash Flow'!$C$3,'Organic Cash Flow'!$E$45,'Organic Cash Flow'!$I$45,'Organic Cash Flow'!$M$45)</f>
        <v>#DIV/0!</v>
      </c>
      <c r="AF103" s="35" t="e">
        <f>N103/NPV('Organic Cash Flow'!$C$3,'Organic Cash Flow'!$E$45,'Organic Cash Flow'!$I$45,'Organic Cash Flow'!$M$45)</f>
        <v>#DIV/0!</v>
      </c>
      <c r="AG103" s="35" t="e">
        <f>O103/NPV('Organic Cash Flow'!$C$3,'Organic Cash Flow'!$E$45,'Organic Cash Flow'!$I$45,'Organic Cash Flow'!$M$45)</f>
        <v>#DIV/0!</v>
      </c>
      <c r="AH103" s="35" t="e">
        <f>P103/NPV('Organic Cash Flow'!$C$3,'Organic Cash Flow'!$E$45,'Organic Cash Flow'!$I$45,'Organic Cash Flow'!$M$45)</f>
        <v>#DIV/0!</v>
      </c>
      <c r="AI103" s="35" t="e">
        <f>Q103/NPV('Organic Cash Flow'!$C$3,'Organic Cash Flow'!$E$45,'Organic Cash Flow'!$I$45,'Organic Cash Flow'!$M$45)</f>
        <v>#DIV/0!</v>
      </c>
      <c r="AJ103" s="35" t="e">
        <f>R103/NPV('Organic Cash Flow'!$C$3,'Organic Cash Flow'!$E$45,'Organic Cash Flow'!$I$45,'Organic Cash Flow'!$M$45)</f>
        <v>#DIV/0!</v>
      </c>
      <c r="AK103" s="35" t="e">
        <f>S103/NPV('Organic Cash Flow'!$C$3,'Organic Cash Flow'!$E$45,'Organic Cash Flow'!$I$45,'Organic Cash Flow'!$M$45)</f>
        <v>#DIV/0!</v>
      </c>
      <c r="AL103" s="17"/>
      <c r="AM103" s="61"/>
    </row>
    <row r="104" spans="1:39" x14ac:dyDescent="0.25">
      <c r="A104" s="163"/>
      <c r="B104" s="149"/>
      <c r="C104" s="176">
        <f>(1+F104)*'Organic Cash Flow'!$E$11</f>
        <v>0</v>
      </c>
      <c r="D104" s="176">
        <f>'Organic Cash Flow'!$I$11</f>
        <v>0</v>
      </c>
      <c r="E104" s="176">
        <f>(1+F104)*'Organic Cash Flow'!$M$11</f>
        <v>0</v>
      </c>
      <c r="F104" s="173">
        <v>-0.15</v>
      </c>
      <c r="G104" s="33">
        <f>NPV('Organic Cash Flow'!$C$3,(1+'CornSoyWheat Rot. Sensitivity'!G$100)*'Organic Cash Flow'!$E$10*(1+'CornSoyWheat Rot. Sensitivity'!$F104)*'Organic Cash Flow'!$E$11-'Organic Cash Flow'!$E$45,'Organic Cash Flow'!$I$46,(1+'CornSoyWheat Rot. Sensitivity'!G$100)*'Organic Cash Flow'!$M$10*(1+'CornSoyWheat Rot. Sensitivity'!$F104)*'Organic Cash Flow'!$M$11-'Organic Cash Flow'!$M$45)</f>
        <v>0</v>
      </c>
      <c r="H104" s="33">
        <f>NPV('Organic Cash Flow'!$C$3,(1+'CornSoyWheat Rot. Sensitivity'!H$100)*'Organic Cash Flow'!$E$10*(1+'CornSoyWheat Rot. Sensitivity'!$F104)*'Organic Cash Flow'!$E$11-'Organic Cash Flow'!$E$45,'Organic Cash Flow'!$I$46,(1+'CornSoyWheat Rot. Sensitivity'!H$100)*'Organic Cash Flow'!$M$10*(1+'CornSoyWheat Rot. Sensitivity'!$F104)*'Organic Cash Flow'!$M$11-'Organic Cash Flow'!$M$45)</f>
        <v>0</v>
      </c>
      <c r="I104" s="33">
        <f>NPV('Organic Cash Flow'!$C$3,(1+'CornSoyWheat Rot. Sensitivity'!I$100)*'Organic Cash Flow'!$E$10*(1+'CornSoyWheat Rot. Sensitivity'!$F104)*'Organic Cash Flow'!$E$11-'Organic Cash Flow'!$E$45,'Organic Cash Flow'!$I$46,(1+'CornSoyWheat Rot. Sensitivity'!I$100)*'Organic Cash Flow'!$M$10*(1+'CornSoyWheat Rot. Sensitivity'!$F104)*'Organic Cash Flow'!$M$11-'Organic Cash Flow'!$M$45)</f>
        <v>0</v>
      </c>
      <c r="J104" s="33">
        <f>NPV('Organic Cash Flow'!$C$3,(1+'CornSoyWheat Rot. Sensitivity'!J$100)*'Organic Cash Flow'!$E$10*(1+'CornSoyWheat Rot. Sensitivity'!$F104)*'Organic Cash Flow'!$E$11-'Organic Cash Flow'!$E$45,'Organic Cash Flow'!$I$46,(1+'CornSoyWheat Rot. Sensitivity'!J$100)*'Organic Cash Flow'!$M$10*(1+'CornSoyWheat Rot. Sensitivity'!$F104)*'Organic Cash Flow'!$M$11-'Organic Cash Flow'!$M$45)</f>
        <v>0</v>
      </c>
      <c r="K104" s="33">
        <f>NPV('Organic Cash Flow'!$C$3,(1+'CornSoyWheat Rot. Sensitivity'!K$100)*'Organic Cash Flow'!$E$10*(1+'CornSoyWheat Rot. Sensitivity'!$F104)*'Organic Cash Flow'!$E$11-'Organic Cash Flow'!$E$45,'Organic Cash Flow'!$I$46,(1+'CornSoyWheat Rot. Sensitivity'!K$100)*'Organic Cash Flow'!$M$10*(1+'CornSoyWheat Rot. Sensitivity'!$F104)*'Organic Cash Flow'!$M$11-'Organic Cash Flow'!$M$45)</f>
        <v>0</v>
      </c>
      <c r="L104" s="33">
        <f>NPV('Organic Cash Flow'!$C$3,(1+'CornSoyWheat Rot. Sensitivity'!L$100)*'Organic Cash Flow'!$E$10*(1+'CornSoyWheat Rot. Sensitivity'!$F104)*'Organic Cash Flow'!$E$11-'Organic Cash Flow'!$E$45,'Organic Cash Flow'!$I$46,(1+'CornSoyWheat Rot. Sensitivity'!L$100)*'Organic Cash Flow'!$M$10*(1+'CornSoyWheat Rot. Sensitivity'!$F104)*'Organic Cash Flow'!$M$11-'Organic Cash Flow'!$M$45)</f>
        <v>0</v>
      </c>
      <c r="M104" s="33">
        <f>NPV('Organic Cash Flow'!$C$3,(1+'CornSoyWheat Rot. Sensitivity'!M$100)*'Organic Cash Flow'!$E$10*(1+'CornSoyWheat Rot. Sensitivity'!$F104)*'Organic Cash Flow'!$E$11-'Organic Cash Flow'!$E$45,'Organic Cash Flow'!$I$46,(1+'CornSoyWheat Rot. Sensitivity'!M$100)*'Organic Cash Flow'!$M$10*(1+'CornSoyWheat Rot. Sensitivity'!$F104)*'Organic Cash Flow'!$M$11-'Organic Cash Flow'!$M$45)</f>
        <v>0</v>
      </c>
      <c r="N104" s="33">
        <f>NPV('Organic Cash Flow'!$C$3,(1+'CornSoyWheat Rot. Sensitivity'!N$100)*'Organic Cash Flow'!$E$10*(1+'CornSoyWheat Rot. Sensitivity'!$F104)*'Organic Cash Flow'!$E$11-'Organic Cash Flow'!$E$45,'Organic Cash Flow'!$I$46,(1+'CornSoyWheat Rot. Sensitivity'!N$100)*'Organic Cash Flow'!$M$10*(1+'CornSoyWheat Rot. Sensitivity'!$F104)*'Organic Cash Flow'!$M$11-'Organic Cash Flow'!$M$45)</f>
        <v>0</v>
      </c>
      <c r="O104" s="33">
        <f>NPV('Organic Cash Flow'!$C$3,(1+'CornSoyWheat Rot. Sensitivity'!O$100)*'Organic Cash Flow'!$E$10*(1+'CornSoyWheat Rot. Sensitivity'!$F104)*'Organic Cash Flow'!$E$11-'Organic Cash Flow'!$E$45,'Organic Cash Flow'!$I$46,(1+'CornSoyWheat Rot. Sensitivity'!O$100)*'Organic Cash Flow'!$M$10*(1+'CornSoyWheat Rot. Sensitivity'!$F104)*'Organic Cash Flow'!$M$11-'Organic Cash Flow'!$M$45)</f>
        <v>0</v>
      </c>
      <c r="P104" s="33">
        <f>NPV('Organic Cash Flow'!$C$3,(1+'CornSoyWheat Rot. Sensitivity'!P$100)*'Organic Cash Flow'!$E$10*(1+'CornSoyWheat Rot. Sensitivity'!$F104)*'Organic Cash Flow'!$E$11-'Organic Cash Flow'!$E$45,'Organic Cash Flow'!$I$46,(1+'CornSoyWheat Rot. Sensitivity'!P$100)*'Organic Cash Flow'!$M$10*(1+'CornSoyWheat Rot. Sensitivity'!$F104)*'Organic Cash Flow'!$M$11-'Organic Cash Flow'!$M$45)</f>
        <v>0</v>
      </c>
      <c r="Q104" s="33">
        <f>NPV('Organic Cash Flow'!$C$3,(1+'CornSoyWheat Rot. Sensitivity'!Q$100)*'Organic Cash Flow'!$E$10*(1+'CornSoyWheat Rot. Sensitivity'!$F104)*'Organic Cash Flow'!$E$11-'Organic Cash Flow'!$E$45,'Organic Cash Flow'!$I$46,(1+'CornSoyWheat Rot. Sensitivity'!Q$100)*'Organic Cash Flow'!$M$10*(1+'CornSoyWheat Rot. Sensitivity'!$F104)*'Organic Cash Flow'!$M$11-'Organic Cash Flow'!$M$45)</f>
        <v>0</v>
      </c>
      <c r="R104" s="33">
        <f>NPV('Organic Cash Flow'!$C$3,(1+'CornSoyWheat Rot. Sensitivity'!R$100)*'Organic Cash Flow'!$E$10*(1+'CornSoyWheat Rot. Sensitivity'!$F104)*'Organic Cash Flow'!$E$11-'Organic Cash Flow'!$E$45,'Organic Cash Flow'!$I$46,(1+'CornSoyWheat Rot. Sensitivity'!R$100)*'Organic Cash Flow'!$M$10*(1+'CornSoyWheat Rot. Sensitivity'!$F104)*'Organic Cash Flow'!$M$11-'Organic Cash Flow'!$M$45)</f>
        <v>0</v>
      </c>
      <c r="S104" s="33">
        <f>NPV('Organic Cash Flow'!$C$3,(1+'CornSoyWheat Rot. Sensitivity'!S$100)*'Organic Cash Flow'!$E$10*(1+'CornSoyWheat Rot. Sensitivity'!$F104)*'Organic Cash Flow'!$E$11-'Organic Cash Flow'!$E$45,'Organic Cash Flow'!$I$46,(1+'CornSoyWheat Rot. Sensitivity'!S$100)*'Organic Cash Flow'!$M$10*(1+'CornSoyWheat Rot. Sensitivity'!$F104)*'Organic Cash Flow'!$M$11-'Organic Cash Flow'!$M$45)</f>
        <v>0</v>
      </c>
      <c r="T104" s="33"/>
      <c r="U104" s="67"/>
      <c r="W104" s="149"/>
      <c r="X104" s="32">
        <f t="shared" si="9"/>
        <v>-0.15</v>
      </c>
      <c r="Y104" s="35" t="e">
        <f>G104/NPV('Organic Cash Flow'!$C$3,'Organic Cash Flow'!$E$45,'Organic Cash Flow'!$I$45,'Organic Cash Flow'!$M$45)</f>
        <v>#DIV/0!</v>
      </c>
      <c r="Z104" s="35" t="e">
        <f>H104/NPV('Organic Cash Flow'!$C$3,'Organic Cash Flow'!$E$45,'Organic Cash Flow'!$I$45,'Organic Cash Flow'!$M$45)</f>
        <v>#DIV/0!</v>
      </c>
      <c r="AA104" s="35" t="e">
        <f>I104/NPV('Organic Cash Flow'!$C$3,'Organic Cash Flow'!$E$45,'Organic Cash Flow'!$I$45,'Organic Cash Flow'!$M$45)</f>
        <v>#DIV/0!</v>
      </c>
      <c r="AB104" s="35" t="e">
        <f>J104/NPV('Organic Cash Flow'!$C$3,'Organic Cash Flow'!$E$45,'Organic Cash Flow'!$I$45,'Organic Cash Flow'!$M$45)</f>
        <v>#DIV/0!</v>
      </c>
      <c r="AC104" s="35" t="e">
        <f>K104/NPV('Organic Cash Flow'!$C$3,'Organic Cash Flow'!$E$45,'Organic Cash Flow'!$I$45,'Organic Cash Flow'!$M$45)</f>
        <v>#DIV/0!</v>
      </c>
      <c r="AD104" s="35" t="e">
        <f>L104/NPV('Organic Cash Flow'!$C$3,'Organic Cash Flow'!$E$45,'Organic Cash Flow'!$I$45,'Organic Cash Flow'!$M$45)</f>
        <v>#DIV/0!</v>
      </c>
      <c r="AE104" s="35" t="e">
        <f>M104/NPV('Organic Cash Flow'!$C$3,'Organic Cash Flow'!$E$45,'Organic Cash Flow'!$I$45,'Organic Cash Flow'!$M$45)</f>
        <v>#DIV/0!</v>
      </c>
      <c r="AF104" s="35" t="e">
        <f>N104/NPV('Organic Cash Flow'!$C$3,'Organic Cash Flow'!$E$45,'Organic Cash Flow'!$I$45,'Organic Cash Flow'!$M$45)</f>
        <v>#DIV/0!</v>
      </c>
      <c r="AG104" s="35" t="e">
        <f>O104/NPV('Organic Cash Flow'!$C$3,'Organic Cash Flow'!$E$45,'Organic Cash Flow'!$I$45,'Organic Cash Flow'!$M$45)</f>
        <v>#DIV/0!</v>
      </c>
      <c r="AH104" s="35" t="e">
        <f>P104/NPV('Organic Cash Flow'!$C$3,'Organic Cash Flow'!$E$45,'Organic Cash Flow'!$I$45,'Organic Cash Flow'!$M$45)</f>
        <v>#DIV/0!</v>
      </c>
      <c r="AI104" s="35" t="e">
        <f>Q104/NPV('Organic Cash Flow'!$C$3,'Organic Cash Flow'!$E$45,'Organic Cash Flow'!$I$45,'Organic Cash Flow'!$M$45)</f>
        <v>#DIV/0!</v>
      </c>
      <c r="AJ104" s="35" t="e">
        <f>R104/NPV('Organic Cash Flow'!$C$3,'Organic Cash Flow'!$E$45,'Organic Cash Flow'!$I$45,'Organic Cash Flow'!$M$45)</f>
        <v>#DIV/0!</v>
      </c>
      <c r="AK104" s="35" t="e">
        <f>S104/NPV('Organic Cash Flow'!$C$3,'Organic Cash Flow'!$E$45,'Organic Cash Flow'!$I$45,'Organic Cash Flow'!$M$45)</f>
        <v>#DIV/0!</v>
      </c>
      <c r="AL104" s="17"/>
      <c r="AM104" s="61"/>
    </row>
    <row r="105" spans="1:39" x14ac:dyDescent="0.25">
      <c r="A105" s="163"/>
      <c r="B105" s="149"/>
      <c r="C105" s="176">
        <f>(1+F105)*'Organic Cash Flow'!$E$11</f>
        <v>0</v>
      </c>
      <c r="D105" s="176">
        <f>'Organic Cash Flow'!$I$11</f>
        <v>0</v>
      </c>
      <c r="E105" s="176">
        <f>(1+F105)*'Organic Cash Flow'!$M$11</f>
        <v>0</v>
      </c>
      <c r="F105" s="173">
        <v>-0.1</v>
      </c>
      <c r="G105" s="33">
        <f>NPV('Organic Cash Flow'!$C$3,(1+'CornSoyWheat Rot. Sensitivity'!G$100)*'Organic Cash Flow'!$E$10*(1+'CornSoyWheat Rot. Sensitivity'!$F105)*'Organic Cash Flow'!$E$11-'Organic Cash Flow'!$E$45,'Organic Cash Flow'!$I$46,(1+'CornSoyWheat Rot. Sensitivity'!G$100)*'Organic Cash Flow'!$M$10*(1+'CornSoyWheat Rot. Sensitivity'!$F105)*'Organic Cash Flow'!$M$11-'Organic Cash Flow'!$M$45)</f>
        <v>0</v>
      </c>
      <c r="H105" s="33">
        <f>NPV('Organic Cash Flow'!$C$3,(1+'CornSoyWheat Rot. Sensitivity'!H$100)*'Organic Cash Flow'!$E$10*(1+'CornSoyWheat Rot. Sensitivity'!$F105)*'Organic Cash Flow'!$E$11-'Organic Cash Flow'!$E$45,'Organic Cash Flow'!$I$46,(1+'CornSoyWheat Rot. Sensitivity'!H$100)*'Organic Cash Flow'!$M$10*(1+'CornSoyWheat Rot. Sensitivity'!$F105)*'Organic Cash Flow'!$M$11-'Organic Cash Flow'!$M$45)</f>
        <v>0</v>
      </c>
      <c r="I105" s="33">
        <f>NPV('Organic Cash Flow'!$C$3,(1+'CornSoyWheat Rot. Sensitivity'!I$100)*'Organic Cash Flow'!$E$10*(1+'CornSoyWheat Rot. Sensitivity'!$F105)*'Organic Cash Flow'!$E$11-'Organic Cash Flow'!$E$45,'Organic Cash Flow'!$I$46,(1+'CornSoyWheat Rot. Sensitivity'!I$100)*'Organic Cash Flow'!$M$10*(1+'CornSoyWheat Rot. Sensitivity'!$F105)*'Organic Cash Flow'!$M$11-'Organic Cash Flow'!$M$45)</f>
        <v>0</v>
      </c>
      <c r="J105" s="33">
        <f>NPV('Organic Cash Flow'!$C$3,(1+'CornSoyWheat Rot. Sensitivity'!J$100)*'Organic Cash Flow'!$E$10*(1+'CornSoyWheat Rot. Sensitivity'!$F105)*'Organic Cash Flow'!$E$11-'Organic Cash Flow'!$E$45,'Organic Cash Flow'!$I$46,(1+'CornSoyWheat Rot. Sensitivity'!J$100)*'Organic Cash Flow'!$M$10*(1+'CornSoyWheat Rot. Sensitivity'!$F105)*'Organic Cash Flow'!$M$11-'Organic Cash Flow'!$M$45)</f>
        <v>0</v>
      </c>
      <c r="K105" s="33">
        <f>NPV('Organic Cash Flow'!$C$3,(1+'CornSoyWheat Rot. Sensitivity'!K$100)*'Organic Cash Flow'!$E$10*(1+'CornSoyWheat Rot. Sensitivity'!$F105)*'Organic Cash Flow'!$E$11-'Organic Cash Flow'!$E$45,'Organic Cash Flow'!$I$46,(1+'CornSoyWheat Rot. Sensitivity'!K$100)*'Organic Cash Flow'!$M$10*(1+'CornSoyWheat Rot. Sensitivity'!$F105)*'Organic Cash Flow'!$M$11-'Organic Cash Flow'!$M$45)</f>
        <v>0</v>
      </c>
      <c r="L105" s="33">
        <f>NPV('Organic Cash Flow'!$C$3,(1+'CornSoyWheat Rot. Sensitivity'!L$100)*'Organic Cash Flow'!$E$10*(1+'CornSoyWheat Rot. Sensitivity'!$F105)*'Organic Cash Flow'!$E$11-'Organic Cash Flow'!$E$45,'Organic Cash Flow'!$I$46,(1+'CornSoyWheat Rot. Sensitivity'!L$100)*'Organic Cash Flow'!$M$10*(1+'CornSoyWheat Rot. Sensitivity'!$F105)*'Organic Cash Flow'!$M$11-'Organic Cash Flow'!$M$45)</f>
        <v>0</v>
      </c>
      <c r="M105" s="33">
        <f>NPV('Organic Cash Flow'!$C$3,(1+'CornSoyWheat Rot. Sensitivity'!M$100)*'Organic Cash Flow'!$E$10*(1+'CornSoyWheat Rot. Sensitivity'!$F105)*'Organic Cash Flow'!$E$11-'Organic Cash Flow'!$E$45,'Organic Cash Flow'!$I$46,(1+'CornSoyWheat Rot. Sensitivity'!M$100)*'Organic Cash Flow'!$M$10*(1+'CornSoyWheat Rot. Sensitivity'!$F105)*'Organic Cash Flow'!$M$11-'Organic Cash Flow'!$M$45)</f>
        <v>0</v>
      </c>
      <c r="N105" s="33">
        <f>NPV('Organic Cash Flow'!$C$3,(1+'CornSoyWheat Rot. Sensitivity'!N$100)*'Organic Cash Flow'!$E$10*(1+'CornSoyWheat Rot. Sensitivity'!$F105)*'Organic Cash Flow'!$E$11-'Organic Cash Flow'!$E$45,'Organic Cash Flow'!$I$46,(1+'CornSoyWheat Rot. Sensitivity'!N$100)*'Organic Cash Flow'!$M$10*(1+'CornSoyWheat Rot. Sensitivity'!$F105)*'Organic Cash Flow'!$M$11-'Organic Cash Flow'!$M$45)</f>
        <v>0</v>
      </c>
      <c r="O105" s="33">
        <f>NPV('Organic Cash Flow'!$C$3,(1+'CornSoyWheat Rot. Sensitivity'!O$100)*'Organic Cash Flow'!$E$10*(1+'CornSoyWheat Rot. Sensitivity'!$F105)*'Organic Cash Flow'!$E$11-'Organic Cash Flow'!$E$45,'Organic Cash Flow'!$I$46,(1+'CornSoyWheat Rot. Sensitivity'!O$100)*'Organic Cash Flow'!$M$10*(1+'CornSoyWheat Rot. Sensitivity'!$F105)*'Organic Cash Flow'!$M$11-'Organic Cash Flow'!$M$45)</f>
        <v>0</v>
      </c>
      <c r="P105" s="33">
        <f>NPV('Organic Cash Flow'!$C$3,(1+'CornSoyWheat Rot. Sensitivity'!P$100)*'Organic Cash Flow'!$E$10*(1+'CornSoyWheat Rot. Sensitivity'!$F105)*'Organic Cash Flow'!$E$11-'Organic Cash Flow'!$E$45,'Organic Cash Flow'!$I$46,(1+'CornSoyWheat Rot. Sensitivity'!P$100)*'Organic Cash Flow'!$M$10*(1+'CornSoyWheat Rot. Sensitivity'!$F105)*'Organic Cash Flow'!$M$11-'Organic Cash Flow'!$M$45)</f>
        <v>0</v>
      </c>
      <c r="Q105" s="33">
        <f>NPV('Organic Cash Flow'!$C$3,(1+'CornSoyWheat Rot. Sensitivity'!Q$100)*'Organic Cash Flow'!$E$10*(1+'CornSoyWheat Rot. Sensitivity'!$F105)*'Organic Cash Flow'!$E$11-'Organic Cash Flow'!$E$45,'Organic Cash Flow'!$I$46,(1+'CornSoyWheat Rot. Sensitivity'!Q$100)*'Organic Cash Flow'!$M$10*(1+'CornSoyWheat Rot. Sensitivity'!$F105)*'Organic Cash Flow'!$M$11-'Organic Cash Flow'!$M$45)</f>
        <v>0</v>
      </c>
      <c r="R105" s="33">
        <f>NPV('Organic Cash Flow'!$C$3,(1+'CornSoyWheat Rot. Sensitivity'!R$100)*'Organic Cash Flow'!$E$10*(1+'CornSoyWheat Rot. Sensitivity'!$F105)*'Organic Cash Flow'!$E$11-'Organic Cash Flow'!$E$45,'Organic Cash Flow'!$I$46,(1+'CornSoyWheat Rot. Sensitivity'!R$100)*'Organic Cash Flow'!$M$10*(1+'CornSoyWheat Rot. Sensitivity'!$F105)*'Organic Cash Flow'!$M$11-'Organic Cash Flow'!$M$45)</f>
        <v>0</v>
      </c>
      <c r="S105" s="33">
        <f>NPV('Organic Cash Flow'!$C$3,(1+'CornSoyWheat Rot. Sensitivity'!S$100)*'Organic Cash Flow'!$E$10*(1+'CornSoyWheat Rot. Sensitivity'!$F105)*'Organic Cash Flow'!$E$11-'Organic Cash Flow'!$E$45,'Organic Cash Flow'!$I$46,(1+'CornSoyWheat Rot. Sensitivity'!S$100)*'Organic Cash Flow'!$M$10*(1+'CornSoyWheat Rot. Sensitivity'!$F105)*'Organic Cash Flow'!$M$11-'Organic Cash Flow'!$M$45)</f>
        <v>0</v>
      </c>
      <c r="T105" s="33"/>
      <c r="U105" s="67"/>
      <c r="W105" s="149"/>
      <c r="X105" s="32">
        <f t="shared" si="9"/>
        <v>-0.1</v>
      </c>
      <c r="Y105" s="35" t="e">
        <f>G105/NPV('Organic Cash Flow'!$C$3,'Organic Cash Flow'!$E$45,'Organic Cash Flow'!$I$45,'Organic Cash Flow'!$M$45)</f>
        <v>#DIV/0!</v>
      </c>
      <c r="Z105" s="35" t="e">
        <f>H105/NPV('Organic Cash Flow'!$C$3,'Organic Cash Flow'!$E$45,'Organic Cash Flow'!$I$45,'Organic Cash Flow'!$M$45)</f>
        <v>#DIV/0!</v>
      </c>
      <c r="AA105" s="35" t="e">
        <f>I105/NPV('Organic Cash Flow'!$C$3,'Organic Cash Flow'!$E$45,'Organic Cash Flow'!$I$45,'Organic Cash Flow'!$M$45)</f>
        <v>#DIV/0!</v>
      </c>
      <c r="AB105" s="35" t="e">
        <f>J105/NPV('Organic Cash Flow'!$C$3,'Organic Cash Flow'!$E$45,'Organic Cash Flow'!$I$45,'Organic Cash Flow'!$M$45)</f>
        <v>#DIV/0!</v>
      </c>
      <c r="AC105" s="35" t="e">
        <f>K105/NPV('Organic Cash Flow'!$C$3,'Organic Cash Flow'!$E$45,'Organic Cash Flow'!$I$45,'Organic Cash Flow'!$M$45)</f>
        <v>#DIV/0!</v>
      </c>
      <c r="AD105" s="35" t="e">
        <f>L105/NPV('Organic Cash Flow'!$C$3,'Organic Cash Flow'!$E$45,'Organic Cash Flow'!$I$45,'Organic Cash Flow'!$M$45)</f>
        <v>#DIV/0!</v>
      </c>
      <c r="AE105" s="35" t="e">
        <f>M105/NPV('Organic Cash Flow'!$C$3,'Organic Cash Flow'!$E$45,'Organic Cash Flow'!$I$45,'Organic Cash Flow'!$M$45)</f>
        <v>#DIV/0!</v>
      </c>
      <c r="AF105" s="35" t="e">
        <f>N105/NPV('Organic Cash Flow'!$C$3,'Organic Cash Flow'!$E$45,'Organic Cash Flow'!$I$45,'Organic Cash Flow'!$M$45)</f>
        <v>#DIV/0!</v>
      </c>
      <c r="AG105" s="35" t="e">
        <f>O105/NPV('Organic Cash Flow'!$C$3,'Organic Cash Flow'!$E$45,'Organic Cash Flow'!$I$45,'Organic Cash Flow'!$M$45)</f>
        <v>#DIV/0!</v>
      </c>
      <c r="AH105" s="35" t="e">
        <f>P105/NPV('Organic Cash Flow'!$C$3,'Organic Cash Flow'!$E$45,'Organic Cash Flow'!$I$45,'Organic Cash Flow'!$M$45)</f>
        <v>#DIV/0!</v>
      </c>
      <c r="AI105" s="35" t="e">
        <f>Q105/NPV('Organic Cash Flow'!$C$3,'Organic Cash Flow'!$E$45,'Organic Cash Flow'!$I$45,'Organic Cash Flow'!$M$45)</f>
        <v>#DIV/0!</v>
      </c>
      <c r="AJ105" s="35" t="e">
        <f>R105/NPV('Organic Cash Flow'!$C$3,'Organic Cash Flow'!$E$45,'Organic Cash Flow'!$I$45,'Organic Cash Flow'!$M$45)</f>
        <v>#DIV/0!</v>
      </c>
      <c r="AK105" s="35" t="e">
        <f>S105/NPV('Organic Cash Flow'!$C$3,'Organic Cash Flow'!$E$45,'Organic Cash Flow'!$I$45,'Organic Cash Flow'!$M$45)</f>
        <v>#DIV/0!</v>
      </c>
      <c r="AL105" s="17"/>
      <c r="AM105" s="61"/>
    </row>
    <row r="106" spans="1:39" x14ac:dyDescent="0.25">
      <c r="A106" s="163"/>
      <c r="B106" s="149"/>
      <c r="C106" s="176">
        <f>(1+F106)*'Organic Cash Flow'!$E$11</f>
        <v>0</v>
      </c>
      <c r="D106" s="176">
        <f>'Organic Cash Flow'!$I$11</f>
        <v>0</v>
      </c>
      <c r="E106" s="176">
        <f>(1+F106)*'Organic Cash Flow'!$M$11</f>
        <v>0</v>
      </c>
      <c r="F106" s="173">
        <v>-0.05</v>
      </c>
      <c r="G106" s="33">
        <f>NPV('Organic Cash Flow'!$C$3,(1+'CornSoyWheat Rot. Sensitivity'!G$100)*'Organic Cash Flow'!$E$10*(1+'CornSoyWheat Rot. Sensitivity'!$F106)*'Organic Cash Flow'!$E$11-'Organic Cash Flow'!$E$45,'Organic Cash Flow'!$I$46,(1+'CornSoyWheat Rot. Sensitivity'!G$100)*'Organic Cash Flow'!$M$10*(1+'CornSoyWheat Rot. Sensitivity'!$F106)*'Organic Cash Flow'!$M$11-'Organic Cash Flow'!$M$45)</f>
        <v>0</v>
      </c>
      <c r="H106" s="33">
        <f>NPV('Organic Cash Flow'!$C$3,(1+'CornSoyWheat Rot. Sensitivity'!H$100)*'Organic Cash Flow'!$E$10*(1+'CornSoyWheat Rot. Sensitivity'!$F106)*'Organic Cash Flow'!$E$11-'Organic Cash Flow'!$E$45,'Organic Cash Flow'!$I$46,(1+'CornSoyWheat Rot. Sensitivity'!H$100)*'Organic Cash Flow'!$M$10*(1+'CornSoyWheat Rot. Sensitivity'!$F106)*'Organic Cash Flow'!$M$11-'Organic Cash Flow'!$M$45)</f>
        <v>0</v>
      </c>
      <c r="I106" s="33">
        <f>NPV('Organic Cash Flow'!$C$3,(1+'CornSoyWheat Rot. Sensitivity'!I$100)*'Organic Cash Flow'!$E$10*(1+'CornSoyWheat Rot. Sensitivity'!$F106)*'Organic Cash Flow'!$E$11-'Organic Cash Flow'!$E$45,'Organic Cash Flow'!$I$46,(1+'CornSoyWheat Rot. Sensitivity'!I$100)*'Organic Cash Flow'!$M$10*(1+'CornSoyWheat Rot. Sensitivity'!$F106)*'Organic Cash Flow'!$M$11-'Organic Cash Flow'!$M$45)</f>
        <v>0</v>
      </c>
      <c r="J106" s="33">
        <f>NPV('Organic Cash Flow'!$C$3,(1+'CornSoyWheat Rot. Sensitivity'!J$100)*'Organic Cash Flow'!$E$10*(1+'CornSoyWheat Rot. Sensitivity'!$F106)*'Organic Cash Flow'!$E$11-'Organic Cash Flow'!$E$45,'Organic Cash Flow'!$I$46,(1+'CornSoyWheat Rot. Sensitivity'!J$100)*'Organic Cash Flow'!$M$10*(1+'CornSoyWheat Rot. Sensitivity'!$F106)*'Organic Cash Flow'!$M$11-'Organic Cash Flow'!$M$45)</f>
        <v>0</v>
      </c>
      <c r="K106" s="33">
        <f>NPV('Organic Cash Flow'!$C$3,(1+'CornSoyWheat Rot. Sensitivity'!K$100)*'Organic Cash Flow'!$E$10*(1+'CornSoyWheat Rot. Sensitivity'!$F106)*'Organic Cash Flow'!$E$11-'Organic Cash Flow'!$E$45,'Organic Cash Flow'!$I$46,(1+'CornSoyWheat Rot. Sensitivity'!K$100)*'Organic Cash Flow'!$M$10*(1+'CornSoyWheat Rot. Sensitivity'!$F106)*'Organic Cash Flow'!$M$11-'Organic Cash Flow'!$M$45)</f>
        <v>0</v>
      </c>
      <c r="L106" s="33">
        <f>NPV('Organic Cash Flow'!$C$3,(1+'CornSoyWheat Rot. Sensitivity'!L$100)*'Organic Cash Flow'!$E$10*(1+'CornSoyWheat Rot. Sensitivity'!$F106)*'Organic Cash Flow'!$E$11-'Organic Cash Flow'!$E$45,'Organic Cash Flow'!$I$46,(1+'CornSoyWheat Rot. Sensitivity'!L$100)*'Organic Cash Flow'!$M$10*(1+'CornSoyWheat Rot. Sensitivity'!$F106)*'Organic Cash Flow'!$M$11-'Organic Cash Flow'!$M$45)</f>
        <v>0</v>
      </c>
      <c r="M106" s="33">
        <f>NPV('Organic Cash Flow'!$C$3,(1+'CornSoyWheat Rot. Sensitivity'!M$100)*'Organic Cash Flow'!$E$10*(1+'CornSoyWheat Rot. Sensitivity'!$F106)*'Organic Cash Flow'!$E$11-'Organic Cash Flow'!$E$45,'Organic Cash Flow'!$I$46,(1+'CornSoyWheat Rot. Sensitivity'!M$100)*'Organic Cash Flow'!$M$10*(1+'CornSoyWheat Rot. Sensitivity'!$F106)*'Organic Cash Flow'!$M$11-'Organic Cash Flow'!$M$45)</f>
        <v>0</v>
      </c>
      <c r="N106" s="33">
        <f>NPV('Organic Cash Flow'!$C$3,(1+'CornSoyWheat Rot. Sensitivity'!N$100)*'Organic Cash Flow'!$E$10*(1+'CornSoyWheat Rot. Sensitivity'!$F106)*'Organic Cash Flow'!$E$11-'Organic Cash Flow'!$E$45,'Organic Cash Flow'!$I$46,(1+'CornSoyWheat Rot. Sensitivity'!N$100)*'Organic Cash Flow'!$M$10*(1+'CornSoyWheat Rot. Sensitivity'!$F106)*'Organic Cash Flow'!$M$11-'Organic Cash Flow'!$M$45)</f>
        <v>0</v>
      </c>
      <c r="O106" s="33">
        <f>NPV('Organic Cash Flow'!$C$3,(1+'CornSoyWheat Rot. Sensitivity'!O$100)*'Organic Cash Flow'!$E$10*(1+'CornSoyWheat Rot. Sensitivity'!$F106)*'Organic Cash Flow'!$E$11-'Organic Cash Flow'!$E$45,'Organic Cash Flow'!$I$46,(1+'CornSoyWheat Rot. Sensitivity'!O$100)*'Organic Cash Flow'!$M$10*(1+'CornSoyWheat Rot. Sensitivity'!$F106)*'Organic Cash Flow'!$M$11-'Organic Cash Flow'!$M$45)</f>
        <v>0</v>
      </c>
      <c r="P106" s="33">
        <f>NPV('Organic Cash Flow'!$C$3,(1+'CornSoyWheat Rot. Sensitivity'!P$100)*'Organic Cash Flow'!$E$10*(1+'CornSoyWheat Rot. Sensitivity'!$F106)*'Organic Cash Flow'!$E$11-'Organic Cash Flow'!$E$45,'Organic Cash Flow'!$I$46,(1+'CornSoyWheat Rot. Sensitivity'!P$100)*'Organic Cash Flow'!$M$10*(1+'CornSoyWheat Rot. Sensitivity'!$F106)*'Organic Cash Flow'!$M$11-'Organic Cash Flow'!$M$45)</f>
        <v>0</v>
      </c>
      <c r="Q106" s="33">
        <f>NPV('Organic Cash Flow'!$C$3,(1+'CornSoyWheat Rot. Sensitivity'!Q$100)*'Organic Cash Flow'!$E$10*(1+'CornSoyWheat Rot. Sensitivity'!$F106)*'Organic Cash Flow'!$E$11-'Organic Cash Flow'!$E$45,'Organic Cash Flow'!$I$46,(1+'CornSoyWheat Rot. Sensitivity'!Q$100)*'Organic Cash Flow'!$M$10*(1+'CornSoyWheat Rot. Sensitivity'!$F106)*'Organic Cash Flow'!$M$11-'Organic Cash Flow'!$M$45)</f>
        <v>0</v>
      </c>
      <c r="R106" s="33">
        <f>NPV('Organic Cash Flow'!$C$3,(1+'CornSoyWheat Rot. Sensitivity'!R$100)*'Organic Cash Flow'!$E$10*(1+'CornSoyWheat Rot. Sensitivity'!$F106)*'Organic Cash Flow'!$E$11-'Organic Cash Flow'!$E$45,'Organic Cash Flow'!$I$46,(1+'CornSoyWheat Rot. Sensitivity'!R$100)*'Organic Cash Flow'!$M$10*(1+'CornSoyWheat Rot. Sensitivity'!$F106)*'Organic Cash Flow'!$M$11-'Organic Cash Flow'!$M$45)</f>
        <v>0</v>
      </c>
      <c r="S106" s="33">
        <f>NPV('Organic Cash Flow'!$C$3,(1+'CornSoyWheat Rot. Sensitivity'!S$100)*'Organic Cash Flow'!$E$10*(1+'CornSoyWheat Rot. Sensitivity'!$F106)*'Organic Cash Flow'!$E$11-'Organic Cash Flow'!$E$45,'Organic Cash Flow'!$I$46,(1+'CornSoyWheat Rot. Sensitivity'!S$100)*'Organic Cash Flow'!$M$10*(1+'CornSoyWheat Rot. Sensitivity'!$F106)*'Organic Cash Flow'!$M$11-'Organic Cash Flow'!$M$45)</f>
        <v>0</v>
      </c>
      <c r="T106" s="33"/>
      <c r="U106" s="67"/>
      <c r="W106" s="149"/>
      <c r="X106" s="32">
        <f t="shared" si="9"/>
        <v>-0.05</v>
      </c>
      <c r="Y106" s="35" t="e">
        <f>G106/NPV('Organic Cash Flow'!$C$3,'Organic Cash Flow'!$E$45,'Organic Cash Flow'!$I$45,'Organic Cash Flow'!$M$45)</f>
        <v>#DIV/0!</v>
      </c>
      <c r="Z106" s="35" t="e">
        <f>H106/NPV('Organic Cash Flow'!$C$3,'Organic Cash Flow'!$E$45,'Organic Cash Flow'!$I$45,'Organic Cash Flow'!$M$45)</f>
        <v>#DIV/0!</v>
      </c>
      <c r="AA106" s="35" t="e">
        <f>I106/NPV('Organic Cash Flow'!$C$3,'Organic Cash Flow'!$E$45,'Organic Cash Flow'!$I$45,'Organic Cash Flow'!$M$45)</f>
        <v>#DIV/0!</v>
      </c>
      <c r="AB106" s="35" t="e">
        <f>J106/NPV('Organic Cash Flow'!$C$3,'Organic Cash Flow'!$E$45,'Organic Cash Flow'!$I$45,'Organic Cash Flow'!$M$45)</f>
        <v>#DIV/0!</v>
      </c>
      <c r="AC106" s="35" t="e">
        <f>K106/NPV('Organic Cash Flow'!$C$3,'Organic Cash Flow'!$E$45,'Organic Cash Flow'!$I$45,'Organic Cash Flow'!$M$45)</f>
        <v>#DIV/0!</v>
      </c>
      <c r="AD106" s="35" t="e">
        <f>L106/NPV('Organic Cash Flow'!$C$3,'Organic Cash Flow'!$E$45,'Organic Cash Flow'!$I$45,'Organic Cash Flow'!$M$45)</f>
        <v>#DIV/0!</v>
      </c>
      <c r="AE106" s="35" t="e">
        <f>M106/NPV('Organic Cash Flow'!$C$3,'Organic Cash Flow'!$E$45,'Organic Cash Flow'!$I$45,'Organic Cash Flow'!$M$45)</f>
        <v>#DIV/0!</v>
      </c>
      <c r="AF106" s="35" t="e">
        <f>N106/NPV('Organic Cash Flow'!$C$3,'Organic Cash Flow'!$E$45,'Organic Cash Flow'!$I$45,'Organic Cash Flow'!$M$45)</f>
        <v>#DIV/0!</v>
      </c>
      <c r="AG106" s="35" t="e">
        <f>O106/NPV('Organic Cash Flow'!$C$3,'Organic Cash Flow'!$E$45,'Organic Cash Flow'!$I$45,'Organic Cash Flow'!$M$45)</f>
        <v>#DIV/0!</v>
      </c>
      <c r="AH106" s="35" t="e">
        <f>P106/NPV('Organic Cash Flow'!$C$3,'Organic Cash Flow'!$E$45,'Organic Cash Flow'!$I$45,'Organic Cash Flow'!$M$45)</f>
        <v>#DIV/0!</v>
      </c>
      <c r="AI106" s="35" t="e">
        <f>Q106/NPV('Organic Cash Flow'!$C$3,'Organic Cash Flow'!$E$45,'Organic Cash Flow'!$I$45,'Organic Cash Flow'!$M$45)</f>
        <v>#DIV/0!</v>
      </c>
      <c r="AJ106" s="35" t="e">
        <f>R106/NPV('Organic Cash Flow'!$C$3,'Organic Cash Flow'!$E$45,'Organic Cash Flow'!$I$45,'Organic Cash Flow'!$M$45)</f>
        <v>#DIV/0!</v>
      </c>
      <c r="AK106" s="35" t="e">
        <f>S106/NPV('Organic Cash Flow'!$C$3,'Organic Cash Flow'!$E$45,'Organic Cash Flow'!$I$45,'Organic Cash Flow'!$M$45)</f>
        <v>#DIV/0!</v>
      </c>
      <c r="AL106" s="17"/>
      <c r="AM106" s="61"/>
    </row>
    <row r="107" spans="1:39" ht="15.75" x14ac:dyDescent="0.25">
      <c r="A107" s="163"/>
      <c r="B107" s="149"/>
      <c r="C107" s="176">
        <f>(1+F107)*'Organic Cash Flow'!$E$11</f>
        <v>0</v>
      </c>
      <c r="D107" s="176">
        <f>'Organic Cash Flow'!$I$11</f>
        <v>0</v>
      </c>
      <c r="E107" s="176">
        <f>(1+F107)*'Organic Cash Flow'!$M$11</f>
        <v>0</v>
      </c>
      <c r="F107" s="173">
        <v>0</v>
      </c>
      <c r="G107" s="33">
        <f>NPV('Organic Cash Flow'!$C$3,(1+'CornSoyWheat Rot. Sensitivity'!G$100)*'Organic Cash Flow'!$E$10*(1+'CornSoyWheat Rot. Sensitivity'!$F107)*'Organic Cash Flow'!$E$11-'Organic Cash Flow'!$E$45,'Organic Cash Flow'!$I$46,(1+'CornSoyWheat Rot. Sensitivity'!G$100)*'Organic Cash Flow'!$M$10*(1+'CornSoyWheat Rot. Sensitivity'!$F107)*'Organic Cash Flow'!$M$11-'Organic Cash Flow'!$M$45)</f>
        <v>0</v>
      </c>
      <c r="H107" s="33">
        <f>NPV('Organic Cash Flow'!$C$3,(1+'CornSoyWheat Rot. Sensitivity'!H$100)*'Organic Cash Flow'!$E$10*(1+'CornSoyWheat Rot. Sensitivity'!$F107)*'Organic Cash Flow'!$E$11-'Organic Cash Flow'!$E$45,'Organic Cash Flow'!$I$46,(1+'CornSoyWheat Rot. Sensitivity'!H$100)*'Organic Cash Flow'!$M$10*(1+'CornSoyWheat Rot. Sensitivity'!$F107)*'Organic Cash Flow'!$M$11-'Organic Cash Flow'!$M$45)</f>
        <v>0</v>
      </c>
      <c r="I107" s="33">
        <f>NPV('Organic Cash Flow'!$C$3,(1+'CornSoyWheat Rot. Sensitivity'!I$100)*'Organic Cash Flow'!$E$10*(1+'CornSoyWheat Rot. Sensitivity'!$F107)*'Organic Cash Flow'!$E$11-'Organic Cash Flow'!$E$45,'Organic Cash Flow'!$I$46,(1+'CornSoyWheat Rot. Sensitivity'!I$100)*'Organic Cash Flow'!$M$10*(1+'CornSoyWheat Rot. Sensitivity'!$F107)*'Organic Cash Flow'!$M$11-'Organic Cash Flow'!$M$45)</f>
        <v>0</v>
      </c>
      <c r="J107" s="33">
        <f>NPV('Organic Cash Flow'!$C$3,(1+'CornSoyWheat Rot. Sensitivity'!J$100)*'Organic Cash Flow'!$E$10*(1+'CornSoyWheat Rot. Sensitivity'!$F107)*'Organic Cash Flow'!$E$11-'Organic Cash Flow'!$E$45,'Organic Cash Flow'!$I$46,(1+'CornSoyWheat Rot. Sensitivity'!J$100)*'Organic Cash Flow'!$M$10*(1+'CornSoyWheat Rot. Sensitivity'!$F107)*'Organic Cash Flow'!$M$11-'Organic Cash Flow'!$M$45)</f>
        <v>0</v>
      </c>
      <c r="K107" s="33">
        <f>NPV('Organic Cash Flow'!$C$3,(1+'CornSoyWheat Rot. Sensitivity'!K$100)*'Organic Cash Flow'!$E$10*(1+'CornSoyWheat Rot. Sensitivity'!$F107)*'Organic Cash Flow'!$E$11-'Organic Cash Flow'!$E$45,'Organic Cash Flow'!$I$46,(1+'CornSoyWheat Rot. Sensitivity'!K$100)*'Organic Cash Flow'!$M$10*(1+'CornSoyWheat Rot. Sensitivity'!$F107)*'Organic Cash Flow'!$M$11-'Organic Cash Flow'!$M$45)</f>
        <v>0</v>
      </c>
      <c r="L107" s="33">
        <f>NPV('Organic Cash Flow'!$C$3,(1+'CornSoyWheat Rot. Sensitivity'!L$100)*'Organic Cash Flow'!$E$10*(1+'CornSoyWheat Rot. Sensitivity'!$F107)*'Organic Cash Flow'!$E$11-'Organic Cash Flow'!$E$45,'Organic Cash Flow'!$I$46,(1+'CornSoyWheat Rot. Sensitivity'!L$100)*'Organic Cash Flow'!$M$10*(1+'CornSoyWheat Rot. Sensitivity'!$F107)*'Organic Cash Flow'!$M$11-'Organic Cash Flow'!$M$45)</f>
        <v>0</v>
      </c>
      <c r="M107" s="34">
        <f>NPV('Organic Cash Flow'!$C$3,(1+'CornSoyWheat Rot. Sensitivity'!M$100)*'Organic Cash Flow'!$E$10*(1+'CornSoyWheat Rot. Sensitivity'!$F107)*'Organic Cash Flow'!$E$11-'Organic Cash Flow'!$E$45,'Organic Cash Flow'!$I$46,(1+'CornSoyWheat Rot. Sensitivity'!M$100)*'Organic Cash Flow'!$M$10*(1+'CornSoyWheat Rot. Sensitivity'!$F107)*'Organic Cash Flow'!$M$11-'Organic Cash Flow'!$M$45)</f>
        <v>0</v>
      </c>
      <c r="N107" s="33">
        <f>NPV('Organic Cash Flow'!$C$3,(1+'CornSoyWheat Rot. Sensitivity'!N$100)*'Organic Cash Flow'!$E$10*(1+'CornSoyWheat Rot. Sensitivity'!$F107)*'Organic Cash Flow'!$E$11-'Organic Cash Flow'!$E$45,'Organic Cash Flow'!$I$46,(1+'CornSoyWheat Rot. Sensitivity'!N$100)*'Organic Cash Flow'!$M$10*(1+'CornSoyWheat Rot. Sensitivity'!$F107)*'Organic Cash Flow'!$M$11-'Organic Cash Flow'!$M$45)</f>
        <v>0</v>
      </c>
      <c r="O107" s="33">
        <f>NPV('Organic Cash Flow'!$C$3,(1+'CornSoyWheat Rot. Sensitivity'!O$100)*'Organic Cash Flow'!$E$10*(1+'CornSoyWheat Rot. Sensitivity'!$F107)*'Organic Cash Flow'!$E$11-'Organic Cash Flow'!$E$45,'Organic Cash Flow'!$I$46,(1+'CornSoyWheat Rot. Sensitivity'!O$100)*'Organic Cash Flow'!$M$10*(1+'CornSoyWheat Rot. Sensitivity'!$F107)*'Organic Cash Flow'!$M$11-'Organic Cash Flow'!$M$45)</f>
        <v>0</v>
      </c>
      <c r="P107" s="33">
        <f>NPV('Organic Cash Flow'!$C$3,(1+'CornSoyWheat Rot. Sensitivity'!P$100)*'Organic Cash Flow'!$E$10*(1+'CornSoyWheat Rot. Sensitivity'!$F107)*'Organic Cash Flow'!$E$11-'Organic Cash Flow'!$E$45,'Organic Cash Flow'!$I$46,(1+'CornSoyWheat Rot. Sensitivity'!P$100)*'Organic Cash Flow'!$M$10*(1+'CornSoyWheat Rot. Sensitivity'!$F107)*'Organic Cash Flow'!$M$11-'Organic Cash Flow'!$M$45)</f>
        <v>0</v>
      </c>
      <c r="Q107" s="33">
        <f>NPV('Organic Cash Flow'!$C$3,(1+'CornSoyWheat Rot. Sensitivity'!Q$100)*'Organic Cash Flow'!$E$10*(1+'CornSoyWheat Rot. Sensitivity'!$F107)*'Organic Cash Flow'!$E$11-'Organic Cash Flow'!$E$45,'Organic Cash Flow'!$I$46,(1+'CornSoyWheat Rot. Sensitivity'!Q$100)*'Organic Cash Flow'!$M$10*(1+'CornSoyWheat Rot. Sensitivity'!$F107)*'Organic Cash Flow'!$M$11-'Organic Cash Flow'!$M$45)</f>
        <v>0</v>
      </c>
      <c r="R107" s="33">
        <f>NPV('Organic Cash Flow'!$C$3,(1+'CornSoyWheat Rot. Sensitivity'!R$100)*'Organic Cash Flow'!$E$10*(1+'CornSoyWheat Rot. Sensitivity'!$F107)*'Organic Cash Flow'!$E$11-'Organic Cash Flow'!$E$45,'Organic Cash Flow'!$I$46,(1+'CornSoyWheat Rot. Sensitivity'!R$100)*'Organic Cash Flow'!$M$10*(1+'CornSoyWheat Rot. Sensitivity'!$F107)*'Organic Cash Flow'!$M$11-'Organic Cash Flow'!$M$45)</f>
        <v>0</v>
      </c>
      <c r="S107" s="33">
        <f>NPV('Organic Cash Flow'!$C$3,(1+'CornSoyWheat Rot. Sensitivity'!S$100)*'Organic Cash Flow'!$E$10*(1+'CornSoyWheat Rot. Sensitivity'!$F107)*'Organic Cash Flow'!$E$11-'Organic Cash Flow'!$E$45,'Organic Cash Flow'!$I$46,(1+'CornSoyWheat Rot. Sensitivity'!S$100)*'Organic Cash Flow'!$M$10*(1+'CornSoyWheat Rot. Sensitivity'!$F107)*'Organic Cash Flow'!$M$11-'Organic Cash Flow'!$M$45)</f>
        <v>0</v>
      </c>
      <c r="T107" s="33"/>
      <c r="U107" s="67"/>
      <c r="W107" s="149"/>
      <c r="X107" s="32">
        <f t="shared" si="9"/>
        <v>0</v>
      </c>
      <c r="Y107" s="35" t="e">
        <f>G107/NPV('Organic Cash Flow'!$C$3,'Organic Cash Flow'!$E$45,'Organic Cash Flow'!$I$45,'Organic Cash Flow'!$M$45)</f>
        <v>#DIV/0!</v>
      </c>
      <c r="Z107" s="35" t="e">
        <f>H107/NPV('Organic Cash Flow'!$C$3,'Organic Cash Flow'!$E$45,'Organic Cash Flow'!$I$45,'Organic Cash Flow'!$M$45)</f>
        <v>#DIV/0!</v>
      </c>
      <c r="AA107" s="35" t="e">
        <f>I107/NPV('Organic Cash Flow'!$C$3,'Organic Cash Flow'!$E$45,'Organic Cash Flow'!$I$45,'Organic Cash Flow'!$M$45)</f>
        <v>#DIV/0!</v>
      </c>
      <c r="AB107" s="35" t="e">
        <f>J107/NPV('Organic Cash Flow'!$C$3,'Organic Cash Flow'!$E$45,'Organic Cash Flow'!$I$45,'Organic Cash Flow'!$M$45)</f>
        <v>#DIV/0!</v>
      </c>
      <c r="AC107" s="35" t="e">
        <f>K107/NPV('Organic Cash Flow'!$C$3,'Organic Cash Flow'!$E$45,'Organic Cash Flow'!$I$45,'Organic Cash Flow'!$M$45)</f>
        <v>#DIV/0!</v>
      </c>
      <c r="AD107" s="35" t="e">
        <f>L107/NPV('Organic Cash Flow'!$C$3,'Organic Cash Flow'!$E$45,'Organic Cash Flow'!$I$45,'Organic Cash Flow'!$M$45)</f>
        <v>#DIV/0!</v>
      </c>
      <c r="AE107" s="36" t="e">
        <f>M107/NPV('Organic Cash Flow'!$C$3,'Organic Cash Flow'!$E$45,'Organic Cash Flow'!$I$45,'Organic Cash Flow'!$M$45)</f>
        <v>#DIV/0!</v>
      </c>
      <c r="AF107" s="35" t="e">
        <f>N107/NPV('Organic Cash Flow'!$C$3,'Organic Cash Flow'!$E$45,'Organic Cash Flow'!$I$45,'Organic Cash Flow'!$M$45)</f>
        <v>#DIV/0!</v>
      </c>
      <c r="AG107" s="35" t="e">
        <f>O107/NPV('Organic Cash Flow'!$C$3,'Organic Cash Flow'!$E$45,'Organic Cash Flow'!$I$45,'Organic Cash Flow'!$M$45)</f>
        <v>#DIV/0!</v>
      </c>
      <c r="AH107" s="35" t="e">
        <f>P107/NPV('Organic Cash Flow'!$C$3,'Organic Cash Flow'!$E$45,'Organic Cash Flow'!$I$45,'Organic Cash Flow'!$M$45)</f>
        <v>#DIV/0!</v>
      </c>
      <c r="AI107" s="35" t="e">
        <f>Q107/NPV('Organic Cash Flow'!$C$3,'Organic Cash Flow'!$E$45,'Organic Cash Flow'!$I$45,'Organic Cash Flow'!$M$45)</f>
        <v>#DIV/0!</v>
      </c>
      <c r="AJ107" s="35" t="e">
        <f>R107/NPV('Organic Cash Flow'!$C$3,'Organic Cash Flow'!$E$45,'Organic Cash Flow'!$I$45,'Organic Cash Flow'!$M$45)</f>
        <v>#DIV/0!</v>
      </c>
      <c r="AK107" s="35" t="e">
        <f>S107/NPV('Organic Cash Flow'!$C$3,'Organic Cash Flow'!$E$45,'Organic Cash Flow'!$I$45,'Organic Cash Flow'!$M$45)</f>
        <v>#DIV/0!</v>
      </c>
      <c r="AL107" s="17"/>
      <c r="AM107" s="61"/>
    </row>
    <row r="108" spans="1:39" x14ac:dyDescent="0.25">
      <c r="A108" s="163"/>
      <c r="B108" s="149"/>
      <c r="C108" s="176">
        <f>(1+F108)*'Organic Cash Flow'!$E$11</f>
        <v>0</v>
      </c>
      <c r="D108" s="176">
        <f>'Organic Cash Flow'!$I$11</f>
        <v>0</v>
      </c>
      <c r="E108" s="176">
        <f>(1+F108)*'Organic Cash Flow'!$M$11</f>
        <v>0</v>
      </c>
      <c r="F108" s="173">
        <v>0.05</v>
      </c>
      <c r="G108" s="33">
        <f>NPV('Organic Cash Flow'!$C$3,(1+'CornSoyWheat Rot. Sensitivity'!G$100)*'Organic Cash Flow'!$E$10*(1+'CornSoyWheat Rot. Sensitivity'!$F108)*'Organic Cash Flow'!$E$11-'Organic Cash Flow'!$E$45,'Organic Cash Flow'!$I$46,(1+'CornSoyWheat Rot. Sensitivity'!G$100)*'Organic Cash Flow'!$M$10*(1+'CornSoyWheat Rot. Sensitivity'!$F108)*'Organic Cash Flow'!$M$11-'Organic Cash Flow'!$M$45)</f>
        <v>0</v>
      </c>
      <c r="H108" s="33">
        <f>NPV('Organic Cash Flow'!$C$3,(1+'CornSoyWheat Rot. Sensitivity'!H$100)*'Organic Cash Flow'!$E$10*(1+'CornSoyWheat Rot. Sensitivity'!$F108)*'Organic Cash Flow'!$E$11-'Organic Cash Flow'!$E$45,'Organic Cash Flow'!$I$46,(1+'CornSoyWheat Rot. Sensitivity'!H$100)*'Organic Cash Flow'!$M$10*(1+'CornSoyWheat Rot. Sensitivity'!$F108)*'Organic Cash Flow'!$M$11-'Organic Cash Flow'!$M$45)</f>
        <v>0</v>
      </c>
      <c r="I108" s="33">
        <f>NPV('Organic Cash Flow'!$C$3,(1+'CornSoyWheat Rot. Sensitivity'!I$100)*'Organic Cash Flow'!$E$10*(1+'CornSoyWheat Rot. Sensitivity'!$F108)*'Organic Cash Flow'!$E$11-'Organic Cash Flow'!$E$45,'Organic Cash Flow'!$I$46,(1+'CornSoyWheat Rot. Sensitivity'!I$100)*'Organic Cash Flow'!$M$10*(1+'CornSoyWheat Rot. Sensitivity'!$F108)*'Organic Cash Flow'!$M$11-'Organic Cash Flow'!$M$45)</f>
        <v>0</v>
      </c>
      <c r="J108" s="33">
        <f>NPV('Organic Cash Flow'!$C$3,(1+'CornSoyWheat Rot. Sensitivity'!J$100)*'Organic Cash Flow'!$E$10*(1+'CornSoyWheat Rot. Sensitivity'!$F108)*'Organic Cash Flow'!$E$11-'Organic Cash Flow'!$E$45,'Organic Cash Flow'!$I$46,(1+'CornSoyWheat Rot. Sensitivity'!J$100)*'Organic Cash Flow'!$M$10*(1+'CornSoyWheat Rot. Sensitivity'!$F108)*'Organic Cash Flow'!$M$11-'Organic Cash Flow'!$M$45)</f>
        <v>0</v>
      </c>
      <c r="K108" s="33">
        <f>NPV('Organic Cash Flow'!$C$3,(1+'CornSoyWheat Rot. Sensitivity'!K$100)*'Organic Cash Flow'!$E$10*(1+'CornSoyWheat Rot. Sensitivity'!$F108)*'Organic Cash Flow'!$E$11-'Organic Cash Flow'!$E$45,'Organic Cash Flow'!$I$46,(1+'CornSoyWheat Rot. Sensitivity'!K$100)*'Organic Cash Flow'!$M$10*(1+'CornSoyWheat Rot. Sensitivity'!$F108)*'Organic Cash Flow'!$M$11-'Organic Cash Flow'!$M$45)</f>
        <v>0</v>
      </c>
      <c r="L108" s="33">
        <f>NPV('Organic Cash Flow'!$C$3,(1+'CornSoyWheat Rot. Sensitivity'!L$100)*'Organic Cash Flow'!$E$10*(1+'CornSoyWheat Rot. Sensitivity'!$F108)*'Organic Cash Flow'!$E$11-'Organic Cash Flow'!$E$45,'Organic Cash Flow'!$I$46,(1+'CornSoyWheat Rot. Sensitivity'!L$100)*'Organic Cash Flow'!$M$10*(1+'CornSoyWheat Rot. Sensitivity'!$F108)*'Organic Cash Flow'!$M$11-'Organic Cash Flow'!$M$45)</f>
        <v>0</v>
      </c>
      <c r="M108" s="33">
        <f>NPV('Organic Cash Flow'!$C$3,(1+'CornSoyWheat Rot. Sensitivity'!M$100)*'Organic Cash Flow'!$E$10*(1+'CornSoyWheat Rot. Sensitivity'!$F108)*'Organic Cash Flow'!$E$11-'Organic Cash Flow'!$E$45,'Organic Cash Flow'!$I$46,(1+'CornSoyWheat Rot. Sensitivity'!M$100)*'Organic Cash Flow'!$M$10*(1+'CornSoyWheat Rot. Sensitivity'!$F108)*'Organic Cash Flow'!$M$11-'Organic Cash Flow'!$M$45)</f>
        <v>0</v>
      </c>
      <c r="N108" s="33">
        <f>NPV('Organic Cash Flow'!$C$3,(1+'CornSoyWheat Rot. Sensitivity'!N$100)*'Organic Cash Flow'!$E$10*(1+'CornSoyWheat Rot. Sensitivity'!$F108)*'Organic Cash Flow'!$E$11-'Organic Cash Flow'!$E$45,'Organic Cash Flow'!$I$46,(1+'CornSoyWheat Rot. Sensitivity'!N$100)*'Organic Cash Flow'!$M$10*(1+'CornSoyWheat Rot. Sensitivity'!$F108)*'Organic Cash Flow'!$M$11-'Organic Cash Flow'!$M$45)</f>
        <v>0</v>
      </c>
      <c r="O108" s="33">
        <f>NPV('Organic Cash Flow'!$C$3,(1+'CornSoyWheat Rot. Sensitivity'!O$100)*'Organic Cash Flow'!$E$10*(1+'CornSoyWheat Rot. Sensitivity'!$F108)*'Organic Cash Flow'!$E$11-'Organic Cash Flow'!$E$45,'Organic Cash Flow'!$I$46,(1+'CornSoyWheat Rot. Sensitivity'!O$100)*'Organic Cash Flow'!$M$10*(1+'CornSoyWheat Rot. Sensitivity'!$F108)*'Organic Cash Flow'!$M$11-'Organic Cash Flow'!$M$45)</f>
        <v>0</v>
      </c>
      <c r="P108" s="33">
        <f>NPV('Organic Cash Flow'!$C$3,(1+'CornSoyWheat Rot. Sensitivity'!P$100)*'Organic Cash Flow'!$E$10*(1+'CornSoyWheat Rot. Sensitivity'!$F108)*'Organic Cash Flow'!$E$11-'Organic Cash Flow'!$E$45,'Organic Cash Flow'!$I$46,(1+'CornSoyWheat Rot. Sensitivity'!P$100)*'Organic Cash Flow'!$M$10*(1+'CornSoyWheat Rot. Sensitivity'!$F108)*'Organic Cash Flow'!$M$11-'Organic Cash Flow'!$M$45)</f>
        <v>0</v>
      </c>
      <c r="Q108" s="33">
        <f>NPV('Organic Cash Flow'!$C$3,(1+'CornSoyWheat Rot. Sensitivity'!Q$100)*'Organic Cash Flow'!$E$10*(1+'CornSoyWheat Rot. Sensitivity'!$F108)*'Organic Cash Flow'!$E$11-'Organic Cash Flow'!$E$45,'Organic Cash Flow'!$I$46,(1+'CornSoyWheat Rot. Sensitivity'!Q$100)*'Organic Cash Flow'!$M$10*(1+'CornSoyWheat Rot. Sensitivity'!$F108)*'Organic Cash Flow'!$M$11-'Organic Cash Flow'!$M$45)</f>
        <v>0</v>
      </c>
      <c r="R108" s="33">
        <f>NPV('Organic Cash Flow'!$C$3,(1+'CornSoyWheat Rot. Sensitivity'!R$100)*'Organic Cash Flow'!$E$10*(1+'CornSoyWheat Rot. Sensitivity'!$F108)*'Organic Cash Flow'!$E$11-'Organic Cash Flow'!$E$45,'Organic Cash Flow'!$I$46,(1+'CornSoyWheat Rot. Sensitivity'!R$100)*'Organic Cash Flow'!$M$10*(1+'CornSoyWheat Rot. Sensitivity'!$F108)*'Organic Cash Flow'!$M$11-'Organic Cash Flow'!$M$45)</f>
        <v>0</v>
      </c>
      <c r="S108" s="33">
        <f>NPV('Organic Cash Flow'!$C$3,(1+'CornSoyWheat Rot. Sensitivity'!S$100)*'Organic Cash Flow'!$E$10*(1+'CornSoyWheat Rot. Sensitivity'!$F108)*'Organic Cash Flow'!$E$11-'Organic Cash Flow'!$E$45,'Organic Cash Flow'!$I$46,(1+'CornSoyWheat Rot. Sensitivity'!S$100)*'Organic Cash Flow'!$M$10*(1+'CornSoyWheat Rot. Sensitivity'!$F108)*'Organic Cash Flow'!$M$11-'Organic Cash Flow'!$M$45)</f>
        <v>0</v>
      </c>
      <c r="T108" s="33"/>
      <c r="U108" s="67"/>
      <c r="W108" s="149"/>
      <c r="X108" s="32">
        <f t="shared" si="9"/>
        <v>0.05</v>
      </c>
      <c r="Y108" s="35" t="e">
        <f>G108/NPV('Organic Cash Flow'!$C$3,'Organic Cash Flow'!$E$45,'Organic Cash Flow'!$I$45,'Organic Cash Flow'!$M$45)</f>
        <v>#DIV/0!</v>
      </c>
      <c r="Z108" s="35" t="e">
        <f>H108/NPV('Organic Cash Flow'!$C$3,'Organic Cash Flow'!$E$45,'Organic Cash Flow'!$I$45,'Organic Cash Flow'!$M$45)</f>
        <v>#DIV/0!</v>
      </c>
      <c r="AA108" s="35" t="e">
        <f>I108/NPV('Organic Cash Flow'!$C$3,'Organic Cash Flow'!$E$45,'Organic Cash Flow'!$I$45,'Organic Cash Flow'!$M$45)</f>
        <v>#DIV/0!</v>
      </c>
      <c r="AB108" s="35" t="e">
        <f>J108/NPV('Organic Cash Flow'!$C$3,'Organic Cash Flow'!$E$45,'Organic Cash Flow'!$I$45,'Organic Cash Flow'!$M$45)</f>
        <v>#DIV/0!</v>
      </c>
      <c r="AC108" s="35" t="e">
        <f>K108/NPV('Organic Cash Flow'!$C$3,'Organic Cash Flow'!$E$45,'Organic Cash Flow'!$I$45,'Organic Cash Flow'!$M$45)</f>
        <v>#DIV/0!</v>
      </c>
      <c r="AD108" s="35" t="e">
        <f>L108/NPV('Organic Cash Flow'!$C$3,'Organic Cash Flow'!$E$45,'Organic Cash Flow'!$I$45,'Organic Cash Flow'!$M$45)</f>
        <v>#DIV/0!</v>
      </c>
      <c r="AE108" s="35" t="e">
        <f>M108/NPV('Organic Cash Flow'!$C$3,'Organic Cash Flow'!$E$45,'Organic Cash Flow'!$I$45,'Organic Cash Flow'!$M$45)</f>
        <v>#DIV/0!</v>
      </c>
      <c r="AF108" s="35" t="e">
        <f>N108/NPV('Organic Cash Flow'!$C$3,'Organic Cash Flow'!$E$45,'Organic Cash Flow'!$I$45,'Organic Cash Flow'!$M$45)</f>
        <v>#DIV/0!</v>
      </c>
      <c r="AG108" s="35" t="e">
        <f>O108/NPV('Organic Cash Flow'!$C$3,'Organic Cash Flow'!$E$45,'Organic Cash Flow'!$I$45,'Organic Cash Flow'!$M$45)</f>
        <v>#DIV/0!</v>
      </c>
      <c r="AH108" s="35" t="e">
        <f>P108/NPV('Organic Cash Flow'!$C$3,'Organic Cash Flow'!$E$45,'Organic Cash Flow'!$I$45,'Organic Cash Flow'!$M$45)</f>
        <v>#DIV/0!</v>
      </c>
      <c r="AI108" s="35" t="e">
        <f>Q108/NPV('Organic Cash Flow'!$C$3,'Organic Cash Flow'!$E$45,'Organic Cash Flow'!$I$45,'Organic Cash Flow'!$M$45)</f>
        <v>#DIV/0!</v>
      </c>
      <c r="AJ108" s="35" t="e">
        <f>R108/NPV('Organic Cash Flow'!$C$3,'Organic Cash Flow'!$E$45,'Organic Cash Flow'!$I$45,'Organic Cash Flow'!$M$45)</f>
        <v>#DIV/0!</v>
      </c>
      <c r="AK108" s="35" t="e">
        <f>S108/NPV('Organic Cash Flow'!$C$3,'Organic Cash Flow'!$E$45,'Organic Cash Flow'!$I$45,'Organic Cash Flow'!$M$45)</f>
        <v>#DIV/0!</v>
      </c>
      <c r="AL108" s="17"/>
      <c r="AM108" s="61"/>
    </row>
    <row r="109" spans="1:39" x14ac:dyDescent="0.25">
      <c r="A109" s="163"/>
      <c r="B109" s="149"/>
      <c r="C109" s="176">
        <f>(1+F109)*'Organic Cash Flow'!$E$11</f>
        <v>0</v>
      </c>
      <c r="D109" s="176">
        <f>'Organic Cash Flow'!$I$11</f>
        <v>0</v>
      </c>
      <c r="E109" s="176">
        <f>(1+F109)*'Organic Cash Flow'!$M$11</f>
        <v>0</v>
      </c>
      <c r="F109" s="173">
        <v>0.1</v>
      </c>
      <c r="G109" s="33">
        <f>NPV('Organic Cash Flow'!$C$3,(1+'CornSoyWheat Rot. Sensitivity'!G$100)*'Organic Cash Flow'!$E$10*(1+'CornSoyWheat Rot. Sensitivity'!$F109)*'Organic Cash Flow'!$E$11-'Organic Cash Flow'!$E$45,'Organic Cash Flow'!$I$46,(1+'CornSoyWheat Rot. Sensitivity'!G$100)*'Organic Cash Flow'!$M$10*(1+'CornSoyWheat Rot. Sensitivity'!$F109)*'Organic Cash Flow'!$M$11-'Organic Cash Flow'!$M$45)</f>
        <v>0</v>
      </c>
      <c r="H109" s="33">
        <f>NPV('Organic Cash Flow'!$C$3,(1+'CornSoyWheat Rot. Sensitivity'!H$100)*'Organic Cash Flow'!$E$10*(1+'CornSoyWheat Rot. Sensitivity'!$F109)*'Organic Cash Flow'!$E$11-'Organic Cash Flow'!$E$45,'Organic Cash Flow'!$I$46,(1+'CornSoyWheat Rot. Sensitivity'!H$100)*'Organic Cash Flow'!$M$10*(1+'CornSoyWheat Rot. Sensitivity'!$F109)*'Organic Cash Flow'!$M$11-'Organic Cash Flow'!$M$45)</f>
        <v>0</v>
      </c>
      <c r="I109" s="33">
        <f>NPV('Organic Cash Flow'!$C$3,(1+'CornSoyWheat Rot. Sensitivity'!I$100)*'Organic Cash Flow'!$E$10*(1+'CornSoyWheat Rot. Sensitivity'!$F109)*'Organic Cash Flow'!$E$11-'Organic Cash Flow'!$E$45,'Organic Cash Flow'!$I$46,(1+'CornSoyWheat Rot. Sensitivity'!I$100)*'Organic Cash Flow'!$M$10*(1+'CornSoyWheat Rot. Sensitivity'!$F109)*'Organic Cash Flow'!$M$11-'Organic Cash Flow'!$M$45)</f>
        <v>0</v>
      </c>
      <c r="J109" s="33">
        <f>NPV('Organic Cash Flow'!$C$3,(1+'CornSoyWheat Rot. Sensitivity'!J$100)*'Organic Cash Flow'!$E$10*(1+'CornSoyWheat Rot. Sensitivity'!$F109)*'Organic Cash Flow'!$E$11-'Organic Cash Flow'!$E$45,'Organic Cash Flow'!$I$46,(1+'CornSoyWheat Rot. Sensitivity'!J$100)*'Organic Cash Flow'!$M$10*(1+'CornSoyWheat Rot. Sensitivity'!$F109)*'Organic Cash Flow'!$M$11-'Organic Cash Flow'!$M$45)</f>
        <v>0</v>
      </c>
      <c r="K109" s="33">
        <f>NPV('Organic Cash Flow'!$C$3,(1+'CornSoyWheat Rot. Sensitivity'!K$100)*'Organic Cash Flow'!$E$10*(1+'CornSoyWheat Rot. Sensitivity'!$F109)*'Organic Cash Flow'!$E$11-'Organic Cash Flow'!$E$45,'Organic Cash Flow'!$I$46,(1+'CornSoyWheat Rot. Sensitivity'!K$100)*'Organic Cash Flow'!$M$10*(1+'CornSoyWheat Rot. Sensitivity'!$F109)*'Organic Cash Flow'!$M$11-'Organic Cash Flow'!$M$45)</f>
        <v>0</v>
      </c>
      <c r="L109" s="33">
        <f>NPV('Organic Cash Flow'!$C$3,(1+'CornSoyWheat Rot. Sensitivity'!L$100)*'Organic Cash Flow'!$E$10*(1+'CornSoyWheat Rot. Sensitivity'!$F109)*'Organic Cash Flow'!$E$11-'Organic Cash Flow'!$E$45,'Organic Cash Flow'!$I$46,(1+'CornSoyWheat Rot. Sensitivity'!L$100)*'Organic Cash Flow'!$M$10*(1+'CornSoyWheat Rot. Sensitivity'!$F109)*'Organic Cash Flow'!$M$11-'Organic Cash Flow'!$M$45)</f>
        <v>0</v>
      </c>
      <c r="M109" s="33">
        <f>NPV('Organic Cash Flow'!$C$3,(1+'CornSoyWheat Rot. Sensitivity'!M$100)*'Organic Cash Flow'!$E$10*(1+'CornSoyWheat Rot. Sensitivity'!$F109)*'Organic Cash Flow'!$E$11-'Organic Cash Flow'!$E$45,'Organic Cash Flow'!$I$46,(1+'CornSoyWheat Rot. Sensitivity'!M$100)*'Organic Cash Flow'!$M$10*(1+'CornSoyWheat Rot. Sensitivity'!$F109)*'Organic Cash Flow'!$M$11-'Organic Cash Flow'!$M$45)</f>
        <v>0</v>
      </c>
      <c r="N109" s="33">
        <f>NPV('Organic Cash Flow'!$C$3,(1+'CornSoyWheat Rot. Sensitivity'!N$100)*'Organic Cash Flow'!$E$10*(1+'CornSoyWheat Rot. Sensitivity'!$F109)*'Organic Cash Flow'!$E$11-'Organic Cash Flow'!$E$45,'Organic Cash Flow'!$I$46,(1+'CornSoyWheat Rot. Sensitivity'!N$100)*'Organic Cash Flow'!$M$10*(1+'CornSoyWheat Rot. Sensitivity'!$F109)*'Organic Cash Flow'!$M$11-'Organic Cash Flow'!$M$45)</f>
        <v>0</v>
      </c>
      <c r="O109" s="33">
        <f>NPV('Organic Cash Flow'!$C$3,(1+'CornSoyWheat Rot. Sensitivity'!O$100)*'Organic Cash Flow'!$E$10*(1+'CornSoyWheat Rot. Sensitivity'!$F109)*'Organic Cash Flow'!$E$11-'Organic Cash Flow'!$E$45,'Organic Cash Flow'!$I$46,(1+'CornSoyWheat Rot. Sensitivity'!O$100)*'Organic Cash Flow'!$M$10*(1+'CornSoyWheat Rot. Sensitivity'!$F109)*'Organic Cash Flow'!$M$11-'Organic Cash Flow'!$M$45)</f>
        <v>0</v>
      </c>
      <c r="P109" s="33">
        <f>NPV('Organic Cash Flow'!$C$3,(1+'CornSoyWheat Rot. Sensitivity'!P$100)*'Organic Cash Flow'!$E$10*(1+'CornSoyWheat Rot. Sensitivity'!$F109)*'Organic Cash Flow'!$E$11-'Organic Cash Flow'!$E$45,'Organic Cash Flow'!$I$46,(1+'CornSoyWheat Rot. Sensitivity'!P$100)*'Organic Cash Flow'!$M$10*(1+'CornSoyWheat Rot. Sensitivity'!$F109)*'Organic Cash Flow'!$M$11-'Organic Cash Flow'!$M$45)</f>
        <v>0</v>
      </c>
      <c r="Q109" s="33">
        <f>NPV('Organic Cash Flow'!$C$3,(1+'CornSoyWheat Rot. Sensitivity'!Q$100)*'Organic Cash Flow'!$E$10*(1+'CornSoyWheat Rot. Sensitivity'!$F109)*'Organic Cash Flow'!$E$11-'Organic Cash Flow'!$E$45,'Organic Cash Flow'!$I$46,(1+'CornSoyWheat Rot. Sensitivity'!Q$100)*'Organic Cash Flow'!$M$10*(1+'CornSoyWheat Rot. Sensitivity'!$F109)*'Organic Cash Flow'!$M$11-'Organic Cash Flow'!$M$45)</f>
        <v>0</v>
      </c>
      <c r="R109" s="33">
        <f>NPV('Organic Cash Flow'!$C$3,(1+'CornSoyWheat Rot. Sensitivity'!R$100)*'Organic Cash Flow'!$E$10*(1+'CornSoyWheat Rot. Sensitivity'!$F109)*'Organic Cash Flow'!$E$11-'Organic Cash Flow'!$E$45,'Organic Cash Flow'!$I$46,(1+'CornSoyWheat Rot. Sensitivity'!R$100)*'Organic Cash Flow'!$M$10*(1+'CornSoyWheat Rot. Sensitivity'!$F109)*'Organic Cash Flow'!$M$11-'Organic Cash Flow'!$M$45)</f>
        <v>0</v>
      </c>
      <c r="S109" s="33">
        <f>NPV('Organic Cash Flow'!$C$3,(1+'CornSoyWheat Rot. Sensitivity'!S$100)*'Organic Cash Flow'!$E$10*(1+'CornSoyWheat Rot. Sensitivity'!$F109)*'Organic Cash Flow'!$E$11-'Organic Cash Flow'!$E$45,'Organic Cash Flow'!$I$46,(1+'CornSoyWheat Rot. Sensitivity'!S$100)*'Organic Cash Flow'!$M$10*(1+'CornSoyWheat Rot. Sensitivity'!$F109)*'Organic Cash Flow'!$M$11-'Organic Cash Flow'!$M$45)</f>
        <v>0</v>
      </c>
      <c r="T109" s="33"/>
      <c r="U109" s="67"/>
      <c r="W109" s="149"/>
      <c r="X109" s="32">
        <f t="shared" si="9"/>
        <v>0.1</v>
      </c>
      <c r="Y109" s="35" t="e">
        <f>G109/NPV('Organic Cash Flow'!$C$3,'Organic Cash Flow'!$E$45,'Organic Cash Flow'!$I$45,'Organic Cash Flow'!$M$45)</f>
        <v>#DIV/0!</v>
      </c>
      <c r="Z109" s="35" t="e">
        <f>H109/NPV('Organic Cash Flow'!$C$3,'Organic Cash Flow'!$E$45,'Organic Cash Flow'!$I$45,'Organic Cash Flow'!$M$45)</f>
        <v>#DIV/0!</v>
      </c>
      <c r="AA109" s="35" t="e">
        <f>I109/NPV('Organic Cash Flow'!$C$3,'Organic Cash Flow'!$E$45,'Organic Cash Flow'!$I$45,'Organic Cash Flow'!$M$45)</f>
        <v>#DIV/0!</v>
      </c>
      <c r="AB109" s="35" t="e">
        <f>J109/NPV('Organic Cash Flow'!$C$3,'Organic Cash Flow'!$E$45,'Organic Cash Flow'!$I$45,'Organic Cash Flow'!$M$45)</f>
        <v>#DIV/0!</v>
      </c>
      <c r="AC109" s="35" t="e">
        <f>K109/NPV('Organic Cash Flow'!$C$3,'Organic Cash Flow'!$E$45,'Organic Cash Flow'!$I$45,'Organic Cash Flow'!$M$45)</f>
        <v>#DIV/0!</v>
      </c>
      <c r="AD109" s="35" t="e">
        <f>L109/NPV('Organic Cash Flow'!$C$3,'Organic Cash Flow'!$E$45,'Organic Cash Flow'!$I$45,'Organic Cash Flow'!$M$45)</f>
        <v>#DIV/0!</v>
      </c>
      <c r="AE109" s="35" t="e">
        <f>M109/NPV('Organic Cash Flow'!$C$3,'Organic Cash Flow'!$E$45,'Organic Cash Flow'!$I$45,'Organic Cash Flow'!$M$45)</f>
        <v>#DIV/0!</v>
      </c>
      <c r="AF109" s="35" t="e">
        <f>N109/NPV('Organic Cash Flow'!$C$3,'Organic Cash Flow'!$E$45,'Organic Cash Flow'!$I$45,'Organic Cash Flow'!$M$45)</f>
        <v>#DIV/0!</v>
      </c>
      <c r="AG109" s="35" t="e">
        <f>O109/NPV('Organic Cash Flow'!$C$3,'Organic Cash Flow'!$E$45,'Organic Cash Flow'!$I$45,'Organic Cash Flow'!$M$45)</f>
        <v>#DIV/0!</v>
      </c>
      <c r="AH109" s="35" t="e">
        <f>P109/NPV('Organic Cash Flow'!$C$3,'Organic Cash Flow'!$E$45,'Organic Cash Flow'!$I$45,'Organic Cash Flow'!$M$45)</f>
        <v>#DIV/0!</v>
      </c>
      <c r="AI109" s="35" t="e">
        <f>Q109/NPV('Organic Cash Flow'!$C$3,'Organic Cash Flow'!$E$45,'Organic Cash Flow'!$I$45,'Organic Cash Flow'!$M$45)</f>
        <v>#DIV/0!</v>
      </c>
      <c r="AJ109" s="35" t="e">
        <f>R109/NPV('Organic Cash Flow'!$C$3,'Organic Cash Flow'!$E$45,'Organic Cash Flow'!$I$45,'Organic Cash Flow'!$M$45)</f>
        <v>#DIV/0!</v>
      </c>
      <c r="AK109" s="35" t="e">
        <f>S109/NPV('Organic Cash Flow'!$C$3,'Organic Cash Flow'!$E$45,'Organic Cash Flow'!$I$45,'Organic Cash Flow'!$M$45)</f>
        <v>#DIV/0!</v>
      </c>
      <c r="AL109" s="17"/>
      <c r="AM109" s="61"/>
    </row>
    <row r="110" spans="1:39" x14ac:dyDescent="0.25">
      <c r="A110" s="163"/>
      <c r="B110" s="149"/>
      <c r="C110" s="176">
        <f>(1+F110)*'Organic Cash Flow'!$E$11</f>
        <v>0</v>
      </c>
      <c r="D110" s="176">
        <f>'Organic Cash Flow'!$I$11</f>
        <v>0</v>
      </c>
      <c r="E110" s="176">
        <f>(1+F110)*'Organic Cash Flow'!$M$11</f>
        <v>0</v>
      </c>
      <c r="F110" s="173">
        <v>0.15</v>
      </c>
      <c r="G110" s="33">
        <f>NPV('Organic Cash Flow'!$C$3,(1+'CornSoyWheat Rot. Sensitivity'!G$100)*'Organic Cash Flow'!$E$10*(1+'CornSoyWheat Rot. Sensitivity'!$F110)*'Organic Cash Flow'!$E$11-'Organic Cash Flow'!$E$45,'Organic Cash Flow'!$I$46,(1+'CornSoyWheat Rot. Sensitivity'!G$100)*'Organic Cash Flow'!$M$10*(1+'CornSoyWheat Rot. Sensitivity'!$F110)*'Organic Cash Flow'!$M$11-'Organic Cash Flow'!$M$45)</f>
        <v>0</v>
      </c>
      <c r="H110" s="33">
        <f>NPV('Organic Cash Flow'!$C$3,(1+'CornSoyWheat Rot. Sensitivity'!H$100)*'Organic Cash Flow'!$E$10*(1+'CornSoyWheat Rot. Sensitivity'!$F110)*'Organic Cash Flow'!$E$11-'Organic Cash Flow'!$E$45,'Organic Cash Flow'!$I$46,(1+'CornSoyWheat Rot. Sensitivity'!H$100)*'Organic Cash Flow'!$M$10*(1+'CornSoyWheat Rot. Sensitivity'!$F110)*'Organic Cash Flow'!$M$11-'Organic Cash Flow'!$M$45)</f>
        <v>0</v>
      </c>
      <c r="I110" s="33">
        <f>NPV('Organic Cash Flow'!$C$3,(1+'CornSoyWheat Rot. Sensitivity'!I$100)*'Organic Cash Flow'!$E$10*(1+'CornSoyWheat Rot. Sensitivity'!$F110)*'Organic Cash Flow'!$E$11-'Organic Cash Flow'!$E$45,'Organic Cash Flow'!$I$46,(1+'CornSoyWheat Rot. Sensitivity'!I$100)*'Organic Cash Flow'!$M$10*(1+'CornSoyWheat Rot. Sensitivity'!$F110)*'Organic Cash Flow'!$M$11-'Organic Cash Flow'!$M$45)</f>
        <v>0</v>
      </c>
      <c r="J110" s="33">
        <f>NPV('Organic Cash Flow'!$C$3,(1+'CornSoyWheat Rot. Sensitivity'!J$100)*'Organic Cash Flow'!$E$10*(1+'CornSoyWheat Rot. Sensitivity'!$F110)*'Organic Cash Flow'!$E$11-'Organic Cash Flow'!$E$45,'Organic Cash Flow'!$I$46,(1+'CornSoyWheat Rot. Sensitivity'!J$100)*'Organic Cash Flow'!$M$10*(1+'CornSoyWheat Rot. Sensitivity'!$F110)*'Organic Cash Flow'!$M$11-'Organic Cash Flow'!$M$45)</f>
        <v>0</v>
      </c>
      <c r="K110" s="33">
        <f>NPV('Organic Cash Flow'!$C$3,(1+'CornSoyWheat Rot. Sensitivity'!K$100)*'Organic Cash Flow'!$E$10*(1+'CornSoyWheat Rot. Sensitivity'!$F110)*'Organic Cash Flow'!$E$11-'Organic Cash Flow'!$E$45,'Organic Cash Flow'!$I$46,(1+'CornSoyWheat Rot. Sensitivity'!K$100)*'Organic Cash Flow'!$M$10*(1+'CornSoyWheat Rot. Sensitivity'!$F110)*'Organic Cash Flow'!$M$11-'Organic Cash Flow'!$M$45)</f>
        <v>0</v>
      </c>
      <c r="L110" s="33">
        <f>NPV('Organic Cash Flow'!$C$3,(1+'CornSoyWheat Rot. Sensitivity'!L$100)*'Organic Cash Flow'!$E$10*(1+'CornSoyWheat Rot. Sensitivity'!$F110)*'Organic Cash Flow'!$E$11-'Organic Cash Flow'!$E$45,'Organic Cash Flow'!$I$46,(1+'CornSoyWheat Rot. Sensitivity'!L$100)*'Organic Cash Flow'!$M$10*(1+'CornSoyWheat Rot. Sensitivity'!$F110)*'Organic Cash Flow'!$M$11-'Organic Cash Flow'!$M$45)</f>
        <v>0</v>
      </c>
      <c r="M110" s="33">
        <f>NPV('Organic Cash Flow'!$C$3,(1+'CornSoyWheat Rot. Sensitivity'!M$100)*'Organic Cash Flow'!$E$10*(1+'CornSoyWheat Rot. Sensitivity'!$F110)*'Organic Cash Flow'!$E$11-'Organic Cash Flow'!$E$45,'Organic Cash Flow'!$I$46,(1+'CornSoyWheat Rot. Sensitivity'!M$100)*'Organic Cash Flow'!$M$10*(1+'CornSoyWheat Rot. Sensitivity'!$F110)*'Organic Cash Flow'!$M$11-'Organic Cash Flow'!$M$45)</f>
        <v>0</v>
      </c>
      <c r="N110" s="33">
        <f>NPV('Organic Cash Flow'!$C$3,(1+'CornSoyWheat Rot. Sensitivity'!N$100)*'Organic Cash Flow'!$E$10*(1+'CornSoyWheat Rot. Sensitivity'!$F110)*'Organic Cash Flow'!$E$11-'Organic Cash Flow'!$E$45,'Organic Cash Flow'!$I$46,(1+'CornSoyWheat Rot. Sensitivity'!N$100)*'Organic Cash Flow'!$M$10*(1+'CornSoyWheat Rot. Sensitivity'!$F110)*'Organic Cash Flow'!$M$11-'Organic Cash Flow'!$M$45)</f>
        <v>0</v>
      </c>
      <c r="O110" s="33">
        <f>NPV('Organic Cash Flow'!$C$3,(1+'CornSoyWheat Rot. Sensitivity'!O$100)*'Organic Cash Flow'!$E$10*(1+'CornSoyWheat Rot. Sensitivity'!$F110)*'Organic Cash Flow'!$E$11-'Organic Cash Flow'!$E$45,'Organic Cash Flow'!$I$46,(1+'CornSoyWheat Rot. Sensitivity'!O$100)*'Organic Cash Flow'!$M$10*(1+'CornSoyWheat Rot. Sensitivity'!$F110)*'Organic Cash Flow'!$M$11-'Organic Cash Flow'!$M$45)</f>
        <v>0</v>
      </c>
      <c r="P110" s="33">
        <f>NPV('Organic Cash Flow'!$C$3,(1+'CornSoyWheat Rot. Sensitivity'!P$100)*'Organic Cash Flow'!$E$10*(1+'CornSoyWheat Rot. Sensitivity'!$F110)*'Organic Cash Flow'!$E$11-'Organic Cash Flow'!$E$45,'Organic Cash Flow'!$I$46,(1+'CornSoyWheat Rot. Sensitivity'!P$100)*'Organic Cash Flow'!$M$10*(1+'CornSoyWheat Rot. Sensitivity'!$F110)*'Organic Cash Flow'!$M$11-'Organic Cash Flow'!$M$45)</f>
        <v>0</v>
      </c>
      <c r="Q110" s="33">
        <f>NPV('Organic Cash Flow'!$C$3,(1+'CornSoyWheat Rot. Sensitivity'!Q$100)*'Organic Cash Flow'!$E$10*(1+'CornSoyWheat Rot. Sensitivity'!$F110)*'Organic Cash Flow'!$E$11-'Organic Cash Flow'!$E$45,'Organic Cash Flow'!$I$46,(1+'CornSoyWheat Rot. Sensitivity'!Q$100)*'Organic Cash Flow'!$M$10*(1+'CornSoyWheat Rot. Sensitivity'!$F110)*'Organic Cash Flow'!$M$11-'Organic Cash Flow'!$M$45)</f>
        <v>0</v>
      </c>
      <c r="R110" s="33">
        <f>NPV('Organic Cash Flow'!$C$3,(1+'CornSoyWheat Rot. Sensitivity'!R$100)*'Organic Cash Flow'!$E$10*(1+'CornSoyWheat Rot. Sensitivity'!$F110)*'Organic Cash Flow'!$E$11-'Organic Cash Flow'!$E$45,'Organic Cash Flow'!$I$46,(1+'CornSoyWheat Rot. Sensitivity'!R$100)*'Organic Cash Flow'!$M$10*(1+'CornSoyWheat Rot. Sensitivity'!$F110)*'Organic Cash Flow'!$M$11-'Organic Cash Flow'!$M$45)</f>
        <v>0</v>
      </c>
      <c r="S110" s="33">
        <f>NPV('Organic Cash Flow'!$C$3,(1+'CornSoyWheat Rot. Sensitivity'!S$100)*'Organic Cash Flow'!$E$10*(1+'CornSoyWheat Rot. Sensitivity'!$F110)*'Organic Cash Flow'!$E$11-'Organic Cash Flow'!$E$45,'Organic Cash Flow'!$I$46,(1+'CornSoyWheat Rot. Sensitivity'!S$100)*'Organic Cash Flow'!$M$10*(1+'CornSoyWheat Rot. Sensitivity'!$F110)*'Organic Cash Flow'!$M$11-'Organic Cash Flow'!$M$45)</f>
        <v>0</v>
      </c>
      <c r="T110" s="33"/>
      <c r="U110" s="67"/>
      <c r="W110" s="149"/>
      <c r="X110" s="32">
        <f t="shared" si="9"/>
        <v>0.15</v>
      </c>
      <c r="Y110" s="35" t="e">
        <f>G110/NPV('Organic Cash Flow'!$C$3,'Organic Cash Flow'!$E$45,'Organic Cash Flow'!$I$45,'Organic Cash Flow'!$M$45)</f>
        <v>#DIV/0!</v>
      </c>
      <c r="Z110" s="35" t="e">
        <f>H110/NPV('Organic Cash Flow'!$C$3,'Organic Cash Flow'!$E$45,'Organic Cash Flow'!$I$45,'Organic Cash Flow'!$M$45)</f>
        <v>#DIV/0!</v>
      </c>
      <c r="AA110" s="35" t="e">
        <f>I110/NPV('Organic Cash Flow'!$C$3,'Organic Cash Flow'!$E$45,'Organic Cash Flow'!$I$45,'Organic Cash Flow'!$M$45)</f>
        <v>#DIV/0!</v>
      </c>
      <c r="AB110" s="35" t="e">
        <f>J110/NPV('Organic Cash Flow'!$C$3,'Organic Cash Flow'!$E$45,'Organic Cash Flow'!$I$45,'Organic Cash Flow'!$M$45)</f>
        <v>#DIV/0!</v>
      </c>
      <c r="AC110" s="35" t="e">
        <f>K110/NPV('Organic Cash Flow'!$C$3,'Organic Cash Flow'!$E$45,'Organic Cash Flow'!$I$45,'Organic Cash Flow'!$M$45)</f>
        <v>#DIV/0!</v>
      </c>
      <c r="AD110" s="35" t="e">
        <f>L110/NPV('Organic Cash Flow'!$C$3,'Organic Cash Flow'!$E$45,'Organic Cash Flow'!$I$45,'Organic Cash Flow'!$M$45)</f>
        <v>#DIV/0!</v>
      </c>
      <c r="AE110" s="35" t="e">
        <f>M110/NPV('Organic Cash Flow'!$C$3,'Organic Cash Flow'!$E$45,'Organic Cash Flow'!$I$45,'Organic Cash Flow'!$M$45)</f>
        <v>#DIV/0!</v>
      </c>
      <c r="AF110" s="35" t="e">
        <f>N110/NPV('Organic Cash Flow'!$C$3,'Organic Cash Flow'!$E$45,'Organic Cash Flow'!$I$45,'Organic Cash Flow'!$M$45)</f>
        <v>#DIV/0!</v>
      </c>
      <c r="AG110" s="35" t="e">
        <f>O110/NPV('Organic Cash Flow'!$C$3,'Organic Cash Flow'!$E$45,'Organic Cash Flow'!$I$45,'Organic Cash Flow'!$M$45)</f>
        <v>#DIV/0!</v>
      </c>
      <c r="AH110" s="35" t="e">
        <f>P110/NPV('Organic Cash Flow'!$C$3,'Organic Cash Flow'!$E$45,'Organic Cash Flow'!$I$45,'Organic Cash Flow'!$M$45)</f>
        <v>#DIV/0!</v>
      </c>
      <c r="AI110" s="35" t="e">
        <f>Q110/NPV('Organic Cash Flow'!$C$3,'Organic Cash Flow'!$E$45,'Organic Cash Flow'!$I$45,'Organic Cash Flow'!$M$45)</f>
        <v>#DIV/0!</v>
      </c>
      <c r="AJ110" s="35" t="e">
        <f>R110/NPV('Organic Cash Flow'!$C$3,'Organic Cash Flow'!$E$45,'Organic Cash Flow'!$I$45,'Organic Cash Flow'!$M$45)</f>
        <v>#DIV/0!</v>
      </c>
      <c r="AK110" s="35" t="e">
        <f>S110/NPV('Organic Cash Flow'!$C$3,'Organic Cash Flow'!$E$45,'Organic Cash Flow'!$I$45,'Organic Cash Flow'!$M$45)</f>
        <v>#DIV/0!</v>
      </c>
      <c r="AL110" s="17"/>
      <c r="AM110" s="61"/>
    </row>
    <row r="111" spans="1:39" x14ac:dyDescent="0.25">
      <c r="A111" s="163"/>
      <c r="B111" s="149"/>
      <c r="C111" s="176">
        <f>(1+F111)*'Organic Cash Flow'!$E$11</f>
        <v>0</v>
      </c>
      <c r="D111" s="176">
        <f>'Organic Cash Flow'!$I$11</f>
        <v>0</v>
      </c>
      <c r="E111" s="176">
        <f>(1+F111)*'Organic Cash Flow'!$M$11</f>
        <v>0</v>
      </c>
      <c r="F111" s="173">
        <v>0.2</v>
      </c>
      <c r="G111" s="33">
        <f>NPV('Organic Cash Flow'!$C$3,(1+'CornSoyWheat Rot. Sensitivity'!G$100)*'Organic Cash Flow'!$E$10*(1+'CornSoyWheat Rot. Sensitivity'!$F111)*'Organic Cash Flow'!$E$11-'Organic Cash Flow'!$E$45,'Organic Cash Flow'!$I$46,(1+'CornSoyWheat Rot. Sensitivity'!G$100)*'Organic Cash Flow'!$M$10*(1+'CornSoyWheat Rot. Sensitivity'!$F111)*'Organic Cash Flow'!$M$11-'Organic Cash Flow'!$M$45)</f>
        <v>0</v>
      </c>
      <c r="H111" s="33">
        <f>NPV('Organic Cash Flow'!$C$3,(1+'CornSoyWheat Rot. Sensitivity'!H$100)*'Organic Cash Flow'!$E$10*(1+'CornSoyWheat Rot. Sensitivity'!$F111)*'Organic Cash Flow'!$E$11-'Organic Cash Flow'!$E$45,'Organic Cash Flow'!$I$46,(1+'CornSoyWheat Rot. Sensitivity'!H$100)*'Organic Cash Flow'!$M$10*(1+'CornSoyWheat Rot. Sensitivity'!$F111)*'Organic Cash Flow'!$M$11-'Organic Cash Flow'!$M$45)</f>
        <v>0</v>
      </c>
      <c r="I111" s="33">
        <f>NPV('Organic Cash Flow'!$C$3,(1+'CornSoyWheat Rot. Sensitivity'!I$100)*'Organic Cash Flow'!$E$10*(1+'CornSoyWheat Rot. Sensitivity'!$F111)*'Organic Cash Flow'!$E$11-'Organic Cash Flow'!$E$45,'Organic Cash Flow'!$I$46,(1+'CornSoyWheat Rot. Sensitivity'!I$100)*'Organic Cash Flow'!$M$10*(1+'CornSoyWheat Rot. Sensitivity'!$F111)*'Organic Cash Flow'!$M$11-'Organic Cash Flow'!$M$45)</f>
        <v>0</v>
      </c>
      <c r="J111" s="33">
        <f>NPV('Organic Cash Flow'!$C$3,(1+'CornSoyWheat Rot. Sensitivity'!J$100)*'Organic Cash Flow'!$E$10*(1+'CornSoyWheat Rot. Sensitivity'!$F111)*'Organic Cash Flow'!$E$11-'Organic Cash Flow'!$E$45,'Organic Cash Flow'!$I$46,(1+'CornSoyWheat Rot. Sensitivity'!J$100)*'Organic Cash Flow'!$M$10*(1+'CornSoyWheat Rot. Sensitivity'!$F111)*'Organic Cash Flow'!$M$11-'Organic Cash Flow'!$M$45)</f>
        <v>0</v>
      </c>
      <c r="K111" s="33">
        <f>NPV('Organic Cash Flow'!$C$3,(1+'CornSoyWheat Rot. Sensitivity'!K$100)*'Organic Cash Flow'!$E$10*(1+'CornSoyWheat Rot. Sensitivity'!$F111)*'Organic Cash Flow'!$E$11-'Organic Cash Flow'!$E$45,'Organic Cash Flow'!$I$46,(1+'CornSoyWheat Rot. Sensitivity'!K$100)*'Organic Cash Flow'!$M$10*(1+'CornSoyWheat Rot. Sensitivity'!$F111)*'Organic Cash Flow'!$M$11-'Organic Cash Flow'!$M$45)</f>
        <v>0</v>
      </c>
      <c r="L111" s="33">
        <f>NPV('Organic Cash Flow'!$C$3,(1+'CornSoyWheat Rot. Sensitivity'!L$100)*'Organic Cash Flow'!$E$10*(1+'CornSoyWheat Rot. Sensitivity'!$F111)*'Organic Cash Flow'!$E$11-'Organic Cash Flow'!$E$45,'Organic Cash Flow'!$I$46,(1+'CornSoyWheat Rot. Sensitivity'!L$100)*'Organic Cash Flow'!$M$10*(1+'CornSoyWheat Rot. Sensitivity'!$F111)*'Organic Cash Flow'!$M$11-'Organic Cash Flow'!$M$45)</f>
        <v>0</v>
      </c>
      <c r="M111" s="33">
        <f>NPV('Organic Cash Flow'!$C$3,(1+'CornSoyWheat Rot. Sensitivity'!M$100)*'Organic Cash Flow'!$E$10*(1+'CornSoyWheat Rot. Sensitivity'!$F111)*'Organic Cash Flow'!$E$11-'Organic Cash Flow'!$E$45,'Organic Cash Flow'!$I$46,(1+'CornSoyWheat Rot. Sensitivity'!M$100)*'Organic Cash Flow'!$M$10*(1+'CornSoyWheat Rot. Sensitivity'!$F111)*'Organic Cash Flow'!$M$11-'Organic Cash Flow'!$M$45)</f>
        <v>0</v>
      </c>
      <c r="N111" s="33">
        <f>NPV('Organic Cash Flow'!$C$3,(1+'CornSoyWheat Rot. Sensitivity'!N$100)*'Organic Cash Flow'!$E$10*(1+'CornSoyWheat Rot. Sensitivity'!$F111)*'Organic Cash Flow'!$E$11-'Organic Cash Flow'!$E$45,'Organic Cash Flow'!$I$46,(1+'CornSoyWheat Rot. Sensitivity'!N$100)*'Organic Cash Flow'!$M$10*(1+'CornSoyWheat Rot. Sensitivity'!$F111)*'Organic Cash Flow'!$M$11-'Organic Cash Flow'!$M$45)</f>
        <v>0</v>
      </c>
      <c r="O111" s="33">
        <f>NPV('Organic Cash Flow'!$C$3,(1+'CornSoyWheat Rot. Sensitivity'!O$100)*'Organic Cash Flow'!$E$10*(1+'CornSoyWheat Rot. Sensitivity'!$F111)*'Organic Cash Flow'!$E$11-'Organic Cash Flow'!$E$45,'Organic Cash Flow'!$I$46,(1+'CornSoyWheat Rot. Sensitivity'!O$100)*'Organic Cash Flow'!$M$10*(1+'CornSoyWheat Rot. Sensitivity'!$F111)*'Organic Cash Flow'!$M$11-'Organic Cash Flow'!$M$45)</f>
        <v>0</v>
      </c>
      <c r="P111" s="33">
        <f>NPV('Organic Cash Flow'!$C$3,(1+'CornSoyWheat Rot. Sensitivity'!P$100)*'Organic Cash Flow'!$E$10*(1+'CornSoyWheat Rot. Sensitivity'!$F111)*'Organic Cash Flow'!$E$11-'Organic Cash Flow'!$E$45,'Organic Cash Flow'!$I$46,(1+'CornSoyWheat Rot. Sensitivity'!P$100)*'Organic Cash Flow'!$M$10*(1+'CornSoyWheat Rot. Sensitivity'!$F111)*'Organic Cash Flow'!$M$11-'Organic Cash Flow'!$M$45)</f>
        <v>0</v>
      </c>
      <c r="Q111" s="33">
        <f>NPV('Organic Cash Flow'!$C$3,(1+'CornSoyWheat Rot. Sensitivity'!Q$100)*'Organic Cash Flow'!$E$10*(1+'CornSoyWheat Rot. Sensitivity'!$F111)*'Organic Cash Flow'!$E$11-'Organic Cash Flow'!$E$45,'Organic Cash Flow'!$I$46,(1+'CornSoyWheat Rot. Sensitivity'!Q$100)*'Organic Cash Flow'!$M$10*(1+'CornSoyWheat Rot. Sensitivity'!$F111)*'Organic Cash Flow'!$M$11-'Organic Cash Flow'!$M$45)</f>
        <v>0</v>
      </c>
      <c r="R111" s="33">
        <f>NPV('Organic Cash Flow'!$C$3,(1+'CornSoyWheat Rot. Sensitivity'!R$100)*'Organic Cash Flow'!$E$10*(1+'CornSoyWheat Rot. Sensitivity'!$F111)*'Organic Cash Flow'!$E$11-'Organic Cash Flow'!$E$45,'Organic Cash Flow'!$I$46,(1+'CornSoyWheat Rot. Sensitivity'!R$100)*'Organic Cash Flow'!$M$10*(1+'CornSoyWheat Rot. Sensitivity'!$F111)*'Organic Cash Flow'!$M$11-'Organic Cash Flow'!$M$45)</f>
        <v>0</v>
      </c>
      <c r="S111" s="33">
        <f>NPV('Organic Cash Flow'!$C$3,(1+'CornSoyWheat Rot. Sensitivity'!S$100)*'Organic Cash Flow'!$E$10*(1+'CornSoyWheat Rot. Sensitivity'!$F111)*'Organic Cash Flow'!$E$11-'Organic Cash Flow'!$E$45,'Organic Cash Flow'!$I$46,(1+'CornSoyWheat Rot. Sensitivity'!S$100)*'Organic Cash Flow'!$M$10*(1+'CornSoyWheat Rot. Sensitivity'!$F111)*'Organic Cash Flow'!$M$11-'Organic Cash Flow'!$M$45)</f>
        <v>0</v>
      </c>
      <c r="T111" s="33"/>
      <c r="U111" s="67"/>
      <c r="W111" s="149"/>
      <c r="X111" s="32">
        <f t="shared" si="9"/>
        <v>0.2</v>
      </c>
      <c r="Y111" s="35" t="e">
        <f>G111/NPV('Organic Cash Flow'!$C$3,'Organic Cash Flow'!$E$45,'Organic Cash Flow'!$I$45,'Organic Cash Flow'!$M$45)</f>
        <v>#DIV/0!</v>
      </c>
      <c r="Z111" s="35" t="e">
        <f>H111/NPV('Organic Cash Flow'!$C$3,'Organic Cash Flow'!$E$45,'Organic Cash Flow'!$I$45,'Organic Cash Flow'!$M$45)</f>
        <v>#DIV/0!</v>
      </c>
      <c r="AA111" s="35" t="e">
        <f>I111/NPV('Organic Cash Flow'!$C$3,'Organic Cash Flow'!$E$45,'Organic Cash Flow'!$I$45,'Organic Cash Flow'!$M$45)</f>
        <v>#DIV/0!</v>
      </c>
      <c r="AB111" s="35" t="e">
        <f>J111/NPV('Organic Cash Flow'!$C$3,'Organic Cash Flow'!$E$45,'Organic Cash Flow'!$I$45,'Organic Cash Flow'!$M$45)</f>
        <v>#DIV/0!</v>
      </c>
      <c r="AC111" s="35" t="e">
        <f>K111/NPV('Organic Cash Flow'!$C$3,'Organic Cash Flow'!$E$45,'Organic Cash Flow'!$I$45,'Organic Cash Flow'!$M$45)</f>
        <v>#DIV/0!</v>
      </c>
      <c r="AD111" s="35" t="e">
        <f>L111/NPV('Organic Cash Flow'!$C$3,'Organic Cash Flow'!$E$45,'Organic Cash Flow'!$I$45,'Organic Cash Flow'!$M$45)</f>
        <v>#DIV/0!</v>
      </c>
      <c r="AE111" s="35" t="e">
        <f>M111/NPV('Organic Cash Flow'!$C$3,'Organic Cash Flow'!$E$45,'Organic Cash Flow'!$I$45,'Organic Cash Flow'!$M$45)</f>
        <v>#DIV/0!</v>
      </c>
      <c r="AF111" s="35" t="e">
        <f>N111/NPV('Organic Cash Flow'!$C$3,'Organic Cash Flow'!$E$45,'Organic Cash Flow'!$I$45,'Organic Cash Flow'!$M$45)</f>
        <v>#DIV/0!</v>
      </c>
      <c r="AG111" s="35" t="e">
        <f>O111/NPV('Organic Cash Flow'!$C$3,'Organic Cash Flow'!$E$45,'Organic Cash Flow'!$I$45,'Organic Cash Flow'!$M$45)</f>
        <v>#DIV/0!</v>
      </c>
      <c r="AH111" s="35" t="e">
        <f>P111/NPV('Organic Cash Flow'!$C$3,'Organic Cash Flow'!$E$45,'Organic Cash Flow'!$I$45,'Organic Cash Flow'!$M$45)</f>
        <v>#DIV/0!</v>
      </c>
      <c r="AI111" s="35" t="e">
        <f>Q111/NPV('Organic Cash Flow'!$C$3,'Organic Cash Flow'!$E$45,'Organic Cash Flow'!$I$45,'Organic Cash Flow'!$M$45)</f>
        <v>#DIV/0!</v>
      </c>
      <c r="AJ111" s="35" t="e">
        <f>R111/NPV('Organic Cash Flow'!$C$3,'Organic Cash Flow'!$E$45,'Organic Cash Flow'!$I$45,'Organic Cash Flow'!$M$45)</f>
        <v>#DIV/0!</v>
      </c>
      <c r="AK111" s="35" t="e">
        <f>S111/NPV('Organic Cash Flow'!$C$3,'Organic Cash Flow'!$E$45,'Organic Cash Flow'!$I$45,'Organic Cash Flow'!$M$45)</f>
        <v>#DIV/0!</v>
      </c>
      <c r="AL111" s="17"/>
      <c r="AM111" s="61"/>
    </row>
    <row r="112" spans="1:39" x14ac:dyDescent="0.25">
      <c r="A112" s="163"/>
      <c r="B112" s="149"/>
      <c r="C112" s="176">
        <f>(1+F112)*'Organic Cash Flow'!$E$11</f>
        <v>0</v>
      </c>
      <c r="D112" s="176">
        <f>'Organic Cash Flow'!$I$11</f>
        <v>0</v>
      </c>
      <c r="E112" s="176">
        <f>(1+F112)*'Organic Cash Flow'!$M$11</f>
        <v>0</v>
      </c>
      <c r="F112" s="173">
        <v>0.25</v>
      </c>
      <c r="G112" s="33">
        <f>NPV('Organic Cash Flow'!$C$3,(1+'CornSoyWheat Rot. Sensitivity'!G$100)*'Organic Cash Flow'!$E$10*(1+'CornSoyWheat Rot. Sensitivity'!$F112)*'Organic Cash Flow'!$E$11-'Organic Cash Flow'!$E$45,'Organic Cash Flow'!$I$46,(1+'CornSoyWheat Rot. Sensitivity'!G$100)*'Organic Cash Flow'!$M$10*(1+'CornSoyWheat Rot. Sensitivity'!$F112)*'Organic Cash Flow'!$M$11-'Organic Cash Flow'!$M$45)</f>
        <v>0</v>
      </c>
      <c r="H112" s="33">
        <f>NPV('Organic Cash Flow'!$C$3,(1+'CornSoyWheat Rot. Sensitivity'!H$100)*'Organic Cash Flow'!$E$10*(1+'CornSoyWheat Rot. Sensitivity'!$F112)*'Organic Cash Flow'!$E$11-'Organic Cash Flow'!$E$45,'Organic Cash Flow'!$I$46,(1+'CornSoyWheat Rot. Sensitivity'!H$100)*'Organic Cash Flow'!$M$10*(1+'CornSoyWheat Rot. Sensitivity'!$F112)*'Organic Cash Flow'!$M$11-'Organic Cash Flow'!$M$45)</f>
        <v>0</v>
      </c>
      <c r="I112" s="33">
        <f>NPV('Organic Cash Flow'!$C$3,(1+'CornSoyWheat Rot. Sensitivity'!I$100)*'Organic Cash Flow'!$E$10*(1+'CornSoyWheat Rot. Sensitivity'!$F112)*'Organic Cash Flow'!$E$11-'Organic Cash Flow'!$E$45,'Organic Cash Flow'!$I$46,(1+'CornSoyWheat Rot. Sensitivity'!I$100)*'Organic Cash Flow'!$M$10*(1+'CornSoyWheat Rot. Sensitivity'!$F112)*'Organic Cash Flow'!$M$11-'Organic Cash Flow'!$M$45)</f>
        <v>0</v>
      </c>
      <c r="J112" s="33">
        <f>NPV('Organic Cash Flow'!$C$3,(1+'CornSoyWheat Rot. Sensitivity'!J$100)*'Organic Cash Flow'!$E$10*(1+'CornSoyWheat Rot. Sensitivity'!$F112)*'Organic Cash Flow'!$E$11-'Organic Cash Flow'!$E$45,'Organic Cash Flow'!$I$46,(1+'CornSoyWheat Rot. Sensitivity'!J$100)*'Organic Cash Flow'!$M$10*(1+'CornSoyWheat Rot. Sensitivity'!$F112)*'Organic Cash Flow'!$M$11-'Organic Cash Flow'!$M$45)</f>
        <v>0</v>
      </c>
      <c r="K112" s="33">
        <f>NPV('Organic Cash Flow'!$C$3,(1+'CornSoyWheat Rot. Sensitivity'!K$100)*'Organic Cash Flow'!$E$10*(1+'CornSoyWheat Rot. Sensitivity'!$F112)*'Organic Cash Flow'!$E$11-'Organic Cash Flow'!$E$45,'Organic Cash Flow'!$I$46,(1+'CornSoyWheat Rot. Sensitivity'!K$100)*'Organic Cash Flow'!$M$10*(1+'CornSoyWheat Rot. Sensitivity'!$F112)*'Organic Cash Flow'!$M$11-'Organic Cash Flow'!$M$45)</f>
        <v>0</v>
      </c>
      <c r="L112" s="33">
        <f>NPV('Organic Cash Flow'!$C$3,(1+'CornSoyWheat Rot. Sensitivity'!L$100)*'Organic Cash Flow'!$E$10*(1+'CornSoyWheat Rot. Sensitivity'!$F112)*'Organic Cash Flow'!$E$11-'Organic Cash Flow'!$E$45,'Organic Cash Flow'!$I$46,(1+'CornSoyWheat Rot. Sensitivity'!L$100)*'Organic Cash Flow'!$M$10*(1+'CornSoyWheat Rot. Sensitivity'!$F112)*'Organic Cash Flow'!$M$11-'Organic Cash Flow'!$M$45)</f>
        <v>0</v>
      </c>
      <c r="M112" s="33">
        <f>NPV('Organic Cash Flow'!$C$3,(1+'CornSoyWheat Rot. Sensitivity'!M$100)*'Organic Cash Flow'!$E$10*(1+'CornSoyWheat Rot. Sensitivity'!$F112)*'Organic Cash Flow'!$E$11-'Organic Cash Flow'!$E$45,'Organic Cash Flow'!$I$46,(1+'CornSoyWheat Rot. Sensitivity'!M$100)*'Organic Cash Flow'!$M$10*(1+'CornSoyWheat Rot. Sensitivity'!$F112)*'Organic Cash Flow'!$M$11-'Organic Cash Flow'!$M$45)</f>
        <v>0</v>
      </c>
      <c r="N112" s="33">
        <f>NPV('Organic Cash Flow'!$C$3,(1+'CornSoyWheat Rot. Sensitivity'!N$100)*'Organic Cash Flow'!$E$10*(1+'CornSoyWheat Rot. Sensitivity'!$F112)*'Organic Cash Flow'!$E$11-'Organic Cash Flow'!$E$45,'Organic Cash Flow'!$I$46,(1+'CornSoyWheat Rot. Sensitivity'!N$100)*'Organic Cash Flow'!$M$10*(1+'CornSoyWheat Rot. Sensitivity'!$F112)*'Organic Cash Flow'!$M$11-'Organic Cash Flow'!$M$45)</f>
        <v>0</v>
      </c>
      <c r="O112" s="33">
        <f>NPV('Organic Cash Flow'!$C$3,(1+'CornSoyWheat Rot. Sensitivity'!O$100)*'Organic Cash Flow'!$E$10*(1+'CornSoyWheat Rot. Sensitivity'!$F112)*'Organic Cash Flow'!$E$11-'Organic Cash Flow'!$E$45,'Organic Cash Flow'!$I$46,(1+'CornSoyWheat Rot. Sensitivity'!O$100)*'Organic Cash Flow'!$M$10*(1+'CornSoyWheat Rot. Sensitivity'!$F112)*'Organic Cash Flow'!$M$11-'Organic Cash Flow'!$M$45)</f>
        <v>0</v>
      </c>
      <c r="P112" s="33">
        <f>NPV('Organic Cash Flow'!$C$3,(1+'CornSoyWheat Rot. Sensitivity'!P$100)*'Organic Cash Flow'!$E$10*(1+'CornSoyWheat Rot. Sensitivity'!$F112)*'Organic Cash Flow'!$E$11-'Organic Cash Flow'!$E$45,'Organic Cash Flow'!$I$46,(1+'CornSoyWheat Rot. Sensitivity'!P$100)*'Organic Cash Flow'!$M$10*(1+'CornSoyWheat Rot. Sensitivity'!$F112)*'Organic Cash Flow'!$M$11-'Organic Cash Flow'!$M$45)</f>
        <v>0</v>
      </c>
      <c r="Q112" s="33">
        <f>NPV('Organic Cash Flow'!$C$3,(1+'CornSoyWheat Rot. Sensitivity'!Q$100)*'Organic Cash Flow'!$E$10*(1+'CornSoyWheat Rot. Sensitivity'!$F112)*'Organic Cash Flow'!$E$11-'Organic Cash Flow'!$E$45,'Organic Cash Flow'!$I$46,(1+'CornSoyWheat Rot. Sensitivity'!Q$100)*'Organic Cash Flow'!$M$10*(1+'CornSoyWheat Rot. Sensitivity'!$F112)*'Organic Cash Flow'!$M$11-'Organic Cash Flow'!$M$45)</f>
        <v>0</v>
      </c>
      <c r="R112" s="33">
        <f>NPV('Organic Cash Flow'!$C$3,(1+'CornSoyWheat Rot. Sensitivity'!R$100)*'Organic Cash Flow'!$E$10*(1+'CornSoyWheat Rot. Sensitivity'!$F112)*'Organic Cash Flow'!$E$11-'Organic Cash Flow'!$E$45,'Organic Cash Flow'!$I$46,(1+'CornSoyWheat Rot. Sensitivity'!R$100)*'Organic Cash Flow'!$M$10*(1+'CornSoyWheat Rot. Sensitivity'!$F112)*'Organic Cash Flow'!$M$11-'Organic Cash Flow'!$M$45)</f>
        <v>0</v>
      </c>
      <c r="S112" s="33">
        <f>NPV('Organic Cash Flow'!$C$3,(1+'CornSoyWheat Rot. Sensitivity'!S$100)*'Organic Cash Flow'!$E$10*(1+'CornSoyWheat Rot. Sensitivity'!$F112)*'Organic Cash Flow'!$E$11-'Organic Cash Flow'!$E$45,'Organic Cash Flow'!$I$46,(1+'CornSoyWheat Rot. Sensitivity'!S$100)*'Organic Cash Flow'!$M$10*(1+'CornSoyWheat Rot. Sensitivity'!$F112)*'Organic Cash Flow'!$M$11-'Organic Cash Flow'!$M$45)</f>
        <v>0</v>
      </c>
      <c r="T112" s="33"/>
      <c r="U112" s="67"/>
      <c r="W112" s="149"/>
      <c r="X112" s="32">
        <f t="shared" si="9"/>
        <v>0.25</v>
      </c>
      <c r="Y112" s="35" t="e">
        <f>G112/NPV('Organic Cash Flow'!$C$3,'Organic Cash Flow'!$E$45,'Organic Cash Flow'!$I$45,'Organic Cash Flow'!$M$45)</f>
        <v>#DIV/0!</v>
      </c>
      <c r="Z112" s="35" t="e">
        <f>H112/NPV('Organic Cash Flow'!$C$3,'Organic Cash Flow'!$E$45,'Organic Cash Flow'!$I$45,'Organic Cash Flow'!$M$45)</f>
        <v>#DIV/0!</v>
      </c>
      <c r="AA112" s="35" t="e">
        <f>I112/NPV('Organic Cash Flow'!$C$3,'Organic Cash Flow'!$E$45,'Organic Cash Flow'!$I$45,'Organic Cash Flow'!$M$45)</f>
        <v>#DIV/0!</v>
      </c>
      <c r="AB112" s="35" t="e">
        <f>J112/NPV('Organic Cash Flow'!$C$3,'Organic Cash Flow'!$E$45,'Organic Cash Flow'!$I$45,'Organic Cash Flow'!$M$45)</f>
        <v>#DIV/0!</v>
      </c>
      <c r="AC112" s="35" t="e">
        <f>K112/NPV('Organic Cash Flow'!$C$3,'Organic Cash Flow'!$E$45,'Organic Cash Flow'!$I$45,'Organic Cash Flow'!$M$45)</f>
        <v>#DIV/0!</v>
      </c>
      <c r="AD112" s="35" t="e">
        <f>L112/NPV('Organic Cash Flow'!$C$3,'Organic Cash Flow'!$E$45,'Organic Cash Flow'!$I$45,'Organic Cash Flow'!$M$45)</f>
        <v>#DIV/0!</v>
      </c>
      <c r="AE112" s="35" t="e">
        <f>M112/NPV('Organic Cash Flow'!$C$3,'Organic Cash Flow'!$E$45,'Organic Cash Flow'!$I$45,'Organic Cash Flow'!$M$45)</f>
        <v>#DIV/0!</v>
      </c>
      <c r="AF112" s="35" t="e">
        <f>N112/NPV('Organic Cash Flow'!$C$3,'Organic Cash Flow'!$E$45,'Organic Cash Flow'!$I$45,'Organic Cash Flow'!$M$45)</f>
        <v>#DIV/0!</v>
      </c>
      <c r="AG112" s="35" t="e">
        <f>O112/NPV('Organic Cash Flow'!$C$3,'Organic Cash Flow'!$E$45,'Organic Cash Flow'!$I$45,'Organic Cash Flow'!$M$45)</f>
        <v>#DIV/0!</v>
      </c>
      <c r="AH112" s="35" t="e">
        <f>P112/NPV('Organic Cash Flow'!$C$3,'Organic Cash Flow'!$E$45,'Organic Cash Flow'!$I$45,'Organic Cash Flow'!$M$45)</f>
        <v>#DIV/0!</v>
      </c>
      <c r="AI112" s="35" t="e">
        <f>Q112/NPV('Organic Cash Flow'!$C$3,'Organic Cash Flow'!$E$45,'Organic Cash Flow'!$I$45,'Organic Cash Flow'!$M$45)</f>
        <v>#DIV/0!</v>
      </c>
      <c r="AJ112" s="35" t="e">
        <f>R112/NPV('Organic Cash Flow'!$C$3,'Organic Cash Flow'!$E$45,'Organic Cash Flow'!$I$45,'Organic Cash Flow'!$M$45)</f>
        <v>#DIV/0!</v>
      </c>
      <c r="AK112" s="35" t="e">
        <f>S112/NPV('Organic Cash Flow'!$C$3,'Organic Cash Flow'!$E$45,'Organic Cash Flow'!$I$45,'Organic Cash Flow'!$M$45)</f>
        <v>#DIV/0!</v>
      </c>
      <c r="AL112" s="17"/>
      <c r="AM112" s="61"/>
    </row>
    <row r="113" spans="1:39" x14ac:dyDescent="0.25">
      <c r="A113" s="163"/>
      <c r="B113" s="149"/>
      <c r="C113" s="177">
        <f>(1+F113)*'Organic Cash Flow'!$E$11</f>
        <v>0</v>
      </c>
      <c r="D113" s="177">
        <f>'Organic Cash Flow'!$I$11</f>
        <v>0</v>
      </c>
      <c r="E113" s="177">
        <f>(1+F113)*'Organic Cash Flow'!$M$11</f>
        <v>0</v>
      </c>
      <c r="F113" s="173">
        <v>0.3</v>
      </c>
      <c r="G113" s="33">
        <f>NPV('Organic Cash Flow'!$C$3,(1+'CornSoyWheat Rot. Sensitivity'!G$100)*'Organic Cash Flow'!$E$10*(1+'CornSoyWheat Rot. Sensitivity'!$F113)*'Organic Cash Flow'!$E$11-'Organic Cash Flow'!$E$45,'Organic Cash Flow'!$I$46,(1+'CornSoyWheat Rot. Sensitivity'!G$100)*'Organic Cash Flow'!$M$10*(1+'CornSoyWheat Rot. Sensitivity'!$F113)*'Organic Cash Flow'!$M$11-'Organic Cash Flow'!$M$45)</f>
        <v>0</v>
      </c>
      <c r="H113" s="33">
        <f>NPV('Organic Cash Flow'!$C$3,(1+'CornSoyWheat Rot. Sensitivity'!H$100)*'Organic Cash Flow'!$E$10*(1+'CornSoyWheat Rot. Sensitivity'!$F113)*'Organic Cash Flow'!$E$11-'Organic Cash Flow'!$E$45,'Organic Cash Flow'!$I$46,(1+'CornSoyWheat Rot. Sensitivity'!H$100)*'Organic Cash Flow'!$M$10*(1+'CornSoyWheat Rot. Sensitivity'!$F113)*'Organic Cash Flow'!$M$11-'Organic Cash Flow'!$M$45)</f>
        <v>0</v>
      </c>
      <c r="I113" s="33">
        <f>NPV('Organic Cash Flow'!$C$3,(1+'CornSoyWheat Rot. Sensitivity'!I$100)*'Organic Cash Flow'!$E$10*(1+'CornSoyWheat Rot. Sensitivity'!$F113)*'Organic Cash Flow'!$E$11-'Organic Cash Flow'!$E$45,'Organic Cash Flow'!$I$46,(1+'CornSoyWheat Rot. Sensitivity'!I$100)*'Organic Cash Flow'!$M$10*(1+'CornSoyWheat Rot. Sensitivity'!$F113)*'Organic Cash Flow'!$M$11-'Organic Cash Flow'!$M$45)</f>
        <v>0</v>
      </c>
      <c r="J113" s="33">
        <f>NPV('Organic Cash Flow'!$C$3,(1+'CornSoyWheat Rot. Sensitivity'!J$100)*'Organic Cash Flow'!$E$10*(1+'CornSoyWheat Rot. Sensitivity'!$F113)*'Organic Cash Flow'!$E$11-'Organic Cash Flow'!$E$45,'Organic Cash Flow'!$I$46,(1+'CornSoyWheat Rot. Sensitivity'!J$100)*'Organic Cash Flow'!$M$10*(1+'CornSoyWheat Rot. Sensitivity'!$F113)*'Organic Cash Flow'!$M$11-'Organic Cash Flow'!$M$45)</f>
        <v>0</v>
      </c>
      <c r="K113" s="33">
        <f>NPV('Organic Cash Flow'!$C$3,(1+'CornSoyWheat Rot. Sensitivity'!K$100)*'Organic Cash Flow'!$E$10*(1+'CornSoyWheat Rot. Sensitivity'!$F113)*'Organic Cash Flow'!$E$11-'Organic Cash Flow'!$E$45,'Organic Cash Flow'!$I$46,(1+'CornSoyWheat Rot. Sensitivity'!K$100)*'Organic Cash Flow'!$M$10*(1+'CornSoyWheat Rot. Sensitivity'!$F113)*'Organic Cash Flow'!$M$11-'Organic Cash Flow'!$M$45)</f>
        <v>0</v>
      </c>
      <c r="L113" s="33">
        <f>NPV('Organic Cash Flow'!$C$3,(1+'CornSoyWheat Rot. Sensitivity'!L$100)*'Organic Cash Flow'!$E$10*(1+'CornSoyWheat Rot. Sensitivity'!$F113)*'Organic Cash Flow'!$E$11-'Organic Cash Flow'!$E$45,'Organic Cash Flow'!$I$46,(1+'CornSoyWheat Rot. Sensitivity'!L$100)*'Organic Cash Flow'!$M$10*(1+'CornSoyWheat Rot. Sensitivity'!$F113)*'Organic Cash Flow'!$M$11-'Organic Cash Flow'!$M$45)</f>
        <v>0</v>
      </c>
      <c r="M113" s="33">
        <f>NPV('Organic Cash Flow'!$C$3,(1+'CornSoyWheat Rot. Sensitivity'!M$100)*'Organic Cash Flow'!$E$10*(1+'CornSoyWheat Rot. Sensitivity'!$F113)*'Organic Cash Flow'!$E$11-'Organic Cash Flow'!$E$45,'Organic Cash Flow'!$I$46,(1+'CornSoyWheat Rot. Sensitivity'!M$100)*'Organic Cash Flow'!$M$10*(1+'CornSoyWheat Rot. Sensitivity'!$F113)*'Organic Cash Flow'!$M$11-'Organic Cash Flow'!$M$45)</f>
        <v>0</v>
      </c>
      <c r="N113" s="33">
        <f>NPV('Organic Cash Flow'!$C$3,(1+'CornSoyWheat Rot. Sensitivity'!N$100)*'Organic Cash Flow'!$E$10*(1+'CornSoyWheat Rot. Sensitivity'!$F113)*'Organic Cash Flow'!$E$11-'Organic Cash Flow'!$E$45,'Organic Cash Flow'!$I$46,(1+'CornSoyWheat Rot. Sensitivity'!N$100)*'Organic Cash Flow'!$M$10*(1+'CornSoyWheat Rot. Sensitivity'!$F113)*'Organic Cash Flow'!$M$11-'Organic Cash Flow'!$M$45)</f>
        <v>0</v>
      </c>
      <c r="O113" s="33">
        <f>NPV('Organic Cash Flow'!$C$3,(1+'CornSoyWheat Rot. Sensitivity'!O$100)*'Organic Cash Flow'!$E$10*(1+'CornSoyWheat Rot. Sensitivity'!$F113)*'Organic Cash Flow'!$E$11-'Organic Cash Flow'!$E$45,'Organic Cash Flow'!$I$46,(1+'CornSoyWheat Rot. Sensitivity'!O$100)*'Organic Cash Flow'!$M$10*(1+'CornSoyWheat Rot. Sensitivity'!$F113)*'Organic Cash Flow'!$M$11-'Organic Cash Flow'!$M$45)</f>
        <v>0</v>
      </c>
      <c r="P113" s="33">
        <f>NPV('Organic Cash Flow'!$C$3,(1+'CornSoyWheat Rot. Sensitivity'!P$100)*'Organic Cash Flow'!$E$10*(1+'CornSoyWheat Rot. Sensitivity'!$F113)*'Organic Cash Flow'!$E$11-'Organic Cash Flow'!$E$45,'Organic Cash Flow'!$I$46,(1+'CornSoyWheat Rot. Sensitivity'!P$100)*'Organic Cash Flow'!$M$10*(1+'CornSoyWheat Rot. Sensitivity'!$F113)*'Organic Cash Flow'!$M$11-'Organic Cash Flow'!$M$45)</f>
        <v>0</v>
      </c>
      <c r="Q113" s="33">
        <f>NPV('Organic Cash Flow'!$C$3,(1+'CornSoyWheat Rot. Sensitivity'!Q$100)*'Organic Cash Flow'!$E$10*(1+'CornSoyWheat Rot. Sensitivity'!$F113)*'Organic Cash Flow'!$E$11-'Organic Cash Flow'!$E$45,'Organic Cash Flow'!$I$46,(1+'CornSoyWheat Rot. Sensitivity'!Q$100)*'Organic Cash Flow'!$M$10*(1+'CornSoyWheat Rot. Sensitivity'!$F113)*'Organic Cash Flow'!$M$11-'Organic Cash Flow'!$M$45)</f>
        <v>0</v>
      </c>
      <c r="R113" s="33">
        <f>NPV('Organic Cash Flow'!$C$3,(1+'CornSoyWheat Rot. Sensitivity'!R$100)*'Organic Cash Flow'!$E$10*(1+'CornSoyWheat Rot. Sensitivity'!$F113)*'Organic Cash Flow'!$E$11-'Organic Cash Flow'!$E$45,'Organic Cash Flow'!$I$46,(1+'CornSoyWheat Rot. Sensitivity'!R$100)*'Organic Cash Flow'!$M$10*(1+'CornSoyWheat Rot. Sensitivity'!$F113)*'Organic Cash Flow'!$M$11-'Organic Cash Flow'!$M$45)</f>
        <v>0</v>
      </c>
      <c r="S113" s="33">
        <f>NPV('Organic Cash Flow'!$C$3,(1+'CornSoyWheat Rot. Sensitivity'!S$100)*'Organic Cash Flow'!$E$10*(1+'CornSoyWheat Rot. Sensitivity'!$F113)*'Organic Cash Flow'!$E$11-'Organic Cash Flow'!$E$45,'Organic Cash Flow'!$I$46,(1+'CornSoyWheat Rot. Sensitivity'!S$100)*'Organic Cash Flow'!$M$10*(1+'CornSoyWheat Rot. Sensitivity'!$F113)*'Organic Cash Flow'!$M$11-'Organic Cash Flow'!$M$45)</f>
        <v>0</v>
      </c>
      <c r="T113" s="33"/>
      <c r="U113" s="67"/>
      <c r="W113" s="149"/>
      <c r="X113" s="32">
        <f t="shared" si="9"/>
        <v>0.3</v>
      </c>
      <c r="Y113" s="35" t="e">
        <f>G113/NPV('Organic Cash Flow'!$C$3,'Organic Cash Flow'!$E$45,'Organic Cash Flow'!$I$45,'Organic Cash Flow'!$M$45)</f>
        <v>#DIV/0!</v>
      </c>
      <c r="Z113" s="35" t="e">
        <f>H113/NPV('Organic Cash Flow'!$C$3,'Organic Cash Flow'!$E$45,'Organic Cash Flow'!$I$45,'Organic Cash Flow'!$M$45)</f>
        <v>#DIV/0!</v>
      </c>
      <c r="AA113" s="35" t="e">
        <f>I113/NPV('Organic Cash Flow'!$C$3,'Organic Cash Flow'!$E$45,'Organic Cash Flow'!$I$45,'Organic Cash Flow'!$M$45)</f>
        <v>#DIV/0!</v>
      </c>
      <c r="AB113" s="35" t="e">
        <f>J113/NPV('Organic Cash Flow'!$C$3,'Organic Cash Flow'!$E$45,'Organic Cash Flow'!$I$45,'Organic Cash Flow'!$M$45)</f>
        <v>#DIV/0!</v>
      </c>
      <c r="AC113" s="35" t="e">
        <f>K113/NPV('Organic Cash Flow'!$C$3,'Organic Cash Flow'!$E$45,'Organic Cash Flow'!$I$45,'Organic Cash Flow'!$M$45)</f>
        <v>#DIV/0!</v>
      </c>
      <c r="AD113" s="35" t="e">
        <f>L113/NPV('Organic Cash Flow'!$C$3,'Organic Cash Flow'!$E$45,'Organic Cash Flow'!$I$45,'Organic Cash Flow'!$M$45)</f>
        <v>#DIV/0!</v>
      </c>
      <c r="AE113" s="35" t="e">
        <f>M113/NPV('Organic Cash Flow'!$C$3,'Organic Cash Flow'!$E$45,'Organic Cash Flow'!$I$45,'Organic Cash Flow'!$M$45)</f>
        <v>#DIV/0!</v>
      </c>
      <c r="AF113" s="35" t="e">
        <f>N113/NPV('Organic Cash Flow'!$C$3,'Organic Cash Flow'!$E$45,'Organic Cash Flow'!$I$45,'Organic Cash Flow'!$M$45)</f>
        <v>#DIV/0!</v>
      </c>
      <c r="AG113" s="35" t="e">
        <f>O113/NPV('Organic Cash Flow'!$C$3,'Organic Cash Flow'!$E$45,'Organic Cash Flow'!$I$45,'Organic Cash Flow'!$M$45)</f>
        <v>#DIV/0!</v>
      </c>
      <c r="AH113" s="35" t="e">
        <f>P113/NPV('Organic Cash Flow'!$C$3,'Organic Cash Flow'!$E$45,'Organic Cash Flow'!$I$45,'Organic Cash Flow'!$M$45)</f>
        <v>#DIV/0!</v>
      </c>
      <c r="AI113" s="35" t="e">
        <f>Q113/NPV('Organic Cash Flow'!$C$3,'Organic Cash Flow'!$E$45,'Organic Cash Flow'!$I$45,'Organic Cash Flow'!$M$45)</f>
        <v>#DIV/0!</v>
      </c>
      <c r="AJ113" s="35" t="e">
        <f>R113/NPV('Organic Cash Flow'!$C$3,'Organic Cash Flow'!$E$45,'Organic Cash Flow'!$I$45,'Organic Cash Flow'!$M$45)</f>
        <v>#DIV/0!</v>
      </c>
      <c r="AK113" s="35" t="e">
        <f>S113/NPV('Organic Cash Flow'!$C$3,'Organic Cash Flow'!$E$45,'Organic Cash Flow'!$I$45,'Organic Cash Flow'!$M$45)</f>
        <v>#DIV/0!</v>
      </c>
      <c r="AL113" s="17"/>
      <c r="AM113" s="61"/>
    </row>
    <row r="114" spans="1:39" x14ac:dyDescent="0.25">
      <c r="A114" s="163"/>
      <c r="B114" s="17"/>
      <c r="C114" s="17"/>
      <c r="D114" s="17"/>
      <c r="E114" s="17"/>
      <c r="F114" s="17"/>
      <c r="G114" s="17"/>
      <c r="H114" s="17"/>
      <c r="I114" s="17"/>
      <c r="J114" s="17"/>
      <c r="K114" s="17"/>
      <c r="L114" s="17"/>
      <c r="M114" s="17"/>
      <c r="N114" s="17"/>
      <c r="O114" s="17"/>
      <c r="P114" s="17"/>
      <c r="Q114" s="17"/>
      <c r="R114" s="17"/>
      <c r="S114" s="17"/>
      <c r="T114" s="17"/>
      <c r="U114" s="64"/>
      <c r="W114" s="17"/>
      <c r="X114" s="17"/>
      <c r="Y114" s="17"/>
      <c r="Z114" s="17"/>
      <c r="AA114" s="17"/>
      <c r="AB114" s="17"/>
      <c r="AC114" s="17"/>
      <c r="AD114" s="17"/>
      <c r="AE114" s="17"/>
      <c r="AF114" s="17"/>
      <c r="AG114" s="17"/>
      <c r="AH114" s="17"/>
      <c r="AI114" s="17"/>
      <c r="AJ114" s="17"/>
      <c r="AK114" s="17"/>
      <c r="AL114" s="17"/>
      <c r="AM114" s="61"/>
    </row>
    <row r="115" spans="1:39" ht="15.75" thickBot="1" x14ac:dyDescent="0.3">
      <c r="A115" s="164"/>
      <c r="B115" s="17"/>
      <c r="C115" s="17"/>
      <c r="D115" s="17"/>
      <c r="E115" s="17"/>
      <c r="F115" s="17"/>
      <c r="G115" s="17"/>
      <c r="H115" s="17"/>
      <c r="I115" s="17"/>
      <c r="J115" s="17"/>
      <c r="K115" s="17"/>
      <c r="L115" s="17"/>
      <c r="M115" s="17"/>
      <c r="N115" s="17"/>
      <c r="O115" s="17"/>
      <c r="P115" s="17"/>
      <c r="Q115" s="17"/>
      <c r="R115" s="17"/>
      <c r="S115" s="17"/>
      <c r="T115" s="17"/>
      <c r="U115" s="64"/>
      <c r="W115" s="17"/>
      <c r="X115" s="17"/>
      <c r="Y115" s="17"/>
      <c r="Z115" s="17"/>
      <c r="AA115" s="17"/>
      <c r="AB115" s="17"/>
      <c r="AC115" s="17"/>
      <c r="AD115" s="17"/>
      <c r="AE115" s="17"/>
      <c r="AF115" s="17"/>
      <c r="AG115" s="17"/>
      <c r="AH115" s="17"/>
      <c r="AI115" s="17"/>
      <c r="AJ115" s="17"/>
      <c r="AK115" s="17"/>
      <c r="AL115" s="17"/>
      <c r="AM115" s="61"/>
    </row>
    <row r="116" spans="1:39" x14ac:dyDescent="0.25">
      <c r="A116" s="73"/>
      <c r="B116" s="17"/>
      <c r="C116" s="17"/>
      <c r="D116" s="17"/>
      <c r="E116" s="17"/>
      <c r="F116" s="17"/>
      <c r="G116" s="17"/>
      <c r="H116" s="17"/>
      <c r="I116" s="17"/>
      <c r="J116" s="17"/>
      <c r="K116" s="17"/>
      <c r="L116" s="17"/>
      <c r="M116" s="17"/>
      <c r="N116" s="17"/>
      <c r="O116" s="17"/>
      <c r="P116" s="17"/>
      <c r="Q116" s="17"/>
      <c r="R116" s="17"/>
      <c r="S116" s="17"/>
      <c r="T116" s="17"/>
      <c r="U116" s="64"/>
      <c r="W116" s="17"/>
      <c r="X116" s="17"/>
      <c r="Y116" s="17"/>
      <c r="Z116" s="17"/>
      <c r="AA116" s="17"/>
      <c r="AB116" s="17"/>
      <c r="AC116" s="17"/>
      <c r="AD116" s="17"/>
      <c r="AE116" s="17"/>
      <c r="AF116" s="17"/>
      <c r="AG116" s="17"/>
      <c r="AH116" s="17"/>
      <c r="AI116" s="17"/>
      <c r="AJ116" s="17"/>
      <c r="AK116" s="17"/>
      <c r="AL116" s="17"/>
      <c r="AM116" s="61"/>
    </row>
    <row r="117" spans="1:39" ht="9" customHeight="1" x14ac:dyDescent="0.25">
      <c r="A117" s="74"/>
      <c r="B117" s="69"/>
      <c r="C117" s="69"/>
      <c r="D117" s="69"/>
      <c r="E117" s="69"/>
      <c r="F117" s="69"/>
      <c r="G117" s="69"/>
      <c r="H117" s="69"/>
      <c r="I117" s="69"/>
      <c r="J117" s="69"/>
      <c r="K117" s="69"/>
      <c r="L117" s="69"/>
      <c r="M117" s="69"/>
      <c r="N117" s="69"/>
      <c r="O117" s="69"/>
      <c r="P117" s="69"/>
      <c r="Q117" s="69"/>
      <c r="R117" s="69"/>
      <c r="S117" s="69"/>
      <c r="T117" s="69"/>
      <c r="U117" s="69"/>
      <c r="V117" s="5"/>
      <c r="W117" s="69"/>
      <c r="X117" s="69"/>
      <c r="Y117" s="69"/>
      <c r="Z117" s="69"/>
      <c r="AA117" s="69"/>
      <c r="AB117" s="69"/>
      <c r="AC117" s="69"/>
      <c r="AD117" s="69"/>
      <c r="AE117" s="69"/>
      <c r="AF117" s="69"/>
      <c r="AG117" s="69"/>
      <c r="AH117" s="69"/>
      <c r="AI117" s="69"/>
      <c r="AJ117" s="69"/>
      <c r="AK117" s="69"/>
      <c r="AL117" s="69"/>
      <c r="AM117" s="61"/>
    </row>
    <row r="118" spans="1:39" ht="15.75" thickBot="1" x14ac:dyDescent="0.3">
      <c r="B118" s="17"/>
      <c r="C118" s="17"/>
      <c r="D118" s="17"/>
      <c r="E118" s="17"/>
      <c r="F118" s="17"/>
      <c r="G118" s="17"/>
      <c r="H118" s="17"/>
      <c r="I118" s="17"/>
      <c r="J118" s="17"/>
      <c r="K118" s="17"/>
      <c r="L118" s="17"/>
      <c r="M118" s="17"/>
      <c r="N118" s="17"/>
      <c r="O118" s="17"/>
      <c r="P118" s="17"/>
      <c r="Q118" s="17"/>
      <c r="R118" s="17"/>
      <c r="S118" s="17"/>
      <c r="T118" s="17"/>
      <c r="U118" s="64"/>
      <c r="W118" s="17"/>
      <c r="X118" s="17"/>
      <c r="Y118" s="17"/>
      <c r="Z118" s="17"/>
      <c r="AA118" s="17"/>
      <c r="AB118" s="17"/>
      <c r="AC118" s="17"/>
      <c r="AD118" s="17"/>
      <c r="AE118" s="17"/>
      <c r="AF118" s="17"/>
      <c r="AG118" s="17"/>
      <c r="AH118" s="17"/>
      <c r="AI118" s="17"/>
      <c r="AJ118" s="17"/>
      <c r="AK118" s="17"/>
      <c r="AL118" s="17"/>
      <c r="AM118" s="61"/>
    </row>
    <row r="119" spans="1:39" ht="18.75" x14ac:dyDescent="0.3">
      <c r="A119" s="166" t="s">
        <v>99</v>
      </c>
      <c r="B119" s="29"/>
      <c r="C119" s="29"/>
      <c r="D119" s="29"/>
      <c r="E119" s="29"/>
      <c r="F119" s="29"/>
      <c r="G119" s="150" t="s">
        <v>75</v>
      </c>
      <c r="H119" s="150"/>
      <c r="I119" s="150"/>
      <c r="J119" s="150"/>
      <c r="K119" s="150"/>
      <c r="L119" s="150"/>
      <c r="M119" s="150"/>
      <c r="N119" s="150"/>
      <c r="O119" s="150"/>
      <c r="P119" s="150"/>
      <c r="Q119" s="150"/>
      <c r="R119" s="150"/>
      <c r="S119" s="150"/>
      <c r="T119" s="30"/>
      <c r="U119" s="65"/>
      <c r="W119" s="29"/>
      <c r="X119" s="29"/>
      <c r="AL119" s="17"/>
      <c r="AM119" s="61"/>
    </row>
    <row r="120" spans="1:39" ht="18.75" x14ac:dyDescent="0.3">
      <c r="A120" s="167"/>
      <c r="B120" s="29"/>
      <c r="C120" s="29"/>
      <c r="D120" s="29"/>
      <c r="E120" s="29"/>
      <c r="F120" s="198" t="s">
        <v>117</v>
      </c>
      <c r="G120" s="192">
        <f>'Organic Cash Flow'!$E$10</f>
        <v>0</v>
      </c>
      <c r="H120" s="192">
        <f>'Organic Cash Flow'!$E$10</f>
        <v>0</v>
      </c>
      <c r="I120" s="192">
        <f>'Organic Cash Flow'!$E$10</f>
        <v>0</v>
      </c>
      <c r="J120" s="192">
        <f>'Organic Cash Flow'!$E$10</f>
        <v>0</v>
      </c>
      <c r="K120" s="192">
        <f>'Organic Cash Flow'!$E$10</f>
        <v>0</v>
      </c>
      <c r="L120" s="192">
        <f>'Organic Cash Flow'!$E$10</f>
        <v>0</v>
      </c>
      <c r="M120" s="192">
        <f>'Organic Cash Flow'!$E$10</f>
        <v>0</v>
      </c>
      <c r="N120" s="192">
        <f>'Organic Cash Flow'!$E$10</f>
        <v>0</v>
      </c>
      <c r="O120" s="192">
        <f>'Organic Cash Flow'!$E$10</f>
        <v>0</v>
      </c>
      <c r="P120" s="192">
        <f>'Organic Cash Flow'!$E$10</f>
        <v>0</v>
      </c>
      <c r="Q120" s="192">
        <f>'Organic Cash Flow'!$E$10</f>
        <v>0</v>
      </c>
      <c r="R120" s="192">
        <f>'Organic Cash Flow'!$E$10</f>
        <v>0</v>
      </c>
      <c r="S120" s="193">
        <f>'Organic Cash Flow'!$E$10</f>
        <v>0</v>
      </c>
      <c r="T120" s="121"/>
      <c r="U120" s="65"/>
      <c r="W120" s="29"/>
      <c r="X120" s="29"/>
      <c r="Y120" s="121"/>
      <c r="Z120" s="121"/>
      <c r="AA120" s="121"/>
      <c r="AB120" s="121"/>
      <c r="AC120" s="121"/>
      <c r="AD120" s="121"/>
      <c r="AE120" s="121"/>
      <c r="AF120" s="121"/>
      <c r="AG120" s="121"/>
      <c r="AH120" s="121"/>
      <c r="AI120" s="121"/>
      <c r="AJ120" s="121"/>
      <c r="AK120" s="121"/>
      <c r="AL120" s="17"/>
      <c r="AM120" s="61"/>
    </row>
    <row r="121" spans="1:39" ht="18.75" x14ac:dyDescent="0.3">
      <c r="A121" s="167"/>
      <c r="B121" s="29"/>
      <c r="C121" s="29"/>
      <c r="D121" s="29"/>
      <c r="E121" s="29"/>
      <c r="F121" s="198" t="s">
        <v>116</v>
      </c>
      <c r="G121" s="192">
        <f>(1+G123)*'Organic Cash Flow'!$I$10</f>
        <v>0</v>
      </c>
      <c r="H121" s="192">
        <f>(1+H123)*'Organic Cash Flow'!$I$10</f>
        <v>0</v>
      </c>
      <c r="I121" s="192">
        <f>(1+I123)*'Organic Cash Flow'!$I$10</f>
        <v>0</v>
      </c>
      <c r="J121" s="192">
        <f>(1+J123)*'Organic Cash Flow'!$I$10</f>
        <v>0</v>
      </c>
      <c r="K121" s="192">
        <f>(1+K123)*'Organic Cash Flow'!$I$10</f>
        <v>0</v>
      </c>
      <c r="L121" s="192">
        <f>(1+L123)*'Organic Cash Flow'!$I$10</f>
        <v>0</v>
      </c>
      <c r="M121" s="192">
        <f>(1+M123)*'Organic Cash Flow'!$I$10</f>
        <v>0</v>
      </c>
      <c r="N121" s="192">
        <f>(1+N123)*'Organic Cash Flow'!$I$10</f>
        <v>0</v>
      </c>
      <c r="O121" s="192">
        <f>(1+O123)*'Organic Cash Flow'!$I$10</f>
        <v>0</v>
      </c>
      <c r="P121" s="192">
        <f>(1+P123)*'Organic Cash Flow'!$I$10</f>
        <v>0</v>
      </c>
      <c r="Q121" s="192">
        <f>(1+Q123)*'Organic Cash Flow'!$I$10</f>
        <v>0</v>
      </c>
      <c r="R121" s="192">
        <f>(1+R123)*'Organic Cash Flow'!$I$10</f>
        <v>0</v>
      </c>
      <c r="S121" s="193">
        <f>(1+S123)*'Organic Cash Flow'!$I$10</f>
        <v>0</v>
      </c>
      <c r="T121" s="121"/>
      <c r="U121" s="65"/>
      <c r="W121" s="29"/>
      <c r="X121" s="29"/>
      <c r="Y121" s="121"/>
      <c r="Z121" s="121"/>
      <c r="AA121" s="121"/>
      <c r="AB121" s="121"/>
      <c r="AC121" s="121"/>
      <c r="AD121" s="121"/>
      <c r="AE121" s="121"/>
      <c r="AF121" s="121"/>
      <c r="AG121" s="121"/>
      <c r="AH121" s="121"/>
      <c r="AI121" s="121"/>
      <c r="AJ121" s="121"/>
      <c r="AK121" s="121"/>
      <c r="AL121" s="17"/>
      <c r="AM121" s="61"/>
    </row>
    <row r="122" spans="1:39" ht="18.75" x14ac:dyDescent="0.3">
      <c r="A122" s="167"/>
      <c r="B122" s="29"/>
      <c r="C122" s="29"/>
      <c r="D122" s="29"/>
      <c r="E122" s="29"/>
      <c r="F122" s="198" t="s">
        <v>121</v>
      </c>
      <c r="G122" s="192">
        <f>(1+G123)*'Organic Cash Flow'!$M$10</f>
        <v>0</v>
      </c>
      <c r="H122" s="192">
        <f>(1+H123)*'Organic Cash Flow'!$M$10</f>
        <v>0</v>
      </c>
      <c r="I122" s="192">
        <f>(1+I123)*'Organic Cash Flow'!$M$10</f>
        <v>0</v>
      </c>
      <c r="J122" s="192">
        <f>(1+J123)*'Organic Cash Flow'!$M$10</f>
        <v>0</v>
      </c>
      <c r="K122" s="192">
        <f>(1+K123)*'Organic Cash Flow'!$M$10</f>
        <v>0</v>
      </c>
      <c r="L122" s="192">
        <f>(1+L123)*'Organic Cash Flow'!$M$10</f>
        <v>0</v>
      </c>
      <c r="M122" s="192">
        <f>(1+M123)*'Organic Cash Flow'!$M$10</f>
        <v>0</v>
      </c>
      <c r="N122" s="192">
        <f>(1+N123)*'Organic Cash Flow'!$M$10</f>
        <v>0</v>
      </c>
      <c r="O122" s="192">
        <f>(1+O123)*'Organic Cash Flow'!$M$10</f>
        <v>0</v>
      </c>
      <c r="P122" s="192">
        <f>(1+P123)*'Organic Cash Flow'!$M$10</f>
        <v>0</v>
      </c>
      <c r="Q122" s="192">
        <f>(1+Q123)*'Organic Cash Flow'!$M$10</f>
        <v>0</v>
      </c>
      <c r="R122" s="192">
        <f>(1+R123)*'Organic Cash Flow'!$M$10</f>
        <v>0</v>
      </c>
      <c r="S122" s="193">
        <f>(1+S123)*'Organic Cash Flow'!$M$10</f>
        <v>0</v>
      </c>
      <c r="T122" s="121"/>
      <c r="U122" s="65"/>
      <c r="W122" s="29"/>
      <c r="X122" s="29"/>
      <c r="Y122" s="150" t="s">
        <v>75</v>
      </c>
      <c r="Z122" s="150"/>
      <c r="AA122" s="150"/>
      <c r="AB122" s="150"/>
      <c r="AC122" s="150"/>
      <c r="AD122" s="150"/>
      <c r="AE122" s="150"/>
      <c r="AF122" s="150"/>
      <c r="AG122" s="150"/>
      <c r="AH122" s="150"/>
      <c r="AI122" s="150"/>
      <c r="AJ122" s="150"/>
      <c r="AK122" s="150"/>
      <c r="AL122" s="17"/>
      <c r="AM122" s="61"/>
    </row>
    <row r="123" spans="1:39" x14ac:dyDescent="0.25">
      <c r="A123" s="167"/>
      <c r="B123" s="62"/>
      <c r="C123" s="182" t="s">
        <v>119</v>
      </c>
      <c r="D123" s="182" t="s">
        <v>118</v>
      </c>
      <c r="E123" s="182" t="s">
        <v>120</v>
      </c>
      <c r="F123" s="69"/>
      <c r="G123" s="206">
        <v>-0.3</v>
      </c>
      <c r="H123" s="206">
        <v>-0.25</v>
      </c>
      <c r="I123" s="206">
        <v>-0.2</v>
      </c>
      <c r="J123" s="206">
        <v>-0.15</v>
      </c>
      <c r="K123" s="206">
        <v>-0.1</v>
      </c>
      <c r="L123" s="206">
        <v>-0.05</v>
      </c>
      <c r="M123" s="206">
        <v>0</v>
      </c>
      <c r="N123" s="206">
        <v>0.05</v>
      </c>
      <c r="O123" s="206">
        <v>0.1</v>
      </c>
      <c r="P123" s="206">
        <v>0.15</v>
      </c>
      <c r="Q123" s="206">
        <v>0.2</v>
      </c>
      <c r="R123" s="206">
        <v>0.25</v>
      </c>
      <c r="S123" s="206">
        <v>0.3</v>
      </c>
      <c r="T123" s="31"/>
      <c r="U123" s="66"/>
      <c r="W123" s="62"/>
      <c r="X123" s="29"/>
      <c r="Y123" s="31">
        <f>G123</f>
        <v>-0.3</v>
      </c>
      <c r="Z123" s="31">
        <f t="shared" ref="Z123:AK123" si="10">H123</f>
        <v>-0.25</v>
      </c>
      <c r="AA123" s="31">
        <f t="shared" si="10"/>
        <v>-0.2</v>
      </c>
      <c r="AB123" s="31">
        <f t="shared" si="10"/>
        <v>-0.15</v>
      </c>
      <c r="AC123" s="31">
        <f t="shared" si="10"/>
        <v>-0.1</v>
      </c>
      <c r="AD123" s="31">
        <f t="shared" si="10"/>
        <v>-0.05</v>
      </c>
      <c r="AE123" s="31">
        <f t="shared" si="10"/>
        <v>0</v>
      </c>
      <c r="AF123" s="31">
        <f t="shared" si="10"/>
        <v>0.05</v>
      </c>
      <c r="AG123" s="31">
        <f t="shared" si="10"/>
        <v>0.1</v>
      </c>
      <c r="AH123" s="31">
        <f t="shared" si="10"/>
        <v>0.15</v>
      </c>
      <c r="AI123" s="31">
        <f t="shared" si="10"/>
        <v>0.2</v>
      </c>
      <c r="AJ123" s="31">
        <f t="shared" si="10"/>
        <v>0.25</v>
      </c>
      <c r="AK123" s="31">
        <f t="shared" si="10"/>
        <v>0.3</v>
      </c>
      <c r="AL123" s="17"/>
      <c r="AM123" s="61"/>
    </row>
    <row r="124" spans="1:39" x14ac:dyDescent="0.25">
      <c r="A124" s="167"/>
      <c r="B124" s="149" t="s">
        <v>76</v>
      </c>
      <c r="C124" s="176">
        <f>'Organic Cash Flow'!$E$11</f>
        <v>0</v>
      </c>
      <c r="D124" s="176">
        <f>(1+F124)*'Organic Cash Flow'!$I$11</f>
        <v>0</v>
      </c>
      <c r="E124" s="176">
        <f>(1+F124)*'Organic Cash Flow'!$M$11</f>
        <v>0</v>
      </c>
      <c r="F124" s="173">
        <v>-0.3</v>
      </c>
      <c r="G124" s="33">
        <f>NPV('Organic Cash Flow'!$C$3,'Organic Cash Flow'!$E$46,(1+'CornSoyWheat Rot. Sensitivity'!G$123)*'Organic Cash Flow'!$I$10*(1+'CornSoyWheat Rot. Sensitivity'!$F124)*'Organic Cash Flow'!$I$11-'Organic Cash Flow'!$I$45,(1+'CornSoyWheat Rot. Sensitivity'!G$123)*'Organic Cash Flow'!$M$10*(1+'CornSoyWheat Rot. Sensitivity'!$F124)*'Organic Cash Flow'!$M$11-'Organic Cash Flow'!$M$45)</f>
        <v>0</v>
      </c>
      <c r="H124" s="33">
        <f>NPV('Organic Cash Flow'!$C$3,'Organic Cash Flow'!$E$46,(1+'CornSoyWheat Rot. Sensitivity'!H$123)*'Organic Cash Flow'!$I$10*(1+'CornSoyWheat Rot. Sensitivity'!$F124)*'Organic Cash Flow'!$I$11-'Organic Cash Flow'!$I$45,(1+'CornSoyWheat Rot. Sensitivity'!H$123)*'Organic Cash Flow'!$M$10*(1+'CornSoyWheat Rot. Sensitivity'!$F124)*'Organic Cash Flow'!$M$11-'Organic Cash Flow'!$M$45)</f>
        <v>0</v>
      </c>
      <c r="I124" s="33">
        <f>NPV('Organic Cash Flow'!$C$3,'Organic Cash Flow'!$E$46,(1+'CornSoyWheat Rot. Sensitivity'!I$123)*'Organic Cash Flow'!$I$10*(1+'CornSoyWheat Rot. Sensitivity'!$F124)*'Organic Cash Flow'!$I$11-'Organic Cash Flow'!$I$45,(1+'CornSoyWheat Rot. Sensitivity'!I$123)*'Organic Cash Flow'!$M$10*(1+'CornSoyWheat Rot. Sensitivity'!$F124)*'Organic Cash Flow'!$M$11-'Organic Cash Flow'!$M$45)</f>
        <v>0</v>
      </c>
      <c r="J124" s="33">
        <f>NPV('Organic Cash Flow'!$C$3,'Organic Cash Flow'!$E$46,(1+'CornSoyWheat Rot. Sensitivity'!J$123)*'Organic Cash Flow'!$I$10*(1+'CornSoyWheat Rot. Sensitivity'!$F124)*'Organic Cash Flow'!$I$11-'Organic Cash Flow'!$I$45,(1+'CornSoyWheat Rot. Sensitivity'!J$123)*'Organic Cash Flow'!$M$10*(1+'CornSoyWheat Rot. Sensitivity'!$F124)*'Organic Cash Flow'!$M$11-'Organic Cash Flow'!$M$45)</f>
        <v>0</v>
      </c>
      <c r="K124" s="33">
        <f>NPV('Organic Cash Flow'!$C$3,'Organic Cash Flow'!$E$46,(1+'CornSoyWheat Rot. Sensitivity'!K$123)*'Organic Cash Flow'!$I$10*(1+'CornSoyWheat Rot. Sensitivity'!$F124)*'Organic Cash Flow'!$I$11-'Organic Cash Flow'!$I$45,(1+'CornSoyWheat Rot. Sensitivity'!K$123)*'Organic Cash Flow'!$M$10*(1+'CornSoyWheat Rot. Sensitivity'!$F124)*'Organic Cash Flow'!$M$11-'Organic Cash Flow'!$M$45)</f>
        <v>0</v>
      </c>
      <c r="L124" s="33">
        <f>NPV('Organic Cash Flow'!$C$3,'Organic Cash Flow'!$E$46,(1+'CornSoyWheat Rot. Sensitivity'!L$123)*'Organic Cash Flow'!$I$10*(1+'CornSoyWheat Rot. Sensitivity'!$F124)*'Organic Cash Flow'!$I$11-'Organic Cash Flow'!$I$45,(1+'CornSoyWheat Rot. Sensitivity'!L$123)*'Organic Cash Flow'!$M$10*(1+'CornSoyWheat Rot. Sensitivity'!$F124)*'Organic Cash Flow'!$M$11-'Organic Cash Flow'!$M$45)</f>
        <v>0</v>
      </c>
      <c r="M124" s="33">
        <f>NPV('Organic Cash Flow'!$C$3,'Organic Cash Flow'!$E$46,(1+'CornSoyWheat Rot. Sensitivity'!M$123)*'Organic Cash Flow'!$I$10*(1+'CornSoyWheat Rot. Sensitivity'!$F124)*'Organic Cash Flow'!$I$11-'Organic Cash Flow'!$I$45,(1+'CornSoyWheat Rot. Sensitivity'!M$123)*'Organic Cash Flow'!$M$10*(1+'CornSoyWheat Rot. Sensitivity'!$F124)*'Organic Cash Flow'!$M$11-'Organic Cash Flow'!$M$45)</f>
        <v>0</v>
      </c>
      <c r="N124" s="33">
        <f>NPV('Organic Cash Flow'!$C$3,'Organic Cash Flow'!$E$46,(1+'CornSoyWheat Rot. Sensitivity'!N$123)*'Organic Cash Flow'!$I$10*(1+'CornSoyWheat Rot. Sensitivity'!$F124)*'Organic Cash Flow'!$I$11-'Organic Cash Flow'!$I$45,(1+'CornSoyWheat Rot. Sensitivity'!N$123)*'Organic Cash Flow'!$M$10*(1+'CornSoyWheat Rot. Sensitivity'!$F124)*'Organic Cash Flow'!$M$11-'Organic Cash Flow'!$M$45)</f>
        <v>0</v>
      </c>
      <c r="O124" s="33">
        <f>NPV('Organic Cash Flow'!$C$3,'Organic Cash Flow'!$E$46,(1+'CornSoyWheat Rot. Sensitivity'!O$123)*'Organic Cash Flow'!$I$10*(1+'CornSoyWheat Rot. Sensitivity'!$F124)*'Organic Cash Flow'!$I$11-'Organic Cash Flow'!$I$45,(1+'CornSoyWheat Rot. Sensitivity'!O$123)*'Organic Cash Flow'!$M$10*(1+'CornSoyWheat Rot. Sensitivity'!$F124)*'Organic Cash Flow'!$M$11-'Organic Cash Flow'!$M$45)</f>
        <v>0</v>
      </c>
      <c r="P124" s="33">
        <f>NPV('Organic Cash Flow'!$C$3,'Organic Cash Flow'!$E$46,(1+'CornSoyWheat Rot. Sensitivity'!P$123)*'Organic Cash Flow'!$I$10*(1+'CornSoyWheat Rot. Sensitivity'!$F124)*'Organic Cash Flow'!$I$11-'Organic Cash Flow'!$I$45,(1+'CornSoyWheat Rot. Sensitivity'!P$123)*'Organic Cash Flow'!$M$10*(1+'CornSoyWheat Rot. Sensitivity'!$F124)*'Organic Cash Flow'!$M$11-'Organic Cash Flow'!$M$45)</f>
        <v>0</v>
      </c>
      <c r="Q124" s="33">
        <f>NPV('Organic Cash Flow'!$C$3,'Organic Cash Flow'!$E$46,(1+'CornSoyWheat Rot. Sensitivity'!Q$123)*'Organic Cash Flow'!$I$10*(1+'CornSoyWheat Rot. Sensitivity'!$F124)*'Organic Cash Flow'!$I$11-'Organic Cash Flow'!$I$45,(1+'CornSoyWheat Rot. Sensitivity'!Q$123)*'Organic Cash Flow'!$M$10*(1+'CornSoyWheat Rot. Sensitivity'!$F124)*'Organic Cash Flow'!$M$11-'Organic Cash Flow'!$M$45)</f>
        <v>0</v>
      </c>
      <c r="R124" s="33">
        <f>NPV('Organic Cash Flow'!$C$3,'Organic Cash Flow'!$E$46,(1+'CornSoyWheat Rot. Sensitivity'!R$123)*'Organic Cash Flow'!$I$10*(1+'CornSoyWheat Rot. Sensitivity'!$F124)*'Organic Cash Flow'!$I$11-'Organic Cash Flow'!$I$45,(1+'CornSoyWheat Rot. Sensitivity'!R$123)*'Organic Cash Flow'!$M$10*(1+'CornSoyWheat Rot. Sensitivity'!$F124)*'Organic Cash Flow'!$M$11-'Organic Cash Flow'!$M$45)</f>
        <v>0</v>
      </c>
      <c r="S124" s="33">
        <f>NPV('Organic Cash Flow'!$C$3,'Organic Cash Flow'!$E$46,(1+'CornSoyWheat Rot. Sensitivity'!S$123)*'Organic Cash Flow'!$I$10*(1+'CornSoyWheat Rot. Sensitivity'!$F124)*'Organic Cash Flow'!$I$11-'Organic Cash Flow'!$I$45,(1+'CornSoyWheat Rot. Sensitivity'!S$123)*'Organic Cash Flow'!$M$10*(1+'CornSoyWheat Rot. Sensitivity'!$F124)*'Organic Cash Flow'!$M$11-'Organic Cash Flow'!$M$45)</f>
        <v>0</v>
      </c>
      <c r="T124" s="33"/>
      <c r="U124" s="67"/>
      <c r="W124" s="149" t="s">
        <v>76</v>
      </c>
      <c r="X124" s="32">
        <f>F124</f>
        <v>-0.3</v>
      </c>
      <c r="Y124" s="35" t="e">
        <f>G124/NPV('Organic Cash Flow'!$C$3,'Organic Cash Flow'!$E$45,'Organic Cash Flow'!$I$45,'Organic Cash Flow'!$M$45)</f>
        <v>#DIV/0!</v>
      </c>
      <c r="Z124" s="35" t="e">
        <f>H124/NPV('Organic Cash Flow'!$C$3,'Organic Cash Flow'!$E$45,'Organic Cash Flow'!$I$45,'Organic Cash Flow'!$M$45)</f>
        <v>#DIV/0!</v>
      </c>
      <c r="AA124" s="35" t="e">
        <f>I124/NPV('Organic Cash Flow'!$C$3,'Organic Cash Flow'!$E$45,'Organic Cash Flow'!$I$45,'Organic Cash Flow'!$M$45)</f>
        <v>#DIV/0!</v>
      </c>
      <c r="AB124" s="35" t="e">
        <f>J124/NPV('Organic Cash Flow'!$C$3,'Organic Cash Flow'!$E$45,'Organic Cash Flow'!$I$45,'Organic Cash Flow'!$M$45)</f>
        <v>#DIV/0!</v>
      </c>
      <c r="AC124" s="35" t="e">
        <f>K124/NPV('Organic Cash Flow'!$C$3,'Organic Cash Flow'!$E$45,'Organic Cash Flow'!$I$45,'Organic Cash Flow'!$M$45)</f>
        <v>#DIV/0!</v>
      </c>
      <c r="AD124" s="35" t="e">
        <f>L124/NPV('Organic Cash Flow'!$C$3,'Organic Cash Flow'!$E$45,'Organic Cash Flow'!$I$45,'Organic Cash Flow'!$M$45)</f>
        <v>#DIV/0!</v>
      </c>
      <c r="AE124" s="35" t="e">
        <f>M124/NPV('Organic Cash Flow'!$C$3,'Organic Cash Flow'!$E$45,'Organic Cash Flow'!$I$45,'Organic Cash Flow'!$M$45)</f>
        <v>#DIV/0!</v>
      </c>
      <c r="AF124" s="35" t="e">
        <f>N124/NPV('Organic Cash Flow'!$C$3,'Organic Cash Flow'!$E$45,'Organic Cash Flow'!$I$45,'Organic Cash Flow'!$M$45)</f>
        <v>#DIV/0!</v>
      </c>
      <c r="AG124" s="35" t="e">
        <f>O124/NPV('Organic Cash Flow'!$C$3,'Organic Cash Flow'!$E$45,'Organic Cash Flow'!$I$45,'Organic Cash Flow'!$M$45)</f>
        <v>#DIV/0!</v>
      </c>
      <c r="AH124" s="35" t="e">
        <f>P124/NPV('Organic Cash Flow'!$C$3,'Organic Cash Flow'!$E$45,'Organic Cash Flow'!$I$45,'Organic Cash Flow'!$M$45)</f>
        <v>#DIV/0!</v>
      </c>
      <c r="AI124" s="35" t="e">
        <f>Q124/NPV('Organic Cash Flow'!$C$3,'Organic Cash Flow'!$E$45,'Organic Cash Flow'!$I$45,'Organic Cash Flow'!$M$45)</f>
        <v>#DIV/0!</v>
      </c>
      <c r="AJ124" s="35" t="e">
        <f>R124/NPV('Organic Cash Flow'!$C$3,'Organic Cash Flow'!$E$45,'Organic Cash Flow'!$I$45,'Organic Cash Flow'!$M$45)</f>
        <v>#DIV/0!</v>
      </c>
      <c r="AK124" s="35" t="e">
        <f>S124/NPV('Organic Cash Flow'!$C$3,'Organic Cash Flow'!$E$45,'Organic Cash Flow'!$I$45,'Organic Cash Flow'!$M$45)</f>
        <v>#DIV/0!</v>
      </c>
      <c r="AL124" s="17"/>
      <c r="AM124" s="61"/>
    </row>
    <row r="125" spans="1:39" x14ac:dyDescent="0.25">
      <c r="A125" s="167"/>
      <c r="B125" s="149"/>
      <c r="C125" s="176">
        <f>'Organic Cash Flow'!$E$11</f>
        <v>0</v>
      </c>
      <c r="D125" s="176">
        <f>(1+F125)*'Organic Cash Flow'!$I$11</f>
        <v>0</v>
      </c>
      <c r="E125" s="176">
        <f>(1+F125)*'Organic Cash Flow'!$M$11</f>
        <v>0</v>
      </c>
      <c r="F125" s="173">
        <v>-0.25</v>
      </c>
      <c r="G125" s="33">
        <f>NPV('Organic Cash Flow'!$C$3,'Organic Cash Flow'!$E$46,(1+'CornSoyWheat Rot. Sensitivity'!G$123)*'Organic Cash Flow'!$I$10*(1+'CornSoyWheat Rot. Sensitivity'!$F125)*'Organic Cash Flow'!$I$11-'Organic Cash Flow'!$I$45,(1+'CornSoyWheat Rot. Sensitivity'!G$123)*'Organic Cash Flow'!$M$10*(1+'CornSoyWheat Rot. Sensitivity'!$F125)*'Organic Cash Flow'!$M$11-'Organic Cash Flow'!$M$45)</f>
        <v>0</v>
      </c>
      <c r="H125" s="33">
        <f>NPV('Organic Cash Flow'!$C$3,'Organic Cash Flow'!$E$46,(1+'CornSoyWheat Rot. Sensitivity'!H$123)*'Organic Cash Flow'!$I$10*(1+'CornSoyWheat Rot. Sensitivity'!$F125)*'Organic Cash Flow'!$I$11-'Organic Cash Flow'!$I$45,(1+'CornSoyWheat Rot. Sensitivity'!H$123)*'Organic Cash Flow'!$M$10*(1+'CornSoyWheat Rot. Sensitivity'!$F125)*'Organic Cash Flow'!$M$11-'Organic Cash Flow'!$M$45)</f>
        <v>0</v>
      </c>
      <c r="I125" s="33">
        <f>NPV('Organic Cash Flow'!$C$3,'Organic Cash Flow'!$E$46,(1+'CornSoyWheat Rot. Sensitivity'!I$123)*'Organic Cash Flow'!$I$10*(1+'CornSoyWheat Rot. Sensitivity'!$F125)*'Organic Cash Flow'!$I$11-'Organic Cash Flow'!$I$45,(1+'CornSoyWheat Rot. Sensitivity'!I$123)*'Organic Cash Flow'!$M$10*(1+'CornSoyWheat Rot. Sensitivity'!$F125)*'Organic Cash Flow'!$M$11-'Organic Cash Flow'!$M$45)</f>
        <v>0</v>
      </c>
      <c r="J125" s="33">
        <f>NPV('Organic Cash Flow'!$C$3,'Organic Cash Flow'!$E$46,(1+'CornSoyWheat Rot. Sensitivity'!J$123)*'Organic Cash Flow'!$I$10*(1+'CornSoyWheat Rot. Sensitivity'!$F125)*'Organic Cash Flow'!$I$11-'Organic Cash Flow'!$I$45,(1+'CornSoyWheat Rot. Sensitivity'!J$123)*'Organic Cash Flow'!$M$10*(1+'CornSoyWheat Rot. Sensitivity'!$F125)*'Organic Cash Flow'!$M$11-'Organic Cash Flow'!$M$45)</f>
        <v>0</v>
      </c>
      <c r="K125" s="33">
        <f>NPV('Organic Cash Flow'!$C$3,'Organic Cash Flow'!$E$46,(1+'CornSoyWheat Rot. Sensitivity'!K$123)*'Organic Cash Flow'!$I$10*(1+'CornSoyWheat Rot. Sensitivity'!$F125)*'Organic Cash Flow'!$I$11-'Organic Cash Flow'!$I$45,(1+'CornSoyWheat Rot. Sensitivity'!K$123)*'Organic Cash Flow'!$M$10*(1+'CornSoyWheat Rot. Sensitivity'!$F125)*'Organic Cash Flow'!$M$11-'Organic Cash Flow'!$M$45)</f>
        <v>0</v>
      </c>
      <c r="L125" s="33">
        <f>NPV('Organic Cash Flow'!$C$3,'Organic Cash Flow'!$E$46,(1+'CornSoyWheat Rot. Sensitivity'!L$123)*'Organic Cash Flow'!$I$10*(1+'CornSoyWheat Rot. Sensitivity'!$F125)*'Organic Cash Flow'!$I$11-'Organic Cash Flow'!$I$45,(1+'CornSoyWheat Rot. Sensitivity'!L$123)*'Organic Cash Flow'!$M$10*(1+'CornSoyWheat Rot. Sensitivity'!$F125)*'Organic Cash Flow'!$M$11-'Organic Cash Flow'!$M$45)</f>
        <v>0</v>
      </c>
      <c r="M125" s="33">
        <f>NPV('Organic Cash Flow'!$C$3,'Organic Cash Flow'!$E$46,(1+'CornSoyWheat Rot. Sensitivity'!M$123)*'Organic Cash Flow'!$I$10*(1+'CornSoyWheat Rot. Sensitivity'!$F125)*'Organic Cash Flow'!$I$11-'Organic Cash Flow'!$I$45,(1+'CornSoyWheat Rot. Sensitivity'!M$123)*'Organic Cash Flow'!$M$10*(1+'CornSoyWheat Rot. Sensitivity'!$F125)*'Organic Cash Flow'!$M$11-'Organic Cash Flow'!$M$45)</f>
        <v>0</v>
      </c>
      <c r="N125" s="33">
        <f>NPV('Organic Cash Flow'!$C$3,'Organic Cash Flow'!$E$46,(1+'CornSoyWheat Rot. Sensitivity'!N$123)*'Organic Cash Flow'!$I$10*(1+'CornSoyWheat Rot. Sensitivity'!$F125)*'Organic Cash Flow'!$I$11-'Organic Cash Flow'!$I$45,(1+'CornSoyWheat Rot. Sensitivity'!N$123)*'Organic Cash Flow'!$M$10*(1+'CornSoyWheat Rot. Sensitivity'!$F125)*'Organic Cash Flow'!$M$11-'Organic Cash Flow'!$M$45)</f>
        <v>0</v>
      </c>
      <c r="O125" s="33">
        <f>NPV('Organic Cash Flow'!$C$3,'Organic Cash Flow'!$E$46,(1+'CornSoyWheat Rot. Sensitivity'!O$123)*'Organic Cash Flow'!$I$10*(1+'CornSoyWheat Rot. Sensitivity'!$F125)*'Organic Cash Flow'!$I$11-'Organic Cash Flow'!$I$45,(1+'CornSoyWheat Rot. Sensitivity'!O$123)*'Organic Cash Flow'!$M$10*(1+'CornSoyWheat Rot. Sensitivity'!$F125)*'Organic Cash Flow'!$M$11-'Organic Cash Flow'!$M$45)</f>
        <v>0</v>
      </c>
      <c r="P125" s="33">
        <f>NPV('Organic Cash Flow'!$C$3,'Organic Cash Flow'!$E$46,(1+'CornSoyWheat Rot. Sensitivity'!P$123)*'Organic Cash Flow'!$I$10*(1+'CornSoyWheat Rot. Sensitivity'!$F125)*'Organic Cash Flow'!$I$11-'Organic Cash Flow'!$I$45,(1+'CornSoyWheat Rot. Sensitivity'!P$123)*'Organic Cash Flow'!$M$10*(1+'CornSoyWheat Rot. Sensitivity'!$F125)*'Organic Cash Flow'!$M$11-'Organic Cash Flow'!$M$45)</f>
        <v>0</v>
      </c>
      <c r="Q125" s="33">
        <f>NPV('Organic Cash Flow'!$C$3,'Organic Cash Flow'!$E$46,(1+'CornSoyWheat Rot. Sensitivity'!Q$123)*'Organic Cash Flow'!$I$10*(1+'CornSoyWheat Rot. Sensitivity'!$F125)*'Organic Cash Flow'!$I$11-'Organic Cash Flow'!$I$45,(1+'CornSoyWheat Rot. Sensitivity'!Q$123)*'Organic Cash Flow'!$M$10*(1+'CornSoyWheat Rot. Sensitivity'!$F125)*'Organic Cash Flow'!$M$11-'Organic Cash Flow'!$M$45)</f>
        <v>0</v>
      </c>
      <c r="R125" s="33">
        <f>NPV('Organic Cash Flow'!$C$3,'Organic Cash Flow'!$E$46,(1+'CornSoyWheat Rot. Sensitivity'!R$123)*'Organic Cash Flow'!$I$10*(1+'CornSoyWheat Rot. Sensitivity'!$F125)*'Organic Cash Flow'!$I$11-'Organic Cash Flow'!$I$45,(1+'CornSoyWheat Rot. Sensitivity'!R$123)*'Organic Cash Flow'!$M$10*(1+'CornSoyWheat Rot. Sensitivity'!$F125)*'Organic Cash Flow'!$M$11-'Organic Cash Flow'!$M$45)</f>
        <v>0</v>
      </c>
      <c r="S125" s="33">
        <f>NPV('Organic Cash Flow'!$C$3,'Organic Cash Flow'!$E$46,(1+'CornSoyWheat Rot. Sensitivity'!S$123)*'Organic Cash Flow'!$I$10*(1+'CornSoyWheat Rot. Sensitivity'!$F125)*'Organic Cash Flow'!$I$11-'Organic Cash Flow'!$I$45,(1+'CornSoyWheat Rot. Sensitivity'!S$123)*'Organic Cash Flow'!$M$10*(1+'CornSoyWheat Rot. Sensitivity'!$F125)*'Organic Cash Flow'!$M$11-'Organic Cash Flow'!$M$45)</f>
        <v>0</v>
      </c>
      <c r="T125" s="33"/>
      <c r="U125" s="67"/>
      <c r="W125" s="149"/>
      <c r="X125" s="32">
        <f t="shared" ref="X125:X136" si="11">F125</f>
        <v>-0.25</v>
      </c>
      <c r="Y125" s="35" t="e">
        <f>G125/NPV('Organic Cash Flow'!$C$3,'Organic Cash Flow'!$E$45,'Organic Cash Flow'!$I$45,'Organic Cash Flow'!$M$45)</f>
        <v>#DIV/0!</v>
      </c>
      <c r="Z125" s="35" t="e">
        <f>H125/NPV('Organic Cash Flow'!$C$3,'Organic Cash Flow'!$E$45,'Organic Cash Flow'!$I$45,'Organic Cash Flow'!$M$45)</f>
        <v>#DIV/0!</v>
      </c>
      <c r="AA125" s="35" t="e">
        <f>I125/NPV('Organic Cash Flow'!$C$3,'Organic Cash Flow'!$E$45,'Organic Cash Flow'!$I$45,'Organic Cash Flow'!$M$45)</f>
        <v>#DIV/0!</v>
      </c>
      <c r="AB125" s="35" t="e">
        <f>J125/NPV('Organic Cash Flow'!$C$3,'Organic Cash Flow'!$E$45,'Organic Cash Flow'!$I$45,'Organic Cash Flow'!$M$45)</f>
        <v>#DIV/0!</v>
      </c>
      <c r="AC125" s="35" t="e">
        <f>K125/NPV('Organic Cash Flow'!$C$3,'Organic Cash Flow'!$E$45,'Organic Cash Flow'!$I$45,'Organic Cash Flow'!$M$45)</f>
        <v>#DIV/0!</v>
      </c>
      <c r="AD125" s="35" t="e">
        <f>L125/NPV('Organic Cash Flow'!$C$3,'Organic Cash Flow'!$E$45,'Organic Cash Flow'!$I$45,'Organic Cash Flow'!$M$45)</f>
        <v>#DIV/0!</v>
      </c>
      <c r="AE125" s="35" t="e">
        <f>M125/NPV('Organic Cash Flow'!$C$3,'Organic Cash Flow'!$E$45,'Organic Cash Flow'!$I$45,'Organic Cash Flow'!$M$45)</f>
        <v>#DIV/0!</v>
      </c>
      <c r="AF125" s="35" t="e">
        <f>N125/NPV('Organic Cash Flow'!$C$3,'Organic Cash Flow'!$E$45,'Organic Cash Flow'!$I$45,'Organic Cash Flow'!$M$45)</f>
        <v>#DIV/0!</v>
      </c>
      <c r="AG125" s="35" t="e">
        <f>O125/NPV('Organic Cash Flow'!$C$3,'Organic Cash Flow'!$E$45,'Organic Cash Flow'!$I$45,'Organic Cash Flow'!$M$45)</f>
        <v>#DIV/0!</v>
      </c>
      <c r="AH125" s="35" t="e">
        <f>P125/NPV('Organic Cash Flow'!$C$3,'Organic Cash Flow'!$E$45,'Organic Cash Flow'!$I$45,'Organic Cash Flow'!$M$45)</f>
        <v>#DIV/0!</v>
      </c>
      <c r="AI125" s="35" t="e">
        <f>Q125/NPV('Organic Cash Flow'!$C$3,'Organic Cash Flow'!$E$45,'Organic Cash Flow'!$I$45,'Organic Cash Flow'!$M$45)</f>
        <v>#DIV/0!</v>
      </c>
      <c r="AJ125" s="35" t="e">
        <f>R125/NPV('Organic Cash Flow'!$C$3,'Organic Cash Flow'!$E$45,'Organic Cash Flow'!$I$45,'Organic Cash Flow'!$M$45)</f>
        <v>#DIV/0!</v>
      </c>
      <c r="AK125" s="35" t="e">
        <f>S125/NPV('Organic Cash Flow'!$C$3,'Organic Cash Flow'!$E$45,'Organic Cash Flow'!$I$45,'Organic Cash Flow'!$M$45)</f>
        <v>#DIV/0!</v>
      </c>
      <c r="AL125" s="17"/>
      <c r="AM125" s="61"/>
    </row>
    <row r="126" spans="1:39" x14ac:dyDescent="0.25">
      <c r="A126" s="167"/>
      <c r="B126" s="149"/>
      <c r="C126" s="176">
        <f>'Organic Cash Flow'!$E$11</f>
        <v>0</v>
      </c>
      <c r="D126" s="176">
        <f>(1+F126)*'Organic Cash Flow'!$I$11</f>
        <v>0</v>
      </c>
      <c r="E126" s="176">
        <f>(1+F126)*'Organic Cash Flow'!$M$11</f>
        <v>0</v>
      </c>
      <c r="F126" s="173">
        <v>-0.2</v>
      </c>
      <c r="G126" s="33">
        <f>NPV('Organic Cash Flow'!$C$3,'Organic Cash Flow'!$E$46,(1+'CornSoyWheat Rot. Sensitivity'!G$123)*'Organic Cash Flow'!$I$10*(1+'CornSoyWheat Rot. Sensitivity'!$F126)*'Organic Cash Flow'!$I$11-'Organic Cash Flow'!$I$45,(1+'CornSoyWheat Rot. Sensitivity'!G$123)*'Organic Cash Flow'!$M$10*(1+'CornSoyWheat Rot. Sensitivity'!$F126)*'Organic Cash Flow'!$M$11-'Organic Cash Flow'!$M$45)</f>
        <v>0</v>
      </c>
      <c r="H126" s="33">
        <f>NPV('Organic Cash Flow'!$C$3,'Organic Cash Flow'!$E$46,(1+'CornSoyWheat Rot. Sensitivity'!H$123)*'Organic Cash Flow'!$I$10*(1+'CornSoyWheat Rot. Sensitivity'!$F126)*'Organic Cash Flow'!$I$11-'Organic Cash Flow'!$I$45,(1+'CornSoyWheat Rot. Sensitivity'!H$123)*'Organic Cash Flow'!$M$10*(1+'CornSoyWheat Rot. Sensitivity'!$F126)*'Organic Cash Flow'!$M$11-'Organic Cash Flow'!$M$45)</f>
        <v>0</v>
      </c>
      <c r="I126" s="33">
        <f>NPV('Organic Cash Flow'!$C$3,'Organic Cash Flow'!$E$46,(1+'CornSoyWheat Rot. Sensitivity'!I$123)*'Organic Cash Flow'!$I$10*(1+'CornSoyWheat Rot. Sensitivity'!$F126)*'Organic Cash Flow'!$I$11-'Organic Cash Flow'!$I$45,(1+'CornSoyWheat Rot. Sensitivity'!I$123)*'Organic Cash Flow'!$M$10*(1+'CornSoyWheat Rot. Sensitivity'!$F126)*'Organic Cash Flow'!$M$11-'Organic Cash Flow'!$M$45)</f>
        <v>0</v>
      </c>
      <c r="J126" s="33">
        <f>NPV('Organic Cash Flow'!$C$3,'Organic Cash Flow'!$E$46,(1+'CornSoyWheat Rot. Sensitivity'!J$123)*'Organic Cash Flow'!$I$10*(1+'CornSoyWheat Rot. Sensitivity'!$F126)*'Organic Cash Flow'!$I$11-'Organic Cash Flow'!$I$45,(1+'CornSoyWheat Rot. Sensitivity'!J$123)*'Organic Cash Flow'!$M$10*(1+'CornSoyWheat Rot. Sensitivity'!$F126)*'Organic Cash Flow'!$M$11-'Organic Cash Flow'!$M$45)</f>
        <v>0</v>
      </c>
      <c r="K126" s="33">
        <f>NPV('Organic Cash Flow'!$C$3,'Organic Cash Flow'!$E$46,(1+'CornSoyWheat Rot. Sensitivity'!K$123)*'Organic Cash Flow'!$I$10*(1+'CornSoyWheat Rot. Sensitivity'!$F126)*'Organic Cash Flow'!$I$11-'Organic Cash Flow'!$I$45,(1+'CornSoyWheat Rot. Sensitivity'!K$123)*'Organic Cash Flow'!$M$10*(1+'CornSoyWheat Rot. Sensitivity'!$F126)*'Organic Cash Flow'!$M$11-'Organic Cash Flow'!$M$45)</f>
        <v>0</v>
      </c>
      <c r="L126" s="33">
        <f>NPV('Organic Cash Flow'!$C$3,'Organic Cash Flow'!$E$46,(1+'CornSoyWheat Rot. Sensitivity'!L$123)*'Organic Cash Flow'!$I$10*(1+'CornSoyWheat Rot. Sensitivity'!$F126)*'Organic Cash Flow'!$I$11-'Organic Cash Flow'!$I$45,(1+'CornSoyWheat Rot. Sensitivity'!L$123)*'Organic Cash Flow'!$M$10*(1+'CornSoyWheat Rot. Sensitivity'!$F126)*'Organic Cash Flow'!$M$11-'Organic Cash Flow'!$M$45)</f>
        <v>0</v>
      </c>
      <c r="M126" s="33">
        <f>NPV('Organic Cash Flow'!$C$3,'Organic Cash Flow'!$E$46,(1+'CornSoyWheat Rot. Sensitivity'!M$123)*'Organic Cash Flow'!$I$10*(1+'CornSoyWheat Rot. Sensitivity'!$F126)*'Organic Cash Flow'!$I$11-'Organic Cash Flow'!$I$45,(1+'CornSoyWheat Rot. Sensitivity'!M$123)*'Organic Cash Flow'!$M$10*(1+'CornSoyWheat Rot. Sensitivity'!$F126)*'Organic Cash Flow'!$M$11-'Organic Cash Flow'!$M$45)</f>
        <v>0</v>
      </c>
      <c r="N126" s="33">
        <f>NPV('Organic Cash Flow'!$C$3,'Organic Cash Flow'!$E$46,(1+'CornSoyWheat Rot. Sensitivity'!N$123)*'Organic Cash Flow'!$I$10*(1+'CornSoyWheat Rot. Sensitivity'!$F126)*'Organic Cash Flow'!$I$11-'Organic Cash Flow'!$I$45,(1+'CornSoyWheat Rot. Sensitivity'!N$123)*'Organic Cash Flow'!$M$10*(1+'CornSoyWheat Rot. Sensitivity'!$F126)*'Organic Cash Flow'!$M$11-'Organic Cash Flow'!$M$45)</f>
        <v>0</v>
      </c>
      <c r="O126" s="33">
        <f>NPV('Organic Cash Flow'!$C$3,'Organic Cash Flow'!$E$46,(1+'CornSoyWheat Rot. Sensitivity'!O$123)*'Organic Cash Flow'!$I$10*(1+'CornSoyWheat Rot. Sensitivity'!$F126)*'Organic Cash Flow'!$I$11-'Organic Cash Flow'!$I$45,(1+'CornSoyWheat Rot. Sensitivity'!O$123)*'Organic Cash Flow'!$M$10*(1+'CornSoyWheat Rot. Sensitivity'!$F126)*'Organic Cash Flow'!$M$11-'Organic Cash Flow'!$M$45)</f>
        <v>0</v>
      </c>
      <c r="P126" s="33">
        <f>NPV('Organic Cash Flow'!$C$3,'Organic Cash Flow'!$E$46,(1+'CornSoyWheat Rot. Sensitivity'!P$123)*'Organic Cash Flow'!$I$10*(1+'CornSoyWheat Rot. Sensitivity'!$F126)*'Organic Cash Flow'!$I$11-'Organic Cash Flow'!$I$45,(1+'CornSoyWheat Rot. Sensitivity'!P$123)*'Organic Cash Flow'!$M$10*(1+'CornSoyWheat Rot. Sensitivity'!$F126)*'Organic Cash Flow'!$M$11-'Organic Cash Flow'!$M$45)</f>
        <v>0</v>
      </c>
      <c r="Q126" s="33">
        <f>NPV('Organic Cash Flow'!$C$3,'Organic Cash Flow'!$E$46,(1+'CornSoyWheat Rot. Sensitivity'!Q$123)*'Organic Cash Flow'!$I$10*(1+'CornSoyWheat Rot. Sensitivity'!$F126)*'Organic Cash Flow'!$I$11-'Organic Cash Flow'!$I$45,(1+'CornSoyWheat Rot. Sensitivity'!Q$123)*'Organic Cash Flow'!$M$10*(1+'CornSoyWheat Rot. Sensitivity'!$F126)*'Organic Cash Flow'!$M$11-'Organic Cash Flow'!$M$45)</f>
        <v>0</v>
      </c>
      <c r="R126" s="33">
        <f>NPV('Organic Cash Flow'!$C$3,'Organic Cash Flow'!$E$46,(1+'CornSoyWheat Rot. Sensitivity'!R$123)*'Organic Cash Flow'!$I$10*(1+'CornSoyWheat Rot. Sensitivity'!$F126)*'Organic Cash Flow'!$I$11-'Organic Cash Flow'!$I$45,(1+'CornSoyWheat Rot. Sensitivity'!R$123)*'Organic Cash Flow'!$M$10*(1+'CornSoyWheat Rot. Sensitivity'!$F126)*'Organic Cash Flow'!$M$11-'Organic Cash Flow'!$M$45)</f>
        <v>0</v>
      </c>
      <c r="S126" s="33">
        <f>NPV('Organic Cash Flow'!$C$3,'Organic Cash Flow'!$E$46,(1+'CornSoyWheat Rot. Sensitivity'!S$123)*'Organic Cash Flow'!$I$10*(1+'CornSoyWheat Rot. Sensitivity'!$F126)*'Organic Cash Flow'!$I$11-'Organic Cash Flow'!$I$45,(1+'CornSoyWheat Rot. Sensitivity'!S$123)*'Organic Cash Flow'!$M$10*(1+'CornSoyWheat Rot. Sensitivity'!$F126)*'Organic Cash Flow'!$M$11-'Organic Cash Flow'!$M$45)</f>
        <v>0</v>
      </c>
      <c r="T126" s="33"/>
      <c r="U126" s="67"/>
      <c r="W126" s="149"/>
      <c r="X126" s="32">
        <f t="shared" si="11"/>
        <v>-0.2</v>
      </c>
      <c r="Y126" s="35" t="e">
        <f>G126/NPV('Organic Cash Flow'!$C$3,'Organic Cash Flow'!$E$45,'Organic Cash Flow'!$I$45,'Organic Cash Flow'!$M$45)</f>
        <v>#DIV/0!</v>
      </c>
      <c r="Z126" s="35" t="e">
        <f>H126/NPV('Organic Cash Flow'!$C$3,'Organic Cash Flow'!$E$45,'Organic Cash Flow'!$I$45,'Organic Cash Flow'!$M$45)</f>
        <v>#DIV/0!</v>
      </c>
      <c r="AA126" s="35" t="e">
        <f>I126/NPV('Organic Cash Flow'!$C$3,'Organic Cash Flow'!$E$45,'Organic Cash Flow'!$I$45,'Organic Cash Flow'!$M$45)</f>
        <v>#DIV/0!</v>
      </c>
      <c r="AB126" s="35" t="e">
        <f>J126/NPV('Organic Cash Flow'!$C$3,'Organic Cash Flow'!$E$45,'Organic Cash Flow'!$I$45,'Organic Cash Flow'!$M$45)</f>
        <v>#DIV/0!</v>
      </c>
      <c r="AC126" s="35" t="e">
        <f>K126/NPV('Organic Cash Flow'!$C$3,'Organic Cash Flow'!$E$45,'Organic Cash Flow'!$I$45,'Organic Cash Flow'!$M$45)</f>
        <v>#DIV/0!</v>
      </c>
      <c r="AD126" s="35" t="e">
        <f>L126/NPV('Organic Cash Flow'!$C$3,'Organic Cash Flow'!$E$45,'Organic Cash Flow'!$I$45,'Organic Cash Flow'!$M$45)</f>
        <v>#DIV/0!</v>
      </c>
      <c r="AE126" s="35" t="e">
        <f>M126/NPV('Organic Cash Flow'!$C$3,'Organic Cash Flow'!$E$45,'Organic Cash Flow'!$I$45,'Organic Cash Flow'!$M$45)</f>
        <v>#DIV/0!</v>
      </c>
      <c r="AF126" s="35" t="e">
        <f>N126/NPV('Organic Cash Flow'!$C$3,'Organic Cash Flow'!$E$45,'Organic Cash Flow'!$I$45,'Organic Cash Flow'!$M$45)</f>
        <v>#DIV/0!</v>
      </c>
      <c r="AG126" s="35" t="e">
        <f>O126/NPV('Organic Cash Flow'!$C$3,'Organic Cash Flow'!$E$45,'Organic Cash Flow'!$I$45,'Organic Cash Flow'!$M$45)</f>
        <v>#DIV/0!</v>
      </c>
      <c r="AH126" s="35" t="e">
        <f>P126/NPV('Organic Cash Flow'!$C$3,'Organic Cash Flow'!$E$45,'Organic Cash Flow'!$I$45,'Organic Cash Flow'!$M$45)</f>
        <v>#DIV/0!</v>
      </c>
      <c r="AI126" s="35" t="e">
        <f>Q126/NPV('Organic Cash Flow'!$C$3,'Organic Cash Flow'!$E$45,'Organic Cash Flow'!$I$45,'Organic Cash Flow'!$M$45)</f>
        <v>#DIV/0!</v>
      </c>
      <c r="AJ126" s="35" t="e">
        <f>R126/NPV('Organic Cash Flow'!$C$3,'Organic Cash Flow'!$E$45,'Organic Cash Flow'!$I$45,'Organic Cash Flow'!$M$45)</f>
        <v>#DIV/0!</v>
      </c>
      <c r="AK126" s="35" t="e">
        <f>S126/NPV('Organic Cash Flow'!$C$3,'Organic Cash Flow'!$E$45,'Organic Cash Flow'!$I$45,'Organic Cash Flow'!$M$45)</f>
        <v>#DIV/0!</v>
      </c>
      <c r="AL126" s="17"/>
      <c r="AM126" s="61"/>
    </row>
    <row r="127" spans="1:39" x14ac:dyDescent="0.25">
      <c r="A127" s="167"/>
      <c r="B127" s="149"/>
      <c r="C127" s="176">
        <f>'Organic Cash Flow'!$E$11</f>
        <v>0</v>
      </c>
      <c r="D127" s="176">
        <f>(1+F127)*'Organic Cash Flow'!$I$11</f>
        <v>0</v>
      </c>
      <c r="E127" s="176">
        <f>(1+F127)*'Organic Cash Flow'!$M$11</f>
        <v>0</v>
      </c>
      <c r="F127" s="173">
        <v>-0.15</v>
      </c>
      <c r="G127" s="33">
        <f>NPV('Organic Cash Flow'!$C$3,'Organic Cash Flow'!$E$46,(1+'CornSoyWheat Rot. Sensitivity'!G$123)*'Organic Cash Flow'!$I$10*(1+'CornSoyWheat Rot. Sensitivity'!$F127)*'Organic Cash Flow'!$I$11-'Organic Cash Flow'!$I$45,(1+'CornSoyWheat Rot. Sensitivity'!G$123)*'Organic Cash Flow'!$M$10*(1+'CornSoyWheat Rot. Sensitivity'!$F127)*'Organic Cash Flow'!$M$11-'Organic Cash Flow'!$M$45)</f>
        <v>0</v>
      </c>
      <c r="H127" s="33">
        <f>NPV('Organic Cash Flow'!$C$3,'Organic Cash Flow'!$E$46,(1+'CornSoyWheat Rot. Sensitivity'!H$123)*'Organic Cash Flow'!$I$10*(1+'CornSoyWheat Rot. Sensitivity'!$F127)*'Organic Cash Flow'!$I$11-'Organic Cash Flow'!$I$45,(1+'CornSoyWheat Rot. Sensitivity'!H$123)*'Organic Cash Flow'!$M$10*(1+'CornSoyWheat Rot. Sensitivity'!$F127)*'Organic Cash Flow'!$M$11-'Organic Cash Flow'!$M$45)</f>
        <v>0</v>
      </c>
      <c r="I127" s="33">
        <f>NPV('Organic Cash Flow'!$C$3,'Organic Cash Flow'!$E$46,(1+'CornSoyWheat Rot. Sensitivity'!I$123)*'Organic Cash Flow'!$I$10*(1+'CornSoyWheat Rot. Sensitivity'!$F127)*'Organic Cash Flow'!$I$11-'Organic Cash Flow'!$I$45,(1+'CornSoyWheat Rot. Sensitivity'!I$123)*'Organic Cash Flow'!$M$10*(1+'CornSoyWheat Rot. Sensitivity'!$F127)*'Organic Cash Flow'!$M$11-'Organic Cash Flow'!$M$45)</f>
        <v>0</v>
      </c>
      <c r="J127" s="33">
        <f>NPV('Organic Cash Flow'!$C$3,'Organic Cash Flow'!$E$46,(1+'CornSoyWheat Rot. Sensitivity'!J$123)*'Organic Cash Flow'!$I$10*(1+'CornSoyWheat Rot. Sensitivity'!$F127)*'Organic Cash Flow'!$I$11-'Organic Cash Flow'!$I$45,(1+'CornSoyWheat Rot. Sensitivity'!J$123)*'Organic Cash Flow'!$M$10*(1+'CornSoyWheat Rot. Sensitivity'!$F127)*'Organic Cash Flow'!$M$11-'Organic Cash Flow'!$M$45)</f>
        <v>0</v>
      </c>
      <c r="K127" s="33">
        <f>NPV('Organic Cash Flow'!$C$3,'Organic Cash Flow'!$E$46,(1+'CornSoyWheat Rot. Sensitivity'!K$123)*'Organic Cash Flow'!$I$10*(1+'CornSoyWheat Rot. Sensitivity'!$F127)*'Organic Cash Flow'!$I$11-'Organic Cash Flow'!$I$45,(1+'CornSoyWheat Rot. Sensitivity'!K$123)*'Organic Cash Flow'!$M$10*(1+'CornSoyWheat Rot. Sensitivity'!$F127)*'Organic Cash Flow'!$M$11-'Organic Cash Flow'!$M$45)</f>
        <v>0</v>
      </c>
      <c r="L127" s="33">
        <f>NPV('Organic Cash Flow'!$C$3,'Organic Cash Flow'!$E$46,(1+'CornSoyWheat Rot. Sensitivity'!L$123)*'Organic Cash Flow'!$I$10*(1+'CornSoyWheat Rot. Sensitivity'!$F127)*'Organic Cash Flow'!$I$11-'Organic Cash Flow'!$I$45,(1+'CornSoyWheat Rot. Sensitivity'!L$123)*'Organic Cash Flow'!$M$10*(1+'CornSoyWheat Rot. Sensitivity'!$F127)*'Organic Cash Flow'!$M$11-'Organic Cash Flow'!$M$45)</f>
        <v>0</v>
      </c>
      <c r="M127" s="33">
        <f>NPV('Organic Cash Flow'!$C$3,'Organic Cash Flow'!$E$46,(1+'CornSoyWheat Rot. Sensitivity'!M$123)*'Organic Cash Flow'!$I$10*(1+'CornSoyWheat Rot. Sensitivity'!$F127)*'Organic Cash Flow'!$I$11-'Organic Cash Flow'!$I$45,(1+'CornSoyWheat Rot. Sensitivity'!M$123)*'Organic Cash Flow'!$M$10*(1+'CornSoyWheat Rot. Sensitivity'!$F127)*'Organic Cash Flow'!$M$11-'Organic Cash Flow'!$M$45)</f>
        <v>0</v>
      </c>
      <c r="N127" s="33">
        <f>NPV('Organic Cash Flow'!$C$3,'Organic Cash Flow'!$E$46,(1+'CornSoyWheat Rot. Sensitivity'!N$123)*'Organic Cash Flow'!$I$10*(1+'CornSoyWheat Rot. Sensitivity'!$F127)*'Organic Cash Flow'!$I$11-'Organic Cash Flow'!$I$45,(1+'CornSoyWheat Rot. Sensitivity'!N$123)*'Organic Cash Flow'!$M$10*(1+'CornSoyWheat Rot. Sensitivity'!$F127)*'Organic Cash Flow'!$M$11-'Organic Cash Flow'!$M$45)</f>
        <v>0</v>
      </c>
      <c r="O127" s="33">
        <f>NPV('Organic Cash Flow'!$C$3,'Organic Cash Flow'!$E$46,(1+'CornSoyWheat Rot. Sensitivity'!O$123)*'Organic Cash Flow'!$I$10*(1+'CornSoyWheat Rot. Sensitivity'!$F127)*'Organic Cash Flow'!$I$11-'Organic Cash Flow'!$I$45,(1+'CornSoyWheat Rot. Sensitivity'!O$123)*'Organic Cash Flow'!$M$10*(1+'CornSoyWheat Rot. Sensitivity'!$F127)*'Organic Cash Flow'!$M$11-'Organic Cash Flow'!$M$45)</f>
        <v>0</v>
      </c>
      <c r="P127" s="33">
        <f>NPV('Organic Cash Flow'!$C$3,'Organic Cash Flow'!$E$46,(1+'CornSoyWheat Rot. Sensitivity'!P$123)*'Organic Cash Flow'!$I$10*(1+'CornSoyWheat Rot. Sensitivity'!$F127)*'Organic Cash Flow'!$I$11-'Organic Cash Flow'!$I$45,(1+'CornSoyWheat Rot. Sensitivity'!P$123)*'Organic Cash Flow'!$M$10*(1+'CornSoyWheat Rot. Sensitivity'!$F127)*'Organic Cash Flow'!$M$11-'Organic Cash Flow'!$M$45)</f>
        <v>0</v>
      </c>
      <c r="Q127" s="33">
        <f>NPV('Organic Cash Flow'!$C$3,'Organic Cash Flow'!$E$46,(1+'CornSoyWheat Rot. Sensitivity'!Q$123)*'Organic Cash Flow'!$I$10*(1+'CornSoyWheat Rot. Sensitivity'!$F127)*'Organic Cash Flow'!$I$11-'Organic Cash Flow'!$I$45,(1+'CornSoyWheat Rot. Sensitivity'!Q$123)*'Organic Cash Flow'!$M$10*(1+'CornSoyWheat Rot. Sensitivity'!$F127)*'Organic Cash Flow'!$M$11-'Organic Cash Flow'!$M$45)</f>
        <v>0</v>
      </c>
      <c r="R127" s="33">
        <f>NPV('Organic Cash Flow'!$C$3,'Organic Cash Flow'!$E$46,(1+'CornSoyWheat Rot. Sensitivity'!R$123)*'Organic Cash Flow'!$I$10*(1+'CornSoyWheat Rot. Sensitivity'!$F127)*'Organic Cash Flow'!$I$11-'Organic Cash Flow'!$I$45,(1+'CornSoyWheat Rot. Sensitivity'!R$123)*'Organic Cash Flow'!$M$10*(1+'CornSoyWheat Rot. Sensitivity'!$F127)*'Organic Cash Flow'!$M$11-'Organic Cash Flow'!$M$45)</f>
        <v>0</v>
      </c>
      <c r="S127" s="33">
        <f>NPV('Organic Cash Flow'!$C$3,'Organic Cash Flow'!$E$46,(1+'CornSoyWheat Rot. Sensitivity'!S$123)*'Organic Cash Flow'!$I$10*(1+'CornSoyWheat Rot. Sensitivity'!$F127)*'Organic Cash Flow'!$I$11-'Organic Cash Flow'!$I$45,(1+'CornSoyWheat Rot. Sensitivity'!S$123)*'Organic Cash Flow'!$M$10*(1+'CornSoyWheat Rot. Sensitivity'!$F127)*'Organic Cash Flow'!$M$11-'Organic Cash Flow'!$M$45)</f>
        <v>0</v>
      </c>
      <c r="T127" s="33"/>
      <c r="U127" s="67"/>
      <c r="W127" s="149"/>
      <c r="X127" s="32">
        <f t="shared" si="11"/>
        <v>-0.15</v>
      </c>
      <c r="Y127" s="35" t="e">
        <f>G127/NPV('Organic Cash Flow'!$C$3,'Organic Cash Flow'!$E$45,'Organic Cash Flow'!$I$45,'Organic Cash Flow'!$M$45)</f>
        <v>#DIV/0!</v>
      </c>
      <c r="Z127" s="35" t="e">
        <f>H127/NPV('Organic Cash Flow'!$C$3,'Organic Cash Flow'!$E$45,'Organic Cash Flow'!$I$45,'Organic Cash Flow'!$M$45)</f>
        <v>#DIV/0!</v>
      </c>
      <c r="AA127" s="35" t="e">
        <f>I127/NPV('Organic Cash Flow'!$C$3,'Organic Cash Flow'!$E$45,'Organic Cash Flow'!$I$45,'Organic Cash Flow'!$M$45)</f>
        <v>#DIV/0!</v>
      </c>
      <c r="AB127" s="35" t="e">
        <f>J127/NPV('Organic Cash Flow'!$C$3,'Organic Cash Flow'!$E$45,'Organic Cash Flow'!$I$45,'Organic Cash Flow'!$M$45)</f>
        <v>#DIV/0!</v>
      </c>
      <c r="AC127" s="35" t="e">
        <f>K127/NPV('Organic Cash Flow'!$C$3,'Organic Cash Flow'!$E$45,'Organic Cash Flow'!$I$45,'Organic Cash Flow'!$M$45)</f>
        <v>#DIV/0!</v>
      </c>
      <c r="AD127" s="35" t="e">
        <f>L127/NPV('Organic Cash Flow'!$C$3,'Organic Cash Flow'!$E$45,'Organic Cash Flow'!$I$45,'Organic Cash Flow'!$M$45)</f>
        <v>#DIV/0!</v>
      </c>
      <c r="AE127" s="35" t="e">
        <f>M127/NPV('Organic Cash Flow'!$C$3,'Organic Cash Flow'!$E$45,'Organic Cash Flow'!$I$45,'Organic Cash Flow'!$M$45)</f>
        <v>#DIV/0!</v>
      </c>
      <c r="AF127" s="35" t="e">
        <f>N127/NPV('Organic Cash Flow'!$C$3,'Organic Cash Flow'!$E$45,'Organic Cash Flow'!$I$45,'Organic Cash Flow'!$M$45)</f>
        <v>#DIV/0!</v>
      </c>
      <c r="AG127" s="35" t="e">
        <f>O127/NPV('Organic Cash Flow'!$C$3,'Organic Cash Flow'!$E$45,'Organic Cash Flow'!$I$45,'Organic Cash Flow'!$M$45)</f>
        <v>#DIV/0!</v>
      </c>
      <c r="AH127" s="35" t="e">
        <f>P127/NPV('Organic Cash Flow'!$C$3,'Organic Cash Flow'!$E$45,'Organic Cash Flow'!$I$45,'Organic Cash Flow'!$M$45)</f>
        <v>#DIV/0!</v>
      </c>
      <c r="AI127" s="35" t="e">
        <f>Q127/NPV('Organic Cash Flow'!$C$3,'Organic Cash Flow'!$E$45,'Organic Cash Flow'!$I$45,'Organic Cash Flow'!$M$45)</f>
        <v>#DIV/0!</v>
      </c>
      <c r="AJ127" s="35" t="e">
        <f>R127/NPV('Organic Cash Flow'!$C$3,'Organic Cash Flow'!$E$45,'Organic Cash Flow'!$I$45,'Organic Cash Flow'!$M$45)</f>
        <v>#DIV/0!</v>
      </c>
      <c r="AK127" s="35" t="e">
        <f>S127/NPV('Organic Cash Flow'!$C$3,'Organic Cash Flow'!$E$45,'Organic Cash Flow'!$I$45,'Organic Cash Flow'!$M$45)</f>
        <v>#DIV/0!</v>
      </c>
      <c r="AL127" s="17"/>
      <c r="AM127" s="61"/>
    </row>
    <row r="128" spans="1:39" x14ac:dyDescent="0.25">
      <c r="A128" s="167"/>
      <c r="B128" s="149"/>
      <c r="C128" s="176">
        <f>'Organic Cash Flow'!$E$11</f>
        <v>0</v>
      </c>
      <c r="D128" s="176">
        <f>(1+F128)*'Organic Cash Flow'!$I$11</f>
        <v>0</v>
      </c>
      <c r="E128" s="176">
        <f>(1+F128)*'Organic Cash Flow'!$M$11</f>
        <v>0</v>
      </c>
      <c r="F128" s="173">
        <v>-0.1</v>
      </c>
      <c r="G128" s="33">
        <f>NPV('Organic Cash Flow'!$C$3,'Organic Cash Flow'!$E$46,(1+'CornSoyWheat Rot. Sensitivity'!G$123)*'Organic Cash Flow'!$I$10*(1+'CornSoyWheat Rot. Sensitivity'!$F128)*'Organic Cash Flow'!$I$11-'Organic Cash Flow'!$I$45,(1+'CornSoyWheat Rot. Sensitivity'!G$123)*'Organic Cash Flow'!$M$10*(1+'CornSoyWheat Rot. Sensitivity'!$F128)*'Organic Cash Flow'!$M$11-'Organic Cash Flow'!$M$45)</f>
        <v>0</v>
      </c>
      <c r="H128" s="33">
        <f>NPV('Organic Cash Flow'!$C$3,'Organic Cash Flow'!$E$46,(1+'CornSoyWheat Rot. Sensitivity'!H$123)*'Organic Cash Flow'!$I$10*(1+'CornSoyWheat Rot. Sensitivity'!$F128)*'Organic Cash Flow'!$I$11-'Organic Cash Flow'!$I$45,(1+'CornSoyWheat Rot. Sensitivity'!H$123)*'Organic Cash Flow'!$M$10*(1+'CornSoyWheat Rot. Sensitivity'!$F128)*'Organic Cash Flow'!$M$11-'Organic Cash Flow'!$M$45)</f>
        <v>0</v>
      </c>
      <c r="I128" s="33">
        <f>NPV('Organic Cash Flow'!$C$3,'Organic Cash Flow'!$E$46,(1+'CornSoyWheat Rot. Sensitivity'!I$123)*'Organic Cash Flow'!$I$10*(1+'CornSoyWheat Rot. Sensitivity'!$F128)*'Organic Cash Flow'!$I$11-'Organic Cash Flow'!$I$45,(1+'CornSoyWheat Rot. Sensitivity'!I$123)*'Organic Cash Flow'!$M$10*(1+'CornSoyWheat Rot. Sensitivity'!$F128)*'Organic Cash Flow'!$M$11-'Organic Cash Flow'!$M$45)</f>
        <v>0</v>
      </c>
      <c r="J128" s="33">
        <f>NPV('Organic Cash Flow'!$C$3,'Organic Cash Flow'!$E$46,(1+'CornSoyWheat Rot. Sensitivity'!J$123)*'Organic Cash Flow'!$I$10*(1+'CornSoyWheat Rot. Sensitivity'!$F128)*'Organic Cash Flow'!$I$11-'Organic Cash Flow'!$I$45,(1+'CornSoyWheat Rot. Sensitivity'!J$123)*'Organic Cash Flow'!$M$10*(1+'CornSoyWheat Rot. Sensitivity'!$F128)*'Organic Cash Flow'!$M$11-'Organic Cash Flow'!$M$45)</f>
        <v>0</v>
      </c>
      <c r="K128" s="33">
        <f>NPV('Organic Cash Flow'!$C$3,'Organic Cash Flow'!$E$46,(1+'CornSoyWheat Rot. Sensitivity'!K$123)*'Organic Cash Flow'!$I$10*(1+'CornSoyWheat Rot. Sensitivity'!$F128)*'Organic Cash Flow'!$I$11-'Organic Cash Flow'!$I$45,(1+'CornSoyWheat Rot. Sensitivity'!K$123)*'Organic Cash Flow'!$M$10*(1+'CornSoyWheat Rot. Sensitivity'!$F128)*'Organic Cash Flow'!$M$11-'Organic Cash Flow'!$M$45)</f>
        <v>0</v>
      </c>
      <c r="L128" s="33">
        <f>NPV('Organic Cash Flow'!$C$3,'Organic Cash Flow'!$E$46,(1+'CornSoyWheat Rot. Sensitivity'!L$123)*'Organic Cash Flow'!$I$10*(1+'CornSoyWheat Rot. Sensitivity'!$F128)*'Organic Cash Flow'!$I$11-'Organic Cash Flow'!$I$45,(1+'CornSoyWheat Rot. Sensitivity'!L$123)*'Organic Cash Flow'!$M$10*(1+'CornSoyWheat Rot. Sensitivity'!$F128)*'Organic Cash Flow'!$M$11-'Organic Cash Flow'!$M$45)</f>
        <v>0</v>
      </c>
      <c r="M128" s="33">
        <f>NPV('Organic Cash Flow'!$C$3,'Organic Cash Flow'!$E$46,(1+'CornSoyWheat Rot. Sensitivity'!M$123)*'Organic Cash Flow'!$I$10*(1+'CornSoyWheat Rot. Sensitivity'!$F128)*'Organic Cash Flow'!$I$11-'Organic Cash Flow'!$I$45,(1+'CornSoyWheat Rot. Sensitivity'!M$123)*'Organic Cash Flow'!$M$10*(1+'CornSoyWheat Rot. Sensitivity'!$F128)*'Organic Cash Flow'!$M$11-'Organic Cash Flow'!$M$45)</f>
        <v>0</v>
      </c>
      <c r="N128" s="33">
        <f>NPV('Organic Cash Flow'!$C$3,'Organic Cash Flow'!$E$46,(1+'CornSoyWheat Rot. Sensitivity'!N$123)*'Organic Cash Flow'!$I$10*(1+'CornSoyWheat Rot. Sensitivity'!$F128)*'Organic Cash Flow'!$I$11-'Organic Cash Flow'!$I$45,(1+'CornSoyWheat Rot. Sensitivity'!N$123)*'Organic Cash Flow'!$M$10*(1+'CornSoyWheat Rot. Sensitivity'!$F128)*'Organic Cash Flow'!$M$11-'Organic Cash Flow'!$M$45)</f>
        <v>0</v>
      </c>
      <c r="O128" s="33">
        <f>NPV('Organic Cash Flow'!$C$3,'Organic Cash Flow'!$E$46,(1+'CornSoyWheat Rot. Sensitivity'!O$123)*'Organic Cash Flow'!$I$10*(1+'CornSoyWheat Rot. Sensitivity'!$F128)*'Organic Cash Flow'!$I$11-'Organic Cash Flow'!$I$45,(1+'CornSoyWheat Rot. Sensitivity'!O$123)*'Organic Cash Flow'!$M$10*(1+'CornSoyWheat Rot. Sensitivity'!$F128)*'Organic Cash Flow'!$M$11-'Organic Cash Flow'!$M$45)</f>
        <v>0</v>
      </c>
      <c r="P128" s="33">
        <f>NPV('Organic Cash Flow'!$C$3,'Organic Cash Flow'!$E$46,(1+'CornSoyWheat Rot. Sensitivity'!P$123)*'Organic Cash Flow'!$I$10*(1+'CornSoyWheat Rot. Sensitivity'!$F128)*'Organic Cash Flow'!$I$11-'Organic Cash Flow'!$I$45,(1+'CornSoyWheat Rot. Sensitivity'!P$123)*'Organic Cash Flow'!$M$10*(1+'CornSoyWheat Rot. Sensitivity'!$F128)*'Organic Cash Flow'!$M$11-'Organic Cash Flow'!$M$45)</f>
        <v>0</v>
      </c>
      <c r="Q128" s="33">
        <f>NPV('Organic Cash Flow'!$C$3,'Organic Cash Flow'!$E$46,(1+'CornSoyWheat Rot. Sensitivity'!Q$123)*'Organic Cash Flow'!$I$10*(1+'CornSoyWheat Rot. Sensitivity'!$F128)*'Organic Cash Flow'!$I$11-'Organic Cash Flow'!$I$45,(1+'CornSoyWheat Rot. Sensitivity'!Q$123)*'Organic Cash Flow'!$M$10*(1+'CornSoyWheat Rot. Sensitivity'!$F128)*'Organic Cash Flow'!$M$11-'Organic Cash Flow'!$M$45)</f>
        <v>0</v>
      </c>
      <c r="R128" s="33">
        <f>NPV('Organic Cash Flow'!$C$3,'Organic Cash Flow'!$E$46,(1+'CornSoyWheat Rot. Sensitivity'!R$123)*'Organic Cash Flow'!$I$10*(1+'CornSoyWheat Rot. Sensitivity'!$F128)*'Organic Cash Flow'!$I$11-'Organic Cash Flow'!$I$45,(1+'CornSoyWheat Rot. Sensitivity'!R$123)*'Organic Cash Flow'!$M$10*(1+'CornSoyWheat Rot. Sensitivity'!$F128)*'Organic Cash Flow'!$M$11-'Organic Cash Flow'!$M$45)</f>
        <v>0</v>
      </c>
      <c r="S128" s="33">
        <f>NPV('Organic Cash Flow'!$C$3,'Organic Cash Flow'!$E$46,(1+'CornSoyWheat Rot. Sensitivity'!S$123)*'Organic Cash Flow'!$I$10*(1+'CornSoyWheat Rot. Sensitivity'!$F128)*'Organic Cash Flow'!$I$11-'Organic Cash Flow'!$I$45,(1+'CornSoyWheat Rot. Sensitivity'!S$123)*'Organic Cash Flow'!$M$10*(1+'CornSoyWheat Rot. Sensitivity'!$F128)*'Organic Cash Flow'!$M$11-'Organic Cash Flow'!$M$45)</f>
        <v>0</v>
      </c>
      <c r="T128" s="33"/>
      <c r="U128" s="67"/>
      <c r="W128" s="149"/>
      <c r="X128" s="32">
        <f t="shared" si="11"/>
        <v>-0.1</v>
      </c>
      <c r="Y128" s="35" t="e">
        <f>G128/NPV('Organic Cash Flow'!$C$3,'Organic Cash Flow'!$E$45,'Organic Cash Flow'!$I$45,'Organic Cash Flow'!$M$45)</f>
        <v>#DIV/0!</v>
      </c>
      <c r="Z128" s="35" t="e">
        <f>H128/NPV('Organic Cash Flow'!$C$3,'Organic Cash Flow'!$E$45,'Organic Cash Flow'!$I$45,'Organic Cash Flow'!$M$45)</f>
        <v>#DIV/0!</v>
      </c>
      <c r="AA128" s="35" t="e">
        <f>I128/NPV('Organic Cash Flow'!$C$3,'Organic Cash Flow'!$E$45,'Organic Cash Flow'!$I$45,'Organic Cash Flow'!$M$45)</f>
        <v>#DIV/0!</v>
      </c>
      <c r="AB128" s="35" t="e">
        <f>J128/NPV('Organic Cash Flow'!$C$3,'Organic Cash Flow'!$E$45,'Organic Cash Flow'!$I$45,'Organic Cash Flow'!$M$45)</f>
        <v>#DIV/0!</v>
      </c>
      <c r="AC128" s="35" t="e">
        <f>K128/NPV('Organic Cash Flow'!$C$3,'Organic Cash Flow'!$E$45,'Organic Cash Flow'!$I$45,'Organic Cash Flow'!$M$45)</f>
        <v>#DIV/0!</v>
      </c>
      <c r="AD128" s="35" t="e">
        <f>L128/NPV('Organic Cash Flow'!$C$3,'Organic Cash Flow'!$E$45,'Organic Cash Flow'!$I$45,'Organic Cash Flow'!$M$45)</f>
        <v>#DIV/0!</v>
      </c>
      <c r="AE128" s="35" t="e">
        <f>M128/NPV('Organic Cash Flow'!$C$3,'Organic Cash Flow'!$E$45,'Organic Cash Flow'!$I$45,'Organic Cash Flow'!$M$45)</f>
        <v>#DIV/0!</v>
      </c>
      <c r="AF128" s="35" t="e">
        <f>N128/NPV('Organic Cash Flow'!$C$3,'Organic Cash Flow'!$E$45,'Organic Cash Flow'!$I$45,'Organic Cash Flow'!$M$45)</f>
        <v>#DIV/0!</v>
      </c>
      <c r="AG128" s="35" t="e">
        <f>O128/NPV('Organic Cash Flow'!$C$3,'Organic Cash Flow'!$E$45,'Organic Cash Flow'!$I$45,'Organic Cash Flow'!$M$45)</f>
        <v>#DIV/0!</v>
      </c>
      <c r="AH128" s="35" t="e">
        <f>P128/NPV('Organic Cash Flow'!$C$3,'Organic Cash Flow'!$E$45,'Organic Cash Flow'!$I$45,'Organic Cash Flow'!$M$45)</f>
        <v>#DIV/0!</v>
      </c>
      <c r="AI128" s="35" t="e">
        <f>Q128/NPV('Organic Cash Flow'!$C$3,'Organic Cash Flow'!$E$45,'Organic Cash Flow'!$I$45,'Organic Cash Flow'!$M$45)</f>
        <v>#DIV/0!</v>
      </c>
      <c r="AJ128" s="35" t="e">
        <f>R128/NPV('Organic Cash Flow'!$C$3,'Organic Cash Flow'!$E$45,'Organic Cash Flow'!$I$45,'Organic Cash Flow'!$M$45)</f>
        <v>#DIV/0!</v>
      </c>
      <c r="AK128" s="35" t="e">
        <f>S128/NPV('Organic Cash Flow'!$C$3,'Organic Cash Flow'!$E$45,'Organic Cash Flow'!$I$45,'Organic Cash Flow'!$M$45)</f>
        <v>#DIV/0!</v>
      </c>
      <c r="AL128" s="17"/>
      <c r="AM128" s="61"/>
    </row>
    <row r="129" spans="1:39" x14ac:dyDescent="0.25">
      <c r="A129" s="167"/>
      <c r="B129" s="149"/>
      <c r="C129" s="176">
        <f>'Organic Cash Flow'!$E$11</f>
        <v>0</v>
      </c>
      <c r="D129" s="176">
        <f>(1+F129)*'Organic Cash Flow'!$I$11</f>
        <v>0</v>
      </c>
      <c r="E129" s="176">
        <f>(1+F129)*'Organic Cash Flow'!$M$11</f>
        <v>0</v>
      </c>
      <c r="F129" s="173">
        <v>-0.05</v>
      </c>
      <c r="G129" s="33">
        <f>NPV('Organic Cash Flow'!$C$3,'Organic Cash Flow'!$E$46,(1+'CornSoyWheat Rot. Sensitivity'!G$123)*'Organic Cash Flow'!$I$10*(1+'CornSoyWheat Rot. Sensitivity'!$F129)*'Organic Cash Flow'!$I$11-'Organic Cash Flow'!$I$45,(1+'CornSoyWheat Rot. Sensitivity'!G$123)*'Organic Cash Flow'!$M$10*(1+'CornSoyWheat Rot. Sensitivity'!$F129)*'Organic Cash Flow'!$M$11-'Organic Cash Flow'!$M$45)</f>
        <v>0</v>
      </c>
      <c r="H129" s="33">
        <f>NPV('Organic Cash Flow'!$C$3,'Organic Cash Flow'!$E$46,(1+'CornSoyWheat Rot. Sensitivity'!H$123)*'Organic Cash Flow'!$I$10*(1+'CornSoyWheat Rot. Sensitivity'!$F129)*'Organic Cash Flow'!$I$11-'Organic Cash Flow'!$I$45,(1+'CornSoyWheat Rot. Sensitivity'!H$123)*'Organic Cash Flow'!$M$10*(1+'CornSoyWheat Rot. Sensitivity'!$F129)*'Organic Cash Flow'!$M$11-'Organic Cash Flow'!$M$45)</f>
        <v>0</v>
      </c>
      <c r="I129" s="33">
        <f>NPV('Organic Cash Flow'!$C$3,'Organic Cash Flow'!$E$46,(1+'CornSoyWheat Rot. Sensitivity'!I$123)*'Organic Cash Flow'!$I$10*(1+'CornSoyWheat Rot. Sensitivity'!$F129)*'Organic Cash Flow'!$I$11-'Organic Cash Flow'!$I$45,(1+'CornSoyWheat Rot. Sensitivity'!I$123)*'Organic Cash Flow'!$M$10*(1+'CornSoyWheat Rot. Sensitivity'!$F129)*'Organic Cash Flow'!$M$11-'Organic Cash Flow'!$M$45)</f>
        <v>0</v>
      </c>
      <c r="J129" s="33">
        <f>NPV('Organic Cash Flow'!$C$3,'Organic Cash Flow'!$E$46,(1+'CornSoyWheat Rot. Sensitivity'!J$123)*'Organic Cash Flow'!$I$10*(1+'CornSoyWheat Rot. Sensitivity'!$F129)*'Organic Cash Flow'!$I$11-'Organic Cash Flow'!$I$45,(1+'CornSoyWheat Rot. Sensitivity'!J$123)*'Organic Cash Flow'!$M$10*(1+'CornSoyWheat Rot. Sensitivity'!$F129)*'Organic Cash Flow'!$M$11-'Organic Cash Flow'!$M$45)</f>
        <v>0</v>
      </c>
      <c r="K129" s="33">
        <f>NPV('Organic Cash Flow'!$C$3,'Organic Cash Flow'!$E$46,(1+'CornSoyWheat Rot. Sensitivity'!K$123)*'Organic Cash Flow'!$I$10*(1+'CornSoyWheat Rot. Sensitivity'!$F129)*'Organic Cash Flow'!$I$11-'Organic Cash Flow'!$I$45,(1+'CornSoyWheat Rot. Sensitivity'!K$123)*'Organic Cash Flow'!$M$10*(1+'CornSoyWheat Rot. Sensitivity'!$F129)*'Organic Cash Flow'!$M$11-'Organic Cash Flow'!$M$45)</f>
        <v>0</v>
      </c>
      <c r="L129" s="33">
        <f>NPV('Organic Cash Flow'!$C$3,'Organic Cash Flow'!$E$46,(1+'CornSoyWheat Rot. Sensitivity'!L$123)*'Organic Cash Flow'!$I$10*(1+'CornSoyWheat Rot. Sensitivity'!$F129)*'Organic Cash Flow'!$I$11-'Organic Cash Flow'!$I$45,(1+'CornSoyWheat Rot. Sensitivity'!L$123)*'Organic Cash Flow'!$M$10*(1+'CornSoyWheat Rot. Sensitivity'!$F129)*'Organic Cash Flow'!$M$11-'Organic Cash Flow'!$M$45)</f>
        <v>0</v>
      </c>
      <c r="M129" s="33">
        <f>NPV('Organic Cash Flow'!$C$3,'Organic Cash Flow'!$E$46,(1+'CornSoyWheat Rot. Sensitivity'!M$123)*'Organic Cash Flow'!$I$10*(1+'CornSoyWheat Rot. Sensitivity'!$F129)*'Organic Cash Flow'!$I$11-'Organic Cash Flow'!$I$45,(1+'CornSoyWheat Rot. Sensitivity'!M$123)*'Organic Cash Flow'!$M$10*(1+'CornSoyWheat Rot. Sensitivity'!$F129)*'Organic Cash Flow'!$M$11-'Organic Cash Flow'!$M$45)</f>
        <v>0</v>
      </c>
      <c r="N129" s="33">
        <f>NPV('Organic Cash Flow'!$C$3,'Organic Cash Flow'!$E$46,(1+'CornSoyWheat Rot. Sensitivity'!N$123)*'Organic Cash Flow'!$I$10*(1+'CornSoyWheat Rot. Sensitivity'!$F129)*'Organic Cash Flow'!$I$11-'Organic Cash Flow'!$I$45,(1+'CornSoyWheat Rot. Sensitivity'!N$123)*'Organic Cash Flow'!$M$10*(1+'CornSoyWheat Rot. Sensitivity'!$F129)*'Organic Cash Flow'!$M$11-'Organic Cash Flow'!$M$45)</f>
        <v>0</v>
      </c>
      <c r="O129" s="33">
        <f>NPV('Organic Cash Flow'!$C$3,'Organic Cash Flow'!$E$46,(1+'CornSoyWheat Rot. Sensitivity'!O$123)*'Organic Cash Flow'!$I$10*(1+'CornSoyWheat Rot. Sensitivity'!$F129)*'Organic Cash Flow'!$I$11-'Organic Cash Flow'!$I$45,(1+'CornSoyWheat Rot. Sensitivity'!O$123)*'Organic Cash Flow'!$M$10*(1+'CornSoyWheat Rot. Sensitivity'!$F129)*'Organic Cash Flow'!$M$11-'Organic Cash Flow'!$M$45)</f>
        <v>0</v>
      </c>
      <c r="P129" s="33">
        <f>NPV('Organic Cash Flow'!$C$3,'Organic Cash Flow'!$E$46,(1+'CornSoyWheat Rot. Sensitivity'!P$123)*'Organic Cash Flow'!$I$10*(1+'CornSoyWheat Rot. Sensitivity'!$F129)*'Organic Cash Flow'!$I$11-'Organic Cash Flow'!$I$45,(1+'CornSoyWheat Rot. Sensitivity'!P$123)*'Organic Cash Flow'!$M$10*(1+'CornSoyWheat Rot. Sensitivity'!$F129)*'Organic Cash Flow'!$M$11-'Organic Cash Flow'!$M$45)</f>
        <v>0</v>
      </c>
      <c r="Q129" s="33">
        <f>NPV('Organic Cash Flow'!$C$3,'Organic Cash Flow'!$E$46,(1+'CornSoyWheat Rot. Sensitivity'!Q$123)*'Organic Cash Flow'!$I$10*(1+'CornSoyWheat Rot. Sensitivity'!$F129)*'Organic Cash Flow'!$I$11-'Organic Cash Flow'!$I$45,(1+'CornSoyWheat Rot. Sensitivity'!Q$123)*'Organic Cash Flow'!$M$10*(1+'CornSoyWheat Rot. Sensitivity'!$F129)*'Organic Cash Flow'!$M$11-'Organic Cash Flow'!$M$45)</f>
        <v>0</v>
      </c>
      <c r="R129" s="33">
        <f>NPV('Organic Cash Flow'!$C$3,'Organic Cash Flow'!$E$46,(1+'CornSoyWheat Rot. Sensitivity'!R$123)*'Organic Cash Flow'!$I$10*(1+'CornSoyWheat Rot. Sensitivity'!$F129)*'Organic Cash Flow'!$I$11-'Organic Cash Flow'!$I$45,(1+'CornSoyWheat Rot. Sensitivity'!R$123)*'Organic Cash Flow'!$M$10*(1+'CornSoyWheat Rot. Sensitivity'!$F129)*'Organic Cash Flow'!$M$11-'Organic Cash Flow'!$M$45)</f>
        <v>0</v>
      </c>
      <c r="S129" s="33">
        <f>NPV('Organic Cash Flow'!$C$3,'Organic Cash Flow'!$E$46,(1+'CornSoyWheat Rot. Sensitivity'!S$123)*'Organic Cash Flow'!$I$10*(1+'CornSoyWheat Rot. Sensitivity'!$F129)*'Organic Cash Flow'!$I$11-'Organic Cash Flow'!$I$45,(1+'CornSoyWheat Rot. Sensitivity'!S$123)*'Organic Cash Flow'!$M$10*(1+'CornSoyWheat Rot. Sensitivity'!$F129)*'Organic Cash Flow'!$M$11-'Organic Cash Flow'!$M$45)</f>
        <v>0</v>
      </c>
      <c r="T129" s="33"/>
      <c r="U129" s="67"/>
      <c r="W129" s="149"/>
      <c r="X129" s="32">
        <f t="shared" si="11"/>
        <v>-0.05</v>
      </c>
      <c r="Y129" s="35" t="e">
        <f>G129/NPV('Organic Cash Flow'!$C$3,'Organic Cash Flow'!$E$45,'Organic Cash Flow'!$I$45,'Organic Cash Flow'!$M$45)</f>
        <v>#DIV/0!</v>
      </c>
      <c r="Z129" s="35" t="e">
        <f>H129/NPV('Organic Cash Flow'!$C$3,'Organic Cash Flow'!$E$45,'Organic Cash Flow'!$I$45,'Organic Cash Flow'!$M$45)</f>
        <v>#DIV/0!</v>
      </c>
      <c r="AA129" s="35" t="e">
        <f>I129/NPV('Organic Cash Flow'!$C$3,'Organic Cash Flow'!$E$45,'Organic Cash Flow'!$I$45,'Organic Cash Flow'!$M$45)</f>
        <v>#DIV/0!</v>
      </c>
      <c r="AB129" s="35" t="e">
        <f>J129/NPV('Organic Cash Flow'!$C$3,'Organic Cash Flow'!$E$45,'Organic Cash Flow'!$I$45,'Organic Cash Flow'!$M$45)</f>
        <v>#DIV/0!</v>
      </c>
      <c r="AC129" s="35" t="e">
        <f>K129/NPV('Organic Cash Flow'!$C$3,'Organic Cash Flow'!$E$45,'Organic Cash Flow'!$I$45,'Organic Cash Flow'!$M$45)</f>
        <v>#DIV/0!</v>
      </c>
      <c r="AD129" s="35" t="e">
        <f>L129/NPV('Organic Cash Flow'!$C$3,'Organic Cash Flow'!$E$45,'Organic Cash Flow'!$I$45,'Organic Cash Flow'!$M$45)</f>
        <v>#DIV/0!</v>
      </c>
      <c r="AE129" s="35" t="e">
        <f>M129/NPV('Organic Cash Flow'!$C$3,'Organic Cash Flow'!$E$45,'Organic Cash Flow'!$I$45,'Organic Cash Flow'!$M$45)</f>
        <v>#DIV/0!</v>
      </c>
      <c r="AF129" s="35" t="e">
        <f>N129/NPV('Organic Cash Flow'!$C$3,'Organic Cash Flow'!$E$45,'Organic Cash Flow'!$I$45,'Organic Cash Flow'!$M$45)</f>
        <v>#DIV/0!</v>
      </c>
      <c r="AG129" s="35" t="e">
        <f>O129/NPV('Organic Cash Flow'!$C$3,'Organic Cash Flow'!$E$45,'Organic Cash Flow'!$I$45,'Organic Cash Flow'!$M$45)</f>
        <v>#DIV/0!</v>
      </c>
      <c r="AH129" s="35" t="e">
        <f>P129/NPV('Organic Cash Flow'!$C$3,'Organic Cash Flow'!$E$45,'Organic Cash Flow'!$I$45,'Organic Cash Flow'!$M$45)</f>
        <v>#DIV/0!</v>
      </c>
      <c r="AI129" s="35" t="e">
        <f>Q129/NPV('Organic Cash Flow'!$C$3,'Organic Cash Flow'!$E$45,'Organic Cash Flow'!$I$45,'Organic Cash Flow'!$M$45)</f>
        <v>#DIV/0!</v>
      </c>
      <c r="AJ129" s="35" t="e">
        <f>R129/NPV('Organic Cash Flow'!$C$3,'Organic Cash Flow'!$E$45,'Organic Cash Flow'!$I$45,'Organic Cash Flow'!$M$45)</f>
        <v>#DIV/0!</v>
      </c>
      <c r="AK129" s="35" t="e">
        <f>S129/NPV('Organic Cash Flow'!$C$3,'Organic Cash Flow'!$E$45,'Organic Cash Flow'!$I$45,'Organic Cash Flow'!$M$45)</f>
        <v>#DIV/0!</v>
      </c>
      <c r="AL129" s="17"/>
      <c r="AM129" s="61"/>
    </row>
    <row r="130" spans="1:39" ht="15.75" x14ac:dyDescent="0.25">
      <c r="A130" s="167"/>
      <c r="B130" s="149"/>
      <c r="C130" s="176">
        <f>'Organic Cash Flow'!$E$11</f>
        <v>0</v>
      </c>
      <c r="D130" s="176">
        <f>(1+F130)*'Organic Cash Flow'!$I$11</f>
        <v>0</v>
      </c>
      <c r="E130" s="176">
        <f>(1+F130)*'Organic Cash Flow'!$M$11</f>
        <v>0</v>
      </c>
      <c r="F130" s="173">
        <v>0</v>
      </c>
      <c r="G130" s="33">
        <f>NPV('Organic Cash Flow'!$C$3,'Organic Cash Flow'!$E$46,(1+'CornSoyWheat Rot. Sensitivity'!G$123)*'Organic Cash Flow'!$I$10*(1+'CornSoyWheat Rot. Sensitivity'!$F130)*'Organic Cash Flow'!$I$11-'Organic Cash Flow'!$I$45,(1+'CornSoyWheat Rot. Sensitivity'!G$123)*'Organic Cash Flow'!$M$10*(1+'CornSoyWheat Rot. Sensitivity'!$F130)*'Organic Cash Flow'!$M$11-'Organic Cash Flow'!$M$45)</f>
        <v>0</v>
      </c>
      <c r="H130" s="33">
        <f>NPV('Organic Cash Flow'!$C$3,'Organic Cash Flow'!$E$46,(1+'CornSoyWheat Rot. Sensitivity'!H$123)*'Organic Cash Flow'!$I$10*(1+'CornSoyWheat Rot. Sensitivity'!$F130)*'Organic Cash Flow'!$I$11-'Organic Cash Flow'!$I$45,(1+'CornSoyWheat Rot. Sensitivity'!H$123)*'Organic Cash Flow'!$M$10*(1+'CornSoyWheat Rot. Sensitivity'!$F130)*'Organic Cash Flow'!$M$11-'Organic Cash Flow'!$M$45)</f>
        <v>0</v>
      </c>
      <c r="I130" s="33">
        <f>NPV('Organic Cash Flow'!$C$3,'Organic Cash Flow'!$E$46,(1+'CornSoyWheat Rot. Sensitivity'!I$123)*'Organic Cash Flow'!$I$10*(1+'CornSoyWheat Rot. Sensitivity'!$F130)*'Organic Cash Flow'!$I$11-'Organic Cash Flow'!$I$45,(1+'CornSoyWheat Rot. Sensitivity'!I$123)*'Organic Cash Flow'!$M$10*(1+'CornSoyWheat Rot. Sensitivity'!$F130)*'Organic Cash Flow'!$M$11-'Organic Cash Flow'!$M$45)</f>
        <v>0</v>
      </c>
      <c r="J130" s="33">
        <f>NPV('Organic Cash Flow'!$C$3,'Organic Cash Flow'!$E$46,(1+'CornSoyWheat Rot. Sensitivity'!J$123)*'Organic Cash Flow'!$I$10*(1+'CornSoyWheat Rot. Sensitivity'!$F130)*'Organic Cash Flow'!$I$11-'Organic Cash Flow'!$I$45,(1+'CornSoyWheat Rot. Sensitivity'!J$123)*'Organic Cash Flow'!$M$10*(1+'CornSoyWheat Rot. Sensitivity'!$F130)*'Organic Cash Flow'!$M$11-'Organic Cash Flow'!$M$45)</f>
        <v>0</v>
      </c>
      <c r="K130" s="33">
        <f>NPV('Organic Cash Flow'!$C$3,'Organic Cash Flow'!$E$46,(1+'CornSoyWheat Rot. Sensitivity'!K$123)*'Organic Cash Flow'!$I$10*(1+'CornSoyWheat Rot. Sensitivity'!$F130)*'Organic Cash Flow'!$I$11-'Organic Cash Flow'!$I$45,(1+'CornSoyWheat Rot. Sensitivity'!K$123)*'Organic Cash Flow'!$M$10*(1+'CornSoyWheat Rot. Sensitivity'!$F130)*'Organic Cash Flow'!$M$11-'Organic Cash Flow'!$M$45)</f>
        <v>0</v>
      </c>
      <c r="L130" s="33">
        <f>NPV('Organic Cash Flow'!$C$3,'Organic Cash Flow'!$E$46,(1+'CornSoyWheat Rot. Sensitivity'!L$123)*'Organic Cash Flow'!$I$10*(1+'CornSoyWheat Rot. Sensitivity'!$F130)*'Organic Cash Flow'!$I$11-'Organic Cash Flow'!$I$45,(1+'CornSoyWheat Rot. Sensitivity'!L$123)*'Organic Cash Flow'!$M$10*(1+'CornSoyWheat Rot. Sensitivity'!$F130)*'Organic Cash Flow'!$M$11-'Organic Cash Flow'!$M$45)</f>
        <v>0</v>
      </c>
      <c r="M130" s="34">
        <f>NPV('Organic Cash Flow'!$C$3,'Organic Cash Flow'!$E$46,(1+'CornSoyWheat Rot. Sensitivity'!M$123)*'Organic Cash Flow'!$I$10*(1+'CornSoyWheat Rot. Sensitivity'!$F130)*'Organic Cash Flow'!$I$11-'Organic Cash Flow'!$I$45,(1+'CornSoyWheat Rot. Sensitivity'!M$123)*'Organic Cash Flow'!$M$10*(1+'CornSoyWheat Rot. Sensitivity'!$F130)*'Organic Cash Flow'!$M$11-'Organic Cash Flow'!$M$45)</f>
        <v>0</v>
      </c>
      <c r="N130" s="33">
        <f>NPV('Organic Cash Flow'!$C$3,'Organic Cash Flow'!$E$46,(1+'CornSoyWheat Rot. Sensitivity'!N$123)*'Organic Cash Flow'!$I$10*(1+'CornSoyWheat Rot. Sensitivity'!$F130)*'Organic Cash Flow'!$I$11-'Organic Cash Flow'!$I$45,(1+'CornSoyWheat Rot. Sensitivity'!N$123)*'Organic Cash Flow'!$M$10*(1+'CornSoyWheat Rot. Sensitivity'!$F130)*'Organic Cash Flow'!$M$11-'Organic Cash Flow'!$M$45)</f>
        <v>0</v>
      </c>
      <c r="O130" s="33">
        <f>NPV('Organic Cash Flow'!$C$3,'Organic Cash Flow'!$E$46,(1+'CornSoyWheat Rot. Sensitivity'!O$123)*'Organic Cash Flow'!$I$10*(1+'CornSoyWheat Rot. Sensitivity'!$F130)*'Organic Cash Flow'!$I$11-'Organic Cash Flow'!$I$45,(1+'CornSoyWheat Rot. Sensitivity'!O$123)*'Organic Cash Flow'!$M$10*(1+'CornSoyWheat Rot. Sensitivity'!$F130)*'Organic Cash Flow'!$M$11-'Organic Cash Flow'!$M$45)</f>
        <v>0</v>
      </c>
      <c r="P130" s="33">
        <f>NPV('Organic Cash Flow'!$C$3,'Organic Cash Flow'!$E$46,(1+'CornSoyWheat Rot. Sensitivity'!P$123)*'Organic Cash Flow'!$I$10*(1+'CornSoyWheat Rot. Sensitivity'!$F130)*'Organic Cash Flow'!$I$11-'Organic Cash Flow'!$I$45,(1+'CornSoyWheat Rot. Sensitivity'!P$123)*'Organic Cash Flow'!$M$10*(1+'CornSoyWheat Rot. Sensitivity'!$F130)*'Organic Cash Flow'!$M$11-'Organic Cash Flow'!$M$45)</f>
        <v>0</v>
      </c>
      <c r="Q130" s="33">
        <f>NPV('Organic Cash Flow'!$C$3,'Organic Cash Flow'!$E$46,(1+'CornSoyWheat Rot. Sensitivity'!Q$123)*'Organic Cash Flow'!$I$10*(1+'CornSoyWheat Rot. Sensitivity'!$F130)*'Organic Cash Flow'!$I$11-'Organic Cash Flow'!$I$45,(1+'CornSoyWheat Rot. Sensitivity'!Q$123)*'Organic Cash Flow'!$M$10*(1+'CornSoyWheat Rot. Sensitivity'!$F130)*'Organic Cash Flow'!$M$11-'Organic Cash Flow'!$M$45)</f>
        <v>0</v>
      </c>
      <c r="R130" s="33">
        <f>NPV('Organic Cash Flow'!$C$3,'Organic Cash Flow'!$E$46,(1+'CornSoyWheat Rot. Sensitivity'!R$123)*'Organic Cash Flow'!$I$10*(1+'CornSoyWheat Rot. Sensitivity'!$F130)*'Organic Cash Flow'!$I$11-'Organic Cash Flow'!$I$45,(1+'CornSoyWheat Rot. Sensitivity'!R$123)*'Organic Cash Flow'!$M$10*(1+'CornSoyWheat Rot. Sensitivity'!$F130)*'Organic Cash Flow'!$M$11-'Organic Cash Flow'!$M$45)</f>
        <v>0</v>
      </c>
      <c r="S130" s="33">
        <f>NPV('Organic Cash Flow'!$C$3,'Organic Cash Flow'!$E$46,(1+'CornSoyWheat Rot. Sensitivity'!S$123)*'Organic Cash Flow'!$I$10*(1+'CornSoyWheat Rot. Sensitivity'!$F130)*'Organic Cash Flow'!$I$11-'Organic Cash Flow'!$I$45,(1+'CornSoyWheat Rot. Sensitivity'!S$123)*'Organic Cash Flow'!$M$10*(1+'CornSoyWheat Rot. Sensitivity'!$F130)*'Organic Cash Flow'!$M$11-'Organic Cash Flow'!$M$45)</f>
        <v>0</v>
      </c>
      <c r="T130" s="33"/>
      <c r="U130" s="67"/>
      <c r="W130" s="149"/>
      <c r="X130" s="32">
        <f t="shared" si="11"/>
        <v>0</v>
      </c>
      <c r="Y130" s="35" t="e">
        <f>G130/NPV('Organic Cash Flow'!$C$3,'Organic Cash Flow'!$E$45,'Organic Cash Flow'!$I$45,'Organic Cash Flow'!$M$45)</f>
        <v>#DIV/0!</v>
      </c>
      <c r="Z130" s="35" t="e">
        <f>H130/NPV('Organic Cash Flow'!$C$3,'Organic Cash Flow'!$E$45,'Organic Cash Flow'!$I$45,'Organic Cash Flow'!$M$45)</f>
        <v>#DIV/0!</v>
      </c>
      <c r="AA130" s="35" t="e">
        <f>I130/NPV('Organic Cash Flow'!$C$3,'Organic Cash Flow'!$E$45,'Organic Cash Flow'!$I$45,'Organic Cash Flow'!$M$45)</f>
        <v>#DIV/0!</v>
      </c>
      <c r="AB130" s="35" t="e">
        <f>J130/NPV('Organic Cash Flow'!$C$3,'Organic Cash Flow'!$E$45,'Organic Cash Flow'!$I$45,'Organic Cash Flow'!$M$45)</f>
        <v>#DIV/0!</v>
      </c>
      <c r="AC130" s="35" t="e">
        <f>K130/NPV('Organic Cash Flow'!$C$3,'Organic Cash Flow'!$E$45,'Organic Cash Flow'!$I$45,'Organic Cash Flow'!$M$45)</f>
        <v>#DIV/0!</v>
      </c>
      <c r="AD130" s="35" t="e">
        <f>L130/NPV('Organic Cash Flow'!$C$3,'Organic Cash Flow'!$E$45,'Organic Cash Flow'!$I$45,'Organic Cash Flow'!$M$45)</f>
        <v>#DIV/0!</v>
      </c>
      <c r="AE130" s="36" t="e">
        <f>M130/NPV('Organic Cash Flow'!$C$3,'Organic Cash Flow'!$E$45,'Organic Cash Flow'!$I$45,'Organic Cash Flow'!$M$45)</f>
        <v>#DIV/0!</v>
      </c>
      <c r="AF130" s="35" t="e">
        <f>N130/NPV('Organic Cash Flow'!$C$3,'Organic Cash Flow'!$E$45,'Organic Cash Flow'!$I$45,'Organic Cash Flow'!$M$45)</f>
        <v>#DIV/0!</v>
      </c>
      <c r="AG130" s="35" t="e">
        <f>O130/NPV('Organic Cash Flow'!$C$3,'Organic Cash Flow'!$E$45,'Organic Cash Flow'!$I$45,'Organic Cash Flow'!$M$45)</f>
        <v>#DIV/0!</v>
      </c>
      <c r="AH130" s="35" t="e">
        <f>P130/NPV('Organic Cash Flow'!$C$3,'Organic Cash Flow'!$E$45,'Organic Cash Flow'!$I$45,'Organic Cash Flow'!$M$45)</f>
        <v>#DIV/0!</v>
      </c>
      <c r="AI130" s="35" t="e">
        <f>Q130/NPV('Organic Cash Flow'!$C$3,'Organic Cash Flow'!$E$45,'Organic Cash Flow'!$I$45,'Organic Cash Flow'!$M$45)</f>
        <v>#DIV/0!</v>
      </c>
      <c r="AJ130" s="35" t="e">
        <f>R130/NPV('Organic Cash Flow'!$C$3,'Organic Cash Flow'!$E$45,'Organic Cash Flow'!$I$45,'Organic Cash Flow'!$M$45)</f>
        <v>#DIV/0!</v>
      </c>
      <c r="AK130" s="35" t="e">
        <f>S130/NPV('Organic Cash Flow'!$C$3,'Organic Cash Flow'!$E$45,'Organic Cash Flow'!$I$45,'Organic Cash Flow'!$M$45)</f>
        <v>#DIV/0!</v>
      </c>
      <c r="AL130" s="17"/>
      <c r="AM130" s="61"/>
    </row>
    <row r="131" spans="1:39" x14ac:dyDescent="0.25">
      <c r="A131" s="167"/>
      <c r="B131" s="149"/>
      <c r="C131" s="176">
        <f>'Organic Cash Flow'!$E$11</f>
        <v>0</v>
      </c>
      <c r="D131" s="176">
        <f>(1+F131)*'Organic Cash Flow'!$I$11</f>
        <v>0</v>
      </c>
      <c r="E131" s="176">
        <f>(1+F131)*'Organic Cash Flow'!$M$11</f>
        <v>0</v>
      </c>
      <c r="F131" s="173">
        <v>0.05</v>
      </c>
      <c r="G131" s="33">
        <f>NPV('Organic Cash Flow'!$C$3,'Organic Cash Flow'!$E$46,(1+'CornSoyWheat Rot. Sensitivity'!G$123)*'Organic Cash Flow'!$I$10*(1+'CornSoyWheat Rot. Sensitivity'!$F131)*'Organic Cash Flow'!$I$11-'Organic Cash Flow'!$I$45,(1+'CornSoyWheat Rot. Sensitivity'!G$123)*'Organic Cash Flow'!$M$10*(1+'CornSoyWheat Rot. Sensitivity'!$F131)*'Organic Cash Flow'!$M$11-'Organic Cash Flow'!$M$45)</f>
        <v>0</v>
      </c>
      <c r="H131" s="33">
        <f>NPV('Organic Cash Flow'!$C$3,'Organic Cash Flow'!$E$46,(1+'CornSoyWheat Rot. Sensitivity'!H$123)*'Organic Cash Flow'!$I$10*(1+'CornSoyWheat Rot. Sensitivity'!$F131)*'Organic Cash Flow'!$I$11-'Organic Cash Flow'!$I$45,(1+'CornSoyWheat Rot. Sensitivity'!H$123)*'Organic Cash Flow'!$M$10*(1+'CornSoyWheat Rot. Sensitivity'!$F131)*'Organic Cash Flow'!$M$11-'Organic Cash Flow'!$M$45)</f>
        <v>0</v>
      </c>
      <c r="I131" s="33">
        <f>NPV('Organic Cash Flow'!$C$3,'Organic Cash Flow'!$E$46,(1+'CornSoyWheat Rot. Sensitivity'!I$123)*'Organic Cash Flow'!$I$10*(1+'CornSoyWheat Rot. Sensitivity'!$F131)*'Organic Cash Flow'!$I$11-'Organic Cash Flow'!$I$45,(1+'CornSoyWheat Rot. Sensitivity'!I$123)*'Organic Cash Flow'!$M$10*(1+'CornSoyWheat Rot. Sensitivity'!$F131)*'Organic Cash Flow'!$M$11-'Organic Cash Flow'!$M$45)</f>
        <v>0</v>
      </c>
      <c r="J131" s="33">
        <f>NPV('Organic Cash Flow'!$C$3,'Organic Cash Flow'!$E$46,(1+'CornSoyWheat Rot. Sensitivity'!J$123)*'Organic Cash Flow'!$I$10*(1+'CornSoyWheat Rot. Sensitivity'!$F131)*'Organic Cash Flow'!$I$11-'Organic Cash Flow'!$I$45,(1+'CornSoyWheat Rot. Sensitivity'!J$123)*'Organic Cash Flow'!$M$10*(1+'CornSoyWheat Rot. Sensitivity'!$F131)*'Organic Cash Flow'!$M$11-'Organic Cash Flow'!$M$45)</f>
        <v>0</v>
      </c>
      <c r="K131" s="33">
        <f>NPV('Organic Cash Flow'!$C$3,'Organic Cash Flow'!$E$46,(1+'CornSoyWheat Rot. Sensitivity'!K$123)*'Organic Cash Flow'!$I$10*(1+'CornSoyWheat Rot. Sensitivity'!$F131)*'Organic Cash Flow'!$I$11-'Organic Cash Flow'!$I$45,(1+'CornSoyWheat Rot. Sensitivity'!K$123)*'Organic Cash Flow'!$M$10*(1+'CornSoyWheat Rot. Sensitivity'!$F131)*'Organic Cash Flow'!$M$11-'Organic Cash Flow'!$M$45)</f>
        <v>0</v>
      </c>
      <c r="L131" s="33">
        <f>NPV('Organic Cash Flow'!$C$3,'Organic Cash Flow'!$E$46,(1+'CornSoyWheat Rot. Sensitivity'!L$123)*'Organic Cash Flow'!$I$10*(1+'CornSoyWheat Rot. Sensitivity'!$F131)*'Organic Cash Flow'!$I$11-'Organic Cash Flow'!$I$45,(1+'CornSoyWheat Rot. Sensitivity'!L$123)*'Organic Cash Flow'!$M$10*(1+'CornSoyWheat Rot. Sensitivity'!$F131)*'Organic Cash Flow'!$M$11-'Organic Cash Flow'!$M$45)</f>
        <v>0</v>
      </c>
      <c r="M131" s="33">
        <f>NPV('Organic Cash Flow'!$C$3,'Organic Cash Flow'!$E$46,(1+'CornSoyWheat Rot. Sensitivity'!M$123)*'Organic Cash Flow'!$I$10*(1+'CornSoyWheat Rot. Sensitivity'!$F131)*'Organic Cash Flow'!$I$11-'Organic Cash Flow'!$I$45,(1+'CornSoyWheat Rot. Sensitivity'!M$123)*'Organic Cash Flow'!$M$10*(1+'CornSoyWheat Rot. Sensitivity'!$F131)*'Organic Cash Flow'!$M$11-'Organic Cash Flow'!$M$45)</f>
        <v>0</v>
      </c>
      <c r="N131" s="33">
        <f>NPV('Organic Cash Flow'!$C$3,'Organic Cash Flow'!$E$46,(1+'CornSoyWheat Rot. Sensitivity'!N$123)*'Organic Cash Flow'!$I$10*(1+'CornSoyWheat Rot. Sensitivity'!$F131)*'Organic Cash Flow'!$I$11-'Organic Cash Flow'!$I$45,(1+'CornSoyWheat Rot. Sensitivity'!N$123)*'Organic Cash Flow'!$M$10*(1+'CornSoyWheat Rot. Sensitivity'!$F131)*'Organic Cash Flow'!$M$11-'Organic Cash Flow'!$M$45)</f>
        <v>0</v>
      </c>
      <c r="O131" s="33">
        <f>NPV('Organic Cash Flow'!$C$3,'Organic Cash Flow'!$E$46,(1+'CornSoyWheat Rot. Sensitivity'!O$123)*'Organic Cash Flow'!$I$10*(1+'CornSoyWheat Rot. Sensitivity'!$F131)*'Organic Cash Flow'!$I$11-'Organic Cash Flow'!$I$45,(1+'CornSoyWheat Rot. Sensitivity'!O$123)*'Organic Cash Flow'!$M$10*(1+'CornSoyWheat Rot. Sensitivity'!$F131)*'Organic Cash Flow'!$M$11-'Organic Cash Flow'!$M$45)</f>
        <v>0</v>
      </c>
      <c r="P131" s="33">
        <f>NPV('Organic Cash Flow'!$C$3,'Organic Cash Flow'!$E$46,(1+'CornSoyWheat Rot. Sensitivity'!P$123)*'Organic Cash Flow'!$I$10*(1+'CornSoyWheat Rot. Sensitivity'!$F131)*'Organic Cash Flow'!$I$11-'Organic Cash Flow'!$I$45,(1+'CornSoyWheat Rot. Sensitivity'!P$123)*'Organic Cash Flow'!$M$10*(1+'CornSoyWheat Rot. Sensitivity'!$F131)*'Organic Cash Flow'!$M$11-'Organic Cash Flow'!$M$45)</f>
        <v>0</v>
      </c>
      <c r="Q131" s="33">
        <f>NPV('Organic Cash Flow'!$C$3,'Organic Cash Flow'!$E$46,(1+'CornSoyWheat Rot. Sensitivity'!Q$123)*'Organic Cash Flow'!$I$10*(1+'CornSoyWheat Rot. Sensitivity'!$F131)*'Organic Cash Flow'!$I$11-'Organic Cash Flow'!$I$45,(1+'CornSoyWheat Rot. Sensitivity'!Q$123)*'Organic Cash Flow'!$M$10*(1+'CornSoyWheat Rot. Sensitivity'!$F131)*'Organic Cash Flow'!$M$11-'Organic Cash Flow'!$M$45)</f>
        <v>0</v>
      </c>
      <c r="R131" s="33">
        <f>NPV('Organic Cash Flow'!$C$3,'Organic Cash Flow'!$E$46,(1+'CornSoyWheat Rot. Sensitivity'!R$123)*'Organic Cash Flow'!$I$10*(1+'CornSoyWheat Rot. Sensitivity'!$F131)*'Organic Cash Flow'!$I$11-'Organic Cash Flow'!$I$45,(1+'CornSoyWheat Rot. Sensitivity'!R$123)*'Organic Cash Flow'!$M$10*(1+'CornSoyWheat Rot. Sensitivity'!$F131)*'Organic Cash Flow'!$M$11-'Organic Cash Flow'!$M$45)</f>
        <v>0</v>
      </c>
      <c r="S131" s="33">
        <f>NPV('Organic Cash Flow'!$C$3,'Organic Cash Flow'!$E$46,(1+'CornSoyWheat Rot. Sensitivity'!S$123)*'Organic Cash Flow'!$I$10*(1+'CornSoyWheat Rot. Sensitivity'!$F131)*'Organic Cash Flow'!$I$11-'Organic Cash Flow'!$I$45,(1+'CornSoyWheat Rot. Sensitivity'!S$123)*'Organic Cash Flow'!$M$10*(1+'CornSoyWheat Rot. Sensitivity'!$F131)*'Organic Cash Flow'!$M$11-'Organic Cash Flow'!$M$45)</f>
        <v>0</v>
      </c>
      <c r="T131" s="33"/>
      <c r="U131" s="67"/>
      <c r="W131" s="149"/>
      <c r="X131" s="32">
        <f t="shared" si="11"/>
        <v>0.05</v>
      </c>
      <c r="Y131" s="35" t="e">
        <f>G131/NPV('Organic Cash Flow'!$C$3,'Organic Cash Flow'!$E$45,'Organic Cash Flow'!$I$45,'Organic Cash Flow'!$M$45)</f>
        <v>#DIV/0!</v>
      </c>
      <c r="Z131" s="35" t="e">
        <f>H131/NPV('Organic Cash Flow'!$C$3,'Organic Cash Flow'!$E$45,'Organic Cash Flow'!$I$45,'Organic Cash Flow'!$M$45)</f>
        <v>#DIV/0!</v>
      </c>
      <c r="AA131" s="35" t="e">
        <f>I131/NPV('Organic Cash Flow'!$C$3,'Organic Cash Flow'!$E$45,'Organic Cash Flow'!$I$45,'Organic Cash Flow'!$M$45)</f>
        <v>#DIV/0!</v>
      </c>
      <c r="AB131" s="35" t="e">
        <f>J131/NPV('Organic Cash Flow'!$C$3,'Organic Cash Flow'!$E$45,'Organic Cash Flow'!$I$45,'Organic Cash Flow'!$M$45)</f>
        <v>#DIV/0!</v>
      </c>
      <c r="AC131" s="35" t="e">
        <f>K131/NPV('Organic Cash Flow'!$C$3,'Organic Cash Flow'!$E$45,'Organic Cash Flow'!$I$45,'Organic Cash Flow'!$M$45)</f>
        <v>#DIV/0!</v>
      </c>
      <c r="AD131" s="35" t="e">
        <f>L131/NPV('Organic Cash Flow'!$C$3,'Organic Cash Flow'!$E$45,'Organic Cash Flow'!$I$45,'Organic Cash Flow'!$M$45)</f>
        <v>#DIV/0!</v>
      </c>
      <c r="AE131" s="35" t="e">
        <f>M131/NPV('Organic Cash Flow'!$C$3,'Organic Cash Flow'!$E$45,'Organic Cash Flow'!$I$45,'Organic Cash Flow'!$M$45)</f>
        <v>#DIV/0!</v>
      </c>
      <c r="AF131" s="35" t="e">
        <f>N131/NPV('Organic Cash Flow'!$C$3,'Organic Cash Flow'!$E$45,'Organic Cash Flow'!$I$45,'Organic Cash Flow'!$M$45)</f>
        <v>#DIV/0!</v>
      </c>
      <c r="AG131" s="35" t="e">
        <f>O131/NPV('Organic Cash Flow'!$C$3,'Organic Cash Flow'!$E$45,'Organic Cash Flow'!$I$45,'Organic Cash Flow'!$M$45)</f>
        <v>#DIV/0!</v>
      </c>
      <c r="AH131" s="35" t="e">
        <f>P131/NPV('Organic Cash Flow'!$C$3,'Organic Cash Flow'!$E$45,'Organic Cash Flow'!$I$45,'Organic Cash Flow'!$M$45)</f>
        <v>#DIV/0!</v>
      </c>
      <c r="AI131" s="35" t="e">
        <f>Q131/NPV('Organic Cash Flow'!$C$3,'Organic Cash Flow'!$E$45,'Organic Cash Flow'!$I$45,'Organic Cash Flow'!$M$45)</f>
        <v>#DIV/0!</v>
      </c>
      <c r="AJ131" s="35" t="e">
        <f>R131/NPV('Organic Cash Flow'!$C$3,'Organic Cash Flow'!$E$45,'Organic Cash Flow'!$I$45,'Organic Cash Flow'!$M$45)</f>
        <v>#DIV/0!</v>
      </c>
      <c r="AK131" s="35" t="e">
        <f>S131/NPV('Organic Cash Flow'!$C$3,'Organic Cash Flow'!$E$45,'Organic Cash Flow'!$I$45,'Organic Cash Flow'!$M$45)</f>
        <v>#DIV/0!</v>
      </c>
      <c r="AL131" s="17"/>
      <c r="AM131" s="61"/>
    </row>
    <row r="132" spans="1:39" x14ac:dyDescent="0.25">
      <c r="A132" s="167"/>
      <c r="B132" s="149"/>
      <c r="C132" s="176">
        <f>'Organic Cash Flow'!$E$11</f>
        <v>0</v>
      </c>
      <c r="D132" s="176">
        <f>(1+F132)*'Organic Cash Flow'!$I$11</f>
        <v>0</v>
      </c>
      <c r="E132" s="176">
        <f>(1+F132)*'Organic Cash Flow'!$M$11</f>
        <v>0</v>
      </c>
      <c r="F132" s="173">
        <v>0.1</v>
      </c>
      <c r="G132" s="33">
        <f>NPV('Organic Cash Flow'!$C$3,'Organic Cash Flow'!$E$46,(1+'CornSoyWheat Rot. Sensitivity'!G$123)*'Organic Cash Flow'!$I$10*(1+'CornSoyWheat Rot. Sensitivity'!$F132)*'Organic Cash Flow'!$I$11-'Organic Cash Flow'!$I$45,(1+'CornSoyWheat Rot. Sensitivity'!G$123)*'Organic Cash Flow'!$M$10*(1+'CornSoyWheat Rot. Sensitivity'!$F132)*'Organic Cash Flow'!$M$11-'Organic Cash Flow'!$M$45)</f>
        <v>0</v>
      </c>
      <c r="H132" s="33">
        <f>NPV('Organic Cash Flow'!$C$3,'Organic Cash Flow'!$E$46,(1+'CornSoyWheat Rot. Sensitivity'!H$123)*'Organic Cash Flow'!$I$10*(1+'CornSoyWheat Rot. Sensitivity'!$F132)*'Organic Cash Flow'!$I$11-'Organic Cash Flow'!$I$45,(1+'CornSoyWheat Rot. Sensitivity'!H$123)*'Organic Cash Flow'!$M$10*(1+'CornSoyWheat Rot. Sensitivity'!$F132)*'Organic Cash Flow'!$M$11-'Organic Cash Flow'!$M$45)</f>
        <v>0</v>
      </c>
      <c r="I132" s="33">
        <f>NPV('Organic Cash Flow'!$C$3,'Organic Cash Flow'!$E$46,(1+'CornSoyWheat Rot. Sensitivity'!I$123)*'Organic Cash Flow'!$I$10*(1+'CornSoyWheat Rot. Sensitivity'!$F132)*'Organic Cash Flow'!$I$11-'Organic Cash Flow'!$I$45,(1+'CornSoyWheat Rot. Sensitivity'!I$123)*'Organic Cash Flow'!$M$10*(1+'CornSoyWheat Rot. Sensitivity'!$F132)*'Organic Cash Flow'!$M$11-'Organic Cash Flow'!$M$45)</f>
        <v>0</v>
      </c>
      <c r="J132" s="33">
        <f>NPV('Organic Cash Flow'!$C$3,'Organic Cash Flow'!$E$46,(1+'CornSoyWheat Rot. Sensitivity'!J$123)*'Organic Cash Flow'!$I$10*(1+'CornSoyWheat Rot. Sensitivity'!$F132)*'Organic Cash Flow'!$I$11-'Organic Cash Flow'!$I$45,(1+'CornSoyWheat Rot. Sensitivity'!J$123)*'Organic Cash Flow'!$M$10*(1+'CornSoyWheat Rot. Sensitivity'!$F132)*'Organic Cash Flow'!$M$11-'Organic Cash Flow'!$M$45)</f>
        <v>0</v>
      </c>
      <c r="K132" s="33">
        <f>NPV('Organic Cash Flow'!$C$3,'Organic Cash Flow'!$E$46,(1+'CornSoyWheat Rot. Sensitivity'!K$123)*'Organic Cash Flow'!$I$10*(1+'CornSoyWheat Rot. Sensitivity'!$F132)*'Organic Cash Flow'!$I$11-'Organic Cash Flow'!$I$45,(1+'CornSoyWheat Rot. Sensitivity'!K$123)*'Organic Cash Flow'!$M$10*(1+'CornSoyWheat Rot. Sensitivity'!$F132)*'Organic Cash Flow'!$M$11-'Organic Cash Flow'!$M$45)</f>
        <v>0</v>
      </c>
      <c r="L132" s="33">
        <f>NPV('Organic Cash Flow'!$C$3,'Organic Cash Flow'!$E$46,(1+'CornSoyWheat Rot. Sensitivity'!L$123)*'Organic Cash Flow'!$I$10*(1+'CornSoyWheat Rot. Sensitivity'!$F132)*'Organic Cash Flow'!$I$11-'Organic Cash Flow'!$I$45,(1+'CornSoyWheat Rot. Sensitivity'!L$123)*'Organic Cash Flow'!$M$10*(1+'CornSoyWheat Rot. Sensitivity'!$F132)*'Organic Cash Flow'!$M$11-'Organic Cash Flow'!$M$45)</f>
        <v>0</v>
      </c>
      <c r="M132" s="33">
        <f>NPV('Organic Cash Flow'!$C$3,'Organic Cash Flow'!$E$46,(1+'CornSoyWheat Rot. Sensitivity'!M$123)*'Organic Cash Flow'!$I$10*(1+'CornSoyWheat Rot. Sensitivity'!$F132)*'Organic Cash Flow'!$I$11-'Organic Cash Flow'!$I$45,(1+'CornSoyWheat Rot. Sensitivity'!M$123)*'Organic Cash Flow'!$M$10*(1+'CornSoyWheat Rot. Sensitivity'!$F132)*'Organic Cash Flow'!$M$11-'Organic Cash Flow'!$M$45)</f>
        <v>0</v>
      </c>
      <c r="N132" s="33">
        <f>NPV('Organic Cash Flow'!$C$3,'Organic Cash Flow'!$E$46,(1+'CornSoyWheat Rot. Sensitivity'!N$123)*'Organic Cash Flow'!$I$10*(1+'CornSoyWheat Rot. Sensitivity'!$F132)*'Organic Cash Flow'!$I$11-'Organic Cash Flow'!$I$45,(1+'CornSoyWheat Rot. Sensitivity'!N$123)*'Organic Cash Flow'!$M$10*(1+'CornSoyWheat Rot. Sensitivity'!$F132)*'Organic Cash Flow'!$M$11-'Organic Cash Flow'!$M$45)</f>
        <v>0</v>
      </c>
      <c r="O132" s="33">
        <f>NPV('Organic Cash Flow'!$C$3,'Organic Cash Flow'!$E$46,(1+'CornSoyWheat Rot. Sensitivity'!O$123)*'Organic Cash Flow'!$I$10*(1+'CornSoyWheat Rot. Sensitivity'!$F132)*'Organic Cash Flow'!$I$11-'Organic Cash Flow'!$I$45,(1+'CornSoyWheat Rot. Sensitivity'!O$123)*'Organic Cash Flow'!$M$10*(1+'CornSoyWheat Rot. Sensitivity'!$F132)*'Organic Cash Flow'!$M$11-'Organic Cash Flow'!$M$45)</f>
        <v>0</v>
      </c>
      <c r="P132" s="33">
        <f>NPV('Organic Cash Flow'!$C$3,'Organic Cash Flow'!$E$46,(1+'CornSoyWheat Rot. Sensitivity'!P$123)*'Organic Cash Flow'!$I$10*(1+'CornSoyWheat Rot. Sensitivity'!$F132)*'Organic Cash Flow'!$I$11-'Organic Cash Flow'!$I$45,(1+'CornSoyWheat Rot. Sensitivity'!P$123)*'Organic Cash Flow'!$M$10*(1+'CornSoyWheat Rot. Sensitivity'!$F132)*'Organic Cash Flow'!$M$11-'Organic Cash Flow'!$M$45)</f>
        <v>0</v>
      </c>
      <c r="Q132" s="33">
        <f>NPV('Organic Cash Flow'!$C$3,'Organic Cash Flow'!$E$46,(1+'CornSoyWheat Rot. Sensitivity'!Q$123)*'Organic Cash Flow'!$I$10*(1+'CornSoyWheat Rot. Sensitivity'!$F132)*'Organic Cash Flow'!$I$11-'Organic Cash Flow'!$I$45,(1+'CornSoyWheat Rot. Sensitivity'!Q$123)*'Organic Cash Flow'!$M$10*(1+'CornSoyWheat Rot. Sensitivity'!$F132)*'Organic Cash Flow'!$M$11-'Organic Cash Flow'!$M$45)</f>
        <v>0</v>
      </c>
      <c r="R132" s="33">
        <f>NPV('Organic Cash Flow'!$C$3,'Organic Cash Flow'!$E$46,(1+'CornSoyWheat Rot. Sensitivity'!R$123)*'Organic Cash Flow'!$I$10*(1+'CornSoyWheat Rot. Sensitivity'!$F132)*'Organic Cash Flow'!$I$11-'Organic Cash Flow'!$I$45,(1+'CornSoyWheat Rot. Sensitivity'!R$123)*'Organic Cash Flow'!$M$10*(1+'CornSoyWheat Rot. Sensitivity'!$F132)*'Organic Cash Flow'!$M$11-'Organic Cash Flow'!$M$45)</f>
        <v>0</v>
      </c>
      <c r="S132" s="33">
        <f>NPV('Organic Cash Flow'!$C$3,'Organic Cash Flow'!$E$46,(1+'CornSoyWheat Rot. Sensitivity'!S$123)*'Organic Cash Flow'!$I$10*(1+'CornSoyWheat Rot. Sensitivity'!$F132)*'Organic Cash Flow'!$I$11-'Organic Cash Flow'!$I$45,(1+'CornSoyWheat Rot. Sensitivity'!S$123)*'Organic Cash Flow'!$M$10*(1+'CornSoyWheat Rot. Sensitivity'!$F132)*'Organic Cash Flow'!$M$11-'Organic Cash Flow'!$M$45)</f>
        <v>0</v>
      </c>
      <c r="T132" s="33"/>
      <c r="U132" s="67"/>
      <c r="W132" s="149"/>
      <c r="X132" s="32">
        <f t="shared" si="11"/>
        <v>0.1</v>
      </c>
      <c r="Y132" s="35" t="e">
        <f>G132/NPV('Organic Cash Flow'!$C$3,'Organic Cash Flow'!$E$45,'Organic Cash Flow'!$I$45,'Organic Cash Flow'!$M$45)</f>
        <v>#DIV/0!</v>
      </c>
      <c r="Z132" s="35" t="e">
        <f>H132/NPV('Organic Cash Flow'!$C$3,'Organic Cash Flow'!$E$45,'Organic Cash Flow'!$I$45,'Organic Cash Flow'!$M$45)</f>
        <v>#DIV/0!</v>
      </c>
      <c r="AA132" s="35" t="e">
        <f>I132/NPV('Organic Cash Flow'!$C$3,'Organic Cash Flow'!$E$45,'Organic Cash Flow'!$I$45,'Organic Cash Flow'!$M$45)</f>
        <v>#DIV/0!</v>
      </c>
      <c r="AB132" s="35" t="e">
        <f>J132/NPV('Organic Cash Flow'!$C$3,'Organic Cash Flow'!$E$45,'Organic Cash Flow'!$I$45,'Organic Cash Flow'!$M$45)</f>
        <v>#DIV/0!</v>
      </c>
      <c r="AC132" s="35" t="e">
        <f>K132/NPV('Organic Cash Flow'!$C$3,'Organic Cash Flow'!$E$45,'Organic Cash Flow'!$I$45,'Organic Cash Flow'!$M$45)</f>
        <v>#DIV/0!</v>
      </c>
      <c r="AD132" s="35" t="e">
        <f>L132/NPV('Organic Cash Flow'!$C$3,'Organic Cash Flow'!$E$45,'Organic Cash Flow'!$I$45,'Organic Cash Flow'!$M$45)</f>
        <v>#DIV/0!</v>
      </c>
      <c r="AE132" s="35" t="e">
        <f>M132/NPV('Organic Cash Flow'!$C$3,'Organic Cash Flow'!$E$45,'Organic Cash Flow'!$I$45,'Organic Cash Flow'!$M$45)</f>
        <v>#DIV/0!</v>
      </c>
      <c r="AF132" s="35" t="e">
        <f>N132/NPV('Organic Cash Flow'!$C$3,'Organic Cash Flow'!$E$45,'Organic Cash Flow'!$I$45,'Organic Cash Flow'!$M$45)</f>
        <v>#DIV/0!</v>
      </c>
      <c r="AG132" s="35" t="e">
        <f>O132/NPV('Organic Cash Flow'!$C$3,'Organic Cash Flow'!$E$45,'Organic Cash Flow'!$I$45,'Organic Cash Flow'!$M$45)</f>
        <v>#DIV/0!</v>
      </c>
      <c r="AH132" s="35" t="e">
        <f>P132/NPV('Organic Cash Flow'!$C$3,'Organic Cash Flow'!$E$45,'Organic Cash Flow'!$I$45,'Organic Cash Flow'!$M$45)</f>
        <v>#DIV/0!</v>
      </c>
      <c r="AI132" s="35" t="e">
        <f>Q132/NPV('Organic Cash Flow'!$C$3,'Organic Cash Flow'!$E$45,'Organic Cash Flow'!$I$45,'Organic Cash Flow'!$M$45)</f>
        <v>#DIV/0!</v>
      </c>
      <c r="AJ132" s="35" t="e">
        <f>R132/NPV('Organic Cash Flow'!$C$3,'Organic Cash Flow'!$E$45,'Organic Cash Flow'!$I$45,'Organic Cash Flow'!$M$45)</f>
        <v>#DIV/0!</v>
      </c>
      <c r="AK132" s="35" t="e">
        <f>S132/NPV('Organic Cash Flow'!$C$3,'Organic Cash Flow'!$E$45,'Organic Cash Flow'!$I$45,'Organic Cash Flow'!$M$45)</f>
        <v>#DIV/0!</v>
      </c>
      <c r="AL132" s="17"/>
      <c r="AM132" s="61"/>
    </row>
    <row r="133" spans="1:39" x14ac:dyDescent="0.25">
      <c r="A133" s="167"/>
      <c r="B133" s="149"/>
      <c r="C133" s="176">
        <f>'Organic Cash Flow'!$E$11</f>
        <v>0</v>
      </c>
      <c r="D133" s="176">
        <f>(1+F133)*'Organic Cash Flow'!$I$11</f>
        <v>0</v>
      </c>
      <c r="E133" s="176">
        <f>(1+F133)*'Organic Cash Flow'!$M$11</f>
        <v>0</v>
      </c>
      <c r="F133" s="173">
        <v>0.15</v>
      </c>
      <c r="G133" s="33">
        <f>NPV('Organic Cash Flow'!$C$3,'Organic Cash Flow'!$E$46,(1+'CornSoyWheat Rot. Sensitivity'!G$123)*'Organic Cash Flow'!$I$10*(1+'CornSoyWheat Rot. Sensitivity'!$F133)*'Organic Cash Flow'!$I$11-'Organic Cash Flow'!$I$45,(1+'CornSoyWheat Rot. Sensitivity'!G$123)*'Organic Cash Flow'!$M$10*(1+'CornSoyWheat Rot. Sensitivity'!$F133)*'Organic Cash Flow'!$M$11-'Organic Cash Flow'!$M$45)</f>
        <v>0</v>
      </c>
      <c r="H133" s="33">
        <f>NPV('Organic Cash Flow'!$C$3,'Organic Cash Flow'!$E$46,(1+'CornSoyWheat Rot. Sensitivity'!H$123)*'Organic Cash Flow'!$I$10*(1+'CornSoyWheat Rot. Sensitivity'!$F133)*'Organic Cash Flow'!$I$11-'Organic Cash Flow'!$I$45,(1+'CornSoyWheat Rot. Sensitivity'!H$123)*'Organic Cash Flow'!$M$10*(1+'CornSoyWheat Rot. Sensitivity'!$F133)*'Organic Cash Flow'!$M$11-'Organic Cash Flow'!$M$45)</f>
        <v>0</v>
      </c>
      <c r="I133" s="33">
        <f>NPV('Organic Cash Flow'!$C$3,'Organic Cash Flow'!$E$46,(1+'CornSoyWheat Rot. Sensitivity'!I$123)*'Organic Cash Flow'!$I$10*(1+'CornSoyWheat Rot. Sensitivity'!$F133)*'Organic Cash Flow'!$I$11-'Organic Cash Flow'!$I$45,(1+'CornSoyWheat Rot. Sensitivity'!I$123)*'Organic Cash Flow'!$M$10*(1+'CornSoyWheat Rot. Sensitivity'!$F133)*'Organic Cash Flow'!$M$11-'Organic Cash Flow'!$M$45)</f>
        <v>0</v>
      </c>
      <c r="J133" s="33">
        <f>NPV('Organic Cash Flow'!$C$3,'Organic Cash Flow'!$E$46,(1+'CornSoyWheat Rot. Sensitivity'!J$123)*'Organic Cash Flow'!$I$10*(1+'CornSoyWheat Rot. Sensitivity'!$F133)*'Organic Cash Flow'!$I$11-'Organic Cash Flow'!$I$45,(1+'CornSoyWheat Rot. Sensitivity'!J$123)*'Organic Cash Flow'!$M$10*(1+'CornSoyWheat Rot. Sensitivity'!$F133)*'Organic Cash Flow'!$M$11-'Organic Cash Flow'!$M$45)</f>
        <v>0</v>
      </c>
      <c r="K133" s="33">
        <f>NPV('Organic Cash Flow'!$C$3,'Organic Cash Flow'!$E$46,(1+'CornSoyWheat Rot. Sensitivity'!K$123)*'Organic Cash Flow'!$I$10*(1+'CornSoyWheat Rot. Sensitivity'!$F133)*'Organic Cash Flow'!$I$11-'Organic Cash Flow'!$I$45,(1+'CornSoyWheat Rot. Sensitivity'!K$123)*'Organic Cash Flow'!$M$10*(1+'CornSoyWheat Rot. Sensitivity'!$F133)*'Organic Cash Flow'!$M$11-'Organic Cash Flow'!$M$45)</f>
        <v>0</v>
      </c>
      <c r="L133" s="33">
        <f>NPV('Organic Cash Flow'!$C$3,'Organic Cash Flow'!$E$46,(1+'CornSoyWheat Rot. Sensitivity'!L$123)*'Organic Cash Flow'!$I$10*(1+'CornSoyWheat Rot. Sensitivity'!$F133)*'Organic Cash Flow'!$I$11-'Organic Cash Flow'!$I$45,(1+'CornSoyWheat Rot. Sensitivity'!L$123)*'Organic Cash Flow'!$M$10*(1+'CornSoyWheat Rot. Sensitivity'!$F133)*'Organic Cash Flow'!$M$11-'Organic Cash Flow'!$M$45)</f>
        <v>0</v>
      </c>
      <c r="M133" s="33">
        <f>NPV('Organic Cash Flow'!$C$3,'Organic Cash Flow'!$E$46,(1+'CornSoyWheat Rot. Sensitivity'!M$123)*'Organic Cash Flow'!$I$10*(1+'CornSoyWheat Rot. Sensitivity'!$F133)*'Organic Cash Flow'!$I$11-'Organic Cash Flow'!$I$45,(1+'CornSoyWheat Rot. Sensitivity'!M$123)*'Organic Cash Flow'!$M$10*(1+'CornSoyWheat Rot. Sensitivity'!$F133)*'Organic Cash Flow'!$M$11-'Organic Cash Flow'!$M$45)</f>
        <v>0</v>
      </c>
      <c r="N133" s="33">
        <f>NPV('Organic Cash Flow'!$C$3,'Organic Cash Flow'!$E$46,(1+'CornSoyWheat Rot. Sensitivity'!N$123)*'Organic Cash Flow'!$I$10*(1+'CornSoyWheat Rot. Sensitivity'!$F133)*'Organic Cash Flow'!$I$11-'Organic Cash Flow'!$I$45,(1+'CornSoyWheat Rot. Sensitivity'!N$123)*'Organic Cash Flow'!$M$10*(1+'CornSoyWheat Rot. Sensitivity'!$F133)*'Organic Cash Flow'!$M$11-'Organic Cash Flow'!$M$45)</f>
        <v>0</v>
      </c>
      <c r="O133" s="33">
        <f>NPV('Organic Cash Flow'!$C$3,'Organic Cash Flow'!$E$46,(1+'CornSoyWheat Rot. Sensitivity'!O$123)*'Organic Cash Flow'!$I$10*(1+'CornSoyWheat Rot. Sensitivity'!$F133)*'Organic Cash Flow'!$I$11-'Organic Cash Flow'!$I$45,(1+'CornSoyWheat Rot. Sensitivity'!O$123)*'Organic Cash Flow'!$M$10*(1+'CornSoyWheat Rot. Sensitivity'!$F133)*'Organic Cash Flow'!$M$11-'Organic Cash Flow'!$M$45)</f>
        <v>0</v>
      </c>
      <c r="P133" s="33">
        <f>NPV('Organic Cash Flow'!$C$3,'Organic Cash Flow'!$E$46,(1+'CornSoyWheat Rot. Sensitivity'!P$123)*'Organic Cash Flow'!$I$10*(1+'CornSoyWheat Rot. Sensitivity'!$F133)*'Organic Cash Flow'!$I$11-'Organic Cash Flow'!$I$45,(1+'CornSoyWheat Rot. Sensitivity'!P$123)*'Organic Cash Flow'!$M$10*(1+'CornSoyWheat Rot. Sensitivity'!$F133)*'Organic Cash Flow'!$M$11-'Organic Cash Flow'!$M$45)</f>
        <v>0</v>
      </c>
      <c r="Q133" s="33">
        <f>NPV('Organic Cash Flow'!$C$3,'Organic Cash Flow'!$E$46,(1+'CornSoyWheat Rot. Sensitivity'!Q$123)*'Organic Cash Flow'!$I$10*(1+'CornSoyWheat Rot. Sensitivity'!$F133)*'Organic Cash Flow'!$I$11-'Organic Cash Flow'!$I$45,(1+'CornSoyWheat Rot. Sensitivity'!Q$123)*'Organic Cash Flow'!$M$10*(1+'CornSoyWheat Rot. Sensitivity'!$F133)*'Organic Cash Flow'!$M$11-'Organic Cash Flow'!$M$45)</f>
        <v>0</v>
      </c>
      <c r="R133" s="33">
        <f>NPV('Organic Cash Flow'!$C$3,'Organic Cash Flow'!$E$46,(1+'CornSoyWheat Rot. Sensitivity'!R$123)*'Organic Cash Flow'!$I$10*(1+'CornSoyWheat Rot. Sensitivity'!$F133)*'Organic Cash Flow'!$I$11-'Organic Cash Flow'!$I$45,(1+'CornSoyWheat Rot. Sensitivity'!R$123)*'Organic Cash Flow'!$M$10*(1+'CornSoyWheat Rot. Sensitivity'!$F133)*'Organic Cash Flow'!$M$11-'Organic Cash Flow'!$M$45)</f>
        <v>0</v>
      </c>
      <c r="S133" s="33">
        <f>NPV('Organic Cash Flow'!$C$3,'Organic Cash Flow'!$E$46,(1+'CornSoyWheat Rot. Sensitivity'!S$123)*'Organic Cash Flow'!$I$10*(1+'CornSoyWheat Rot. Sensitivity'!$F133)*'Organic Cash Flow'!$I$11-'Organic Cash Flow'!$I$45,(1+'CornSoyWheat Rot. Sensitivity'!S$123)*'Organic Cash Flow'!$M$10*(1+'CornSoyWheat Rot. Sensitivity'!$F133)*'Organic Cash Flow'!$M$11-'Organic Cash Flow'!$M$45)</f>
        <v>0</v>
      </c>
      <c r="T133" s="33"/>
      <c r="U133" s="67"/>
      <c r="W133" s="149"/>
      <c r="X133" s="32">
        <f t="shared" si="11"/>
        <v>0.15</v>
      </c>
      <c r="Y133" s="35" t="e">
        <f>G133/NPV('Organic Cash Flow'!$C$3,'Organic Cash Flow'!$E$45,'Organic Cash Flow'!$I$45,'Organic Cash Flow'!$M$45)</f>
        <v>#DIV/0!</v>
      </c>
      <c r="Z133" s="35" t="e">
        <f>H133/NPV('Organic Cash Flow'!$C$3,'Organic Cash Flow'!$E$45,'Organic Cash Flow'!$I$45,'Organic Cash Flow'!$M$45)</f>
        <v>#DIV/0!</v>
      </c>
      <c r="AA133" s="35" t="e">
        <f>I133/NPV('Organic Cash Flow'!$C$3,'Organic Cash Flow'!$E$45,'Organic Cash Flow'!$I$45,'Organic Cash Flow'!$M$45)</f>
        <v>#DIV/0!</v>
      </c>
      <c r="AB133" s="35" t="e">
        <f>J133/NPV('Organic Cash Flow'!$C$3,'Organic Cash Flow'!$E$45,'Organic Cash Flow'!$I$45,'Organic Cash Flow'!$M$45)</f>
        <v>#DIV/0!</v>
      </c>
      <c r="AC133" s="35" t="e">
        <f>K133/NPV('Organic Cash Flow'!$C$3,'Organic Cash Flow'!$E$45,'Organic Cash Flow'!$I$45,'Organic Cash Flow'!$M$45)</f>
        <v>#DIV/0!</v>
      </c>
      <c r="AD133" s="35" t="e">
        <f>L133/NPV('Organic Cash Flow'!$C$3,'Organic Cash Flow'!$E$45,'Organic Cash Flow'!$I$45,'Organic Cash Flow'!$M$45)</f>
        <v>#DIV/0!</v>
      </c>
      <c r="AE133" s="35" t="e">
        <f>M133/NPV('Organic Cash Flow'!$C$3,'Organic Cash Flow'!$E$45,'Organic Cash Flow'!$I$45,'Organic Cash Flow'!$M$45)</f>
        <v>#DIV/0!</v>
      </c>
      <c r="AF133" s="35" t="e">
        <f>N133/NPV('Organic Cash Flow'!$C$3,'Organic Cash Flow'!$E$45,'Organic Cash Flow'!$I$45,'Organic Cash Flow'!$M$45)</f>
        <v>#DIV/0!</v>
      </c>
      <c r="AG133" s="35" t="e">
        <f>O133/NPV('Organic Cash Flow'!$C$3,'Organic Cash Flow'!$E$45,'Organic Cash Flow'!$I$45,'Organic Cash Flow'!$M$45)</f>
        <v>#DIV/0!</v>
      </c>
      <c r="AH133" s="35" t="e">
        <f>P133/NPV('Organic Cash Flow'!$C$3,'Organic Cash Flow'!$E$45,'Organic Cash Flow'!$I$45,'Organic Cash Flow'!$M$45)</f>
        <v>#DIV/0!</v>
      </c>
      <c r="AI133" s="35" t="e">
        <f>Q133/NPV('Organic Cash Flow'!$C$3,'Organic Cash Flow'!$E$45,'Organic Cash Flow'!$I$45,'Organic Cash Flow'!$M$45)</f>
        <v>#DIV/0!</v>
      </c>
      <c r="AJ133" s="35" t="e">
        <f>R133/NPV('Organic Cash Flow'!$C$3,'Organic Cash Flow'!$E$45,'Organic Cash Flow'!$I$45,'Organic Cash Flow'!$M$45)</f>
        <v>#DIV/0!</v>
      </c>
      <c r="AK133" s="35" t="e">
        <f>S133/NPV('Organic Cash Flow'!$C$3,'Organic Cash Flow'!$E$45,'Organic Cash Flow'!$I$45,'Organic Cash Flow'!$M$45)</f>
        <v>#DIV/0!</v>
      </c>
      <c r="AL133" s="17"/>
      <c r="AM133" s="61"/>
    </row>
    <row r="134" spans="1:39" x14ac:dyDescent="0.25">
      <c r="A134" s="167"/>
      <c r="B134" s="149"/>
      <c r="C134" s="176">
        <f>'Organic Cash Flow'!$E$11</f>
        <v>0</v>
      </c>
      <c r="D134" s="176">
        <f>(1+F134)*'Organic Cash Flow'!$I$11</f>
        <v>0</v>
      </c>
      <c r="E134" s="176">
        <f>(1+F134)*'Organic Cash Flow'!$M$11</f>
        <v>0</v>
      </c>
      <c r="F134" s="173">
        <v>0.2</v>
      </c>
      <c r="G134" s="33">
        <f>NPV('Organic Cash Flow'!$C$3,'Organic Cash Flow'!$E$46,(1+'CornSoyWheat Rot. Sensitivity'!G$123)*'Organic Cash Flow'!$I$10*(1+'CornSoyWheat Rot. Sensitivity'!$F134)*'Organic Cash Flow'!$I$11-'Organic Cash Flow'!$I$45,(1+'CornSoyWheat Rot. Sensitivity'!G$123)*'Organic Cash Flow'!$M$10*(1+'CornSoyWheat Rot. Sensitivity'!$F134)*'Organic Cash Flow'!$M$11-'Organic Cash Flow'!$M$45)</f>
        <v>0</v>
      </c>
      <c r="H134" s="33">
        <f>NPV('Organic Cash Flow'!$C$3,'Organic Cash Flow'!$E$46,(1+'CornSoyWheat Rot. Sensitivity'!H$123)*'Organic Cash Flow'!$I$10*(1+'CornSoyWheat Rot. Sensitivity'!$F134)*'Organic Cash Flow'!$I$11-'Organic Cash Flow'!$I$45,(1+'CornSoyWheat Rot. Sensitivity'!H$123)*'Organic Cash Flow'!$M$10*(1+'CornSoyWheat Rot. Sensitivity'!$F134)*'Organic Cash Flow'!$M$11-'Organic Cash Flow'!$M$45)</f>
        <v>0</v>
      </c>
      <c r="I134" s="33">
        <f>NPV('Organic Cash Flow'!$C$3,'Organic Cash Flow'!$E$46,(1+'CornSoyWheat Rot. Sensitivity'!I$123)*'Organic Cash Flow'!$I$10*(1+'CornSoyWheat Rot. Sensitivity'!$F134)*'Organic Cash Flow'!$I$11-'Organic Cash Flow'!$I$45,(1+'CornSoyWheat Rot. Sensitivity'!I$123)*'Organic Cash Flow'!$M$10*(1+'CornSoyWheat Rot. Sensitivity'!$F134)*'Organic Cash Flow'!$M$11-'Organic Cash Flow'!$M$45)</f>
        <v>0</v>
      </c>
      <c r="J134" s="33">
        <f>NPV('Organic Cash Flow'!$C$3,'Organic Cash Flow'!$E$46,(1+'CornSoyWheat Rot. Sensitivity'!J$123)*'Organic Cash Flow'!$I$10*(1+'CornSoyWheat Rot. Sensitivity'!$F134)*'Organic Cash Flow'!$I$11-'Organic Cash Flow'!$I$45,(1+'CornSoyWheat Rot. Sensitivity'!J$123)*'Organic Cash Flow'!$M$10*(1+'CornSoyWheat Rot. Sensitivity'!$F134)*'Organic Cash Flow'!$M$11-'Organic Cash Flow'!$M$45)</f>
        <v>0</v>
      </c>
      <c r="K134" s="33">
        <f>NPV('Organic Cash Flow'!$C$3,'Organic Cash Flow'!$E$46,(1+'CornSoyWheat Rot. Sensitivity'!K$123)*'Organic Cash Flow'!$I$10*(1+'CornSoyWheat Rot. Sensitivity'!$F134)*'Organic Cash Flow'!$I$11-'Organic Cash Flow'!$I$45,(1+'CornSoyWheat Rot. Sensitivity'!K$123)*'Organic Cash Flow'!$M$10*(1+'CornSoyWheat Rot. Sensitivity'!$F134)*'Organic Cash Flow'!$M$11-'Organic Cash Flow'!$M$45)</f>
        <v>0</v>
      </c>
      <c r="L134" s="33">
        <f>NPV('Organic Cash Flow'!$C$3,'Organic Cash Flow'!$E$46,(1+'CornSoyWheat Rot. Sensitivity'!L$123)*'Organic Cash Flow'!$I$10*(1+'CornSoyWheat Rot. Sensitivity'!$F134)*'Organic Cash Flow'!$I$11-'Organic Cash Flow'!$I$45,(1+'CornSoyWheat Rot. Sensitivity'!L$123)*'Organic Cash Flow'!$M$10*(1+'CornSoyWheat Rot. Sensitivity'!$F134)*'Organic Cash Flow'!$M$11-'Organic Cash Flow'!$M$45)</f>
        <v>0</v>
      </c>
      <c r="M134" s="33">
        <f>NPV('Organic Cash Flow'!$C$3,'Organic Cash Flow'!$E$46,(1+'CornSoyWheat Rot. Sensitivity'!M$123)*'Organic Cash Flow'!$I$10*(1+'CornSoyWheat Rot. Sensitivity'!$F134)*'Organic Cash Flow'!$I$11-'Organic Cash Flow'!$I$45,(1+'CornSoyWheat Rot. Sensitivity'!M$123)*'Organic Cash Flow'!$M$10*(1+'CornSoyWheat Rot. Sensitivity'!$F134)*'Organic Cash Flow'!$M$11-'Organic Cash Flow'!$M$45)</f>
        <v>0</v>
      </c>
      <c r="N134" s="33">
        <f>NPV('Organic Cash Flow'!$C$3,'Organic Cash Flow'!$E$46,(1+'CornSoyWheat Rot. Sensitivity'!N$123)*'Organic Cash Flow'!$I$10*(1+'CornSoyWheat Rot. Sensitivity'!$F134)*'Organic Cash Flow'!$I$11-'Organic Cash Flow'!$I$45,(1+'CornSoyWheat Rot. Sensitivity'!N$123)*'Organic Cash Flow'!$M$10*(1+'CornSoyWheat Rot. Sensitivity'!$F134)*'Organic Cash Flow'!$M$11-'Organic Cash Flow'!$M$45)</f>
        <v>0</v>
      </c>
      <c r="O134" s="33">
        <f>NPV('Organic Cash Flow'!$C$3,'Organic Cash Flow'!$E$46,(1+'CornSoyWheat Rot. Sensitivity'!O$123)*'Organic Cash Flow'!$I$10*(1+'CornSoyWheat Rot. Sensitivity'!$F134)*'Organic Cash Flow'!$I$11-'Organic Cash Flow'!$I$45,(1+'CornSoyWheat Rot. Sensitivity'!O$123)*'Organic Cash Flow'!$M$10*(1+'CornSoyWheat Rot. Sensitivity'!$F134)*'Organic Cash Flow'!$M$11-'Organic Cash Flow'!$M$45)</f>
        <v>0</v>
      </c>
      <c r="P134" s="33">
        <f>NPV('Organic Cash Flow'!$C$3,'Organic Cash Flow'!$E$46,(1+'CornSoyWheat Rot. Sensitivity'!P$123)*'Organic Cash Flow'!$I$10*(1+'CornSoyWheat Rot. Sensitivity'!$F134)*'Organic Cash Flow'!$I$11-'Organic Cash Flow'!$I$45,(1+'CornSoyWheat Rot. Sensitivity'!P$123)*'Organic Cash Flow'!$M$10*(1+'CornSoyWheat Rot. Sensitivity'!$F134)*'Organic Cash Flow'!$M$11-'Organic Cash Flow'!$M$45)</f>
        <v>0</v>
      </c>
      <c r="Q134" s="33">
        <f>NPV('Organic Cash Flow'!$C$3,'Organic Cash Flow'!$E$46,(1+'CornSoyWheat Rot. Sensitivity'!Q$123)*'Organic Cash Flow'!$I$10*(1+'CornSoyWheat Rot. Sensitivity'!$F134)*'Organic Cash Flow'!$I$11-'Organic Cash Flow'!$I$45,(1+'CornSoyWheat Rot. Sensitivity'!Q$123)*'Organic Cash Flow'!$M$10*(1+'CornSoyWheat Rot. Sensitivity'!$F134)*'Organic Cash Flow'!$M$11-'Organic Cash Flow'!$M$45)</f>
        <v>0</v>
      </c>
      <c r="R134" s="33">
        <f>NPV('Organic Cash Flow'!$C$3,'Organic Cash Flow'!$E$46,(1+'CornSoyWheat Rot. Sensitivity'!R$123)*'Organic Cash Flow'!$I$10*(1+'CornSoyWheat Rot. Sensitivity'!$F134)*'Organic Cash Flow'!$I$11-'Organic Cash Flow'!$I$45,(1+'CornSoyWheat Rot. Sensitivity'!R$123)*'Organic Cash Flow'!$M$10*(1+'CornSoyWheat Rot. Sensitivity'!$F134)*'Organic Cash Flow'!$M$11-'Organic Cash Flow'!$M$45)</f>
        <v>0</v>
      </c>
      <c r="S134" s="33">
        <f>NPV('Organic Cash Flow'!$C$3,'Organic Cash Flow'!$E$46,(1+'CornSoyWheat Rot. Sensitivity'!S$123)*'Organic Cash Flow'!$I$10*(1+'CornSoyWheat Rot. Sensitivity'!$F134)*'Organic Cash Flow'!$I$11-'Organic Cash Flow'!$I$45,(1+'CornSoyWheat Rot. Sensitivity'!S$123)*'Organic Cash Flow'!$M$10*(1+'CornSoyWheat Rot. Sensitivity'!$F134)*'Organic Cash Flow'!$M$11-'Organic Cash Flow'!$M$45)</f>
        <v>0</v>
      </c>
      <c r="T134" s="33"/>
      <c r="U134" s="67"/>
      <c r="W134" s="149"/>
      <c r="X134" s="32">
        <f t="shared" si="11"/>
        <v>0.2</v>
      </c>
      <c r="Y134" s="35" t="e">
        <f>G134/NPV('Organic Cash Flow'!$C$3,'Organic Cash Flow'!$E$45,'Organic Cash Flow'!$I$45,'Organic Cash Flow'!$M$45)</f>
        <v>#DIV/0!</v>
      </c>
      <c r="Z134" s="35" t="e">
        <f>H134/NPV('Organic Cash Flow'!$C$3,'Organic Cash Flow'!$E$45,'Organic Cash Flow'!$I$45,'Organic Cash Flow'!$M$45)</f>
        <v>#DIV/0!</v>
      </c>
      <c r="AA134" s="35" t="e">
        <f>I134/NPV('Organic Cash Flow'!$C$3,'Organic Cash Flow'!$E$45,'Organic Cash Flow'!$I$45,'Organic Cash Flow'!$M$45)</f>
        <v>#DIV/0!</v>
      </c>
      <c r="AB134" s="35" t="e">
        <f>J134/NPV('Organic Cash Flow'!$C$3,'Organic Cash Flow'!$E$45,'Organic Cash Flow'!$I$45,'Organic Cash Flow'!$M$45)</f>
        <v>#DIV/0!</v>
      </c>
      <c r="AC134" s="35" t="e">
        <f>K134/NPV('Organic Cash Flow'!$C$3,'Organic Cash Flow'!$E$45,'Organic Cash Flow'!$I$45,'Organic Cash Flow'!$M$45)</f>
        <v>#DIV/0!</v>
      </c>
      <c r="AD134" s="35" t="e">
        <f>L134/NPV('Organic Cash Flow'!$C$3,'Organic Cash Flow'!$E$45,'Organic Cash Flow'!$I$45,'Organic Cash Flow'!$M$45)</f>
        <v>#DIV/0!</v>
      </c>
      <c r="AE134" s="35" t="e">
        <f>M134/NPV('Organic Cash Flow'!$C$3,'Organic Cash Flow'!$E$45,'Organic Cash Flow'!$I$45,'Organic Cash Flow'!$M$45)</f>
        <v>#DIV/0!</v>
      </c>
      <c r="AF134" s="35" t="e">
        <f>N134/NPV('Organic Cash Flow'!$C$3,'Organic Cash Flow'!$E$45,'Organic Cash Flow'!$I$45,'Organic Cash Flow'!$M$45)</f>
        <v>#DIV/0!</v>
      </c>
      <c r="AG134" s="35" t="e">
        <f>O134/NPV('Organic Cash Flow'!$C$3,'Organic Cash Flow'!$E$45,'Organic Cash Flow'!$I$45,'Organic Cash Flow'!$M$45)</f>
        <v>#DIV/0!</v>
      </c>
      <c r="AH134" s="35" t="e">
        <f>P134/NPV('Organic Cash Flow'!$C$3,'Organic Cash Flow'!$E$45,'Organic Cash Flow'!$I$45,'Organic Cash Flow'!$M$45)</f>
        <v>#DIV/0!</v>
      </c>
      <c r="AI134" s="35" t="e">
        <f>Q134/NPV('Organic Cash Flow'!$C$3,'Organic Cash Flow'!$E$45,'Organic Cash Flow'!$I$45,'Organic Cash Flow'!$M$45)</f>
        <v>#DIV/0!</v>
      </c>
      <c r="AJ134" s="35" t="e">
        <f>R134/NPV('Organic Cash Flow'!$C$3,'Organic Cash Flow'!$E$45,'Organic Cash Flow'!$I$45,'Organic Cash Flow'!$M$45)</f>
        <v>#DIV/0!</v>
      </c>
      <c r="AK134" s="35" t="e">
        <f>S134/NPV('Organic Cash Flow'!$C$3,'Organic Cash Flow'!$E$45,'Organic Cash Flow'!$I$45,'Organic Cash Flow'!$M$45)</f>
        <v>#DIV/0!</v>
      </c>
      <c r="AL134" s="17"/>
      <c r="AM134" s="61"/>
    </row>
    <row r="135" spans="1:39" x14ac:dyDescent="0.25">
      <c r="A135" s="167"/>
      <c r="B135" s="149"/>
      <c r="C135" s="176">
        <f>'Organic Cash Flow'!$E$11</f>
        <v>0</v>
      </c>
      <c r="D135" s="176">
        <f>(1+F135)*'Organic Cash Flow'!$I$11</f>
        <v>0</v>
      </c>
      <c r="E135" s="176">
        <f>(1+F135)*'Organic Cash Flow'!$M$11</f>
        <v>0</v>
      </c>
      <c r="F135" s="173">
        <v>0.25</v>
      </c>
      <c r="G135" s="33">
        <f>NPV('Organic Cash Flow'!$C$3,'Organic Cash Flow'!$E$46,(1+'CornSoyWheat Rot. Sensitivity'!G$123)*'Organic Cash Flow'!$I$10*(1+'CornSoyWheat Rot. Sensitivity'!$F135)*'Organic Cash Flow'!$I$11-'Organic Cash Flow'!$I$45,(1+'CornSoyWheat Rot. Sensitivity'!G$123)*'Organic Cash Flow'!$M$10*(1+'CornSoyWheat Rot. Sensitivity'!$F135)*'Organic Cash Flow'!$M$11-'Organic Cash Flow'!$M$45)</f>
        <v>0</v>
      </c>
      <c r="H135" s="33">
        <f>NPV('Organic Cash Flow'!$C$3,'Organic Cash Flow'!$E$46,(1+'CornSoyWheat Rot. Sensitivity'!H$123)*'Organic Cash Flow'!$I$10*(1+'CornSoyWheat Rot. Sensitivity'!$F135)*'Organic Cash Flow'!$I$11-'Organic Cash Flow'!$I$45,(1+'CornSoyWheat Rot. Sensitivity'!H$123)*'Organic Cash Flow'!$M$10*(1+'CornSoyWheat Rot. Sensitivity'!$F135)*'Organic Cash Flow'!$M$11-'Organic Cash Flow'!$M$45)</f>
        <v>0</v>
      </c>
      <c r="I135" s="33">
        <f>NPV('Organic Cash Flow'!$C$3,'Organic Cash Flow'!$E$46,(1+'CornSoyWheat Rot. Sensitivity'!I$123)*'Organic Cash Flow'!$I$10*(1+'CornSoyWheat Rot. Sensitivity'!$F135)*'Organic Cash Flow'!$I$11-'Organic Cash Flow'!$I$45,(1+'CornSoyWheat Rot. Sensitivity'!I$123)*'Organic Cash Flow'!$M$10*(1+'CornSoyWheat Rot. Sensitivity'!$F135)*'Organic Cash Flow'!$M$11-'Organic Cash Flow'!$M$45)</f>
        <v>0</v>
      </c>
      <c r="J135" s="33">
        <f>NPV('Organic Cash Flow'!$C$3,'Organic Cash Flow'!$E$46,(1+'CornSoyWheat Rot. Sensitivity'!J$123)*'Organic Cash Flow'!$I$10*(1+'CornSoyWheat Rot. Sensitivity'!$F135)*'Organic Cash Flow'!$I$11-'Organic Cash Flow'!$I$45,(1+'CornSoyWheat Rot. Sensitivity'!J$123)*'Organic Cash Flow'!$M$10*(1+'CornSoyWheat Rot. Sensitivity'!$F135)*'Organic Cash Flow'!$M$11-'Organic Cash Flow'!$M$45)</f>
        <v>0</v>
      </c>
      <c r="K135" s="33">
        <f>NPV('Organic Cash Flow'!$C$3,'Organic Cash Flow'!$E$46,(1+'CornSoyWheat Rot. Sensitivity'!K$123)*'Organic Cash Flow'!$I$10*(1+'CornSoyWheat Rot. Sensitivity'!$F135)*'Organic Cash Flow'!$I$11-'Organic Cash Flow'!$I$45,(1+'CornSoyWheat Rot. Sensitivity'!K$123)*'Organic Cash Flow'!$M$10*(1+'CornSoyWheat Rot. Sensitivity'!$F135)*'Organic Cash Flow'!$M$11-'Organic Cash Flow'!$M$45)</f>
        <v>0</v>
      </c>
      <c r="L135" s="33">
        <f>NPV('Organic Cash Flow'!$C$3,'Organic Cash Flow'!$E$46,(1+'CornSoyWheat Rot. Sensitivity'!L$123)*'Organic Cash Flow'!$I$10*(1+'CornSoyWheat Rot. Sensitivity'!$F135)*'Organic Cash Flow'!$I$11-'Organic Cash Flow'!$I$45,(1+'CornSoyWheat Rot. Sensitivity'!L$123)*'Organic Cash Flow'!$M$10*(1+'CornSoyWheat Rot. Sensitivity'!$F135)*'Organic Cash Flow'!$M$11-'Organic Cash Flow'!$M$45)</f>
        <v>0</v>
      </c>
      <c r="M135" s="33">
        <f>NPV('Organic Cash Flow'!$C$3,'Organic Cash Flow'!$E$46,(1+'CornSoyWheat Rot. Sensitivity'!M$123)*'Organic Cash Flow'!$I$10*(1+'CornSoyWheat Rot. Sensitivity'!$F135)*'Organic Cash Flow'!$I$11-'Organic Cash Flow'!$I$45,(1+'CornSoyWheat Rot. Sensitivity'!M$123)*'Organic Cash Flow'!$M$10*(1+'CornSoyWheat Rot. Sensitivity'!$F135)*'Organic Cash Flow'!$M$11-'Organic Cash Flow'!$M$45)</f>
        <v>0</v>
      </c>
      <c r="N135" s="33">
        <f>NPV('Organic Cash Flow'!$C$3,'Organic Cash Flow'!$E$46,(1+'CornSoyWheat Rot. Sensitivity'!N$123)*'Organic Cash Flow'!$I$10*(1+'CornSoyWheat Rot. Sensitivity'!$F135)*'Organic Cash Flow'!$I$11-'Organic Cash Flow'!$I$45,(1+'CornSoyWheat Rot. Sensitivity'!N$123)*'Organic Cash Flow'!$M$10*(1+'CornSoyWheat Rot. Sensitivity'!$F135)*'Organic Cash Flow'!$M$11-'Organic Cash Flow'!$M$45)</f>
        <v>0</v>
      </c>
      <c r="O135" s="33">
        <f>NPV('Organic Cash Flow'!$C$3,'Organic Cash Flow'!$E$46,(1+'CornSoyWheat Rot. Sensitivity'!O$123)*'Organic Cash Flow'!$I$10*(1+'CornSoyWheat Rot. Sensitivity'!$F135)*'Organic Cash Flow'!$I$11-'Organic Cash Flow'!$I$45,(1+'CornSoyWheat Rot. Sensitivity'!O$123)*'Organic Cash Flow'!$M$10*(1+'CornSoyWheat Rot. Sensitivity'!$F135)*'Organic Cash Flow'!$M$11-'Organic Cash Flow'!$M$45)</f>
        <v>0</v>
      </c>
      <c r="P135" s="33">
        <f>NPV('Organic Cash Flow'!$C$3,'Organic Cash Flow'!$E$46,(1+'CornSoyWheat Rot. Sensitivity'!P$123)*'Organic Cash Flow'!$I$10*(1+'CornSoyWheat Rot. Sensitivity'!$F135)*'Organic Cash Flow'!$I$11-'Organic Cash Flow'!$I$45,(1+'CornSoyWheat Rot. Sensitivity'!P$123)*'Organic Cash Flow'!$M$10*(1+'CornSoyWheat Rot. Sensitivity'!$F135)*'Organic Cash Flow'!$M$11-'Organic Cash Flow'!$M$45)</f>
        <v>0</v>
      </c>
      <c r="Q135" s="33">
        <f>NPV('Organic Cash Flow'!$C$3,'Organic Cash Flow'!$E$46,(1+'CornSoyWheat Rot. Sensitivity'!Q$123)*'Organic Cash Flow'!$I$10*(1+'CornSoyWheat Rot. Sensitivity'!$F135)*'Organic Cash Flow'!$I$11-'Organic Cash Flow'!$I$45,(1+'CornSoyWheat Rot. Sensitivity'!Q$123)*'Organic Cash Flow'!$M$10*(1+'CornSoyWheat Rot. Sensitivity'!$F135)*'Organic Cash Flow'!$M$11-'Organic Cash Flow'!$M$45)</f>
        <v>0</v>
      </c>
      <c r="R135" s="33">
        <f>NPV('Organic Cash Flow'!$C$3,'Organic Cash Flow'!$E$46,(1+'CornSoyWheat Rot. Sensitivity'!R$123)*'Organic Cash Flow'!$I$10*(1+'CornSoyWheat Rot. Sensitivity'!$F135)*'Organic Cash Flow'!$I$11-'Organic Cash Flow'!$I$45,(1+'CornSoyWheat Rot. Sensitivity'!R$123)*'Organic Cash Flow'!$M$10*(1+'CornSoyWheat Rot. Sensitivity'!$F135)*'Organic Cash Flow'!$M$11-'Organic Cash Flow'!$M$45)</f>
        <v>0</v>
      </c>
      <c r="S135" s="33">
        <f>NPV('Organic Cash Flow'!$C$3,'Organic Cash Flow'!$E$46,(1+'CornSoyWheat Rot. Sensitivity'!S$123)*'Organic Cash Flow'!$I$10*(1+'CornSoyWheat Rot. Sensitivity'!$F135)*'Organic Cash Flow'!$I$11-'Organic Cash Flow'!$I$45,(1+'CornSoyWheat Rot. Sensitivity'!S$123)*'Organic Cash Flow'!$M$10*(1+'CornSoyWheat Rot. Sensitivity'!$F135)*'Organic Cash Flow'!$M$11-'Organic Cash Flow'!$M$45)</f>
        <v>0</v>
      </c>
      <c r="T135" s="33"/>
      <c r="U135" s="67"/>
      <c r="W135" s="149"/>
      <c r="X135" s="32">
        <f t="shared" si="11"/>
        <v>0.25</v>
      </c>
      <c r="Y135" s="35" t="e">
        <f>G135/NPV('Organic Cash Flow'!$C$3,'Organic Cash Flow'!$E$45,'Organic Cash Flow'!$I$45,'Organic Cash Flow'!$M$45)</f>
        <v>#DIV/0!</v>
      </c>
      <c r="Z135" s="35" t="e">
        <f>H135/NPV('Organic Cash Flow'!$C$3,'Organic Cash Flow'!$E$45,'Organic Cash Flow'!$I$45,'Organic Cash Flow'!$M$45)</f>
        <v>#DIV/0!</v>
      </c>
      <c r="AA135" s="35" t="e">
        <f>I135/NPV('Organic Cash Flow'!$C$3,'Organic Cash Flow'!$E$45,'Organic Cash Flow'!$I$45,'Organic Cash Flow'!$M$45)</f>
        <v>#DIV/0!</v>
      </c>
      <c r="AB135" s="35" t="e">
        <f>J135/NPV('Organic Cash Flow'!$C$3,'Organic Cash Flow'!$E$45,'Organic Cash Flow'!$I$45,'Organic Cash Flow'!$M$45)</f>
        <v>#DIV/0!</v>
      </c>
      <c r="AC135" s="35" t="e">
        <f>K135/NPV('Organic Cash Flow'!$C$3,'Organic Cash Flow'!$E$45,'Organic Cash Flow'!$I$45,'Organic Cash Flow'!$M$45)</f>
        <v>#DIV/0!</v>
      </c>
      <c r="AD135" s="35" t="e">
        <f>L135/NPV('Organic Cash Flow'!$C$3,'Organic Cash Flow'!$E$45,'Organic Cash Flow'!$I$45,'Organic Cash Flow'!$M$45)</f>
        <v>#DIV/0!</v>
      </c>
      <c r="AE135" s="35" t="e">
        <f>M135/NPV('Organic Cash Flow'!$C$3,'Organic Cash Flow'!$E$45,'Organic Cash Flow'!$I$45,'Organic Cash Flow'!$M$45)</f>
        <v>#DIV/0!</v>
      </c>
      <c r="AF135" s="35" t="e">
        <f>N135/NPV('Organic Cash Flow'!$C$3,'Organic Cash Flow'!$E$45,'Organic Cash Flow'!$I$45,'Organic Cash Flow'!$M$45)</f>
        <v>#DIV/0!</v>
      </c>
      <c r="AG135" s="35" t="e">
        <f>O135/NPV('Organic Cash Flow'!$C$3,'Organic Cash Flow'!$E$45,'Organic Cash Flow'!$I$45,'Organic Cash Flow'!$M$45)</f>
        <v>#DIV/0!</v>
      </c>
      <c r="AH135" s="35" t="e">
        <f>P135/NPV('Organic Cash Flow'!$C$3,'Organic Cash Flow'!$E$45,'Organic Cash Flow'!$I$45,'Organic Cash Flow'!$M$45)</f>
        <v>#DIV/0!</v>
      </c>
      <c r="AI135" s="35" t="e">
        <f>Q135/NPV('Organic Cash Flow'!$C$3,'Organic Cash Flow'!$E$45,'Organic Cash Flow'!$I$45,'Organic Cash Flow'!$M$45)</f>
        <v>#DIV/0!</v>
      </c>
      <c r="AJ135" s="35" t="e">
        <f>R135/NPV('Organic Cash Flow'!$C$3,'Organic Cash Flow'!$E$45,'Organic Cash Flow'!$I$45,'Organic Cash Flow'!$M$45)</f>
        <v>#DIV/0!</v>
      </c>
      <c r="AK135" s="35" t="e">
        <f>S135/NPV('Organic Cash Flow'!$C$3,'Organic Cash Flow'!$E$45,'Organic Cash Flow'!$I$45,'Organic Cash Flow'!$M$45)</f>
        <v>#DIV/0!</v>
      </c>
      <c r="AL135" s="17"/>
      <c r="AM135" s="61"/>
    </row>
    <row r="136" spans="1:39" x14ac:dyDescent="0.25">
      <c r="A136" s="167"/>
      <c r="B136" s="149"/>
      <c r="C136" s="177">
        <f>'Organic Cash Flow'!$E$11</f>
        <v>0</v>
      </c>
      <c r="D136" s="177">
        <f>(1+F136)*'Organic Cash Flow'!$I$11</f>
        <v>0</v>
      </c>
      <c r="E136" s="177">
        <f>(1+F136)*'Organic Cash Flow'!$M$11</f>
        <v>0</v>
      </c>
      <c r="F136" s="173">
        <v>0.3</v>
      </c>
      <c r="G136" s="33">
        <f>NPV('Organic Cash Flow'!$C$3,'Organic Cash Flow'!$E$46,(1+'CornSoyWheat Rot. Sensitivity'!G$123)*'Organic Cash Flow'!$I$10*(1+'CornSoyWheat Rot. Sensitivity'!$F136)*'Organic Cash Flow'!$I$11-'Organic Cash Flow'!$I$45,(1+'CornSoyWheat Rot. Sensitivity'!G$123)*'Organic Cash Flow'!$M$10*(1+'CornSoyWheat Rot. Sensitivity'!$F136)*'Organic Cash Flow'!$M$11-'Organic Cash Flow'!$M$45)</f>
        <v>0</v>
      </c>
      <c r="H136" s="33">
        <f>NPV('Organic Cash Flow'!$C$3,'Organic Cash Flow'!$E$46,(1+'CornSoyWheat Rot. Sensitivity'!H$123)*'Organic Cash Flow'!$I$10*(1+'CornSoyWheat Rot. Sensitivity'!$F136)*'Organic Cash Flow'!$I$11-'Organic Cash Flow'!$I$45,(1+'CornSoyWheat Rot. Sensitivity'!H$123)*'Organic Cash Flow'!$M$10*(1+'CornSoyWheat Rot. Sensitivity'!$F136)*'Organic Cash Flow'!$M$11-'Organic Cash Flow'!$M$45)</f>
        <v>0</v>
      </c>
      <c r="I136" s="33">
        <f>NPV('Organic Cash Flow'!$C$3,'Organic Cash Flow'!$E$46,(1+'CornSoyWheat Rot. Sensitivity'!I$123)*'Organic Cash Flow'!$I$10*(1+'CornSoyWheat Rot. Sensitivity'!$F136)*'Organic Cash Flow'!$I$11-'Organic Cash Flow'!$I$45,(1+'CornSoyWheat Rot. Sensitivity'!I$123)*'Organic Cash Flow'!$M$10*(1+'CornSoyWheat Rot. Sensitivity'!$F136)*'Organic Cash Flow'!$M$11-'Organic Cash Flow'!$M$45)</f>
        <v>0</v>
      </c>
      <c r="J136" s="33">
        <f>NPV('Organic Cash Flow'!$C$3,'Organic Cash Flow'!$E$46,(1+'CornSoyWheat Rot. Sensitivity'!J$123)*'Organic Cash Flow'!$I$10*(1+'CornSoyWheat Rot. Sensitivity'!$F136)*'Organic Cash Flow'!$I$11-'Organic Cash Flow'!$I$45,(1+'CornSoyWheat Rot. Sensitivity'!J$123)*'Organic Cash Flow'!$M$10*(1+'CornSoyWheat Rot. Sensitivity'!$F136)*'Organic Cash Flow'!$M$11-'Organic Cash Flow'!$M$45)</f>
        <v>0</v>
      </c>
      <c r="K136" s="33">
        <f>NPV('Organic Cash Flow'!$C$3,'Organic Cash Flow'!$E$46,(1+'CornSoyWheat Rot. Sensitivity'!K$123)*'Organic Cash Flow'!$I$10*(1+'CornSoyWheat Rot. Sensitivity'!$F136)*'Organic Cash Flow'!$I$11-'Organic Cash Flow'!$I$45,(1+'CornSoyWheat Rot. Sensitivity'!K$123)*'Organic Cash Flow'!$M$10*(1+'CornSoyWheat Rot. Sensitivity'!$F136)*'Organic Cash Flow'!$M$11-'Organic Cash Flow'!$M$45)</f>
        <v>0</v>
      </c>
      <c r="L136" s="33">
        <f>NPV('Organic Cash Flow'!$C$3,'Organic Cash Flow'!$E$46,(1+'CornSoyWheat Rot. Sensitivity'!L$123)*'Organic Cash Flow'!$I$10*(1+'CornSoyWheat Rot. Sensitivity'!$F136)*'Organic Cash Flow'!$I$11-'Organic Cash Flow'!$I$45,(1+'CornSoyWheat Rot. Sensitivity'!L$123)*'Organic Cash Flow'!$M$10*(1+'CornSoyWheat Rot. Sensitivity'!$F136)*'Organic Cash Flow'!$M$11-'Organic Cash Flow'!$M$45)</f>
        <v>0</v>
      </c>
      <c r="M136" s="33">
        <f>NPV('Organic Cash Flow'!$C$3,'Organic Cash Flow'!$E$46,(1+'CornSoyWheat Rot. Sensitivity'!M$123)*'Organic Cash Flow'!$I$10*(1+'CornSoyWheat Rot. Sensitivity'!$F136)*'Organic Cash Flow'!$I$11-'Organic Cash Flow'!$I$45,(1+'CornSoyWheat Rot. Sensitivity'!M$123)*'Organic Cash Flow'!$M$10*(1+'CornSoyWheat Rot. Sensitivity'!$F136)*'Organic Cash Flow'!$M$11-'Organic Cash Flow'!$M$45)</f>
        <v>0</v>
      </c>
      <c r="N136" s="33">
        <f>NPV('Organic Cash Flow'!$C$3,'Organic Cash Flow'!$E$46,(1+'CornSoyWheat Rot. Sensitivity'!N$123)*'Organic Cash Flow'!$I$10*(1+'CornSoyWheat Rot. Sensitivity'!$F136)*'Organic Cash Flow'!$I$11-'Organic Cash Flow'!$I$45,(1+'CornSoyWheat Rot. Sensitivity'!N$123)*'Organic Cash Flow'!$M$10*(1+'CornSoyWheat Rot. Sensitivity'!$F136)*'Organic Cash Flow'!$M$11-'Organic Cash Flow'!$M$45)</f>
        <v>0</v>
      </c>
      <c r="O136" s="33">
        <f>NPV('Organic Cash Flow'!$C$3,'Organic Cash Flow'!$E$46,(1+'CornSoyWheat Rot. Sensitivity'!O$123)*'Organic Cash Flow'!$I$10*(1+'CornSoyWheat Rot. Sensitivity'!$F136)*'Organic Cash Flow'!$I$11-'Organic Cash Flow'!$I$45,(1+'CornSoyWheat Rot. Sensitivity'!O$123)*'Organic Cash Flow'!$M$10*(1+'CornSoyWheat Rot. Sensitivity'!$F136)*'Organic Cash Flow'!$M$11-'Organic Cash Flow'!$M$45)</f>
        <v>0</v>
      </c>
      <c r="P136" s="33">
        <f>NPV('Organic Cash Flow'!$C$3,'Organic Cash Flow'!$E$46,(1+'CornSoyWheat Rot. Sensitivity'!P$123)*'Organic Cash Flow'!$I$10*(1+'CornSoyWheat Rot. Sensitivity'!$F136)*'Organic Cash Flow'!$I$11-'Organic Cash Flow'!$I$45,(1+'CornSoyWheat Rot. Sensitivity'!P$123)*'Organic Cash Flow'!$M$10*(1+'CornSoyWheat Rot. Sensitivity'!$F136)*'Organic Cash Flow'!$M$11-'Organic Cash Flow'!$M$45)</f>
        <v>0</v>
      </c>
      <c r="Q136" s="33">
        <f>NPV('Organic Cash Flow'!$C$3,'Organic Cash Flow'!$E$46,(1+'CornSoyWheat Rot. Sensitivity'!Q$123)*'Organic Cash Flow'!$I$10*(1+'CornSoyWheat Rot. Sensitivity'!$F136)*'Organic Cash Flow'!$I$11-'Organic Cash Flow'!$I$45,(1+'CornSoyWheat Rot. Sensitivity'!Q$123)*'Organic Cash Flow'!$M$10*(1+'CornSoyWheat Rot. Sensitivity'!$F136)*'Organic Cash Flow'!$M$11-'Organic Cash Flow'!$M$45)</f>
        <v>0</v>
      </c>
      <c r="R136" s="33">
        <f>NPV('Organic Cash Flow'!$C$3,'Organic Cash Flow'!$E$46,(1+'CornSoyWheat Rot. Sensitivity'!R$123)*'Organic Cash Flow'!$I$10*(1+'CornSoyWheat Rot. Sensitivity'!$F136)*'Organic Cash Flow'!$I$11-'Organic Cash Flow'!$I$45,(1+'CornSoyWheat Rot. Sensitivity'!R$123)*'Organic Cash Flow'!$M$10*(1+'CornSoyWheat Rot. Sensitivity'!$F136)*'Organic Cash Flow'!$M$11-'Organic Cash Flow'!$M$45)</f>
        <v>0</v>
      </c>
      <c r="S136" s="33">
        <f>NPV('Organic Cash Flow'!$C$3,'Organic Cash Flow'!$E$46,(1+'CornSoyWheat Rot. Sensitivity'!S$123)*'Organic Cash Flow'!$I$10*(1+'CornSoyWheat Rot. Sensitivity'!$F136)*'Organic Cash Flow'!$I$11-'Organic Cash Flow'!$I$45,(1+'CornSoyWheat Rot. Sensitivity'!S$123)*'Organic Cash Flow'!$M$10*(1+'CornSoyWheat Rot. Sensitivity'!$F136)*'Organic Cash Flow'!$M$11-'Organic Cash Flow'!$M$45)</f>
        <v>0</v>
      </c>
      <c r="T136" s="33"/>
      <c r="U136" s="67"/>
      <c r="W136" s="149"/>
      <c r="X136" s="32">
        <f t="shared" si="11"/>
        <v>0.3</v>
      </c>
      <c r="Y136" s="35" t="e">
        <f>G136/NPV('Organic Cash Flow'!$C$3,'Organic Cash Flow'!$E$45,'Organic Cash Flow'!$I$45,'Organic Cash Flow'!$M$45)</f>
        <v>#DIV/0!</v>
      </c>
      <c r="Z136" s="35" t="e">
        <f>H136/NPV('Organic Cash Flow'!$C$3,'Organic Cash Flow'!$E$45,'Organic Cash Flow'!$I$45,'Organic Cash Flow'!$M$45)</f>
        <v>#DIV/0!</v>
      </c>
      <c r="AA136" s="35" t="e">
        <f>I136/NPV('Organic Cash Flow'!$C$3,'Organic Cash Flow'!$E$45,'Organic Cash Flow'!$I$45,'Organic Cash Flow'!$M$45)</f>
        <v>#DIV/0!</v>
      </c>
      <c r="AB136" s="35" t="e">
        <f>J136/NPV('Organic Cash Flow'!$C$3,'Organic Cash Flow'!$E$45,'Organic Cash Flow'!$I$45,'Organic Cash Flow'!$M$45)</f>
        <v>#DIV/0!</v>
      </c>
      <c r="AC136" s="35" t="e">
        <f>K136/NPV('Organic Cash Flow'!$C$3,'Organic Cash Flow'!$E$45,'Organic Cash Flow'!$I$45,'Organic Cash Flow'!$M$45)</f>
        <v>#DIV/0!</v>
      </c>
      <c r="AD136" s="35" t="e">
        <f>L136/NPV('Organic Cash Flow'!$C$3,'Organic Cash Flow'!$E$45,'Organic Cash Flow'!$I$45,'Organic Cash Flow'!$M$45)</f>
        <v>#DIV/0!</v>
      </c>
      <c r="AE136" s="35" t="e">
        <f>M136/NPV('Organic Cash Flow'!$C$3,'Organic Cash Flow'!$E$45,'Organic Cash Flow'!$I$45,'Organic Cash Flow'!$M$45)</f>
        <v>#DIV/0!</v>
      </c>
      <c r="AF136" s="35" t="e">
        <f>N136/NPV('Organic Cash Flow'!$C$3,'Organic Cash Flow'!$E$45,'Organic Cash Flow'!$I$45,'Organic Cash Flow'!$M$45)</f>
        <v>#DIV/0!</v>
      </c>
      <c r="AG136" s="35" t="e">
        <f>O136/NPV('Organic Cash Flow'!$C$3,'Organic Cash Flow'!$E$45,'Organic Cash Flow'!$I$45,'Organic Cash Flow'!$M$45)</f>
        <v>#DIV/0!</v>
      </c>
      <c r="AH136" s="35" t="e">
        <f>P136/NPV('Organic Cash Flow'!$C$3,'Organic Cash Flow'!$E$45,'Organic Cash Flow'!$I$45,'Organic Cash Flow'!$M$45)</f>
        <v>#DIV/0!</v>
      </c>
      <c r="AI136" s="35" t="e">
        <f>Q136/NPV('Organic Cash Flow'!$C$3,'Organic Cash Flow'!$E$45,'Organic Cash Flow'!$I$45,'Organic Cash Flow'!$M$45)</f>
        <v>#DIV/0!</v>
      </c>
      <c r="AJ136" s="35" t="e">
        <f>R136/NPV('Organic Cash Flow'!$C$3,'Organic Cash Flow'!$E$45,'Organic Cash Flow'!$I$45,'Organic Cash Flow'!$M$45)</f>
        <v>#DIV/0!</v>
      </c>
      <c r="AK136" s="35" t="e">
        <f>S136/NPV('Organic Cash Flow'!$C$3,'Organic Cash Flow'!$E$45,'Organic Cash Flow'!$I$45,'Organic Cash Flow'!$M$45)</f>
        <v>#DIV/0!</v>
      </c>
      <c r="AL136" s="17"/>
      <c r="AM136" s="61"/>
    </row>
    <row r="137" spans="1:39" x14ac:dyDescent="0.25">
      <c r="A137" s="167"/>
      <c r="B137" s="17"/>
      <c r="C137" s="17"/>
      <c r="D137" s="17"/>
      <c r="E137" s="17"/>
      <c r="F137" s="17"/>
      <c r="G137" s="17"/>
      <c r="H137" s="17"/>
      <c r="I137" s="17"/>
      <c r="J137" s="17"/>
      <c r="K137" s="17"/>
      <c r="L137" s="17"/>
      <c r="M137" s="17"/>
      <c r="N137" s="17"/>
      <c r="O137" s="17"/>
      <c r="P137" s="17"/>
      <c r="Q137" s="17"/>
      <c r="R137" s="17"/>
      <c r="S137" s="17"/>
      <c r="T137" s="17"/>
      <c r="U137" s="64"/>
      <c r="W137" s="17"/>
      <c r="X137" s="17"/>
      <c r="Y137" s="17"/>
      <c r="Z137" s="17"/>
      <c r="AA137" s="17"/>
      <c r="AB137" s="17"/>
      <c r="AC137" s="17"/>
      <c r="AD137" s="17"/>
      <c r="AE137" s="17"/>
      <c r="AF137" s="17"/>
      <c r="AG137" s="17"/>
      <c r="AH137" s="17"/>
      <c r="AI137" s="17"/>
      <c r="AJ137" s="17"/>
      <c r="AK137" s="17"/>
      <c r="AL137" s="17"/>
      <c r="AM137" s="61"/>
    </row>
    <row r="138" spans="1:39" ht="15.75" thickBot="1" x14ac:dyDescent="0.3">
      <c r="A138" s="168"/>
      <c r="B138" s="17"/>
      <c r="C138" s="17"/>
      <c r="D138" s="17"/>
      <c r="E138" s="17"/>
      <c r="F138" s="17"/>
      <c r="G138" s="17"/>
      <c r="H138" s="17"/>
      <c r="I138" s="17"/>
      <c r="J138" s="17"/>
      <c r="K138" s="17"/>
      <c r="L138" s="17"/>
      <c r="M138" s="17"/>
      <c r="N138" s="17"/>
      <c r="O138" s="17"/>
      <c r="P138" s="17"/>
      <c r="Q138" s="17"/>
      <c r="R138" s="17"/>
      <c r="S138" s="17"/>
      <c r="T138" s="17"/>
      <c r="U138" s="64"/>
      <c r="W138" s="17"/>
      <c r="X138" s="17"/>
      <c r="Y138" s="17"/>
      <c r="Z138" s="17"/>
      <c r="AA138" s="17"/>
      <c r="AB138" s="17"/>
      <c r="AC138" s="17"/>
      <c r="AD138" s="17"/>
      <c r="AE138" s="17"/>
      <c r="AF138" s="17"/>
      <c r="AG138" s="17"/>
      <c r="AH138" s="17"/>
      <c r="AI138" s="17"/>
      <c r="AJ138" s="17"/>
      <c r="AK138" s="17"/>
      <c r="AL138" s="17"/>
      <c r="AM138" s="61"/>
    </row>
    <row r="139" spans="1:39" x14ac:dyDescent="0.25">
      <c r="A139" s="75"/>
      <c r="B139" s="17"/>
      <c r="C139" s="17"/>
      <c r="D139" s="17"/>
      <c r="E139" s="17"/>
      <c r="F139" s="17"/>
      <c r="G139" s="17"/>
      <c r="H139" s="17"/>
      <c r="I139" s="17"/>
      <c r="J139" s="17"/>
      <c r="K139" s="17"/>
      <c r="L139" s="17"/>
      <c r="M139" s="17"/>
      <c r="N139" s="17"/>
      <c r="O139" s="17"/>
      <c r="P139" s="17"/>
      <c r="Q139" s="17"/>
      <c r="R139" s="17"/>
      <c r="S139" s="17"/>
      <c r="T139" s="17"/>
      <c r="U139" s="64"/>
      <c r="W139" s="17"/>
      <c r="X139" s="17"/>
      <c r="Y139" s="17"/>
      <c r="Z139" s="17"/>
      <c r="AA139" s="17"/>
      <c r="AB139" s="17"/>
      <c r="AC139" s="17"/>
      <c r="AD139" s="17"/>
      <c r="AE139" s="17"/>
      <c r="AF139" s="17"/>
      <c r="AG139" s="17"/>
      <c r="AH139" s="17"/>
      <c r="AI139" s="17"/>
      <c r="AJ139" s="17"/>
      <c r="AK139" s="17"/>
      <c r="AL139" s="17"/>
      <c r="AM139" s="61"/>
    </row>
    <row r="140" spans="1:39" ht="9" customHeight="1" x14ac:dyDescent="0.25">
      <c r="A140" s="76"/>
      <c r="B140" s="69"/>
      <c r="C140" s="69"/>
      <c r="D140" s="69"/>
      <c r="E140" s="69"/>
      <c r="F140" s="69"/>
      <c r="G140" s="69"/>
      <c r="H140" s="69"/>
      <c r="I140" s="69"/>
      <c r="J140" s="69"/>
      <c r="K140" s="69"/>
      <c r="L140" s="69"/>
      <c r="M140" s="69"/>
      <c r="N140" s="69"/>
      <c r="O140" s="69"/>
      <c r="P140" s="69"/>
      <c r="Q140" s="69"/>
      <c r="R140" s="69"/>
      <c r="S140" s="69"/>
      <c r="T140" s="69"/>
      <c r="U140" s="69"/>
      <c r="V140" s="5"/>
      <c r="W140" s="69"/>
      <c r="X140" s="69"/>
      <c r="Y140" s="69"/>
      <c r="Z140" s="69"/>
      <c r="AA140" s="69"/>
      <c r="AB140" s="69"/>
      <c r="AC140" s="69"/>
      <c r="AD140" s="69"/>
      <c r="AE140" s="69"/>
      <c r="AF140" s="69"/>
      <c r="AG140" s="69"/>
      <c r="AH140" s="69"/>
      <c r="AI140" s="69"/>
      <c r="AJ140" s="69"/>
      <c r="AK140" s="69"/>
      <c r="AL140" s="69"/>
      <c r="AM140" s="61"/>
    </row>
    <row r="141" spans="1:39" ht="15.75" thickBot="1" x14ac:dyDescent="0.3">
      <c r="B141" s="17"/>
      <c r="C141" s="17"/>
      <c r="D141" s="17"/>
      <c r="E141" s="17"/>
      <c r="F141" s="17"/>
      <c r="G141" s="17"/>
      <c r="H141" s="17"/>
      <c r="I141" s="17"/>
      <c r="J141" s="17"/>
      <c r="K141" s="17"/>
      <c r="L141" s="17"/>
      <c r="M141" s="17"/>
      <c r="N141" s="17"/>
      <c r="O141" s="17"/>
      <c r="P141" s="17"/>
      <c r="Q141" s="17"/>
      <c r="R141" s="17"/>
      <c r="S141" s="17"/>
      <c r="T141" s="17"/>
      <c r="U141" s="64"/>
      <c r="W141" s="17"/>
      <c r="X141" s="17"/>
      <c r="Y141" s="17"/>
      <c r="Z141" s="17"/>
      <c r="AA141" s="17"/>
      <c r="AB141" s="17"/>
      <c r="AC141" s="17"/>
      <c r="AD141" s="17"/>
      <c r="AE141" s="17"/>
      <c r="AF141" s="17"/>
      <c r="AG141" s="17"/>
      <c r="AH141" s="17"/>
      <c r="AI141" s="17"/>
      <c r="AJ141" s="17"/>
      <c r="AK141" s="17"/>
      <c r="AL141" s="17"/>
      <c r="AM141" s="61"/>
    </row>
    <row r="142" spans="1:39" ht="18.75" x14ac:dyDescent="0.3">
      <c r="A142" s="166" t="s">
        <v>100</v>
      </c>
      <c r="B142" s="29"/>
      <c r="C142" s="29"/>
      <c r="D142" s="29"/>
      <c r="E142" s="29"/>
      <c r="F142" s="29"/>
      <c r="G142" s="150" t="s">
        <v>77</v>
      </c>
      <c r="H142" s="150"/>
      <c r="I142" s="150"/>
      <c r="J142" s="150"/>
      <c r="K142" s="150"/>
      <c r="L142" s="150"/>
      <c r="M142" s="150"/>
      <c r="N142" s="150"/>
      <c r="O142" s="150"/>
      <c r="P142" s="150"/>
      <c r="Q142" s="150"/>
      <c r="R142" s="150"/>
      <c r="S142" s="150"/>
      <c r="T142" s="30"/>
      <c r="U142" s="65"/>
      <c r="W142" s="29"/>
      <c r="X142" s="29"/>
      <c r="AL142" s="17"/>
      <c r="AM142" s="61"/>
    </row>
    <row r="143" spans="1:39" ht="18.75" x14ac:dyDescent="0.3">
      <c r="A143" s="167"/>
      <c r="B143" s="29"/>
      <c r="C143" s="29"/>
      <c r="D143" s="29"/>
      <c r="E143" s="29"/>
      <c r="F143" s="198" t="s">
        <v>117</v>
      </c>
      <c r="G143" s="192">
        <f>(1+G146)*'Organic Cash Flow'!$E$10</f>
        <v>0</v>
      </c>
      <c r="H143" s="192">
        <f>(1+H146)*'Organic Cash Flow'!$E$10</f>
        <v>0</v>
      </c>
      <c r="I143" s="192">
        <f>(1+I146)*'Organic Cash Flow'!$E$10</f>
        <v>0</v>
      </c>
      <c r="J143" s="192">
        <f>(1+J146)*'Organic Cash Flow'!$E$10</f>
        <v>0</v>
      </c>
      <c r="K143" s="192">
        <f>(1+K146)*'Organic Cash Flow'!$E$10</f>
        <v>0</v>
      </c>
      <c r="L143" s="192">
        <f>(1+L146)*'Organic Cash Flow'!$E$10</f>
        <v>0</v>
      </c>
      <c r="M143" s="192">
        <f>(1+M146)*'Organic Cash Flow'!$E$10</f>
        <v>0</v>
      </c>
      <c r="N143" s="192">
        <f>(1+N146)*'Organic Cash Flow'!$E$10</f>
        <v>0</v>
      </c>
      <c r="O143" s="192">
        <f>(1+O146)*'Organic Cash Flow'!$E$10</f>
        <v>0</v>
      </c>
      <c r="P143" s="192">
        <f>(1+P146)*'Organic Cash Flow'!$E$10</f>
        <v>0</v>
      </c>
      <c r="Q143" s="192">
        <f>(1+Q146)*'Organic Cash Flow'!$E$10</f>
        <v>0</v>
      </c>
      <c r="R143" s="192">
        <f>(1+R146)*'Organic Cash Flow'!$E$10</f>
        <v>0</v>
      </c>
      <c r="S143" s="193">
        <f>(1+S146)*'Organic Cash Flow'!$E$10</f>
        <v>0</v>
      </c>
      <c r="T143" s="121"/>
      <c r="U143" s="65"/>
      <c r="W143" s="29"/>
      <c r="X143" s="29"/>
      <c r="Y143" s="121"/>
      <c r="Z143" s="121"/>
      <c r="AA143" s="121"/>
      <c r="AB143" s="121"/>
      <c r="AC143" s="121"/>
      <c r="AD143" s="121"/>
      <c r="AE143" s="121"/>
      <c r="AF143" s="121"/>
      <c r="AG143" s="121"/>
      <c r="AH143" s="121"/>
      <c r="AI143" s="121"/>
      <c r="AJ143" s="121"/>
      <c r="AK143" s="121"/>
      <c r="AL143" s="17"/>
      <c r="AM143" s="61"/>
    </row>
    <row r="144" spans="1:39" ht="18.75" x14ac:dyDescent="0.3">
      <c r="A144" s="167"/>
      <c r="B144" s="29"/>
      <c r="C144" s="29"/>
      <c r="D144" s="29"/>
      <c r="E144" s="29"/>
      <c r="F144" s="198" t="s">
        <v>116</v>
      </c>
      <c r="G144" s="192">
        <f>(1+G146)*'Organic Cash Flow'!$I$10</f>
        <v>0</v>
      </c>
      <c r="H144" s="192">
        <f>(1+H146)*'Organic Cash Flow'!$I$10</f>
        <v>0</v>
      </c>
      <c r="I144" s="192">
        <f>(1+I146)*'Organic Cash Flow'!$I$10</f>
        <v>0</v>
      </c>
      <c r="J144" s="192">
        <f>(1+J146)*'Organic Cash Flow'!$I$10</f>
        <v>0</v>
      </c>
      <c r="K144" s="192">
        <f>(1+K146)*'Organic Cash Flow'!$I$10</f>
        <v>0</v>
      </c>
      <c r="L144" s="192">
        <f>(1+L146)*'Organic Cash Flow'!$I$10</f>
        <v>0</v>
      </c>
      <c r="M144" s="192">
        <f>(1+M146)*'Organic Cash Flow'!$I$10</f>
        <v>0</v>
      </c>
      <c r="N144" s="192">
        <f>(1+N146)*'Organic Cash Flow'!$I$10</f>
        <v>0</v>
      </c>
      <c r="O144" s="192">
        <f>(1+O146)*'Organic Cash Flow'!$I$10</f>
        <v>0</v>
      </c>
      <c r="P144" s="192">
        <f>(1+P146)*'Organic Cash Flow'!$I$10</f>
        <v>0</v>
      </c>
      <c r="Q144" s="192">
        <f>(1+Q146)*'Organic Cash Flow'!$I$10</f>
        <v>0</v>
      </c>
      <c r="R144" s="192">
        <f>(1+R146)*'Organic Cash Flow'!$I$10</f>
        <v>0</v>
      </c>
      <c r="S144" s="193">
        <f>(1+S146)*'Organic Cash Flow'!$I$10</f>
        <v>0</v>
      </c>
      <c r="T144" s="121"/>
      <c r="U144" s="65"/>
      <c r="W144" s="29"/>
      <c r="X144" s="29"/>
      <c r="Y144" s="121"/>
      <c r="Z144" s="121"/>
      <c r="AA144" s="121"/>
      <c r="AB144" s="121"/>
      <c r="AC144" s="121"/>
      <c r="AD144" s="121"/>
      <c r="AE144" s="121"/>
      <c r="AF144" s="121"/>
      <c r="AG144" s="121"/>
      <c r="AH144" s="121"/>
      <c r="AI144" s="121"/>
      <c r="AJ144" s="121"/>
      <c r="AK144" s="121"/>
      <c r="AL144" s="17"/>
      <c r="AM144" s="61"/>
    </row>
    <row r="145" spans="1:39" ht="18.75" x14ac:dyDescent="0.3">
      <c r="A145" s="167"/>
      <c r="B145" s="29"/>
      <c r="C145" s="29"/>
      <c r="D145" s="29"/>
      <c r="E145" s="29"/>
      <c r="F145" s="198" t="s">
        <v>121</v>
      </c>
      <c r="G145" s="192">
        <f>(1+G146)*'Organic Cash Flow'!$M$10</f>
        <v>0</v>
      </c>
      <c r="H145" s="192">
        <f>(1+H146)*'Organic Cash Flow'!$M$10</f>
        <v>0</v>
      </c>
      <c r="I145" s="192">
        <f>(1+I146)*'Organic Cash Flow'!$M$10</f>
        <v>0</v>
      </c>
      <c r="J145" s="192">
        <f>(1+J146)*'Organic Cash Flow'!$M$10</f>
        <v>0</v>
      </c>
      <c r="K145" s="192">
        <f>(1+K146)*'Organic Cash Flow'!$M$10</f>
        <v>0</v>
      </c>
      <c r="L145" s="192">
        <f>(1+L146)*'Organic Cash Flow'!$M$10</f>
        <v>0</v>
      </c>
      <c r="M145" s="192">
        <f>(1+M146)*'Organic Cash Flow'!$M$10</f>
        <v>0</v>
      </c>
      <c r="N145" s="192">
        <f>(1+N146)*'Organic Cash Flow'!$M$10</f>
        <v>0</v>
      </c>
      <c r="O145" s="192">
        <f>(1+O146)*'Organic Cash Flow'!$M$10</f>
        <v>0</v>
      </c>
      <c r="P145" s="192">
        <f>(1+P146)*'Organic Cash Flow'!$M$10</f>
        <v>0</v>
      </c>
      <c r="Q145" s="192">
        <f>(1+Q146)*'Organic Cash Flow'!$M$10</f>
        <v>0</v>
      </c>
      <c r="R145" s="192">
        <f>(1+R146)*'Organic Cash Flow'!$M$10</f>
        <v>0</v>
      </c>
      <c r="S145" s="193">
        <f>(1+S146)*'Organic Cash Flow'!$M$10</f>
        <v>0</v>
      </c>
      <c r="T145" s="121"/>
      <c r="U145" s="65"/>
      <c r="W145" s="29"/>
      <c r="X145" s="29"/>
      <c r="Y145" s="150" t="s">
        <v>77</v>
      </c>
      <c r="Z145" s="150"/>
      <c r="AA145" s="150"/>
      <c r="AB145" s="150"/>
      <c r="AC145" s="150"/>
      <c r="AD145" s="150"/>
      <c r="AE145" s="150"/>
      <c r="AF145" s="150"/>
      <c r="AG145" s="150"/>
      <c r="AH145" s="150"/>
      <c r="AI145" s="150"/>
      <c r="AJ145" s="150"/>
      <c r="AK145" s="150"/>
      <c r="AL145" s="17"/>
      <c r="AM145" s="61"/>
    </row>
    <row r="146" spans="1:39" x14ac:dyDescent="0.25">
      <c r="A146" s="167"/>
      <c r="B146" s="62"/>
      <c r="C146" s="182" t="s">
        <v>119</v>
      </c>
      <c r="D146" s="182" t="s">
        <v>118</v>
      </c>
      <c r="E146" s="182" t="s">
        <v>120</v>
      </c>
      <c r="F146" s="29"/>
      <c r="G146" s="206">
        <v>-0.3</v>
      </c>
      <c r="H146" s="206">
        <v>-0.25</v>
      </c>
      <c r="I146" s="206">
        <v>-0.2</v>
      </c>
      <c r="J146" s="206">
        <v>-0.15</v>
      </c>
      <c r="K146" s="206">
        <v>-0.1</v>
      </c>
      <c r="L146" s="206">
        <v>-0.05</v>
      </c>
      <c r="M146" s="206">
        <v>0</v>
      </c>
      <c r="N146" s="206">
        <v>0.05</v>
      </c>
      <c r="O146" s="206">
        <v>0.1</v>
      </c>
      <c r="P146" s="206">
        <v>0.15</v>
      </c>
      <c r="Q146" s="206">
        <v>0.2</v>
      </c>
      <c r="R146" s="206">
        <v>0.25</v>
      </c>
      <c r="S146" s="206">
        <v>0.3</v>
      </c>
      <c r="T146" s="31"/>
      <c r="U146" s="66"/>
      <c r="W146" s="62"/>
      <c r="X146" s="29"/>
      <c r="Y146" s="31">
        <f>G146</f>
        <v>-0.3</v>
      </c>
      <c r="Z146" s="31">
        <f t="shared" ref="Z146:AK146" si="12">H146</f>
        <v>-0.25</v>
      </c>
      <c r="AA146" s="31">
        <f t="shared" si="12"/>
        <v>-0.2</v>
      </c>
      <c r="AB146" s="31">
        <f t="shared" si="12"/>
        <v>-0.15</v>
      </c>
      <c r="AC146" s="31">
        <f t="shared" si="12"/>
        <v>-0.1</v>
      </c>
      <c r="AD146" s="31">
        <f t="shared" si="12"/>
        <v>-0.05</v>
      </c>
      <c r="AE146" s="31">
        <f t="shared" si="12"/>
        <v>0</v>
      </c>
      <c r="AF146" s="31">
        <f t="shared" si="12"/>
        <v>0.05</v>
      </c>
      <c r="AG146" s="31">
        <f t="shared" si="12"/>
        <v>0.1</v>
      </c>
      <c r="AH146" s="31">
        <f t="shared" si="12"/>
        <v>0.15</v>
      </c>
      <c r="AI146" s="31">
        <f t="shared" si="12"/>
        <v>0.2</v>
      </c>
      <c r="AJ146" s="31">
        <f t="shared" si="12"/>
        <v>0.25</v>
      </c>
      <c r="AK146" s="31">
        <f t="shared" si="12"/>
        <v>0.3</v>
      </c>
      <c r="AL146" s="17"/>
      <c r="AM146" s="61"/>
    </row>
    <row r="147" spans="1:39" x14ac:dyDescent="0.25">
      <c r="A147" s="167"/>
      <c r="B147" s="149" t="s">
        <v>78</v>
      </c>
      <c r="C147" s="176">
        <f>(1+F147)*'Organic Cash Flow'!$E$11</f>
        <v>0</v>
      </c>
      <c r="D147" s="176">
        <f>(1+F147)*'Organic Cash Flow'!$I$11</f>
        <v>0</v>
      </c>
      <c r="E147" s="176">
        <f>(1+F147)*'Organic Cash Flow'!$M$11</f>
        <v>0</v>
      </c>
      <c r="F147" s="173">
        <v>-0.3</v>
      </c>
      <c r="G147" s="33">
        <f>NPV('Organic Cash Flow'!$C$3,(1+'CornSoyWheat Rot. Sensitivity'!G$146)*'Organic Cash Flow'!$E$10*(1+'CornSoyWheat Rot. Sensitivity'!$F147)*'Organic Cash Flow'!$E$11-'Organic Cash Flow'!$E$45,(1+'CornSoyWheat Rot. Sensitivity'!G$146)*'Organic Cash Flow'!$I$10*(1+'CornSoyWheat Rot. Sensitivity'!$F147)*'Organic Cash Flow'!$I$11-'Organic Cash Flow'!$I$45,(1+'CornSoyWheat Rot. Sensitivity'!G$146)*'Organic Cash Flow'!$M$10*(1+'CornSoyWheat Rot. Sensitivity'!$F147)*'Organic Cash Flow'!$M$11-'Organic Cash Flow'!$M$45)</f>
        <v>0</v>
      </c>
      <c r="H147" s="33">
        <f>NPV('Organic Cash Flow'!$C$3,(1+'CornSoyWheat Rot. Sensitivity'!H$146)*'Organic Cash Flow'!$E$10*(1+'CornSoyWheat Rot. Sensitivity'!$F147)*'Organic Cash Flow'!$E$11-'Organic Cash Flow'!$E$45,(1+'CornSoyWheat Rot. Sensitivity'!H$146)*'Organic Cash Flow'!$I$10*(1+'CornSoyWheat Rot. Sensitivity'!$F147)*'Organic Cash Flow'!$I$11-'Organic Cash Flow'!$I$45,(1+'CornSoyWheat Rot. Sensitivity'!H$146)*'Organic Cash Flow'!$M$10*(1+'CornSoyWheat Rot. Sensitivity'!$F147)*'Organic Cash Flow'!$M$11-'Organic Cash Flow'!$M$45)</f>
        <v>0</v>
      </c>
      <c r="I147" s="33">
        <f>NPV('Organic Cash Flow'!$C$3,(1+'CornSoyWheat Rot. Sensitivity'!I$146)*'Organic Cash Flow'!$E$10*(1+'CornSoyWheat Rot. Sensitivity'!$F147)*'Organic Cash Flow'!$E$11-'Organic Cash Flow'!$E$45,(1+'CornSoyWheat Rot. Sensitivity'!I$146)*'Organic Cash Flow'!$I$10*(1+'CornSoyWheat Rot. Sensitivity'!$F147)*'Organic Cash Flow'!$I$11-'Organic Cash Flow'!$I$45,(1+'CornSoyWheat Rot. Sensitivity'!I$146)*'Organic Cash Flow'!$M$10*(1+'CornSoyWheat Rot. Sensitivity'!$F147)*'Organic Cash Flow'!$M$11-'Organic Cash Flow'!$M$45)</f>
        <v>0</v>
      </c>
      <c r="J147" s="33">
        <f>NPV('Organic Cash Flow'!$C$3,(1+'CornSoyWheat Rot. Sensitivity'!J$146)*'Organic Cash Flow'!$E$10*(1+'CornSoyWheat Rot. Sensitivity'!$F147)*'Organic Cash Flow'!$E$11-'Organic Cash Flow'!$E$45,(1+'CornSoyWheat Rot. Sensitivity'!J$146)*'Organic Cash Flow'!$I$10*(1+'CornSoyWheat Rot. Sensitivity'!$F147)*'Organic Cash Flow'!$I$11-'Organic Cash Flow'!$I$45,(1+'CornSoyWheat Rot. Sensitivity'!J$146)*'Organic Cash Flow'!$M$10*(1+'CornSoyWheat Rot. Sensitivity'!$F147)*'Organic Cash Flow'!$M$11-'Organic Cash Flow'!$M$45)</f>
        <v>0</v>
      </c>
      <c r="K147" s="33">
        <f>NPV('Organic Cash Flow'!$C$3,(1+'CornSoyWheat Rot. Sensitivity'!K$146)*'Organic Cash Flow'!$E$10*(1+'CornSoyWheat Rot. Sensitivity'!$F147)*'Organic Cash Flow'!$E$11-'Organic Cash Flow'!$E$45,(1+'CornSoyWheat Rot. Sensitivity'!K$146)*'Organic Cash Flow'!$I$10*(1+'CornSoyWheat Rot. Sensitivity'!$F147)*'Organic Cash Flow'!$I$11-'Organic Cash Flow'!$I$45,(1+'CornSoyWheat Rot. Sensitivity'!K$146)*'Organic Cash Flow'!$M$10*(1+'CornSoyWheat Rot. Sensitivity'!$F147)*'Organic Cash Flow'!$M$11-'Organic Cash Flow'!$M$45)</f>
        <v>0</v>
      </c>
      <c r="L147" s="33">
        <f>NPV('Organic Cash Flow'!$C$3,(1+'CornSoyWheat Rot. Sensitivity'!L$146)*'Organic Cash Flow'!$E$10*(1+'CornSoyWheat Rot. Sensitivity'!$F147)*'Organic Cash Flow'!$E$11-'Organic Cash Flow'!$E$45,(1+'CornSoyWheat Rot. Sensitivity'!L$146)*'Organic Cash Flow'!$I$10*(1+'CornSoyWheat Rot. Sensitivity'!$F147)*'Organic Cash Flow'!$I$11-'Organic Cash Flow'!$I$45,(1+'CornSoyWheat Rot. Sensitivity'!L$146)*'Organic Cash Flow'!$M$10*(1+'CornSoyWheat Rot. Sensitivity'!$F147)*'Organic Cash Flow'!$M$11-'Organic Cash Flow'!$M$45)</f>
        <v>0</v>
      </c>
      <c r="M147" s="33">
        <f>NPV('Organic Cash Flow'!$C$3,(1+'CornSoyWheat Rot. Sensitivity'!M$146)*'Organic Cash Flow'!$E$10*(1+'CornSoyWheat Rot. Sensitivity'!$F147)*'Organic Cash Flow'!$E$11-'Organic Cash Flow'!$E$45,(1+'CornSoyWheat Rot. Sensitivity'!M$146)*'Organic Cash Flow'!$I$10*(1+'CornSoyWheat Rot. Sensitivity'!$F147)*'Organic Cash Flow'!$I$11-'Organic Cash Flow'!$I$45,(1+'CornSoyWheat Rot. Sensitivity'!M$146)*'Organic Cash Flow'!$M$10*(1+'CornSoyWheat Rot. Sensitivity'!$F147)*'Organic Cash Flow'!$M$11-'Organic Cash Flow'!$M$45)</f>
        <v>0</v>
      </c>
      <c r="N147" s="33">
        <f>NPV('Organic Cash Flow'!$C$3,(1+'CornSoyWheat Rot. Sensitivity'!N$146)*'Organic Cash Flow'!$E$10*(1+'CornSoyWheat Rot. Sensitivity'!$F147)*'Organic Cash Flow'!$E$11-'Organic Cash Flow'!$E$45,(1+'CornSoyWheat Rot. Sensitivity'!N$146)*'Organic Cash Flow'!$I$10*(1+'CornSoyWheat Rot. Sensitivity'!$F147)*'Organic Cash Flow'!$I$11-'Organic Cash Flow'!$I$45,(1+'CornSoyWheat Rot. Sensitivity'!N$146)*'Organic Cash Flow'!$M$10*(1+'CornSoyWheat Rot. Sensitivity'!$F147)*'Organic Cash Flow'!$M$11-'Organic Cash Flow'!$M$45)</f>
        <v>0</v>
      </c>
      <c r="O147" s="33">
        <f>NPV('Organic Cash Flow'!$C$3,(1+'CornSoyWheat Rot. Sensitivity'!O$146)*'Organic Cash Flow'!$E$10*(1+'CornSoyWheat Rot. Sensitivity'!$F147)*'Organic Cash Flow'!$E$11-'Organic Cash Flow'!$E$45,(1+'CornSoyWheat Rot. Sensitivity'!O$146)*'Organic Cash Flow'!$I$10*(1+'CornSoyWheat Rot. Sensitivity'!$F147)*'Organic Cash Flow'!$I$11-'Organic Cash Flow'!$I$45,(1+'CornSoyWheat Rot. Sensitivity'!O$146)*'Organic Cash Flow'!$M$10*(1+'CornSoyWheat Rot. Sensitivity'!$F147)*'Organic Cash Flow'!$M$11-'Organic Cash Flow'!$M$45)</f>
        <v>0</v>
      </c>
      <c r="P147" s="33">
        <f>NPV('Organic Cash Flow'!$C$3,(1+'CornSoyWheat Rot. Sensitivity'!P$146)*'Organic Cash Flow'!$E$10*(1+'CornSoyWheat Rot. Sensitivity'!$F147)*'Organic Cash Flow'!$E$11-'Organic Cash Flow'!$E$45,(1+'CornSoyWheat Rot. Sensitivity'!P$146)*'Organic Cash Flow'!$I$10*(1+'CornSoyWheat Rot. Sensitivity'!$F147)*'Organic Cash Flow'!$I$11-'Organic Cash Flow'!$I$45,(1+'CornSoyWheat Rot. Sensitivity'!P$146)*'Organic Cash Flow'!$M$10*(1+'CornSoyWheat Rot. Sensitivity'!$F147)*'Organic Cash Flow'!$M$11-'Organic Cash Flow'!$M$45)</f>
        <v>0</v>
      </c>
      <c r="Q147" s="33">
        <f>NPV('Organic Cash Flow'!$C$3,(1+'CornSoyWheat Rot. Sensitivity'!Q$146)*'Organic Cash Flow'!$E$10*(1+'CornSoyWheat Rot. Sensitivity'!$F147)*'Organic Cash Flow'!$E$11-'Organic Cash Flow'!$E$45,(1+'CornSoyWheat Rot. Sensitivity'!Q$146)*'Organic Cash Flow'!$I$10*(1+'CornSoyWheat Rot. Sensitivity'!$F147)*'Organic Cash Flow'!$I$11-'Organic Cash Flow'!$I$45,(1+'CornSoyWheat Rot. Sensitivity'!Q$146)*'Organic Cash Flow'!$M$10*(1+'CornSoyWheat Rot. Sensitivity'!$F147)*'Organic Cash Flow'!$M$11-'Organic Cash Flow'!$M$45)</f>
        <v>0</v>
      </c>
      <c r="R147" s="33">
        <f>NPV('Organic Cash Flow'!$C$3,(1+'CornSoyWheat Rot. Sensitivity'!R$146)*'Organic Cash Flow'!$E$10*(1+'CornSoyWheat Rot. Sensitivity'!$F147)*'Organic Cash Flow'!$E$11-'Organic Cash Flow'!$E$45,(1+'CornSoyWheat Rot. Sensitivity'!R$146)*'Organic Cash Flow'!$I$10*(1+'CornSoyWheat Rot. Sensitivity'!$F147)*'Organic Cash Flow'!$I$11-'Organic Cash Flow'!$I$45,(1+'CornSoyWheat Rot. Sensitivity'!R$146)*'Organic Cash Flow'!$M$10*(1+'CornSoyWheat Rot. Sensitivity'!$F147)*'Organic Cash Flow'!$M$11-'Organic Cash Flow'!$M$45)</f>
        <v>0</v>
      </c>
      <c r="S147" s="33">
        <f>NPV('Organic Cash Flow'!$C$3,(1+'CornSoyWheat Rot. Sensitivity'!S$146)*'Organic Cash Flow'!$E$10*(1+'CornSoyWheat Rot. Sensitivity'!$F147)*'Organic Cash Flow'!$E$11-'Organic Cash Flow'!$E$45,(1+'CornSoyWheat Rot. Sensitivity'!S$146)*'Organic Cash Flow'!$I$10*(1+'CornSoyWheat Rot. Sensitivity'!$F147)*'Organic Cash Flow'!$I$11-'Organic Cash Flow'!$I$45,(1+'CornSoyWheat Rot. Sensitivity'!S$146)*'Organic Cash Flow'!$M$10*(1+'CornSoyWheat Rot. Sensitivity'!$F147)*'Organic Cash Flow'!$M$11-'Organic Cash Flow'!$M$45)</f>
        <v>0</v>
      </c>
      <c r="T147" s="33"/>
      <c r="U147" s="67"/>
      <c r="W147" s="149" t="s">
        <v>78</v>
      </c>
      <c r="X147" s="32">
        <f>F147</f>
        <v>-0.3</v>
      </c>
      <c r="Y147" s="35" t="e">
        <f>G147/NPV('Organic Cash Flow'!$C$3,'Organic Cash Flow'!$E$45,'Organic Cash Flow'!$I$45,'Organic Cash Flow'!$M$45)</f>
        <v>#DIV/0!</v>
      </c>
      <c r="Z147" s="35" t="e">
        <f>H147/NPV('Organic Cash Flow'!$C$3,'Organic Cash Flow'!$E$45,'Organic Cash Flow'!$I$45,'Organic Cash Flow'!$M$45)</f>
        <v>#DIV/0!</v>
      </c>
      <c r="AA147" s="35" t="e">
        <f>I147/NPV('Organic Cash Flow'!$C$3,'Organic Cash Flow'!$E$45,'Organic Cash Flow'!$I$45,'Organic Cash Flow'!$M$45)</f>
        <v>#DIV/0!</v>
      </c>
      <c r="AB147" s="35" t="e">
        <f>J147/NPV('Organic Cash Flow'!$C$3,'Organic Cash Flow'!$E$45,'Organic Cash Flow'!$I$45,'Organic Cash Flow'!$M$45)</f>
        <v>#DIV/0!</v>
      </c>
      <c r="AC147" s="35" t="e">
        <f>K147/NPV('Organic Cash Flow'!$C$3,'Organic Cash Flow'!$E$45,'Organic Cash Flow'!$I$45,'Organic Cash Flow'!$M$45)</f>
        <v>#DIV/0!</v>
      </c>
      <c r="AD147" s="35" t="e">
        <f>L147/NPV('Organic Cash Flow'!$C$3,'Organic Cash Flow'!$E$45,'Organic Cash Flow'!$I$45,'Organic Cash Flow'!$M$45)</f>
        <v>#DIV/0!</v>
      </c>
      <c r="AE147" s="35" t="e">
        <f>M147/NPV('Organic Cash Flow'!$C$3,'Organic Cash Flow'!$E$45,'Organic Cash Flow'!$I$45,'Organic Cash Flow'!$M$45)</f>
        <v>#DIV/0!</v>
      </c>
      <c r="AF147" s="35" t="e">
        <f>N147/NPV('Organic Cash Flow'!$C$3,'Organic Cash Flow'!$E$45,'Organic Cash Flow'!$I$45,'Organic Cash Flow'!$M$45)</f>
        <v>#DIV/0!</v>
      </c>
      <c r="AG147" s="35" t="e">
        <f>O147/NPV('Organic Cash Flow'!$C$3,'Organic Cash Flow'!$E$45,'Organic Cash Flow'!$I$45,'Organic Cash Flow'!$M$45)</f>
        <v>#DIV/0!</v>
      </c>
      <c r="AH147" s="35" t="e">
        <f>P147/NPV('Organic Cash Flow'!$C$3,'Organic Cash Flow'!$E$45,'Organic Cash Flow'!$I$45,'Organic Cash Flow'!$M$45)</f>
        <v>#DIV/0!</v>
      </c>
      <c r="AI147" s="35" t="e">
        <f>Q147/NPV('Organic Cash Flow'!$C$3,'Organic Cash Flow'!$E$45,'Organic Cash Flow'!$I$45,'Organic Cash Flow'!$M$45)</f>
        <v>#DIV/0!</v>
      </c>
      <c r="AJ147" s="35" t="e">
        <f>R147/NPV('Organic Cash Flow'!$C$3,'Organic Cash Flow'!$E$45,'Organic Cash Flow'!$I$45,'Organic Cash Flow'!$M$45)</f>
        <v>#DIV/0!</v>
      </c>
      <c r="AK147" s="35" t="e">
        <f>S147/NPV('Organic Cash Flow'!$C$3,'Organic Cash Flow'!$E$45,'Organic Cash Flow'!$I$45,'Organic Cash Flow'!$M$45)</f>
        <v>#DIV/0!</v>
      </c>
      <c r="AL147" s="17"/>
      <c r="AM147" s="61"/>
    </row>
    <row r="148" spans="1:39" x14ac:dyDescent="0.25">
      <c r="A148" s="167"/>
      <c r="B148" s="149"/>
      <c r="C148" s="176">
        <f>(1+F148)*'Organic Cash Flow'!$E$11</f>
        <v>0</v>
      </c>
      <c r="D148" s="176">
        <f>(1+F148)*'Organic Cash Flow'!$I$11</f>
        <v>0</v>
      </c>
      <c r="E148" s="176">
        <f>(1+F148)*'Organic Cash Flow'!$M$11</f>
        <v>0</v>
      </c>
      <c r="F148" s="173">
        <v>-0.25</v>
      </c>
      <c r="G148" s="33">
        <f>NPV('Organic Cash Flow'!$C$3,(1+'CornSoyWheat Rot. Sensitivity'!G$146)*'Organic Cash Flow'!$E$10*(1+'CornSoyWheat Rot. Sensitivity'!$F148)*'Organic Cash Flow'!$E$11-'Organic Cash Flow'!$E$45,(1+'CornSoyWheat Rot. Sensitivity'!G$146)*'Organic Cash Flow'!$I$10*(1+'CornSoyWheat Rot. Sensitivity'!$F148)*'Organic Cash Flow'!$I$11-'Organic Cash Flow'!$I$45,(1+'CornSoyWheat Rot. Sensitivity'!G$146)*'Organic Cash Flow'!$M$10*(1+'CornSoyWheat Rot. Sensitivity'!$F148)*'Organic Cash Flow'!$M$11-'Organic Cash Flow'!$M$45)</f>
        <v>0</v>
      </c>
      <c r="H148" s="33">
        <f>NPV('Organic Cash Flow'!$C$3,(1+'CornSoyWheat Rot. Sensitivity'!H$146)*'Organic Cash Flow'!$E$10*(1+'CornSoyWheat Rot. Sensitivity'!$F148)*'Organic Cash Flow'!$E$11-'Organic Cash Flow'!$E$45,(1+'CornSoyWheat Rot. Sensitivity'!H$146)*'Organic Cash Flow'!$I$10*(1+'CornSoyWheat Rot. Sensitivity'!$F148)*'Organic Cash Flow'!$I$11-'Organic Cash Flow'!$I$45,(1+'CornSoyWheat Rot. Sensitivity'!H$146)*'Organic Cash Flow'!$M$10*(1+'CornSoyWheat Rot. Sensitivity'!$F148)*'Organic Cash Flow'!$M$11-'Organic Cash Flow'!$M$45)</f>
        <v>0</v>
      </c>
      <c r="I148" s="33">
        <f>NPV('Organic Cash Flow'!$C$3,(1+'CornSoyWheat Rot. Sensitivity'!I$146)*'Organic Cash Flow'!$E$10*(1+'CornSoyWheat Rot. Sensitivity'!$F148)*'Organic Cash Flow'!$E$11-'Organic Cash Flow'!$E$45,(1+'CornSoyWheat Rot. Sensitivity'!I$146)*'Organic Cash Flow'!$I$10*(1+'CornSoyWheat Rot. Sensitivity'!$F148)*'Organic Cash Flow'!$I$11-'Organic Cash Flow'!$I$45,(1+'CornSoyWheat Rot. Sensitivity'!I$146)*'Organic Cash Flow'!$M$10*(1+'CornSoyWheat Rot. Sensitivity'!$F148)*'Organic Cash Flow'!$M$11-'Organic Cash Flow'!$M$45)</f>
        <v>0</v>
      </c>
      <c r="J148" s="33">
        <f>NPV('Organic Cash Flow'!$C$3,(1+'CornSoyWheat Rot. Sensitivity'!J$146)*'Organic Cash Flow'!$E$10*(1+'CornSoyWheat Rot. Sensitivity'!$F148)*'Organic Cash Flow'!$E$11-'Organic Cash Flow'!$E$45,(1+'CornSoyWheat Rot. Sensitivity'!J$146)*'Organic Cash Flow'!$I$10*(1+'CornSoyWheat Rot. Sensitivity'!$F148)*'Organic Cash Flow'!$I$11-'Organic Cash Flow'!$I$45,(1+'CornSoyWheat Rot. Sensitivity'!J$146)*'Organic Cash Flow'!$M$10*(1+'CornSoyWheat Rot. Sensitivity'!$F148)*'Organic Cash Flow'!$M$11-'Organic Cash Flow'!$M$45)</f>
        <v>0</v>
      </c>
      <c r="K148" s="33">
        <f>NPV('Organic Cash Flow'!$C$3,(1+'CornSoyWheat Rot. Sensitivity'!K$146)*'Organic Cash Flow'!$E$10*(1+'CornSoyWheat Rot. Sensitivity'!$F148)*'Organic Cash Flow'!$E$11-'Organic Cash Flow'!$E$45,(1+'CornSoyWheat Rot. Sensitivity'!K$146)*'Organic Cash Flow'!$I$10*(1+'CornSoyWheat Rot. Sensitivity'!$F148)*'Organic Cash Flow'!$I$11-'Organic Cash Flow'!$I$45,(1+'CornSoyWheat Rot. Sensitivity'!K$146)*'Organic Cash Flow'!$M$10*(1+'CornSoyWheat Rot. Sensitivity'!$F148)*'Organic Cash Flow'!$M$11-'Organic Cash Flow'!$M$45)</f>
        <v>0</v>
      </c>
      <c r="L148" s="33">
        <f>NPV('Organic Cash Flow'!$C$3,(1+'CornSoyWheat Rot. Sensitivity'!L$146)*'Organic Cash Flow'!$E$10*(1+'CornSoyWheat Rot. Sensitivity'!$F148)*'Organic Cash Flow'!$E$11-'Organic Cash Flow'!$E$45,(1+'CornSoyWheat Rot. Sensitivity'!L$146)*'Organic Cash Flow'!$I$10*(1+'CornSoyWheat Rot. Sensitivity'!$F148)*'Organic Cash Flow'!$I$11-'Organic Cash Flow'!$I$45,(1+'CornSoyWheat Rot. Sensitivity'!L$146)*'Organic Cash Flow'!$M$10*(1+'CornSoyWheat Rot. Sensitivity'!$F148)*'Organic Cash Flow'!$M$11-'Organic Cash Flow'!$M$45)</f>
        <v>0</v>
      </c>
      <c r="M148" s="33">
        <f>NPV('Organic Cash Flow'!$C$3,(1+'CornSoyWheat Rot. Sensitivity'!M$146)*'Organic Cash Flow'!$E$10*(1+'CornSoyWheat Rot. Sensitivity'!$F148)*'Organic Cash Flow'!$E$11-'Organic Cash Flow'!$E$45,(1+'CornSoyWheat Rot. Sensitivity'!M$146)*'Organic Cash Flow'!$I$10*(1+'CornSoyWheat Rot. Sensitivity'!$F148)*'Organic Cash Flow'!$I$11-'Organic Cash Flow'!$I$45,(1+'CornSoyWheat Rot. Sensitivity'!M$146)*'Organic Cash Flow'!$M$10*(1+'CornSoyWheat Rot. Sensitivity'!$F148)*'Organic Cash Flow'!$M$11-'Organic Cash Flow'!$M$45)</f>
        <v>0</v>
      </c>
      <c r="N148" s="33">
        <f>NPV('Organic Cash Flow'!$C$3,(1+'CornSoyWheat Rot. Sensitivity'!N$146)*'Organic Cash Flow'!$E$10*(1+'CornSoyWheat Rot. Sensitivity'!$F148)*'Organic Cash Flow'!$E$11-'Organic Cash Flow'!$E$45,(1+'CornSoyWheat Rot. Sensitivity'!N$146)*'Organic Cash Flow'!$I$10*(1+'CornSoyWheat Rot. Sensitivity'!$F148)*'Organic Cash Flow'!$I$11-'Organic Cash Flow'!$I$45,(1+'CornSoyWheat Rot. Sensitivity'!N$146)*'Organic Cash Flow'!$M$10*(1+'CornSoyWheat Rot. Sensitivity'!$F148)*'Organic Cash Flow'!$M$11-'Organic Cash Flow'!$M$45)</f>
        <v>0</v>
      </c>
      <c r="O148" s="33">
        <f>NPV('Organic Cash Flow'!$C$3,(1+'CornSoyWheat Rot. Sensitivity'!O$146)*'Organic Cash Flow'!$E$10*(1+'CornSoyWheat Rot. Sensitivity'!$F148)*'Organic Cash Flow'!$E$11-'Organic Cash Flow'!$E$45,(1+'CornSoyWheat Rot. Sensitivity'!O$146)*'Organic Cash Flow'!$I$10*(1+'CornSoyWheat Rot. Sensitivity'!$F148)*'Organic Cash Flow'!$I$11-'Organic Cash Flow'!$I$45,(1+'CornSoyWheat Rot. Sensitivity'!O$146)*'Organic Cash Flow'!$M$10*(1+'CornSoyWheat Rot. Sensitivity'!$F148)*'Organic Cash Flow'!$M$11-'Organic Cash Flow'!$M$45)</f>
        <v>0</v>
      </c>
      <c r="P148" s="33">
        <f>NPV('Organic Cash Flow'!$C$3,(1+'CornSoyWheat Rot. Sensitivity'!P$146)*'Organic Cash Flow'!$E$10*(1+'CornSoyWheat Rot. Sensitivity'!$F148)*'Organic Cash Flow'!$E$11-'Organic Cash Flow'!$E$45,(1+'CornSoyWheat Rot. Sensitivity'!P$146)*'Organic Cash Flow'!$I$10*(1+'CornSoyWheat Rot. Sensitivity'!$F148)*'Organic Cash Flow'!$I$11-'Organic Cash Flow'!$I$45,(1+'CornSoyWheat Rot. Sensitivity'!P$146)*'Organic Cash Flow'!$M$10*(1+'CornSoyWheat Rot. Sensitivity'!$F148)*'Organic Cash Flow'!$M$11-'Organic Cash Flow'!$M$45)</f>
        <v>0</v>
      </c>
      <c r="Q148" s="33">
        <f>NPV('Organic Cash Flow'!$C$3,(1+'CornSoyWheat Rot. Sensitivity'!Q$146)*'Organic Cash Flow'!$E$10*(1+'CornSoyWheat Rot. Sensitivity'!$F148)*'Organic Cash Flow'!$E$11-'Organic Cash Flow'!$E$45,(1+'CornSoyWheat Rot. Sensitivity'!Q$146)*'Organic Cash Flow'!$I$10*(1+'CornSoyWheat Rot. Sensitivity'!$F148)*'Organic Cash Flow'!$I$11-'Organic Cash Flow'!$I$45,(1+'CornSoyWheat Rot. Sensitivity'!Q$146)*'Organic Cash Flow'!$M$10*(1+'CornSoyWheat Rot. Sensitivity'!$F148)*'Organic Cash Flow'!$M$11-'Organic Cash Flow'!$M$45)</f>
        <v>0</v>
      </c>
      <c r="R148" s="33">
        <f>NPV('Organic Cash Flow'!$C$3,(1+'CornSoyWheat Rot. Sensitivity'!R$146)*'Organic Cash Flow'!$E$10*(1+'CornSoyWheat Rot. Sensitivity'!$F148)*'Organic Cash Flow'!$E$11-'Organic Cash Flow'!$E$45,(1+'CornSoyWheat Rot. Sensitivity'!R$146)*'Organic Cash Flow'!$I$10*(1+'CornSoyWheat Rot. Sensitivity'!$F148)*'Organic Cash Flow'!$I$11-'Organic Cash Flow'!$I$45,(1+'CornSoyWheat Rot. Sensitivity'!R$146)*'Organic Cash Flow'!$M$10*(1+'CornSoyWheat Rot. Sensitivity'!$F148)*'Organic Cash Flow'!$M$11-'Organic Cash Flow'!$M$45)</f>
        <v>0</v>
      </c>
      <c r="S148" s="33">
        <f>NPV('Organic Cash Flow'!$C$3,(1+'CornSoyWheat Rot. Sensitivity'!S$146)*'Organic Cash Flow'!$E$10*(1+'CornSoyWheat Rot. Sensitivity'!$F148)*'Organic Cash Flow'!$E$11-'Organic Cash Flow'!$E$45,(1+'CornSoyWheat Rot. Sensitivity'!S$146)*'Organic Cash Flow'!$I$10*(1+'CornSoyWheat Rot. Sensitivity'!$F148)*'Organic Cash Flow'!$I$11-'Organic Cash Flow'!$I$45,(1+'CornSoyWheat Rot. Sensitivity'!S$146)*'Organic Cash Flow'!$M$10*(1+'CornSoyWheat Rot. Sensitivity'!$F148)*'Organic Cash Flow'!$M$11-'Organic Cash Flow'!$M$45)</f>
        <v>0</v>
      </c>
      <c r="T148" s="33"/>
      <c r="U148" s="67"/>
      <c r="W148" s="149"/>
      <c r="X148" s="32">
        <f t="shared" ref="X148:X159" si="13">F148</f>
        <v>-0.25</v>
      </c>
      <c r="Y148" s="35" t="e">
        <f>G148/NPV('Organic Cash Flow'!$C$3,'Organic Cash Flow'!$E$45,'Organic Cash Flow'!$I$45,'Organic Cash Flow'!$M$45)</f>
        <v>#DIV/0!</v>
      </c>
      <c r="Z148" s="35" t="e">
        <f>H148/NPV('Organic Cash Flow'!$C$3,'Organic Cash Flow'!$E$45,'Organic Cash Flow'!$I$45,'Organic Cash Flow'!$M$45)</f>
        <v>#DIV/0!</v>
      </c>
      <c r="AA148" s="35" t="e">
        <f>I148/NPV('Organic Cash Flow'!$C$3,'Organic Cash Flow'!$E$45,'Organic Cash Flow'!$I$45,'Organic Cash Flow'!$M$45)</f>
        <v>#DIV/0!</v>
      </c>
      <c r="AB148" s="35" t="e">
        <f>J148/NPV('Organic Cash Flow'!$C$3,'Organic Cash Flow'!$E$45,'Organic Cash Flow'!$I$45,'Organic Cash Flow'!$M$45)</f>
        <v>#DIV/0!</v>
      </c>
      <c r="AC148" s="35" t="e">
        <f>K148/NPV('Organic Cash Flow'!$C$3,'Organic Cash Flow'!$E$45,'Organic Cash Flow'!$I$45,'Organic Cash Flow'!$M$45)</f>
        <v>#DIV/0!</v>
      </c>
      <c r="AD148" s="35" t="e">
        <f>L148/NPV('Organic Cash Flow'!$C$3,'Organic Cash Flow'!$E$45,'Organic Cash Flow'!$I$45,'Organic Cash Flow'!$M$45)</f>
        <v>#DIV/0!</v>
      </c>
      <c r="AE148" s="35" t="e">
        <f>M148/NPV('Organic Cash Flow'!$C$3,'Organic Cash Flow'!$E$45,'Organic Cash Flow'!$I$45,'Organic Cash Flow'!$M$45)</f>
        <v>#DIV/0!</v>
      </c>
      <c r="AF148" s="35" t="e">
        <f>N148/NPV('Organic Cash Flow'!$C$3,'Organic Cash Flow'!$E$45,'Organic Cash Flow'!$I$45,'Organic Cash Flow'!$M$45)</f>
        <v>#DIV/0!</v>
      </c>
      <c r="AG148" s="35" t="e">
        <f>O148/NPV('Organic Cash Flow'!$C$3,'Organic Cash Flow'!$E$45,'Organic Cash Flow'!$I$45,'Organic Cash Flow'!$M$45)</f>
        <v>#DIV/0!</v>
      </c>
      <c r="AH148" s="35" t="e">
        <f>P148/NPV('Organic Cash Flow'!$C$3,'Organic Cash Flow'!$E$45,'Organic Cash Flow'!$I$45,'Organic Cash Flow'!$M$45)</f>
        <v>#DIV/0!</v>
      </c>
      <c r="AI148" s="35" t="e">
        <f>Q148/NPV('Organic Cash Flow'!$C$3,'Organic Cash Flow'!$E$45,'Organic Cash Flow'!$I$45,'Organic Cash Flow'!$M$45)</f>
        <v>#DIV/0!</v>
      </c>
      <c r="AJ148" s="35" t="e">
        <f>R148/NPV('Organic Cash Flow'!$C$3,'Organic Cash Flow'!$E$45,'Organic Cash Flow'!$I$45,'Organic Cash Flow'!$M$45)</f>
        <v>#DIV/0!</v>
      </c>
      <c r="AK148" s="35" t="e">
        <f>S148/NPV('Organic Cash Flow'!$C$3,'Organic Cash Flow'!$E$45,'Organic Cash Flow'!$I$45,'Organic Cash Flow'!$M$45)</f>
        <v>#DIV/0!</v>
      </c>
      <c r="AL148" s="17"/>
      <c r="AM148" s="61"/>
    </row>
    <row r="149" spans="1:39" x14ac:dyDescent="0.25">
      <c r="A149" s="167"/>
      <c r="B149" s="149"/>
      <c r="C149" s="176">
        <f>(1+F149)*'Organic Cash Flow'!$E$11</f>
        <v>0</v>
      </c>
      <c r="D149" s="176">
        <f>(1+F149)*'Organic Cash Flow'!$I$11</f>
        <v>0</v>
      </c>
      <c r="E149" s="176">
        <f>(1+F149)*'Organic Cash Flow'!$M$11</f>
        <v>0</v>
      </c>
      <c r="F149" s="173">
        <v>-0.2</v>
      </c>
      <c r="G149" s="33">
        <f>NPV('Organic Cash Flow'!$C$3,(1+'CornSoyWheat Rot. Sensitivity'!G$146)*'Organic Cash Flow'!$E$10*(1+'CornSoyWheat Rot. Sensitivity'!$F149)*'Organic Cash Flow'!$E$11-'Organic Cash Flow'!$E$45,(1+'CornSoyWheat Rot. Sensitivity'!G$146)*'Organic Cash Flow'!$I$10*(1+'CornSoyWheat Rot. Sensitivity'!$F149)*'Organic Cash Flow'!$I$11-'Organic Cash Flow'!$I$45,(1+'CornSoyWheat Rot. Sensitivity'!G$146)*'Organic Cash Flow'!$M$10*(1+'CornSoyWheat Rot. Sensitivity'!$F149)*'Organic Cash Flow'!$M$11-'Organic Cash Flow'!$M$45)</f>
        <v>0</v>
      </c>
      <c r="H149" s="33">
        <f>NPV('Organic Cash Flow'!$C$3,(1+'CornSoyWheat Rot. Sensitivity'!H$146)*'Organic Cash Flow'!$E$10*(1+'CornSoyWheat Rot. Sensitivity'!$F149)*'Organic Cash Flow'!$E$11-'Organic Cash Flow'!$E$45,(1+'CornSoyWheat Rot. Sensitivity'!H$146)*'Organic Cash Flow'!$I$10*(1+'CornSoyWheat Rot. Sensitivity'!$F149)*'Organic Cash Flow'!$I$11-'Organic Cash Flow'!$I$45,(1+'CornSoyWheat Rot. Sensitivity'!H$146)*'Organic Cash Flow'!$M$10*(1+'CornSoyWheat Rot. Sensitivity'!$F149)*'Organic Cash Flow'!$M$11-'Organic Cash Flow'!$M$45)</f>
        <v>0</v>
      </c>
      <c r="I149" s="33">
        <f>NPV('Organic Cash Flow'!$C$3,(1+'CornSoyWheat Rot. Sensitivity'!I$146)*'Organic Cash Flow'!$E$10*(1+'CornSoyWheat Rot. Sensitivity'!$F149)*'Organic Cash Flow'!$E$11-'Organic Cash Flow'!$E$45,(1+'CornSoyWheat Rot. Sensitivity'!I$146)*'Organic Cash Flow'!$I$10*(1+'CornSoyWheat Rot. Sensitivity'!$F149)*'Organic Cash Flow'!$I$11-'Organic Cash Flow'!$I$45,(1+'CornSoyWheat Rot. Sensitivity'!I$146)*'Organic Cash Flow'!$M$10*(1+'CornSoyWheat Rot. Sensitivity'!$F149)*'Organic Cash Flow'!$M$11-'Organic Cash Flow'!$M$45)</f>
        <v>0</v>
      </c>
      <c r="J149" s="33">
        <f>NPV('Organic Cash Flow'!$C$3,(1+'CornSoyWheat Rot. Sensitivity'!J$146)*'Organic Cash Flow'!$E$10*(1+'CornSoyWheat Rot. Sensitivity'!$F149)*'Organic Cash Flow'!$E$11-'Organic Cash Flow'!$E$45,(1+'CornSoyWheat Rot. Sensitivity'!J$146)*'Organic Cash Flow'!$I$10*(1+'CornSoyWheat Rot. Sensitivity'!$F149)*'Organic Cash Flow'!$I$11-'Organic Cash Flow'!$I$45,(1+'CornSoyWheat Rot. Sensitivity'!J$146)*'Organic Cash Flow'!$M$10*(1+'CornSoyWheat Rot. Sensitivity'!$F149)*'Organic Cash Flow'!$M$11-'Organic Cash Flow'!$M$45)</f>
        <v>0</v>
      </c>
      <c r="K149" s="33">
        <f>NPV('Organic Cash Flow'!$C$3,(1+'CornSoyWheat Rot. Sensitivity'!K$146)*'Organic Cash Flow'!$E$10*(1+'CornSoyWheat Rot. Sensitivity'!$F149)*'Organic Cash Flow'!$E$11-'Organic Cash Flow'!$E$45,(1+'CornSoyWheat Rot. Sensitivity'!K$146)*'Organic Cash Flow'!$I$10*(1+'CornSoyWheat Rot. Sensitivity'!$F149)*'Organic Cash Flow'!$I$11-'Organic Cash Flow'!$I$45,(1+'CornSoyWheat Rot. Sensitivity'!K$146)*'Organic Cash Flow'!$M$10*(1+'CornSoyWheat Rot. Sensitivity'!$F149)*'Organic Cash Flow'!$M$11-'Organic Cash Flow'!$M$45)</f>
        <v>0</v>
      </c>
      <c r="L149" s="33">
        <f>NPV('Organic Cash Flow'!$C$3,(1+'CornSoyWheat Rot. Sensitivity'!L$146)*'Organic Cash Flow'!$E$10*(1+'CornSoyWheat Rot. Sensitivity'!$F149)*'Organic Cash Flow'!$E$11-'Organic Cash Flow'!$E$45,(1+'CornSoyWheat Rot. Sensitivity'!L$146)*'Organic Cash Flow'!$I$10*(1+'CornSoyWheat Rot. Sensitivity'!$F149)*'Organic Cash Flow'!$I$11-'Organic Cash Flow'!$I$45,(1+'CornSoyWheat Rot. Sensitivity'!L$146)*'Organic Cash Flow'!$M$10*(1+'CornSoyWheat Rot. Sensitivity'!$F149)*'Organic Cash Flow'!$M$11-'Organic Cash Flow'!$M$45)</f>
        <v>0</v>
      </c>
      <c r="M149" s="33">
        <f>NPV('Organic Cash Flow'!$C$3,(1+'CornSoyWheat Rot. Sensitivity'!M$146)*'Organic Cash Flow'!$E$10*(1+'CornSoyWheat Rot. Sensitivity'!$F149)*'Organic Cash Flow'!$E$11-'Organic Cash Flow'!$E$45,(1+'CornSoyWheat Rot. Sensitivity'!M$146)*'Organic Cash Flow'!$I$10*(1+'CornSoyWheat Rot. Sensitivity'!$F149)*'Organic Cash Flow'!$I$11-'Organic Cash Flow'!$I$45,(1+'CornSoyWheat Rot. Sensitivity'!M$146)*'Organic Cash Flow'!$M$10*(1+'CornSoyWheat Rot. Sensitivity'!$F149)*'Organic Cash Flow'!$M$11-'Organic Cash Flow'!$M$45)</f>
        <v>0</v>
      </c>
      <c r="N149" s="33">
        <f>NPV('Organic Cash Flow'!$C$3,(1+'CornSoyWheat Rot. Sensitivity'!N$146)*'Organic Cash Flow'!$E$10*(1+'CornSoyWheat Rot. Sensitivity'!$F149)*'Organic Cash Flow'!$E$11-'Organic Cash Flow'!$E$45,(1+'CornSoyWheat Rot. Sensitivity'!N$146)*'Organic Cash Flow'!$I$10*(1+'CornSoyWheat Rot. Sensitivity'!$F149)*'Organic Cash Flow'!$I$11-'Organic Cash Flow'!$I$45,(1+'CornSoyWheat Rot. Sensitivity'!N$146)*'Organic Cash Flow'!$M$10*(1+'CornSoyWheat Rot. Sensitivity'!$F149)*'Organic Cash Flow'!$M$11-'Organic Cash Flow'!$M$45)</f>
        <v>0</v>
      </c>
      <c r="O149" s="33">
        <f>NPV('Organic Cash Flow'!$C$3,(1+'CornSoyWheat Rot. Sensitivity'!O$146)*'Organic Cash Flow'!$E$10*(1+'CornSoyWheat Rot. Sensitivity'!$F149)*'Organic Cash Flow'!$E$11-'Organic Cash Flow'!$E$45,(1+'CornSoyWheat Rot. Sensitivity'!O$146)*'Organic Cash Flow'!$I$10*(1+'CornSoyWheat Rot. Sensitivity'!$F149)*'Organic Cash Flow'!$I$11-'Organic Cash Flow'!$I$45,(1+'CornSoyWheat Rot. Sensitivity'!O$146)*'Organic Cash Flow'!$M$10*(1+'CornSoyWheat Rot. Sensitivity'!$F149)*'Organic Cash Flow'!$M$11-'Organic Cash Flow'!$M$45)</f>
        <v>0</v>
      </c>
      <c r="P149" s="33">
        <f>NPV('Organic Cash Flow'!$C$3,(1+'CornSoyWheat Rot. Sensitivity'!P$146)*'Organic Cash Flow'!$E$10*(1+'CornSoyWheat Rot. Sensitivity'!$F149)*'Organic Cash Flow'!$E$11-'Organic Cash Flow'!$E$45,(1+'CornSoyWheat Rot. Sensitivity'!P$146)*'Organic Cash Flow'!$I$10*(1+'CornSoyWheat Rot. Sensitivity'!$F149)*'Organic Cash Flow'!$I$11-'Organic Cash Flow'!$I$45,(1+'CornSoyWheat Rot. Sensitivity'!P$146)*'Organic Cash Flow'!$M$10*(1+'CornSoyWheat Rot. Sensitivity'!$F149)*'Organic Cash Flow'!$M$11-'Organic Cash Flow'!$M$45)</f>
        <v>0</v>
      </c>
      <c r="Q149" s="33">
        <f>NPV('Organic Cash Flow'!$C$3,(1+'CornSoyWheat Rot. Sensitivity'!Q$146)*'Organic Cash Flow'!$E$10*(1+'CornSoyWheat Rot. Sensitivity'!$F149)*'Organic Cash Flow'!$E$11-'Organic Cash Flow'!$E$45,(1+'CornSoyWheat Rot. Sensitivity'!Q$146)*'Organic Cash Flow'!$I$10*(1+'CornSoyWheat Rot. Sensitivity'!$F149)*'Organic Cash Flow'!$I$11-'Organic Cash Flow'!$I$45,(1+'CornSoyWheat Rot. Sensitivity'!Q$146)*'Organic Cash Flow'!$M$10*(1+'CornSoyWheat Rot. Sensitivity'!$F149)*'Organic Cash Flow'!$M$11-'Organic Cash Flow'!$M$45)</f>
        <v>0</v>
      </c>
      <c r="R149" s="33">
        <f>NPV('Organic Cash Flow'!$C$3,(1+'CornSoyWheat Rot. Sensitivity'!R$146)*'Organic Cash Flow'!$E$10*(1+'CornSoyWheat Rot. Sensitivity'!$F149)*'Organic Cash Flow'!$E$11-'Organic Cash Flow'!$E$45,(1+'CornSoyWheat Rot. Sensitivity'!R$146)*'Organic Cash Flow'!$I$10*(1+'CornSoyWheat Rot. Sensitivity'!$F149)*'Organic Cash Flow'!$I$11-'Organic Cash Flow'!$I$45,(1+'CornSoyWheat Rot. Sensitivity'!R$146)*'Organic Cash Flow'!$M$10*(1+'CornSoyWheat Rot. Sensitivity'!$F149)*'Organic Cash Flow'!$M$11-'Organic Cash Flow'!$M$45)</f>
        <v>0</v>
      </c>
      <c r="S149" s="33">
        <f>NPV('Organic Cash Flow'!$C$3,(1+'CornSoyWheat Rot. Sensitivity'!S$146)*'Organic Cash Flow'!$E$10*(1+'CornSoyWheat Rot. Sensitivity'!$F149)*'Organic Cash Flow'!$E$11-'Organic Cash Flow'!$E$45,(1+'CornSoyWheat Rot. Sensitivity'!S$146)*'Organic Cash Flow'!$I$10*(1+'CornSoyWheat Rot. Sensitivity'!$F149)*'Organic Cash Flow'!$I$11-'Organic Cash Flow'!$I$45,(1+'CornSoyWheat Rot. Sensitivity'!S$146)*'Organic Cash Flow'!$M$10*(1+'CornSoyWheat Rot. Sensitivity'!$F149)*'Organic Cash Flow'!$M$11-'Organic Cash Flow'!$M$45)</f>
        <v>0</v>
      </c>
      <c r="T149" s="33"/>
      <c r="U149" s="67"/>
      <c r="W149" s="149"/>
      <c r="X149" s="32">
        <f t="shared" si="13"/>
        <v>-0.2</v>
      </c>
      <c r="Y149" s="35" t="e">
        <f>G149/NPV('Organic Cash Flow'!$C$3,'Organic Cash Flow'!$E$45,'Organic Cash Flow'!$I$45,'Organic Cash Flow'!$M$45)</f>
        <v>#DIV/0!</v>
      </c>
      <c r="Z149" s="35" t="e">
        <f>H149/NPV('Organic Cash Flow'!$C$3,'Organic Cash Flow'!$E$45,'Organic Cash Flow'!$I$45,'Organic Cash Flow'!$M$45)</f>
        <v>#DIV/0!</v>
      </c>
      <c r="AA149" s="35" t="e">
        <f>I149/NPV('Organic Cash Flow'!$C$3,'Organic Cash Flow'!$E$45,'Organic Cash Flow'!$I$45,'Organic Cash Flow'!$M$45)</f>
        <v>#DIV/0!</v>
      </c>
      <c r="AB149" s="35" t="e">
        <f>J149/NPV('Organic Cash Flow'!$C$3,'Organic Cash Flow'!$E$45,'Organic Cash Flow'!$I$45,'Organic Cash Flow'!$M$45)</f>
        <v>#DIV/0!</v>
      </c>
      <c r="AC149" s="35" t="e">
        <f>K149/NPV('Organic Cash Flow'!$C$3,'Organic Cash Flow'!$E$45,'Organic Cash Flow'!$I$45,'Organic Cash Flow'!$M$45)</f>
        <v>#DIV/0!</v>
      </c>
      <c r="AD149" s="35" t="e">
        <f>L149/NPV('Organic Cash Flow'!$C$3,'Organic Cash Flow'!$E$45,'Organic Cash Flow'!$I$45,'Organic Cash Flow'!$M$45)</f>
        <v>#DIV/0!</v>
      </c>
      <c r="AE149" s="35" t="e">
        <f>M149/NPV('Organic Cash Flow'!$C$3,'Organic Cash Flow'!$E$45,'Organic Cash Flow'!$I$45,'Organic Cash Flow'!$M$45)</f>
        <v>#DIV/0!</v>
      </c>
      <c r="AF149" s="35" t="e">
        <f>N149/NPV('Organic Cash Flow'!$C$3,'Organic Cash Flow'!$E$45,'Organic Cash Flow'!$I$45,'Organic Cash Flow'!$M$45)</f>
        <v>#DIV/0!</v>
      </c>
      <c r="AG149" s="35" t="e">
        <f>O149/NPV('Organic Cash Flow'!$C$3,'Organic Cash Flow'!$E$45,'Organic Cash Flow'!$I$45,'Organic Cash Flow'!$M$45)</f>
        <v>#DIV/0!</v>
      </c>
      <c r="AH149" s="35" t="e">
        <f>P149/NPV('Organic Cash Flow'!$C$3,'Organic Cash Flow'!$E$45,'Organic Cash Flow'!$I$45,'Organic Cash Flow'!$M$45)</f>
        <v>#DIV/0!</v>
      </c>
      <c r="AI149" s="35" t="e">
        <f>Q149/NPV('Organic Cash Flow'!$C$3,'Organic Cash Flow'!$E$45,'Organic Cash Flow'!$I$45,'Organic Cash Flow'!$M$45)</f>
        <v>#DIV/0!</v>
      </c>
      <c r="AJ149" s="35" t="e">
        <f>R149/NPV('Organic Cash Flow'!$C$3,'Organic Cash Flow'!$E$45,'Organic Cash Flow'!$I$45,'Organic Cash Flow'!$M$45)</f>
        <v>#DIV/0!</v>
      </c>
      <c r="AK149" s="35" t="e">
        <f>S149/NPV('Organic Cash Flow'!$C$3,'Organic Cash Flow'!$E$45,'Organic Cash Flow'!$I$45,'Organic Cash Flow'!$M$45)</f>
        <v>#DIV/0!</v>
      </c>
      <c r="AL149" s="17"/>
      <c r="AM149" s="61"/>
    </row>
    <row r="150" spans="1:39" x14ac:dyDescent="0.25">
      <c r="A150" s="167"/>
      <c r="B150" s="149"/>
      <c r="C150" s="176">
        <f>(1+F150)*'Organic Cash Flow'!$E$11</f>
        <v>0</v>
      </c>
      <c r="D150" s="176">
        <f>(1+F150)*'Organic Cash Flow'!$I$11</f>
        <v>0</v>
      </c>
      <c r="E150" s="176">
        <f>(1+F150)*'Organic Cash Flow'!$M$11</f>
        <v>0</v>
      </c>
      <c r="F150" s="173">
        <v>-0.15</v>
      </c>
      <c r="G150" s="33">
        <f>NPV('Organic Cash Flow'!$C$3,(1+'CornSoyWheat Rot. Sensitivity'!G$146)*'Organic Cash Flow'!$E$10*(1+'CornSoyWheat Rot. Sensitivity'!$F150)*'Organic Cash Flow'!$E$11-'Organic Cash Flow'!$E$45,(1+'CornSoyWheat Rot. Sensitivity'!G$146)*'Organic Cash Flow'!$I$10*(1+'CornSoyWheat Rot. Sensitivity'!$F150)*'Organic Cash Flow'!$I$11-'Organic Cash Flow'!$I$45,(1+'CornSoyWheat Rot. Sensitivity'!G$146)*'Organic Cash Flow'!$M$10*(1+'CornSoyWheat Rot. Sensitivity'!$F150)*'Organic Cash Flow'!$M$11-'Organic Cash Flow'!$M$45)</f>
        <v>0</v>
      </c>
      <c r="H150" s="33">
        <f>NPV('Organic Cash Flow'!$C$3,(1+'CornSoyWheat Rot. Sensitivity'!H$146)*'Organic Cash Flow'!$E$10*(1+'CornSoyWheat Rot. Sensitivity'!$F150)*'Organic Cash Flow'!$E$11-'Organic Cash Flow'!$E$45,(1+'CornSoyWheat Rot. Sensitivity'!H$146)*'Organic Cash Flow'!$I$10*(1+'CornSoyWheat Rot. Sensitivity'!$F150)*'Organic Cash Flow'!$I$11-'Organic Cash Flow'!$I$45,(1+'CornSoyWheat Rot. Sensitivity'!H$146)*'Organic Cash Flow'!$M$10*(1+'CornSoyWheat Rot. Sensitivity'!$F150)*'Organic Cash Flow'!$M$11-'Organic Cash Flow'!$M$45)</f>
        <v>0</v>
      </c>
      <c r="I150" s="33">
        <f>NPV('Organic Cash Flow'!$C$3,(1+'CornSoyWheat Rot. Sensitivity'!I$146)*'Organic Cash Flow'!$E$10*(1+'CornSoyWheat Rot. Sensitivity'!$F150)*'Organic Cash Flow'!$E$11-'Organic Cash Flow'!$E$45,(1+'CornSoyWheat Rot. Sensitivity'!I$146)*'Organic Cash Flow'!$I$10*(1+'CornSoyWheat Rot. Sensitivity'!$F150)*'Organic Cash Flow'!$I$11-'Organic Cash Flow'!$I$45,(1+'CornSoyWheat Rot. Sensitivity'!I$146)*'Organic Cash Flow'!$M$10*(1+'CornSoyWheat Rot. Sensitivity'!$F150)*'Organic Cash Flow'!$M$11-'Organic Cash Flow'!$M$45)</f>
        <v>0</v>
      </c>
      <c r="J150" s="33">
        <f>NPV('Organic Cash Flow'!$C$3,(1+'CornSoyWheat Rot. Sensitivity'!J$146)*'Organic Cash Flow'!$E$10*(1+'CornSoyWheat Rot. Sensitivity'!$F150)*'Organic Cash Flow'!$E$11-'Organic Cash Flow'!$E$45,(1+'CornSoyWheat Rot. Sensitivity'!J$146)*'Organic Cash Flow'!$I$10*(1+'CornSoyWheat Rot. Sensitivity'!$F150)*'Organic Cash Flow'!$I$11-'Organic Cash Flow'!$I$45,(1+'CornSoyWheat Rot. Sensitivity'!J$146)*'Organic Cash Flow'!$M$10*(1+'CornSoyWheat Rot. Sensitivity'!$F150)*'Organic Cash Flow'!$M$11-'Organic Cash Flow'!$M$45)</f>
        <v>0</v>
      </c>
      <c r="K150" s="33">
        <f>NPV('Organic Cash Flow'!$C$3,(1+'CornSoyWheat Rot. Sensitivity'!K$146)*'Organic Cash Flow'!$E$10*(1+'CornSoyWheat Rot. Sensitivity'!$F150)*'Organic Cash Flow'!$E$11-'Organic Cash Flow'!$E$45,(1+'CornSoyWheat Rot. Sensitivity'!K$146)*'Organic Cash Flow'!$I$10*(1+'CornSoyWheat Rot. Sensitivity'!$F150)*'Organic Cash Flow'!$I$11-'Organic Cash Flow'!$I$45,(1+'CornSoyWheat Rot. Sensitivity'!K$146)*'Organic Cash Flow'!$M$10*(1+'CornSoyWheat Rot. Sensitivity'!$F150)*'Organic Cash Flow'!$M$11-'Organic Cash Flow'!$M$45)</f>
        <v>0</v>
      </c>
      <c r="L150" s="33">
        <f>NPV('Organic Cash Flow'!$C$3,(1+'CornSoyWheat Rot. Sensitivity'!L$146)*'Organic Cash Flow'!$E$10*(1+'CornSoyWheat Rot. Sensitivity'!$F150)*'Organic Cash Flow'!$E$11-'Organic Cash Flow'!$E$45,(1+'CornSoyWheat Rot. Sensitivity'!L$146)*'Organic Cash Flow'!$I$10*(1+'CornSoyWheat Rot. Sensitivity'!$F150)*'Organic Cash Flow'!$I$11-'Organic Cash Flow'!$I$45,(1+'CornSoyWheat Rot. Sensitivity'!L$146)*'Organic Cash Flow'!$M$10*(1+'CornSoyWheat Rot. Sensitivity'!$F150)*'Organic Cash Flow'!$M$11-'Organic Cash Flow'!$M$45)</f>
        <v>0</v>
      </c>
      <c r="M150" s="33">
        <f>NPV('Organic Cash Flow'!$C$3,(1+'CornSoyWheat Rot. Sensitivity'!M$146)*'Organic Cash Flow'!$E$10*(1+'CornSoyWheat Rot. Sensitivity'!$F150)*'Organic Cash Flow'!$E$11-'Organic Cash Flow'!$E$45,(1+'CornSoyWheat Rot. Sensitivity'!M$146)*'Organic Cash Flow'!$I$10*(1+'CornSoyWheat Rot. Sensitivity'!$F150)*'Organic Cash Flow'!$I$11-'Organic Cash Flow'!$I$45,(1+'CornSoyWheat Rot. Sensitivity'!M$146)*'Organic Cash Flow'!$M$10*(1+'CornSoyWheat Rot. Sensitivity'!$F150)*'Organic Cash Flow'!$M$11-'Organic Cash Flow'!$M$45)</f>
        <v>0</v>
      </c>
      <c r="N150" s="33">
        <f>NPV('Organic Cash Flow'!$C$3,(1+'CornSoyWheat Rot. Sensitivity'!N$146)*'Organic Cash Flow'!$E$10*(1+'CornSoyWheat Rot. Sensitivity'!$F150)*'Organic Cash Flow'!$E$11-'Organic Cash Flow'!$E$45,(1+'CornSoyWheat Rot. Sensitivity'!N$146)*'Organic Cash Flow'!$I$10*(1+'CornSoyWheat Rot. Sensitivity'!$F150)*'Organic Cash Flow'!$I$11-'Organic Cash Flow'!$I$45,(1+'CornSoyWheat Rot. Sensitivity'!N$146)*'Organic Cash Flow'!$M$10*(1+'CornSoyWheat Rot. Sensitivity'!$F150)*'Organic Cash Flow'!$M$11-'Organic Cash Flow'!$M$45)</f>
        <v>0</v>
      </c>
      <c r="O150" s="33">
        <f>NPV('Organic Cash Flow'!$C$3,(1+'CornSoyWheat Rot. Sensitivity'!O$146)*'Organic Cash Flow'!$E$10*(1+'CornSoyWheat Rot. Sensitivity'!$F150)*'Organic Cash Flow'!$E$11-'Organic Cash Flow'!$E$45,(1+'CornSoyWheat Rot. Sensitivity'!O$146)*'Organic Cash Flow'!$I$10*(1+'CornSoyWheat Rot. Sensitivity'!$F150)*'Organic Cash Flow'!$I$11-'Organic Cash Flow'!$I$45,(1+'CornSoyWheat Rot. Sensitivity'!O$146)*'Organic Cash Flow'!$M$10*(1+'CornSoyWheat Rot. Sensitivity'!$F150)*'Organic Cash Flow'!$M$11-'Organic Cash Flow'!$M$45)</f>
        <v>0</v>
      </c>
      <c r="P150" s="33">
        <f>NPV('Organic Cash Flow'!$C$3,(1+'CornSoyWheat Rot. Sensitivity'!P$146)*'Organic Cash Flow'!$E$10*(1+'CornSoyWheat Rot. Sensitivity'!$F150)*'Organic Cash Flow'!$E$11-'Organic Cash Flow'!$E$45,(1+'CornSoyWheat Rot. Sensitivity'!P$146)*'Organic Cash Flow'!$I$10*(1+'CornSoyWheat Rot. Sensitivity'!$F150)*'Organic Cash Flow'!$I$11-'Organic Cash Flow'!$I$45,(1+'CornSoyWheat Rot. Sensitivity'!P$146)*'Organic Cash Flow'!$M$10*(1+'CornSoyWheat Rot. Sensitivity'!$F150)*'Organic Cash Flow'!$M$11-'Organic Cash Flow'!$M$45)</f>
        <v>0</v>
      </c>
      <c r="Q150" s="33">
        <f>NPV('Organic Cash Flow'!$C$3,(1+'CornSoyWheat Rot. Sensitivity'!Q$146)*'Organic Cash Flow'!$E$10*(1+'CornSoyWheat Rot. Sensitivity'!$F150)*'Organic Cash Flow'!$E$11-'Organic Cash Flow'!$E$45,(1+'CornSoyWheat Rot. Sensitivity'!Q$146)*'Organic Cash Flow'!$I$10*(1+'CornSoyWheat Rot. Sensitivity'!$F150)*'Organic Cash Flow'!$I$11-'Organic Cash Flow'!$I$45,(1+'CornSoyWheat Rot. Sensitivity'!Q$146)*'Organic Cash Flow'!$M$10*(1+'CornSoyWheat Rot. Sensitivity'!$F150)*'Organic Cash Flow'!$M$11-'Organic Cash Flow'!$M$45)</f>
        <v>0</v>
      </c>
      <c r="R150" s="33">
        <f>NPV('Organic Cash Flow'!$C$3,(1+'CornSoyWheat Rot. Sensitivity'!R$146)*'Organic Cash Flow'!$E$10*(1+'CornSoyWheat Rot. Sensitivity'!$F150)*'Organic Cash Flow'!$E$11-'Organic Cash Flow'!$E$45,(1+'CornSoyWheat Rot. Sensitivity'!R$146)*'Organic Cash Flow'!$I$10*(1+'CornSoyWheat Rot. Sensitivity'!$F150)*'Organic Cash Flow'!$I$11-'Organic Cash Flow'!$I$45,(1+'CornSoyWheat Rot. Sensitivity'!R$146)*'Organic Cash Flow'!$M$10*(1+'CornSoyWheat Rot. Sensitivity'!$F150)*'Organic Cash Flow'!$M$11-'Organic Cash Flow'!$M$45)</f>
        <v>0</v>
      </c>
      <c r="S150" s="33">
        <f>NPV('Organic Cash Flow'!$C$3,(1+'CornSoyWheat Rot. Sensitivity'!S$146)*'Organic Cash Flow'!$E$10*(1+'CornSoyWheat Rot. Sensitivity'!$F150)*'Organic Cash Flow'!$E$11-'Organic Cash Flow'!$E$45,(1+'CornSoyWheat Rot. Sensitivity'!S$146)*'Organic Cash Flow'!$I$10*(1+'CornSoyWheat Rot. Sensitivity'!$F150)*'Organic Cash Flow'!$I$11-'Organic Cash Flow'!$I$45,(1+'CornSoyWheat Rot. Sensitivity'!S$146)*'Organic Cash Flow'!$M$10*(1+'CornSoyWheat Rot. Sensitivity'!$F150)*'Organic Cash Flow'!$M$11-'Organic Cash Flow'!$M$45)</f>
        <v>0</v>
      </c>
      <c r="T150" s="33"/>
      <c r="U150" s="67"/>
      <c r="W150" s="149"/>
      <c r="X150" s="32">
        <f t="shared" si="13"/>
        <v>-0.15</v>
      </c>
      <c r="Y150" s="35" t="e">
        <f>G150/NPV('Organic Cash Flow'!$C$3,'Organic Cash Flow'!$E$45,'Organic Cash Flow'!$I$45,'Organic Cash Flow'!$M$45)</f>
        <v>#DIV/0!</v>
      </c>
      <c r="Z150" s="35" t="e">
        <f>H150/NPV('Organic Cash Flow'!$C$3,'Organic Cash Flow'!$E$45,'Organic Cash Flow'!$I$45,'Organic Cash Flow'!$M$45)</f>
        <v>#DIV/0!</v>
      </c>
      <c r="AA150" s="35" t="e">
        <f>I150/NPV('Organic Cash Flow'!$C$3,'Organic Cash Flow'!$E$45,'Organic Cash Flow'!$I$45,'Organic Cash Flow'!$M$45)</f>
        <v>#DIV/0!</v>
      </c>
      <c r="AB150" s="35" t="e">
        <f>J150/NPV('Organic Cash Flow'!$C$3,'Organic Cash Flow'!$E$45,'Organic Cash Flow'!$I$45,'Organic Cash Flow'!$M$45)</f>
        <v>#DIV/0!</v>
      </c>
      <c r="AC150" s="35" t="e">
        <f>K150/NPV('Organic Cash Flow'!$C$3,'Organic Cash Flow'!$E$45,'Organic Cash Flow'!$I$45,'Organic Cash Flow'!$M$45)</f>
        <v>#DIV/0!</v>
      </c>
      <c r="AD150" s="35" t="e">
        <f>L150/NPV('Organic Cash Flow'!$C$3,'Organic Cash Flow'!$E$45,'Organic Cash Flow'!$I$45,'Organic Cash Flow'!$M$45)</f>
        <v>#DIV/0!</v>
      </c>
      <c r="AE150" s="35" t="e">
        <f>M150/NPV('Organic Cash Flow'!$C$3,'Organic Cash Flow'!$E$45,'Organic Cash Flow'!$I$45,'Organic Cash Flow'!$M$45)</f>
        <v>#DIV/0!</v>
      </c>
      <c r="AF150" s="35" t="e">
        <f>N150/NPV('Organic Cash Flow'!$C$3,'Organic Cash Flow'!$E$45,'Organic Cash Flow'!$I$45,'Organic Cash Flow'!$M$45)</f>
        <v>#DIV/0!</v>
      </c>
      <c r="AG150" s="35" t="e">
        <f>O150/NPV('Organic Cash Flow'!$C$3,'Organic Cash Flow'!$E$45,'Organic Cash Flow'!$I$45,'Organic Cash Flow'!$M$45)</f>
        <v>#DIV/0!</v>
      </c>
      <c r="AH150" s="35" t="e">
        <f>P150/NPV('Organic Cash Flow'!$C$3,'Organic Cash Flow'!$E$45,'Organic Cash Flow'!$I$45,'Organic Cash Flow'!$M$45)</f>
        <v>#DIV/0!</v>
      </c>
      <c r="AI150" s="35" t="e">
        <f>Q150/NPV('Organic Cash Flow'!$C$3,'Organic Cash Flow'!$E$45,'Organic Cash Flow'!$I$45,'Organic Cash Flow'!$M$45)</f>
        <v>#DIV/0!</v>
      </c>
      <c r="AJ150" s="35" t="e">
        <f>R150/NPV('Organic Cash Flow'!$C$3,'Organic Cash Flow'!$E$45,'Organic Cash Flow'!$I$45,'Organic Cash Flow'!$M$45)</f>
        <v>#DIV/0!</v>
      </c>
      <c r="AK150" s="35" t="e">
        <f>S150/NPV('Organic Cash Flow'!$C$3,'Organic Cash Flow'!$E$45,'Organic Cash Flow'!$I$45,'Organic Cash Flow'!$M$45)</f>
        <v>#DIV/0!</v>
      </c>
      <c r="AL150" s="17"/>
      <c r="AM150" s="61"/>
    </row>
    <row r="151" spans="1:39" x14ac:dyDescent="0.25">
      <c r="A151" s="167"/>
      <c r="B151" s="149"/>
      <c r="C151" s="176">
        <f>(1+F151)*'Organic Cash Flow'!$E$11</f>
        <v>0</v>
      </c>
      <c r="D151" s="176">
        <f>(1+F151)*'Organic Cash Flow'!$I$11</f>
        <v>0</v>
      </c>
      <c r="E151" s="176">
        <f>(1+F151)*'Organic Cash Flow'!$M$11</f>
        <v>0</v>
      </c>
      <c r="F151" s="173">
        <v>-0.1</v>
      </c>
      <c r="G151" s="33">
        <f>NPV('Organic Cash Flow'!$C$3,(1+'CornSoyWheat Rot. Sensitivity'!G$146)*'Organic Cash Flow'!$E$10*(1+'CornSoyWheat Rot. Sensitivity'!$F151)*'Organic Cash Flow'!$E$11-'Organic Cash Flow'!$E$45,(1+'CornSoyWheat Rot. Sensitivity'!G$146)*'Organic Cash Flow'!$I$10*(1+'CornSoyWheat Rot. Sensitivity'!$F151)*'Organic Cash Flow'!$I$11-'Organic Cash Flow'!$I$45,(1+'CornSoyWheat Rot. Sensitivity'!G$146)*'Organic Cash Flow'!$M$10*(1+'CornSoyWheat Rot. Sensitivity'!$F151)*'Organic Cash Flow'!$M$11-'Organic Cash Flow'!$M$45)</f>
        <v>0</v>
      </c>
      <c r="H151" s="33">
        <f>NPV('Organic Cash Flow'!$C$3,(1+'CornSoyWheat Rot. Sensitivity'!H$146)*'Organic Cash Flow'!$E$10*(1+'CornSoyWheat Rot. Sensitivity'!$F151)*'Organic Cash Flow'!$E$11-'Organic Cash Flow'!$E$45,(1+'CornSoyWheat Rot. Sensitivity'!H$146)*'Organic Cash Flow'!$I$10*(1+'CornSoyWheat Rot. Sensitivity'!$F151)*'Organic Cash Flow'!$I$11-'Organic Cash Flow'!$I$45,(1+'CornSoyWheat Rot. Sensitivity'!H$146)*'Organic Cash Flow'!$M$10*(1+'CornSoyWheat Rot. Sensitivity'!$F151)*'Organic Cash Flow'!$M$11-'Organic Cash Flow'!$M$45)</f>
        <v>0</v>
      </c>
      <c r="I151" s="33">
        <f>NPV('Organic Cash Flow'!$C$3,(1+'CornSoyWheat Rot. Sensitivity'!I$146)*'Organic Cash Flow'!$E$10*(1+'CornSoyWheat Rot. Sensitivity'!$F151)*'Organic Cash Flow'!$E$11-'Organic Cash Flow'!$E$45,(1+'CornSoyWheat Rot. Sensitivity'!I$146)*'Organic Cash Flow'!$I$10*(1+'CornSoyWheat Rot. Sensitivity'!$F151)*'Organic Cash Flow'!$I$11-'Organic Cash Flow'!$I$45,(1+'CornSoyWheat Rot. Sensitivity'!I$146)*'Organic Cash Flow'!$M$10*(1+'CornSoyWheat Rot. Sensitivity'!$F151)*'Organic Cash Flow'!$M$11-'Organic Cash Flow'!$M$45)</f>
        <v>0</v>
      </c>
      <c r="J151" s="33">
        <f>NPV('Organic Cash Flow'!$C$3,(1+'CornSoyWheat Rot. Sensitivity'!J$146)*'Organic Cash Flow'!$E$10*(1+'CornSoyWheat Rot. Sensitivity'!$F151)*'Organic Cash Flow'!$E$11-'Organic Cash Flow'!$E$45,(1+'CornSoyWheat Rot. Sensitivity'!J$146)*'Organic Cash Flow'!$I$10*(1+'CornSoyWheat Rot. Sensitivity'!$F151)*'Organic Cash Flow'!$I$11-'Organic Cash Flow'!$I$45,(1+'CornSoyWheat Rot. Sensitivity'!J$146)*'Organic Cash Flow'!$M$10*(1+'CornSoyWheat Rot. Sensitivity'!$F151)*'Organic Cash Flow'!$M$11-'Organic Cash Flow'!$M$45)</f>
        <v>0</v>
      </c>
      <c r="K151" s="33">
        <f>NPV('Organic Cash Flow'!$C$3,(1+'CornSoyWheat Rot. Sensitivity'!K$146)*'Organic Cash Flow'!$E$10*(1+'CornSoyWheat Rot. Sensitivity'!$F151)*'Organic Cash Flow'!$E$11-'Organic Cash Flow'!$E$45,(1+'CornSoyWheat Rot. Sensitivity'!K$146)*'Organic Cash Flow'!$I$10*(1+'CornSoyWheat Rot. Sensitivity'!$F151)*'Organic Cash Flow'!$I$11-'Organic Cash Flow'!$I$45,(1+'CornSoyWheat Rot. Sensitivity'!K$146)*'Organic Cash Flow'!$M$10*(1+'CornSoyWheat Rot. Sensitivity'!$F151)*'Organic Cash Flow'!$M$11-'Organic Cash Flow'!$M$45)</f>
        <v>0</v>
      </c>
      <c r="L151" s="33">
        <f>NPV('Organic Cash Flow'!$C$3,(1+'CornSoyWheat Rot. Sensitivity'!L$146)*'Organic Cash Flow'!$E$10*(1+'CornSoyWheat Rot. Sensitivity'!$F151)*'Organic Cash Flow'!$E$11-'Organic Cash Flow'!$E$45,(1+'CornSoyWheat Rot. Sensitivity'!L$146)*'Organic Cash Flow'!$I$10*(1+'CornSoyWheat Rot. Sensitivity'!$F151)*'Organic Cash Flow'!$I$11-'Organic Cash Flow'!$I$45,(1+'CornSoyWheat Rot. Sensitivity'!L$146)*'Organic Cash Flow'!$M$10*(1+'CornSoyWheat Rot. Sensitivity'!$F151)*'Organic Cash Flow'!$M$11-'Organic Cash Flow'!$M$45)</f>
        <v>0</v>
      </c>
      <c r="M151" s="33">
        <f>NPV('Organic Cash Flow'!$C$3,(1+'CornSoyWheat Rot. Sensitivity'!M$146)*'Organic Cash Flow'!$E$10*(1+'CornSoyWheat Rot. Sensitivity'!$F151)*'Organic Cash Flow'!$E$11-'Organic Cash Flow'!$E$45,(1+'CornSoyWheat Rot. Sensitivity'!M$146)*'Organic Cash Flow'!$I$10*(1+'CornSoyWheat Rot. Sensitivity'!$F151)*'Organic Cash Flow'!$I$11-'Organic Cash Flow'!$I$45,(1+'CornSoyWheat Rot. Sensitivity'!M$146)*'Organic Cash Flow'!$M$10*(1+'CornSoyWheat Rot. Sensitivity'!$F151)*'Organic Cash Flow'!$M$11-'Organic Cash Flow'!$M$45)</f>
        <v>0</v>
      </c>
      <c r="N151" s="33">
        <f>NPV('Organic Cash Flow'!$C$3,(1+'CornSoyWheat Rot. Sensitivity'!N$146)*'Organic Cash Flow'!$E$10*(1+'CornSoyWheat Rot. Sensitivity'!$F151)*'Organic Cash Flow'!$E$11-'Organic Cash Flow'!$E$45,(1+'CornSoyWheat Rot. Sensitivity'!N$146)*'Organic Cash Flow'!$I$10*(1+'CornSoyWheat Rot. Sensitivity'!$F151)*'Organic Cash Flow'!$I$11-'Organic Cash Flow'!$I$45,(1+'CornSoyWheat Rot. Sensitivity'!N$146)*'Organic Cash Flow'!$M$10*(1+'CornSoyWheat Rot. Sensitivity'!$F151)*'Organic Cash Flow'!$M$11-'Organic Cash Flow'!$M$45)</f>
        <v>0</v>
      </c>
      <c r="O151" s="33">
        <f>NPV('Organic Cash Flow'!$C$3,(1+'CornSoyWheat Rot. Sensitivity'!O$146)*'Organic Cash Flow'!$E$10*(1+'CornSoyWheat Rot. Sensitivity'!$F151)*'Organic Cash Flow'!$E$11-'Organic Cash Flow'!$E$45,(1+'CornSoyWheat Rot. Sensitivity'!O$146)*'Organic Cash Flow'!$I$10*(1+'CornSoyWheat Rot. Sensitivity'!$F151)*'Organic Cash Flow'!$I$11-'Organic Cash Flow'!$I$45,(1+'CornSoyWheat Rot. Sensitivity'!O$146)*'Organic Cash Flow'!$M$10*(1+'CornSoyWheat Rot. Sensitivity'!$F151)*'Organic Cash Flow'!$M$11-'Organic Cash Flow'!$M$45)</f>
        <v>0</v>
      </c>
      <c r="P151" s="33">
        <f>NPV('Organic Cash Flow'!$C$3,(1+'CornSoyWheat Rot. Sensitivity'!P$146)*'Organic Cash Flow'!$E$10*(1+'CornSoyWheat Rot. Sensitivity'!$F151)*'Organic Cash Flow'!$E$11-'Organic Cash Flow'!$E$45,(1+'CornSoyWheat Rot. Sensitivity'!P$146)*'Organic Cash Flow'!$I$10*(1+'CornSoyWheat Rot. Sensitivity'!$F151)*'Organic Cash Flow'!$I$11-'Organic Cash Flow'!$I$45,(1+'CornSoyWheat Rot. Sensitivity'!P$146)*'Organic Cash Flow'!$M$10*(1+'CornSoyWheat Rot. Sensitivity'!$F151)*'Organic Cash Flow'!$M$11-'Organic Cash Flow'!$M$45)</f>
        <v>0</v>
      </c>
      <c r="Q151" s="33">
        <f>NPV('Organic Cash Flow'!$C$3,(1+'CornSoyWheat Rot. Sensitivity'!Q$146)*'Organic Cash Flow'!$E$10*(1+'CornSoyWheat Rot. Sensitivity'!$F151)*'Organic Cash Flow'!$E$11-'Organic Cash Flow'!$E$45,(1+'CornSoyWheat Rot. Sensitivity'!Q$146)*'Organic Cash Flow'!$I$10*(1+'CornSoyWheat Rot. Sensitivity'!$F151)*'Organic Cash Flow'!$I$11-'Organic Cash Flow'!$I$45,(1+'CornSoyWheat Rot. Sensitivity'!Q$146)*'Organic Cash Flow'!$M$10*(1+'CornSoyWheat Rot. Sensitivity'!$F151)*'Organic Cash Flow'!$M$11-'Organic Cash Flow'!$M$45)</f>
        <v>0</v>
      </c>
      <c r="R151" s="33">
        <f>NPV('Organic Cash Flow'!$C$3,(1+'CornSoyWheat Rot. Sensitivity'!R$146)*'Organic Cash Flow'!$E$10*(1+'CornSoyWheat Rot. Sensitivity'!$F151)*'Organic Cash Flow'!$E$11-'Organic Cash Flow'!$E$45,(1+'CornSoyWheat Rot. Sensitivity'!R$146)*'Organic Cash Flow'!$I$10*(1+'CornSoyWheat Rot. Sensitivity'!$F151)*'Organic Cash Flow'!$I$11-'Organic Cash Flow'!$I$45,(1+'CornSoyWheat Rot. Sensitivity'!R$146)*'Organic Cash Flow'!$M$10*(1+'CornSoyWheat Rot. Sensitivity'!$F151)*'Organic Cash Flow'!$M$11-'Organic Cash Flow'!$M$45)</f>
        <v>0</v>
      </c>
      <c r="S151" s="33">
        <f>NPV('Organic Cash Flow'!$C$3,(1+'CornSoyWheat Rot. Sensitivity'!S$146)*'Organic Cash Flow'!$E$10*(1+'CornSoyWheat Rot. Sensitivity'!$F151)*'Organic Cash Flow'!$E$11-'Organic Cash Flow'!$E$45,(1+'CornSoyWheat Rot. Sensitivity'!S$146)*'Organic Cash Flow'!$I$10*(1+'CornSoyWheat Rot. Sensitivity'!$F151)*'Organic Cash Flow'!$I$11-'Organic Cash Flow'!$I$45,(1+'CornSoyWheat Rot. Sensitivity'!S$146)*'Organic Cash Flow'!$M$10*(1+'CornSoyWheat Rot. Sensitivity'!$F151)*'Organic Cash Flow'!$M$11-'Organic Cash Flow'!$M$45)</f>
        <v>0</v>
      </c>
      <c r="T151" s="33"/>
      <c r="U151" s="67"/>
      <c r="W151" s="149"/>
      <c r="X151" s="32">
        <f t="shared" si="13"/>
        <v>-0.1</v>
      </c>
      <c r="Y151" s="35" t="e">
        <f>G151/NPV('Organic Cash Flow'!$C$3,'Organic Cash Flow'!$E$45,'Organic Cash Flow'!$I$45,'Organic Cash Flow'!$M$45)</f>
        <v>#DIV/0!</v>
      </c>
      <c r="Z151" s="35" t="e">
        <f>H151/NPV('Organic Cash Flow'!$C$3,'Organic Cash Flow'!$E$45,'Organic Cash Flow'!$I$45,'Organic Cash Flow'!$M$45)</f>
        <v>#DIV/0!</v>
      </c>
      <c r="AA151" s="35" t="e">
        <f>I151/NPV('Organic Cash Flow'!$C$3,'Organic Cash Flow'!$E$45,'Organic Cash Flow'!$I$45,'Organic Cash Flow'!$M$45)</f>
        <v>#DIV/0!</v>
      </c>
      <c r="AB151" s="35" t="e">
        <f>J151/NPV('Organic Cash Flow'!$C$3,'Organic Cash Flow'!$E$45,'Organic Cash Flow'!$I$45,'Organic Cash Flow'!$M$45)</f>
        <v>#DIV/0!</v>
      </c>
      <c r="AC151" s="35" t="e">
        <f>K151/NPV('Organic Cash Flow'!$C$3,'Organic Cash Flow'!$E$45,'Organic Cash Flow'!$I$45,'Organic Cash Flow'!$M$45)</f>
        <v>#DIV/0!</v>
      </c>
      <c r="AD151" s="35" t="e">
        <f>L151/NPV('Organic Cash Flow'!$C$3,'Organic Cash Flow'!$E$45,'Organic Cash Flow'!$I$45,'Organic Cash Flow'!$M$45)</f>
        <v>#DIV/0!</v>
      </c>
      <c r="AE151" s="35" t="e">
        <f>M151/NPV('Organic Cash Flow'!$C$3,'Organic Cash Flow'!$E$45,'Organic Cash Flow'!$I$45,'Organic Cash Flow'!$M$45)</f>
        <v>#DIV/0!</v>
      </c>
      <c r="AF151" s="35" t="e">
        <f>N151/NPV('Organic Cash Flow'!$C$3,'Organic Cash Flow'!$E$45,'Organic Cash Flow'!$I$45,'Organic Cash Flow'!$M$45)</f>
        <v>#DIV/0!</v>
      </c>
      <c r="AG151" s="35" t="e">
        <f>O151/NPV('Organic Cash Flow'!$C$3,'Organic Cash Flow'!$E$45,'Organic Cash Flow'!$I$45,'Organic Cash Flow'!$M$45)</f>
        <v>#DIV/0!</v>
      </c>
      <c r="AH151" s="35" t="e">
        <f>P151/NPV('Organic Cash Flow'!$C$3,'Organic Cash Flow'!$E$45,'Organic Cash Flow'!$I$45,'Organic Cash Flow'!$M$45)</f>
        <v>#DIV/0!</v>
      </c>
      <c r="AI151" s="35" t="e">
        <f>Q151/NPV('Organic Cash Flow'!$C$3,'Organic Cash Flow'!$E$45,'Organic Cash Flow'!$I$45,'Organic Cash Flow'!$M$45)</f>
        <v>#DIV/0!</v>
      </c>
      <c r="AJ151" s="35" t="e">
        <f>R151/NPV('Organic Cash Flow'!$C$3,'Organic Cash Flow'!$E$45,'Organic Cash Flow'!$I$45,'Organic Cash Flow'!$M$45)</f>
        <v>#DIV/0!</v>
      </c>
      <c r="AK151" s="35" t="e">
        <f>S151/NPV('Organic Cash Flow'!$C$3,'Organic Cash Flow'!$E$45,'Organic Cash Flow'!$I$45,'Organic Cash Flow'!$M$45)</f>
        <v>#DIV/0!</v>
      </c>
      <c r="AL151" s="17"/>
      <c r="AM151" s="61"/>
    </row>
    <row r="152" spans="1:39" x14ac:dyDescent="0.25">
      <c r="A152" s="167"/>
      <c r="B152" s="149"/>
      <c r="C152" s="176">
        <f>(1+F152)*'Organic Cash Flow'!$E$11</f>
        <v>0</v>
      </c>
      <c r="D152" s="176">
        <f>(1+F152)*'Organic Cash Flow'!$I$11</f>
        <v>0</v>
      </c>
      <c r="E152" s="176">
        <f>(1+F152)*'Organic Cash Flow'!$M$11</f>
        <v>0</v>
      </c>
      <c r="F152" s="173">
        <v>-0.05</v>
      </c>
      <c r="G152" s="33">
        <f>NPV('Organic Cash Flow'!$C$3,(1+'CornSoyWheat Rot. Sensitivity'!G$146)*'Organic Cash Flow'!$E$10*(1+'CornSoyWheat Rot. Sensitivity'!$F152)*'Organic Cash Flow'!$E$11-'Organic Cash Flow'!$E$45,(1+'CornSoyWheat Rot. Sensitivity'!G$146)*'Organic Cash Flow'!$I$10*(1+'CornSoyWheat Rot. Sensitivity'!$F152)*'Organic Cash Flow'!$I$11-'Organic Cash Flow'!$I$45,(1+'CornSoyWheat Rot. Sensitivity'!G$146)*'Organic Cash Flow'!$M$10*(1+'CornSoyWheat Rot. Sensitivity'!$F152)*'Organic Cash Flow'!$M$11-'Organic Cash Flow'!$M$45)</f>
        <v>0</v>
      </c>
      <c r="H152" s="33">
        <f>NPV('Organic Cash Flow'!$C$3,(1+'CornSoyWheat Rot. Sensitivity'!H$146)*'Organic Cash Flow'!$E$10*(1+'CornSoyWheat Rot. Sensitivity'!$F152)*'Organic Cash Flow'!$E$11-'Organic Cash Flow'!$E$45,(1+'CornSoyWheat Rot. Sensitivity'!H$146)*'Organic Cash Flow'!$I$10*(1+'CornSoyWheat Rot. Sensitivity'!$F152)*'Organic Cash Flow'!$I$11-'Organic Cash Flow'!$I$45,(1+'CornSoyWheat Rot. Sensitivity'!H$146)*'Organic Cash Flow'!$M$10*(1+'CornSoyWheat Rot. Sensitivity'!$F152)*'Organic Cash Flow'!$M$11-'Organic Cash Flow'!$M$45)</f>
        <v>0</v>
      </c>
      <c r="I152" s="33">
        <f>NPV('Organic Cash Flow'!$C$3,(1+'CornSoyWheat Rot. Sensitivity'!I$146)*'Organic Cash Flow'!$E$10*(1+'CornSoyWheat Rot. Sensitivity'!$F152)*'Organic Cash Flow'!$E$11-'Organic Cash Flow'!$E$45,(1+'CornSoyWheat Rot. Sensitivity'!I$146)*'Organic Cash Flow'!$I$10*(1+'CornSoyWheat Rot. Sensitivity'!$F152)*'Organic Cash Flow'!$I$11-'Organic Cash Flow'!$I$45,(1+'CornSoyWheat Rot. Sensitivity'!I$146)*'Organic Cash Flow'!$M$10*(1+'CornSoyWheat Rot. Sensitivity'!$F152)*'Organic Cash Flow'!$M$11-'Organic Cash Flow'!$M$45)</f>
        <v>0</v>
      </c>
      <c r="J152" s="33">
        <f>NPV('Organic Cash Flow'!$C$3,(1+'CornSoyWheat Rot. Sensitivity'!J$146)*'Organic Cash Flow'!$E$10*(1+'CornSoyWheat Rot. Sensitivity'!$F152)*'Organic Cash Flow'!$E$11-'Organic Cash Flow'!$E$45,(1+'CornSoyWheat Rot. Sensitivity'!J$146)*'Organic Cash Flow'!$I$10*(1+'CornSoyWheat Rot. Sensitivity'!$F152)*'Organic Cash Flow'!$I$11-'Organic Cash Flow'!$I$45,(1+'CornSoyWheat Rot. Sensitivity'!J$146)*'Organic Cash Flow'!$M$10*(1+'CornSoyWheat Rot. Sensitivity'!$F152)*'Organic Cash Flow'!$M$11-'Organic Cash Flow'!$M$45)</f>
        <v>0</v>
      </c>
      <c r="K152" s="33">
        <f>NPV('Organic Cash Flow'!$C$3,(1+'CornSoyWheat Rot. Sensitivity'!K$146)*'Organic Cash Flow'!$E$10*(1+'CornSoyWheat Rot. Sensitivity'!$F152)*'Organic Cash Flow'!$E$11-'Organic Cash Flow'!$E$45,(1+'CornSoyWheat Rot. Sensitivity'!K$146)*'Organic Cash Flow'!$I$10*(1+'CornSoyWheat Rot. Sensitivity'!$F152)*'Organic Cash Flow'!$I$11-'Organic Cash Flow'!$I$45,(1+'CornSoyWheat Rot. Sensitivity'!K$146)*'Organic Cash Flow'!$M$10*(1+'CornSoyWheat Rot. Sensitivity'!$F152)*'Organic Cash Flow'!$M$11-'Organic Cash Flow'!$M$45)</f>
        <v>0</v>
      </c>
      <c r="L152" s="33">
        <f>NPV('Organic Cash Flow'!$C$3,(1+'CornSoyWheat Rot. Sensitivity'!L$146)*'Organic Cash Flow'!$E$10*(1+'CornSoyWheat Rot. Sensitivity'!$F152)*'Organic Cash Flow'!$E$11-'Organic Cash Flow'!$E$45,(1+'CornSoyWheat Rot. Sensitivity'!L$146)*'Organic Cash Flow'!$I$10*(1+'CornSoyWheat Rot. Sensitivity'!$F152)*'Organic Cash Flow'!$I$11-'Organic Cash Flow'!$I$45,(1+'CornSoyWheat Rot. Sensitivity'!L$146)*'Organic Cash Flow'!$M$10*(1+'CornSoyWheat Rot. Sensitivity'!$F152)*'Organic Cash Flow'!$M$11-'Organic Cash Flow'!$M$45)</f>
        <v>0</v>
      </c>
      <c r="M152" s="33">
        <f>NPV('Organic Cash Flow'!$C$3,(1+'CornSoyWheat Rot. Sensitivity'!M$146)*'Organic Cash Flow'!$E$10*(1+'CornSoyWheat Rot. Sensitivity'!$F152)*'Organic Cash Flow'!$E$11-'Organic Cash Flow'!$E$45,(1+'CornSoyWheat Rot. Sensitivity'!M$146)*'Organic Cash Flow'!$I$10*(1+'CornSoyWheat Rot. Sensitivity'!$F152)*'Organic Cash Flow'!$I$11-'Organic Cash Flow'!$I$45,(1+'CornSoyWheat Rot. Sensitivity'!M$146)*'Organic Cash Flow'!$M$10*(1+'CornSoyWheat Rot. Sensitivity'!$F152)*'Organic Cash Flow'!$M$11-'Organic Cash Flow'!$M$45)</f>
        <v>0</v>
      </c>
      <c r="N152" s="33">
        <f>NPV('Organic Cash Flow'!$C$3,(1+'CornSoyWheat Rot. Sensitivity'!N$146)*'Organic Cash Flow'!$E$10*(1+'CornSoyWheat Rot. Sensitivity'!$F152)*'Organic Cash Flow'!$E$11-'Organic Cash Flow'!$E$45,(1+'CornSoyWheat Rot. Sensitivity'!N$146)*'Organic Cash Flow'!$I$10*(1+'CornSoyWheat Rot. Sensitivity'!$F152)*'Organic Cash Flow'!$I$11-'Organic Cash Flow'!$I$45,(1+'CornSoyWheat Rot. Sensitivity'!N$146)*'Organic Cash Flow'!$M$10*(1+'CornSoyWheat Rot. Sensitivity'!$F152)*'Organic Cash Flow'!$M$11-'Organic Cash Flow'!$M$45)</f>
        <v>0</v>
      </c>
      <c r="O152" s="33">
        <f>NPV('Organic Cash Flow'!$C$3,(1+'CornSoyWheat Rot. Sensitivity'!O$146)*'Organic Cash Flow'!$E$10*(1+'CornSoyWheat Rot. Sensitivity'!$F152)*'Organic Cash Flow'!$E$11-'Organic Cash Flow'!$E$45,(1+'CornSoyWheat Rot. Sensitivity'!O$146)*'Organic Cash Flow'!$I$10*(1+'CornSoyWheat Rot. Sensitivity'!$F152)*'Organic Cash Flow'!$I$11-'Organic Cash Flow'!$I$45,(1+'CornSoyWheat Rot. Sensitivity'!O$146)*'Organic Cash Flow'!$M$10*(1+'CornSoyWheat Rot. Sensitivity'!$F152)*'Organic Cash Flow'!$M$11-'Organic Cash Flow'!$M$45)</f>
        <v>0</v>
      </c>
      <c r="P152" s="33">
        <f>NPV('Organic Cash Flow'!$C$3,(1+'CornSoyWheat Rot. Sensitivity'!P$146)*'Organic Cash Flow'!$E$10*(1+'CornSoyWheat Rot. Sensitivity'!$F152)*'Organic Cash Flow'!$E$11-'Organic Cash Flow'!$E$45,(1+'CornSoyWheat Rot. Sensitivity'!P$146)*'Organic Cash Flow'!$I$10*(1+'CornSoyWheat Rot. Sensitivity'!$F152)*'Organic Cash Flow'!$I$11-'Organic Cash Flow'!$I$45,(1+'CornSoyWheat Rot. Sensitivity'!P$146)*'Organic Cash Flow'!$M$10*(1+'CornSoyWheat Rot. Sensitivity'!$F152)*'Organic Cash Flow'!$M$11-'Organic Cash Flow'!$M$45)</f>
        <v>0</v>
      </c>
      <c r="Q152" s="33">
        <f>NPV('Organic Cash Flow'!$C$3,(1+'CornSoyWheat Rot. Sensitivity'!Q$146)*'Organic Cash Flow'!$E$10*(1+'CornSoyWheat Rot. Sensitivity'!$F152)*'Organic Cash Flow'!$E$11-'Organic Cash Flow'!$E$45,(1+'CornSoyWheat Rot. Sensitivity'!Q$146)*'Organic Cash Flow'!$I$10*(1+'CornSoyWheat Rot. Sensitivity'!$F152)*'Organic Cash Flow'!$I$11-'Organic Cash Flow'!$I$45,(1+'CornSoyWheat Rot. Sensitivity'!Q$146)*'Organic Cash Flow'!$M$10*(1+'CornSoyWheat Rot. Sensitivity'!$F152)*'Organic Cash Flow'!$M$11-'Organic Cash Flow'!$M$45)</f>
        <v>0</v>
      </c>
      <c r="R152" s="33">
        <f>NPV('Organic Cash Flow'!$C$3,(1+'CornSoyWheat Rot. Sensitivity'!R$146)*'Organic Cash Flow'!$E$10*(1+'CornSoyWheat Rot. Sensitivity'!$F152)*'Organic Cash Flow'!$E$11-'Organic Cash Flow'!$E$45,(1+'CornSoyWheat Rot. Sensitivity'!R$146)*'Organic Cash Flow'!$I$10*(1+'CornSoyWheat Rot. Sensitivity'!$F152)*'Organic Cash Flow'!$I$11-'Organic Cash Flow'!$I$45,(1+'CornSoyWheat Rot. Sensitivity'!R$146)*'Organic Cash Flow'!$M$10*(1+'CornSoyWheat Rot. Sensitivity'!$F152)*'Organic Cash Flow'!$M$11-'Organic Cash Flow'!$M$45)</f>
        <v>0</v>
      </c>
      <c r="S152" s="33">
        <f>NPV('Organic Cash Flow'!$C$3,(1+'CornSoyWheat Rot. Sensitivity'!S$146)*'Organic Cash Flow'!$E$10*(1+'CornSoyWheat Rot. Sensitivity'!$F152)*'Organic Cash Flow'!$E$11-'Organic Cash Flow'!$E$45,(1+'CornSoyWheat Rot. Sensitivity'!S$146)*'Organic Cash Flow'!$I$10*(1+'CornSoyWheat Rot. Sensitivity'!$F152)*'Organic Cash Flow'!$I$11-'Organic Cash Flow'!$I$45,(1+'CornSoyWheat Rot. Sensitivity'!S$146)*'Organic Cash Flow'!$M$10*(1+'CornSoyWheat Rot. Sensitivity'!$F152)*'Organic Cash Flow'!$M$11-'Organic Cash Flow'!$M$45)</f>
        <v>0</v>
      </c>
      <c r="T152" s="33"/>
      <c r="U152" s="67"/>
      <c r="W152" s="149"/>
      <c r="X152" s="32">
        <f t="shared" si="13"/>
        <v>-0.05</v>
      </c>
      <c r="Y152" s="35" t="e">
        <f>G152/NPV('Organic Cash Flow'!$C$3,'Organic Cash Flow'!$E$45,'Organic Cash Flow'!$I$45,'Organic Cash Flow'!$M$45)</f>
        <v>#DIV/0!</v>
      </c>
      <c r="Z152" s="35" t="e">
        <f>H152/NPV('Organic Cash Flow'!$C$3,'Organic Cash Flow'!$E$45,'Organic Cash Flow'!$I$45,'Organic Cash Flow'!$M$45)</f>
        <v>#DIV/0!</v>
      </c>
      <c r="AA152" s="35" t="e">
        <f>I152/NPV('Organic Cash Flow'!$C$3,'Organic Cash Flow'!$E$45,'Organic Cash Flow'!$I$45,'Organic Cash Flow'!$M$45)</f>
        <v>#DIV/0!</v>
      </c>
      <c r="AB152" s="35" t="e">
        <f>J152/NPV('Organic Cash Flow'!$C$3,'Organic Cash Flow'!$E$45,'Organic Cash Flow'!$I$45,'Organic Cash Flow'!$M$45)</f>
        <v>#DIV/0!</v>
      </c>
      <c r="AC152" s="35" t="e">
        <f>K152/NPV('Organic Cash Flow'!$C$3,'Organic Cash Flow'!$E$45,'Organic Cash Flow'!$I$45,'Organic Cash Flow'!$M$45)</f>
        <v>#DIV/0!</v>
      </c>
      <c r="AD152" s="35" t="e">
        <f>L152/NPV('Organic Cash Flow'!$C$3,'Organic Cash Flow'!$E$45,'Organic Cash Flow'!$I$45,'Organic Cash Flow'!$M$45)</f>
        <v>#DIV/0!</v>
      </c>
      <c r="AE152" s="35" t="e">
        <f>M152/NPV('Organic Cash Flow'!$C$3,'Organic Cash Flow'!$E$45,'Organic Cash Flow'!$I$45,'Organic Cash Flow'!$M$45)</f>
        <v>#DIV/0!</v>
      </c>
      <c r="AF152" s="35" t="e">
        <f>N152/NPV('Organic Cash Flow'!$C$3,'Organic Cash Flow'!$E$45,'Organic Cash Flow'!$I$45,'Organic Cash Flow'!$M$45)</f>
        <v>#DIV/0!</v>
      </c>
      <c r="AG152" s="35" t="e">
        <f>O152/NPV('Organic Cash Flow'!$C$3,'Organic Cash Flow'!$E$45,'Organic Cash Flow'!$I$45,'Organic Cash Flow'!$M$45)</f>
        <v>#DIV/0!</v>
      </c>
      <c r="AH152" s="35" t="e">
        <f>P152/NPV('Organic Cash Flow'!$C$3,'Organic Cash Flow'!$E$45,'Organic Cash Flow'!$I$45,'Organic Cash Flow'!$M$45)</f>
        <v>#DIV/0!</v>
      </c>
      <c r="AI152" s="35" t="e">
        <f>Q152/NPV('Organic Cash Flow'!$C$3,'Organic Cash Flow'!$E$45,'Organic Cash Flow'!$I$45,'Organic Cash Flow'!$M$45)</f>
        <v>#DIV/0!</v>
      </c>
      <c r="AJ152" s="35" t="e">
        <f>R152/NPV('Organic Cash Flow'!$C$3,'Organic Cash Flow'!$E$45,'Organic Cash Flow'!$I$45,'Organic Cash Flow'!$M$45)</f>
        <v>#DIV/0!</v>
      </c>
      <c r="AK152" s="35" t="e">
        <f>S152/NPV('Organic Cash Flow'!$C$3,'Organic Cash Flow'!$E$45,'Organic Cash Flow'!$I$45,'Organic Cash Flow'!$M$45)</f>
        <v>#DIV/0!</v>
      </c>
      <c r="AL152" s="17"/>
      <c r="AM152" s="61"/>
    </row>
    <row r="153" spans="1:39" ht="15.75" x14ac:dyDescent="0.25">
      <c r="A153" s="167"/>
      <c r="B153" s="149"/>
      <c r="C153" s="176">
        <f>(1+F153)*'Organic Cash Flow'!$E$11</f>
        <v>0</v>
      </c>
      <c r="D153" s="176">
        <f>(1+F153)*'Organic Cash Flow'!$I$11</f>
        <v>0</v>
      </c>
      <c r="E153" s="176">
        <f>(1+F153)*'Organic Cash Flow'!$M$11</f>
        <v>0</v>
      </c>
      <c r="F153" s="173">
        <v>0</v>
      </c>
      <c r="G153" s="33">
        <f>NPV('Organic Cash Flow'!$C$3,(1+'CornSoyWheat Rot. Sensitivity'!G$146)*'Organic Cash Flow'!$E$10*(1+'CornSoyWheat Rot. Sensitivity'!$F153)*'Organic Cash Flow'!$E$11-'Organic Cash Flow'!$E$45,(1+'CornSoyWheat Rot. Sensitivity'!G$146)*'Organic Cash Flow'!$I$10*(1+'CornSoyWheat Rot. Sensitivity'!$F153)*'Organic Cash Flow'!$I$11-'Organic Cash Flow'!$I$45,(1+'CornSoyWheat Rot. Sensitivity'!G$146)*'Organic Cash Flow'!$M$10*(1+'CornSoyWheat Rot. Sensitivity'!$F153)*'Organic Cash Flow'!$M$11-'Organic Cash Flow'!$M$45)</f>
        <v>0</v>
      </c>
      <c r="H153" s="33">
        <f>NPV('Organic Cash Flow'!$C$3,(1+'CornSoyWheat Rot. Sensitivity'!H$146)*'Organic Cash Flow'!$E$10*(1+'CornSoyWheat Rot. Sensitivity'!$F153)*'Organic Cash Flow'!$E$11-'Organic Cash Flow'!$E$45,(1+'CornSoyWheat Rot. Sensitivity'!H$146)*'Organic Cash Flow'!$I$10*(1+'CornSoyWheat Rot. Sensitivity'!$F153)*'Organic Cash Flow'!$I$11-'Organic Cash Flow'!$I$45,(1+'CornSoyWheat Rot. Sensitivity'!H$146)*'Organic Cash Flow'!$M$10*(1+'CornSoyWheat Rot. Sensitivity'!$F153)*'Organic Cash Flow'!$M$11-'Organic Cash Flow'!$M$45)</f>
        <v>0</v>
      </c>
      <c r="I153" s="33">
        <f>NPV('Organic Cash Flow'!$C$3,(1+'CornSoyWheat Rot. Sensitivity'!I$146)*'Organic Cash Flow'!$E$10*(1+'CornSoyWheat Rot. Sensitivity'!$F153)*'Organic Cash Flow'!$E$11-'Organic Cash Flow'!$E$45,(1+'CornSoyWheat Rot. Sensitivity'!I$146)*'Organic Cash Flow'!$I$10*(1+'CornSoyWheat Rot. Sensitivity'!$F153)*'Organic Cash Flow'!$I$11-'Organic Cash Flow'!$I$45,(1+'CornSoyWheat Rot. Sensitivity'!I$146)*'Organic Cash Flow'!$M$10*(1+'CornSoyWheat Rot. Sensitivity'!$F153)*'Organic Cash Flow'!$M$11-'Organic Cash Flow'!$M$45)</f>
        <v>0</v>
      </c>
      <c r="J153" s="33">
        <f>NPV('Organic Cash Flow'!$C$3,(1+'CornSoyWheat Rot. Sensitivity'!J$146)*'Organic Cash Flow'!$E$10*(1+'CornSoyWheat Rot. Sensitivity'!$F153)*'Organic Cash Flow'!$E$11-'Organic Cash Flow'!$E$45,(1+'CornSoyWheat Rot. Sensitivity'!J$146)*'Organic Cash Flow'!$I$10*(1+'CornSoyWheat Rot. Sensitivity'!$F153)*'Organic Cash Flow'!$I$11-'Organic Cash Flow'!$I$45,(1+'CornSoyWheat Rot. Sensitivity'!J$146)*'Organic Cash Flow'!$M$10*(1+'CornSoyWheat Rot. Sensitivity'!$F153)*'Organic Cash Flow'!$M$11-'Organic Cash Flow'!$M$45)</f>
        <v>0</v>
      </c>
      <c r="K153" s="33">
        <f>NPV('Organic Cash Flow'!$C$3,(1+'CornSoyWheat Rot. Sensitivity'!K$146)*'Organic Cash Flow'!$E$10*(1+'CornSoyWheat Rot. Sensitivity'!$F153)*'Organic Cash Flow'!$E$11-'Organic Cash Flow'!$E$45,(1+'CornSoyWheat Rot. Sensitivity'!K$146)*'Organic Cash Flow'!$I$10*(1+'CornSoyWheat Rot. Sensitivity'!$F153)*'Organic Cash Flow'!$I$11-'Organic Cash Flow'!$I$45,(1+'CornSoyWheat Rot. Sensitivity'!K$146)*'Organic Cash Flow'!$M$10*(1+'CornSoyWheat Rot. Sensitivity'!$F153)*'Organic Cash Flow'!$M$11-'Organic Cash Flow'!$M$45)</f>
        <v>0</v>
      </c>
      <c r="L153" s="33">
        <f>NPV('Organic Cash Flow'!$C$3,(1+'CornSoyWheat Rot. Sensitivity'!L$146)*'Organic Cash Flow'!$E$10*(1+'CornSoyWheat Rot. Sensitivity'!$F153)*'Organic Cash Flow'!$E$11-'Organic Cash Flow'!$E$45,(1+'CornSoyWheat Rot. Sensitivity'!L$146)*'Organic Cash Flow'!$I$10*(1+'CornSoyWheat Rot. Sensitivity'!$F153)*'Organic Cash Flow'!$I$11-'Organic Cash Flow'!$I$45,(1+'CornSoyWheat Rot. Sensitivity'!L$146)*'Organic Cash Flow'!$M$10*(1+'CornSoyWheat Rot. Sensitivity'!$F153)*'Organic Cash Flow'!$M$11-'Organic Cash Flow'!$M$45)</f>
        <v>0</v>
      </c>
      <c r="M153" s="34">
        <f>NPV('Organic Cash Flow'!$C$3,(1+'CornSoyWheat Rot. Sensitivity'!M$146)*'Organic Cash Flow'!$E$10*(1+'CornSoyWheat Rot. Sensitivity'!$F153)*'Organic Cash Flow'!$E$11-'Organic Cash Flow'!$E$45,(1+'CornSoyWheat Rot. Sensitivity'!M$146)*'Organic Cash Flow'!$I$10*(1+'CornSoyWheat Rot. Sensitivity'!$F153)*'Organic Cash Flow'!$I$11-'Organic Cash Flow'!$I$45,(1+'CornSoyWheat Rot. Sensitivity'!M$146)*'Organic Cash Flow'!$M$10*(1+'CornSoyWheat Rot. Sensitivity'!$F153)*'Organic Cash Flow'!$M$11-'Organic Cash Flow'!$M$45)</f>
        <v>0</v>
      </c>
      <c r="N153" s="33">
        <f>NPV('Organic Cash Flow'!$C$3,(1+'CornSoyWheat Rot. Sensitivity'!N$146)*'Organic Cash Flow'!$E$10*(1+'CornSoyWheat Rot. Sensitivity'!$F153)*'Organic Cash Flow'!$E$11-'Organic Cash Flow'!$E$45,(1+'CornSoyWheat Rot. Sensitivity'!N$146)*'Organic Cash Flow'!$I$10*(1+'CornSoyWheat Rot. Sensitivity'!$F153)*'Organic Cash Flow'!$I$11-'Organic Cash Flow'!$I$45,(1+'CornSoyWheat Rot. Sensitivity'!N$146)*'Organic Cash Flow'!$M$10*(1+'CornSoyWheat Rot. Sensitivity'!$F153)*'Organic Cash Flow'!$M$11-'Organic Cash Flow'!$M$45)</f>
        <v>0</v>
      </c>
      <c r="O153" s="33">
        <f>NPV('Organic Cash Flow'!$C$3,(1+'CornSoyWheat Rot. Sensitivity'!O$146)*'Organic Cash Flow'!$E$10*(1+'CornSoyWheat Rot. Sensitivity'!$F153)*'Organic Cash Flow'!$E$11-'Organic Cash Flow'!$E$45,(1+'CornSoyWheat Rot. Sensitivity'!O$146)*'Organic Cash Flow'!$I$10*(1+'CornSoyWheat Rot. Sensitivity'!$F153)*'Organic Cash Flow'!$I$11-'Organic Cash Flow'!$I$45,(1+'CornSoyWheat Rot. Sensitivity'!O$146)*'Organic Cash Flow'!$M$10*(1+'CornSoyWheat Rot. Sensitivity'!$F153)*'Organic Cash Flow'!$M$11-'Organic Cash Flow'!$M$45)</f>
        <v>0</v>
      </c>
      <c r="P153" s="33">
        <f>NPV('Organic Cash Flow'!$C$3,(1+'CornSoyWheat Rot. Sensitivity'!P$146)*'Organic Cash Flow'!$E$10*(1+'CornSoyWheat Rot. Sensitivity'!$F153)*'Organic Cash Flow'!$E$11-'Organic Cash Flow'!$E$45,(1+'CornSoyWheat Rot. Sensitivity'!P$146)*'Organic Cash Flow'!$I$10*(1+'CornSoyWheat Rot. Sensitivity'!$F153)*'Organic Cash Flow'!$I$11-'Organic Cash Flow'!$I$45,(1+'CornSoyWheat Rot. Sensitivity'!P$146)*'Organic Cash Flow'!$M$10*(1+'CornSoyWheat Rot. Sensitivity'!$F153)*'Organic Cash Flow'!$M$11-'Organic Cash Flow'!$M$45)</f>
        <v>0</v>
      </c>
      <c r="Q153" s="33">
        <f>NPV('Organic Cash Flow'!$C$3,(1+'CornSoyWheat Rot. Sensitivity'!Q$146)*'Organic Cash Flow'!$E$10*(1+'CornSoyWheat Rot. Sensitivity'!$F153)*'Organic Cash Flow'!$E$11-'Organic Cash Flow'!$E$45,(1+'CornSoyWheat Rot. Sensitivity'!Q$146)*'Organic Cash Flow'!$I$10*(1+'CornSoyWheat Rot. Sensitivity'!$F153)*'Organic Cash Flow'!$I$11-'Organic Cash Flow'!$I$45,(1+'CornSoyWheat Rot. Sensitivity'!Q$146)*'Organic Cash Flow'!$M$10*(1+'CornSoyWheat Rot. Sensitivity'!$F153)*'Organic Cash Flow'!$M$11-'Organic Cash Flow'!$M$45)</f>
        <v>0</v>
      </c>
      <c r="R153" s="33">
        <f>NPV('Organic Cash Flow'!$C$3,(1+'CornSoyWheat Rot. Sensitivity'!R$146)*'Organic Cash Flow'!$E$10*(1+'CornSoyWheat Rot. Sensitivity'!$F153)*'Organic Cash Flow'!$E$11-'Organic Cash Flow'!$E$45,(1+'CornSoyWheat Rot. Sensitivity'!R$146)*'Organic Cash Flow'!$I$10*(1+'CornSoyWheat Rot. Sensitivity'!$F153)*'Organic Cash Flow'!$I$11-'Organic Cash Flow'!$I$45,(1+'CornSoyWheat Rot. Sensitivity'!R$146)*'Organic Cash Flow'!$M$10*(1+'CornSoyWheat Rot. Sensitivity'!$F153)*'Organic Cash Flow'!$M$11-'Organic Cash Flow'!$M$45)</f>
        <v>0</v>
      </c>
      <c r="S153" s="33">
        <f>NPV('Organic Cash Flow'!$C$3,(1+'CornSoyWheat Rot. Sensitivity'!S$146)*'Organic Cash Flow'!$E$10*(1+'CornSoyWheat Rot. Sensitivity'!$F153)*'Organic Cash Flow'!$E$11-'Organic Cash Flow'!$E$45,(1+'CornSoyWheat Rot. Sensitivity'!S$146)*'Organic Cash Flow'!$I$10*(1+'CornSoyWheat Rot. Sensitivity'!$F153)*'Organic Cash Flow'!$I$11-'Organic Cash Flow'!$I$45,(1+'CornSoyWheat Rot. Sensitivity'!S$146)*'Organic Cash Flow'!$M$10*(1+'CornSoyWheat Rot. Sensitivity'!$F153)*'Organic Cash Flow'!$M$11-'Organic Cash Flow'!$M$45)</f>
        <v>0</v>
      </c>
      <c r="T153" s="33"/>
      <c r="U153" s="67"/>
      <c r="W153" s="149"/>
      <c r="X153" s="32">
        <f t="shared" si="13"/>
        <v>0</v>
      </c>
      <c r="Y153" s="35" t="e">
        <f>G153/NPV('Organic Cash Flow'!$C$3,'Organic Cash Flow'!$E$45,'Organic Cash Flow'!$I$45,'Organic Cash Flow'!$M$45)</f>
        <v>#DIV/0!</v>
      </c>
      <c r="Z153" s="35" t="e">
        <f>H153/NPV('Organic Cash Flow'!$C$3,'Organic Cash Flow'!$E$45,'Organic Cash Flow'!$I$45,'Organic Cash Flow'!$M$45)</f>
        <v>#DIV/0!</v>
      </c>
      <c r="AA153" s="35" t="e">
        <f>I153/NPV('Organic Cash Flow'!$C$3,'Organic Cash Flow'!$E$45,'Organic Cash Flow'!$I$45,'Organic Cash Flow'!$M$45)</f>
        <v>#DIV/0!</v>
      </c>
      <c r="AB153" s="35" t="e">
        <f>J153/NPV('Organic Cash Flow'!$C$3,'Organic Cash Flow'!$E$45,'Organic Cash Flow'!$I$45,'Organic Cash Flow'!$M$45)</f>
        <v>#DIV/0!</v>
      </c>
      <c r="AC153" s="35" t="e">
        <f>K153/NPV('Organic Cash Flow'!$C$3,'Organic Cash Flow'!$E$45,'Organic Cash Flow'!$I$45,'Organic Cash Flow'!$M$45)</f>
        <v>#DIV/0!</v>
      </c>
      <c r="AD153" s="35" t="e">
        <f>L153/NPV('Organic Cash Flow'!$C$3,'Organic Cash Flow'!$E$45,'Organic Cash Flow'!$I$45,'Organic Cash Flow'!$M$45)</f>
        <v>#DIV/0!</v>
      </c>
      <c r="AE153" s="36" t="e">
        <f>M153/NPV('Organic Cash Flow'!$C$3,'Organic Cash Flow'!$E$45,'Organic Cash Flow'!$I$45,'Organic Cash Flow'!$M$45)</f>
        <v>#DIV/0!</v>
      </c>
      <c r="AF153" s="35" t="e">
        <f>N153/NPV('Organic Cash Flow'!$C$3,'Organic Cash Flow'!$E$45,'Organic Cash Flow'!$I$45,'Organic Cash Flow'!$M$45)</f>
        <v>#DIV/0!</v>
      </c>
      <c r="AG153" s="35" t="e">
        <f>O153/NPV('Organic Cash Flow'!$C$3,'Organic Cash Flow'!$E$45,'Organic Cash Flow'!$I$45,'Organic Cash Flow'!$M$45)</f>
        <v>#DIV/0!</v>
      </c>
      <c r="AH153" s="35" t="e">
        <f>P153/NPV('Organic Cash Flow'!$C$3,'Organic Cash Flow'!$E$45,'Organic Cash Flow'!$I$45,'Organic Cash Flow'!$M$45)</f>
        <v>#DIV/0!</v>
      </c>
      <c r="AI153" s="35" t="e">
        <f>Q153/NPV('Organic Cash Flow'!$C$3,'Organic Cash Flow'!$E$45,'Organic Cash Flow'!$I$45,'Organic Cash Flow'!$M$45)</f>
        <v>#DIV/0!</v>
      </c>
      <c r="AJ153" s="35" t="e">
        <f>R153/NPV('Organic Cash Flow'!$C$3,'Organic Cash Flow'!$E$45,'Organic Cash Flow'!$I$45,'Organic Cash Flow'!$M$45)</f>
        <v>#DIV/0!</v>
      </c>
      <c r="AK153" s="35" t="e">
        <f>S153/NPV('Organic Cash Flow'!$C$3,'Organic Cash Flow'!$E$45,'Organic Cash Flow'!$I$45,'Organic Cash Flow'!$M$45)</f>
        <v>#DIV/0!</v>
      </c>
      <c r="AL153" s="17"/>
      <c r="AM153" s="61"/>
    </row>
    <row r="154" spans="1:39" x14ac:dyDescent="0.25">
      <c r="A154" s="167"/>
      <c r="B154" s="149"/>
      <c r="C154" s="176">
        <f>(1+F154)*'Organic Cash Flow'!$E$11</f>
        <v>0</v>
      </c>
      <c r="D154" s="176">
        <f>(1+F154)*'Organic Cash Flow'!$I$11</f>
        <v>0</v>
      </c>
      <c r="E154" s="176">
        <f>(1+F154)*'Organic Cash Flow'!$M$11</f>
        <v>0</v>
      </c>
      <c r="F154" s="173">
        <v>0.05</v>
      </c>
      <c r="G154" s="33">
        <f>NPV('Organic Cash Flow'!$C$3,(1+'CornSoyWheat Rot. Sensitivity'!G$146)*'Organic Cash Flow'!$E$10*(1+'CornSoyWheat Rot. Sensitivity'!$F154)*'Organic Cash Flow'!$E$11-'Organic Cash Flow'!$E$45,(1+'CornSoyWheat Rot. Sensitivity'!G$146)*'Organic Cash Flow'!$I$10*(1+'CornSoyWheat Rot. Sensitivity'!$F154)*'Organic Cash Flow'!$I$11-'Organic Cash Flow'!$I$45,(1+'CornSoyWheat Rot. Sensitivity'!G$146)*'Organic Cash Flow'!$M$10*(1+'CornSoyWheat Rot. Sensitivity'!$F154)*'Organic Cash Flow'!$M$11-'Organic Cash Flow'!$M$45)</f>
        <v>0</v>
      </c>
      <c r="H154" s="33">
        <f>NPV('Organic Cash Flow'!$C$3,(1+'CornSoyWheat Rot. Sensitivity'!H$146)*'Organic Cash Flow'!$E$10*(1+'CornSoyWheat Rot. Sensitivity'!$F154)*'Organic Cash Flow'!$E$11-'Organic Cash Flow'!$E$45,(1+'CornSoyWheat Rot. Sensitivity'!H$146)*'Organic Cash Flow'!$I$10*(1+'CornSoyWheat Rot. Sensitivity'!$F154)*'Organic Cash Flow'!$I$11-'Organic Cash Flow'!$I$45,(1+'CornSoyWheat Rot. Sensitivity'!H$146)*'Organic Cash Flow'!$M$10*(1+'CornSoyWheat Rot. Sensitivity'!$F154)*'Organic Cash Flow'!$M$11-'Organic Cash Flow'!$M$45)</f>
        <v>0</v>
      </c>
      <c r="I154" s="33">
        <f>NPV('Organic Cash Flow'!$C$3,(1+'CornSoyWheat Rot. Sensitivity'!I$146)*'Organic Cash Flow'!$E$10*(1+'CornSoyWheat Rot. Sensitivity'!$F154)*'Organic Cash Flow'!$E$11-'Organic Cash Flow'!$E$45,(1+'CornSoyWheat Rot. Sensitivity'!I$146)*'Organic Cash Flow'!$I$10*(1+'CornSoyWheat Rot. Sensitivity'!$F154)*'Organic Cash Flow'!$I$11-'Organic Cash Flow'!$I$45,(1+'CornSoyWheat Rot. Sensitivity'!I$146)*'Organic Cash Flow'!$M$10*(1+'CornSoyWheat Rot. Sensitivity'!$F154)*'Organic Cash Flow'!$M$11-'Organic Cash Flow'!$M$45)</f>
        <v>0</v>
      </c>
      <c r="J154" s="33">
        <f>NPV('Organic Cash Flow'!$C$3,(1+'CornSoyWheat Rot. Sensitivity'!J$146)*'Organic Cash Flow'!$E$10*(1+'CornSoyWheat Rot. Sensitivity'!$F154)*'Organic Cash Flow'!$E$11-'Organic Cash Flow'!$E$45,(1+'CornSoyWheat Rot. Sensitivity'!J$146)*'Organic Cash Flow'!$I$10*(1+'CornSoyWheat Rot. Sensitivity'!$F154)*'Organic Cash Flow'!$I$11-'Organic Cash Flow'!$I$45,(1+'CornSoyWheat Rot. Sensitivity'!J$146)*'Organic Cash Flow'!$M$10*(1+'CornSoyWheat Rot. Sensitivity'!$F154)*'Organic Cash Flow'!$M$11-'Organic Cash Flow'!$M$45)</f>
        <v>0</v>
      </c>
      <c r="K154" s="33">
        <f>NPV('Organic Cash Flow'!$C$3,(1+'CornSoyWheat Rot. Sensitivity'!K$146)*'Organic Cash Flow'!$E$10*(1+'CornSoyWheat Rot. Sensitivity'!$F154)*'Organic Cash Flow'!$E$11-'Organic Cash Flow'!$E$45,(1+'CornSoyWheat Rot. Sensitivity'!K$146)*'Organic Cash Flow'!$I$10*(1+'CornSoyWheat Rot. Sensitivity'!$F154)*'Organic Cash Flow'!$I$11-'Organic Cash Flow'!$I$45,(1+'CornSoyWheat Rot. Sensitivity'!K$146)*'Organic Cash Flow'!$M$10*(1+'CornSoyWheat Rot. Sensitivity'!$F154)*'Organic Cash Flow'!$M$11-'Organic Cash Flow'!$M$45)</f>
        <v>0</v>
      </c>
      <c r="L154" s="33">
        <f>NPV('Organic Cash Flow'!$C$3,(1+'CornSoyWheat Rot. Sensitivity'!L$146)*'Organic Cash Flow'!$E$10*(1+'CornSoyWheat Rot. Sensitivity'!$F154)*'Organic Cash Flow'!$E$11-'Organic Cash Flow'!$E$45,(1+'CornSoyWheat Rot. Sensitivity'!L$146)*'Organic Cash Flow'!$I$10*(1+'CornSoyWheat Rot. Sensitivity'!$F154)*'Organic Cash Flow'!$I$11-'Organic Cash Flow'!$I$45,(1+'CornSoyWheat Rot. Sensitivity'!L$146)*'Organic Cash Flow'!$M$10*(1+'CornSoyWheat Rot. Sensitivity'!$F154)*'Organic Cash Flow'!$M$11-'Organic Cash Flow'!$M$45)</f>
        <v>0</v>
      </c>
      <c r="M154" s="33">
        <f>NPV('Organic Cash Flow'!$C$3,(1+'CornSoyWheat Rot. Sensitivity'!M$146)*'Organic Cash Flow'!$E$10*(1+'CornSoyWheat Rot. Sensitivity'!$F154)*'Organic Cash Flow'!$E$11-'Organic Cash Flow'!$E$45,(1+'CornSoyWheat Rot. Sensitivity'!M$146)*'Organic Cash Flow'!$I$10*(1+'CornSoyWheat Rot. Sensitivity'!$F154)*'Organic Cash Flow'!$I$11-'Organic Cash Flow'!$I$45,(1+'CornSoyWheat Rot. Sensitivity'!M$146)*'Organic Cash Flow'!$M$10*(1+'CornSoyWheat Rot. Sensitivity'!$F154)*'Organic Cash Flow'!$M$11-'Organic Cash Flow'!$M$45)</f>
        <v>0</v>
      </c>
      <c r="N154" s="33">
        <f>NPV('Organic Cash Flow'!$C$3,(1+'CornSoyWheat Rot. Sensitivity'!N$146)*'Organic Cash Flow'!$E$10*(1+'CornSoyWheat Rot. Sensitivity'!$F154)*'Organic Cash Flow'!$E$11-'Organic Cash Flow'!$E$45,(1+'CornSoyWheat Rot. Sensitivity'!N$146)*'Organic Cash Flow'!$I$10*(1+'CornSoyWheat Rot. Sensitivity'!$F154)*'Organic Cash Flow'!$I$11-'Organic Cash Flow'!$I$45,(1+'CornSoyWheat Rot. Sensitivity'!N$146)*'Organic Cash Flow'!$M$10*(1+'CornSoyWheat Rot. Sensitivity'!$F154)*'Organic Cash Flow'!$M$11-'Organic Cash Flow'!$M$45)</f>
        <v>0</v>
      </c>
      <c r="O154" s="33">
        <f>NPV('Organic Cash Flow'!$C$3,(1+'CornSoyWheat Rot. Sensitivity'!O$146)*'Organic Cash Flow'!$E$10*(1+'CornSoyWheat Rot. Sensitivity'!$F154)*'Organic Cash Flow'!$E$11-'Organic Cash Flow'!$E$45,(1+'CornSoyWheat Rot. Sensitivity'!O$146)*'Organic Cash Flow'!$I$10*(1+'CornSoyWheat Rot. Sensitivity'!$F154)*'Organic Cash Flow'!$I$11-'Organic Cash Flow'!$I$45,(1+'CornSoyWheat Rot. Sensitivity'!O$146)*'Organic Cash Flow'!$M$10*(1+'CornSoyWheat Rot. Sensitivity'!$F154)*'Organic Cash Flow'!$M$11-'Organic Cash Flow'!$M$45)</f>
        <v>0</v>
      </c>
      <c r="P154" s="33">
        <f>NPV('Organic Cash Flow'!$C$3,(1+'CornSoyWheat Rot. Sensitivity'!P$146)*'Organic Cash Flow'!$E$10*(1+'CornSoyWheat Rot. Sensitivity'!$F154)*'Organic Cash Flow'!$E$11-'Organic Cash Flow'!$E$45,(1+'CornSoyWheat Rot. Sensitivity'!P$146)*'Organic Cash Flow'!$I$10*(1+'CornSoyWheat Rot. Sensitivity'!$F154)*'Organic Cash Flow'!$I$11-'Organic Cash Flow'!$I$45,(1+'CornSoyWheat Rot. Sensitivity'!P$146)*'Organic Cash Flow'!$M$10*(1+'CornSoyWheat Rot. Sensitivity'!$F154)*'Organic Cash Flow'!$M$11-'Organic Cash Flow'!$M$45)</f>
        <v>0</v>
      </c>
      <c r="Q154" s="33">
        <f>NPV('Organic Cash Flow'!$C$3,(1+'CornSoyWheat Rot. Sensitivity'!Q$146)*'Organic Cash Flow'!$E$10*(1+'CornSoyWheat Rot. Sensitivity'!$F154)*'Organic Cash Flow'!$E$11-'Organic Cash Flow'!$E$45,(1+'CornSoyWheat Rot. Sensitivity'!Q$146)*'Organic Cash Flow'!$I$10*(1+'CornSoyWheat Rot. Sensitivity'!$F154)*'Organic Cash Flow'!$I$11-'Organic Cash Flow'!$I$45,(1+'CornSoyWheat Rot. Sensitivity'!Q$146)*'Organic Cash Flow'!$M$10*(1+'CornSoyWheat Rot. Sensitivity'!$F154)*'Organic Cash Flow'!$M$11-'Organic Cash Flow'!$M$45)</f>
        <v>0</v>
      </c>
      <c r="R154" s="33">
        <f>NPV('Organic Cash Flow'!$C$3,(1+'CornSoyWheat Rot. Sensitivity'!R$146)*'Organic Cash Flow'!$E$10*(1+'CornSoyWheat Rot. Sensitivity'!$F154)*'Organic Cash Flow'!$E$11-'Organic Cash Flow'!$E$45,(1+'CornSoyWheat Rot. Sensitivity'!R$146)*'Organic Cash Flow'!$I$10*(1+'CornSoyWheat Rot. Sensitivity'!$F154)*'Organic Cash Flow'!$I$11-'Organic Cash Flow'!$I$45,(1+'CornSoyWheat Rot. Sensitivity'!R$146)*'Organic Cash Flow'!$M$10*(1+'CornSoyWheat Rot. Sensitivity'!$F154)*'Organic Cash Flow'!$M$11-'Organic Cash Flow'!$M$45)</f>
        <v>0</v>
      </c>
      <c r="S154" s="33">
        <f>NPV('Organic Cash Flow'!$C$3,(1+'CornSoyWheat Rot. Sensitivity'!S$146)*'Organic Cash Flow'!$E$10*(1+'CornSoyWheat Rot. Sensitivity'!$F154)*'Organic Cash Flow'!$E$11-'Organic Cash Flow'!$E$45,(1+'CornSoyWheat Rot. Sensitivity'!S$146)*'Organic Cash Flow'!$I$10*(1+'CornSoyWheat Rot. Sensitivity'!$F154)*'Organic Cash Flow'!$I$11-'Organic Cash Flow'!$I$45,(1+'CornSoyWheat Rot. Sensitivity'!S$146)*'Organic Cash Flow'!$M$10*(1+'CornSoyWheat Rot. Sensitivity'!$F154)*'Organic Cash Flow'!$M$11-'Organic Cash Flow'!$M$45)</f>
        <v>0</v>
      </c>
      <c r="T154" s="33"/>
      <c r="U154" s="67"/>
      <c r="W154" s="149"/>
      <c r="X154" s="32">
        <f t="shared" si="13"/>
        <v>0.05</v>
      </c>
      <c r="Y154" s="35" t="e">
        <f>G154/NPV('Organic Cash Flow'!$C$3,'Organic Cash Flow'!$E$45,'Organic Cash Flow'!$I$45,'Organic Cash Flow'!$M$45)</f>
        <v>#DIV/0!</v>
      </c>
      <c r="Z154" s="35" t="e">
        <f>H154/NPV('Organic Cash Flow'!$C$3,'Organic Cash Flow'!$E$45,'Organic Cash Flow'!$I$45,'Organic Cash Flow'!$M$45)</f>
        <v>#DIV/0!</v>
      </c>
      <c r="AA154" s="35" t="e">
        <f>I154/NPV('Organic Cash Flow'!$C$3,'Organic Cash Flow'!$E$45,'Organic Cash Flow'!$I$45,'Organic Cash Flow'!$M$45)</f>
        <v>#DIV/0!</v>
      </c>
      <c r="AB154" s="35" t="e">
        <f>J154/NPV('Organic Cash Flow'!$C$3,'Organic Cash Flow'!$E$45,'Organic Cash Flow'!$I$45,'Organic Cash Flow'!$M$45)</f>
        <v>#DIV/0!</v>
      </c>
      <c r="AC154" s="35" t="e">
        <f>K154/NPV('Organic Cash Flow'!$C$3,'Organic Cash Flow'!$E$45,'Organic Cash Flow'!$I$45,'Organic Cash Flow'!$M$45)</f>
        <v>#DIV/0!</v>
      </c>
      <c r="AD154" s="35" t="e">
        <f>L154/NPV('Organic Cash Flow'!$C$3,'Organic Cash Flow'!$E$45,'Organic Cash Flow'!$I$45,'Organic Cash Flow'!$M$45)</f>
        <v>#DIV/0!</v>
      </c>
      <c r="AE154" s="35" t="e">
        <f>M154/NPV('Organic Cash Flow'!$C$3,'Organic Cash Flow'!$E$45,'Organic Cash Flow'!$I$45,'Organic Cash Flow'!$M$45)</f>
        <v>#DIV/0!</v>
      </c>
      <c r="AF154" s="35" t="e">
        <f>N154/NPV('Organic Cash Flow'!$C$3,'Organic Cash Flow'!$E$45,'Organic Cash Flow'!$I$45,'Organic Cash Flow'!$M$45)</f>
        <v>#DIV/0!</v>
      </c>
      <c r="AG154" s="35" t="e">
        <f>O154/NPV('Organic Cash Flow'!$C$3,'Organic Cash Flow'!$E$45,'Organic Cash Flow'!$I$45,'Organic Cash Flow'!$M$45)</f>
        <v>#DIV/0!</v>
      </c>
      <c r="AH154" s="35" t="e">
        <f>P154/NPV('Organic Cash Flow'!$C$3,'Organic Cash Flow'!$E$45,'Organic Cash Flow'!$I$45,'Organic Cash Flow'!$M$45)</f>
        <v>#DIV/0!</v>
      </c>
      <c r="AI154" s="35" t="e">
        <f>Q154/NPV('Organic Cash Flow'!$C$3,'Organic Cash Flow'!$E$45,'Organic Cash Flow'!$I$45,'Organic Cash Flow'!$M$45)</f>
        <v>#DIV/0!</v>
      </c>
      <c r="AJ154" s="35" t="e">
        <f>R154/NPV('Organic Cash Flow'!$C$3,'Organic Cash Flow'!$E$45,'Organic Cash Flow'!$I$45,'Organic Cash Flow'!$M$45)</f>
        <v>#DIV/0!</v>
      </c>
      <c r="AK154" s="35" t="e">
        <f>S154/NPV('Organic Cash Flow'!$C$3,'Organic Cash Flow'!$E$45,'Organic Cash Flow'!$I$45,'Organic Cash Flow'!$M$45)</f>
        <v>#DIV/0!</v>
      </c>
      <c r="AL154" s="17"/>
      <c r="AM154" s="61"/>
    </row>
    <row r="155" spans="1:39" x14ac:dyDescent="0.25">
      <c r="A155" s="167"/>
      <c r="B155" s="149"/>
      <c r="C155" s="176">
        <f>(1+F155)*'Organic Cash Flow'!$E$11</f>
        <v>0</v>
      </c>
      <c r="D155" s="176">
        <f>(1+F155)*'Organic Cash Flow'!$I$11</f>
        <v>0</v>
      </c>
      <c r="E155" s="176">
        <f>(1+F155)*'Organic Cash Flow'!$M$11</f>
        <v>0</v>
      </c>
      <c r="F155" s="173">
        <v>0.1</v>
      </c>
      <c r="G155" s="33">
        <f>NPV('Organic Cash Flow'!$C$3,(1+'CornSoyWheat Rot. Sensitivity'!G$146)*'Organic Cash Flow'!$E$10*(1+'CornSoyWheat Rot. Sensitivity'!$F155)*'Organic Cash Flow'!$E$11-'Organic Cash Flow'!$E$45,(1+'CornSoyWheat Rot. Sensitivity'!G$146)*'Organic Cash Flow'!$I$10*(1+'CornSoyWheat Rot. Sensitivity'!$F155)*'Organic Cash Flow'!$I$11-'Organic Cash Flow'!$I$45,(1+'CornSoyWheat Rot. Sensitivity'!G$146)*'Organic Cash Flow'!$M$10*(1+'CornSoyWheat Rot. Sensitivity'!$F155)*'Organic Cash Flow'!$M$11-'Organic Cash Flow'!$M$45)</f>
        <v>0</v>
      </c>
      <c r="H155" s="33">
        <f>NPV('Organic Cash Flow'!$C$3,(1+'CornSoyWheat Rot. Sensitivity'!H$146)*'Organic Cash Flow'!$E$10*(1+'CornSoyWheat Rot. Sensitivity'!$F155)*'Organic Cash Flow'!$E$11-'Organic Cash Flow'!$E$45,(1+'CornSoyWheat Rot. Sensitivity'!H$146)*'Organic Cash Flow'!$I$10*(1+'CornSoyWheat Rot. Sensitivity'!$F155)*'Organic Cash Flow'!$I$11-'Organic Cash Flow'!$I$45,(1+'CornSoyWheat Rot. Sensitivity'!H$146)*'Organic Cash Flow'!$M$10*(1+'CornSoyWheat Rot. Sensitivity'!$F155)*'Organic Cash Flow'!$M$11-'Organic Cash Flow'!$M$45)</f>
        <v>0</v>
      </c>
      <c r="I155" s="33">
        <f>NPV('Organic Cash Flow'!$C$3,(1+'CornSoyWheat Rot. Sensitivity'!I$146)*'Organic Cash Flow'!$E$10*(1+'CornSoyWheat Rot. Sensitivity'!$F155)*'Organic Cash Flow'!$E$11-'Organic Cash Flow'!$E$45,(1+'CornSoyWheat Rot. Sensitivity'!I$146)*'Organic Cash Flow'!$I$10*(1+'CornSoyWheat Rot. Sensitivity'!$F155)*'Organic Cash Flow'!$I$11-'Organic Cash Flow'!$I$45,(1+'CornSoyWheat Rot. Sensitivity'!I$146)*'Organic Cash Flow'!$M$10*(1+'CornSoyWheat Rot. Sensitivity'!$F155)*'Organic Cash Flow'!$M$11-'Organic Cash Flow'!$M$45)</f>
        <v>0</v>
      </c>
      <c r="J155" s="33">
        <f>NPV('Organic Cash Flow'!$C$3,(1+'CornSoyWheat Rot. Sensitivity'!J$146)*'Organic Cash Flow'!$E$10*(1+'CornSoyWheat Rot. Sensitivity'!$F155)*'Organic Cash Flow'!$E$11-'Organic Cash Flow'!$E$45,(1+'CornSoyWheat Rot. Sensitivity'!J$146)*'Organic Cash Flow'!$I$10*(1+'CornSoyWheat Rot. Sensitivity'!$F155)*'Organic Cash Flow'!$I$11-'Organic Cash Flow'!$I$45,(1+'CornSoyWheat Rot. Sensitivity'!J$146)*'Organic Cash Flow'!$M$10*(1+'CornSoyWheat Rot. Sensitivity'!$F155)*'Organic Cash Flow'!$M$11-'Organic Cash Flow'!$M$45)</f>
        <v>0</v>
      </c>
      <c r="K155" s="33">
        <f>NPV('Organic Cash Flow'!$C$3,(1+'CornSoyWheat Rot. Sensitivity'!K$146)*'Organic Cash Flow'!$E$10*(1+'CornSoyWheat Rot. Sensitivity'!$F155)*'Organic Cash Flow'!$E$11-'Organic Cash Flow'!$E$45,(1+'CornSoyWheat Rot. Sensitivity'!K$146)*'Organic Cash Flow'!$I$10*(1+'CornSoyWheat Rot. Sensitivity'!$F155)*'Organic Cash Flow'!$I$11-'Organic Cash Flow'!$I$45,(1+'CornSoyWheat Rot. Sensitivity'!K$146)*'Organic Cash Flow'!$M$10*(1+'CornSoyWheat Rot. Sensitivity'!$F155)*'Organic Cash Flow'!$M$11-'Organic Cash Flow'!$M$45)</f>
        <v>0</v>
      </c>
      <c r="L155" s="33">
        <f>NPV('Organic Cash Flow'!$C$3,(1+'CornSoyWheat Rot. Sensitivity'!L$146)*'Organic Cash Flow'!$E$10*(1+'CornSoyWheat Rot. Sensitivity'!$F155)*'Organic Cash Flow'!$E$11-'Organic Cash Flow'!$E$45,(1+'CornSoyWheat Rot. Sensitivity'!L$146)*'Organic Cash Flow'!$I$10*(1+'CornSoyWheat Rot. Sensitivity'!$F155)*'Organic Cash Flow'!$I$11-'Organic Cash Flow'!$I$45,(1+'CornSoyWheat Rot. Sensitivity'!L$146)*'Organic Cash Flow'!$M$10*(1+'CornSoyWheat Rot. Sensitivity'!$F155)*'Organic Cash Flow'!$M$11-'Organic Cash Flow'!$M$45)</f>
        <v>0</v>
      </c>
      <c r="M155" s="33">
        <f>NPV('Organic Cash Flow'!$C$3,(1+'CornSoyWheat Rot. Sensitivity'!M$146)*'Organic Cash Flow'!$E$10*(1+'CornSoyWheat Rot. Sensitivity'!$F155)*'Organic Cash Flow'!$E$11-'Organic Cash Flow'!$E$45,(1+'CornSoyWheat Rot. Sensitivity'!M$146)*'Organic Cash Flow'!$I$10*(1+'CornSoyWheat Rot. Sensitivity'!$F155)*'Organic Cash Flow'!$I$11-'Organic Cash Flow'!$I$45,(1+'CornSoyWheat Rot. Sensitivity'!M$146)*'Organic Cash Flow'!$M$10*(1+'CornSoyWheat Rot. Sensitivity'!$F155)*'Organic Cash Flow'!$M$11-'Organic Cash Flow'!$M$45)</f>
        <v>0</v>
      </c>
      <c r="N155" s="33">
        <f>NPV('Organic Cash Flow'!$C$3,(1+'CornSoyWheat Rot. Sensitivity'!N$146)*'Organic Cash Flow'!$E$10*(1+'CornSoyWheat Rot. Sensitivity'!$F155)*'Organic Cash Flow'!$E$11-'Organic Cash Flow'!$E$45,(1+'CornSoyWheat Rot. Sensitivity'!N$146)*'Organic Cash Flow'!$I$10*(1+'CornSoyWheat Rot. Sensitivity'!$F155)*'Organic Cash Flow'!$I$11-'Organic Cash Flow'!$I$45,(1+'CornSoyWheat Rot. Sensitivity'!N$146)*'Organic Cash Flow'!$M$10*(1+'CornSoyWheat Rot. Sensitivity'!$F155)*'Organic Cash Flow'!$M$11-'Organic Cash Flow'!$M$45)</f>
        <v>0</v>
      </c>
      <c r="O155" s="33">
        <f>NPV('Organic Cash Flow'!$C$3,(1+'CornSoyWheat Rot. Sensitivity'!O$146)*'Organic Cash Flow'!$E$10*(1+'CornSoyWheat Rot. Sensitivity'!$F155)*'Organic Cash Flow'!$E$11-'Organic Cash Flow'!$E$45,(1+'CornSoyWheat Rot. Sensitivity'!O$146)*'Organic Cash Flow'!$I$10*(1+'CornSoyWheat Rot. Sensitivity'!$F155)*'Organic Cash Flow'!$I$11-'Organic Cash Flow'!$I$45,(1+'CornSoyWheat Rot. Sensitivity'!O$146)*'Organic Cash Flow'!$M$10*(1+'CornSoyWheat Rot. Sensitivity'!$F155)*'Organic Cash Flow'!$M$11-'Organic Cash Flow'!$M$45)</f>
        <v>0</v>
      </c>
      <c r="P155" s="33">
        <f>NPV('Organic Cash Flow'!$C$3,(1+'CornSoyWheat Rot. Sensitivity'!P$146)*'Organic Cash Flow'!$E$10*(1+'CornSoyWheat Rot. Sensitivity'!$F155)*'Organic Cash Flow'!$E$11-'Organic Cash Flow'!$E$45,(1+'CornSoyWheat Rot. Sensitivity'!P$146)*'Organic Cash Flow'!$I$10*(1+'CornSoyWheat Rot. Sensitivity'!$F155)*'Organic Cash Flow'!$I$11-'Organic Cash Flow'!$I$45,(1+'CornSoyWheat Rot. Sensitivity'!P$146)*'Organic Cash Flow'!$M$10*(1+'CornSoyWheat Rot. Sensitivity'!$F155)*'Organic Cash Flow'!$M$11-'Organic Cash Flow'!$M$45)</f>
        <v>0</v>
      </c>
      <c r="Q155" s="33">
        <f>NPV('Organic Cash Flow'!$C$3,(1+'CornSoyWheat Rot. Sensitivity'!Q$146)*'Organic Cash Flow'!$E$10*(1+'CornSoyWheat Rot. Sensitivity'!$F155)*'Organic Cash Flow'!$E$11-'Organic Cash Flow'!$E$45,(1+'CornSoyWheat Rot. Sensitivity'!Q$146)*'Organic Cash Flow'!$I$10*(1+'CornSoyWheat Rot. Sensitivity'!$F155)*'Organic Cash Flow'!$I$11-'Organic Cash Flow'!$I$45,(1+'CornSoyWheat Rot. Sensitivity'!Q$146)*'Organic Cash Flow'!$M$10*(1+'CornSoyWheat Rot. Sensitivity'!$F155)*'Organic Cash Flow'!$M$11-'Organic Cash Flow'!$M$45)</f>
        <v>0</v>
      </c>
      <c r="R155" s="33">
        <f>NPV('Organic Cash Flow'!$C$3,(1+'CornSoyWheat Rot. Sensitivity'!R$146)*'Organic Cash Flow'!$E$10*(1+'CornSoyWheat Rot. Sensitivity'!$F155)*'Organic Cash Flow'!$E$11-'Organic Cash Flow'!$E$45,(1+'CornSoyWheat Rot. Sensitivity'!R$146)*'Organic Cash Flow'!$I$10*(1+'CornSoyWheat Rot. Sensitivity'!$F155)*'Organic Cash Flow'!$I$11-'Organic Cash Flow'!$I$45,(1+'CornSoyWheat Rot. Sensitivity'!R$146)*'Organic Cash Flow'!$M$10*(1+'CornSoyWheat Rot. Sensitivity'!$F155)*'Organic Cash Flow'!$M$11-'Organic Cash Flow'!$M$45)</f>
        <v>0</v>
      </c>
      <c r="S155" s="33">
        <f>NPV('Organic Cash Flow'!$C$3,(1+'CornSoyWheat Rot. Sensitivity'!S$146)*'Organic Cash Flow'!$E$10*(1+'CornSoyWheat Rot. Sensitivity'!$F155)*'Organic Cash Flow'!$E$11-'Organic Cash Flow'!$E$45,(1+'CornSoyWheat Rot. Sensitivity'!S$146)*'Organic Cash Flow'!$I$10*(1+'CornSoyWheat Rot. Sensitivity'!$F155)*'Organic Cash Flow'!$I$11-'Organic Cash Flow'!$I$45,(1+'CornSoyWheat Rot. Sensitivity'!S$146)*'Organic Cash Flow'!$M$10*(1+'CornSoyWheat Rot. Sensitivity'!$F155)*'Organic Cash Flow'!$M$11-'Organic Cash Flow'!$M$45)</f>
        <v>0</v>
      </c>
      <c r="T155" s="33"/>
      <c r="U155" s="67"/>
      <c r="W155" s="149"/>
      <c r="X155" s="32">
        <f t="shared" si="13"/>
        <v>0.1</v>
      </c>
      <c r="Y155" s="35" t="e">
        <f>G155/NPV('Organic Cash Flow'!$C$3,'Organic Cash Flow'!$E$45,'Organic Cash Flow'!$I$45,'Organic Cash Flow'!$M$45)</f>
        <v>#DIV/0!</v>
      </c>
      <c r="Z155" s="35" t="e">
        <f>H155/NPV('Organic Cash Flow'!$C$3,'Organic Cash Flow'!$E$45,'Organic Cash Flow'!$I$45,'Organic Cash Flow'!$M$45)</f>
        <v>#DIV/0!</v>
      </c>
      <c r="AA155" s="35" t="e">
        <f>I155/NPV('Organic Cash Flow'!$C$3,'Organic Cash Flow'!$E$45,'Organic Cash Flow'!$I$45,'Organic Cash Flow'!$M$45)</f>
        <v>#DIV/0!</v>
      </c>
      <c r="AB155" s="35" t="e">
        <f>J155/NPV('Organic Cash Flow'!$C$3,'Organic Cash Flow'!$E$45,'Organic Cash Flow'!$I$45,'Organic Cash Flow'!$M$45)</f>
        <v>#DIV/0!</v>
      </c>
      <c r="AC155" s="35" t="e">
        <f>K155/NPV('Organic Cash Flow'!$C$3,'Organic Cash Flow'!$E$45,'Organic Cash Flow'!$I$45,'Organic Cash Flow'!$M$45)</f>
        <v>#DIV/0!</v>
      </c>
      <c r="AD155" s="35" t="e">
        <f>L155/NPV('Organic Cash Flow'!$C$3,'Organic Cash Flow'!$E$45,'Organic Cash Flow'!$I$45,'Organic Cash Flow'!$M$45)</f>
        <v>#DIV/0!</v>
      </c>
      <c r="AE155" s="35" t="e">
        <f>M155/NPV('Organic Cash Flow'!$C$3,'Organic Cash Flow'!$E$45,'Organic Cash Flow'!$I$45,'Organic Cash Flow'!$M$45)</f>
        <v>#DIV/0!</v>
      </c>
      <c r="AF155" s="35" t="e">
        <f>N155/NPV('Organic Cash Flow'!$C$3,'Organic Cash Flow'!$E$45,'Organic Cash Flow'!$I$45,'Organic Cash Flow'!$M$45)</f>
        <v>#DIV/0!</v>
      </c>
      <c r="AG155" s="35" t="e">
        <f>O155/NPV('Organic Cash Flow'!$C$3,'Organic Cash Flow'!$E$45,'Organic Cash Flow'!$I$45,'Organic Cash Flow'!$M$45)</f>
        <v>#DIV/0!</v>
      </c>
      <c r="AH155" s="35" t="e">
        <f>P155/NPV('Organic Cash Flow'!$C$3,'Organic Cash Flow'!$E$45,'Organic Cash Flow'!$I$45,'Organic Cash Flow'!$M$45)</f>
        <v>#DIV/0!</v>
      </c>
      <c r="AI155" s="35" t="e">
        <f>Q155/NPV('Organic Cash Flow'!$C$3,'Organic Cash Flow'!$E$45,'Organic Cash Flow'!$I$45,'Organic Cash Flow'!$M$45)</f>
        <v>#DIV/0!</v>
      </c>
      <c r="AJ155" s="35" t="e">
        <f>R155/NPV('Organic Cash Flow'!$C$3,'Organic Cash Flow'!$E$45,'Organic Cash Flow'!$I$45,'Organic Cash Flow'!$M$45)</f>
        <v>#DIV/0!</v>
      </c>
      <c r="AK155" s="35" t="e">
        <f>S155/NPV('Organic Cash Flow'!$C$3,'Organic Cash Flow'!$E$45,'Organic Cash Flow'!$I$45,'Organic Cash Flow'!$M$45)</f>
        <v>#DIV/0!</v>
      </c>
      <c r="AL155" s="17"/>
      <c r="AM155" s="61"/>
    </row>
    <row r="156" spans="1:39" x14ac:dyDescent="0.25">
      <c r="A156" s="167"/>
      <c r="B156" s="149"/>
      <c r="C156" s="176">
        <f>(1+F156)*'Organic Cash Flow'!$E$11</f>
        <v>0</v>
      </c>
      <c r="D156" s="176">
        <f>(1+F156)*'Organic Cash Flow'!$I$11</f>
        <v>0</v>
      </c>
      <c r="E156" s="176">
        <f>(1+F156)*'Organic Cash Flow'!$M$11</f>
        <v>0</v>
      </c>
      <c r="F156" s="173">
        <v>0.15</v>
      </c>
      <c r="G156" s="33">
        <f>NPV('Organic Cash Flow'!$C$3,(1+'CornSoyWheat Rot. Sensitivity'!G$146)*'Organic Cash Flow'!$E$10*(1+'CornSoyWheat Rot. Sensitivity'!$F156)*'Organic Cash Flow'!$E$11-'Organic Cash Flow'!$E$45,(1+'CornSoyWheat Rot. Sensitivity'!G$146)*'Organic Cash Flow'!$I$10*(1+'CornSoyWheat Rot. Sensitivity'!$F156)*'Organic Cash Flow'!$I$11-'Organic Cash Flow'!$I$45,(1+'CornSoyWheat Rot. Sensitivity'!G$146)*'Organic Cash Flow'!$M$10*(1+'CornSoyWheat Rot. Sensitivity'!$F156)*'Organic Cash Flow'!$M$11-'Organic Cash Flow'!$M$45)</f>
        <v>0</v>
      </c>
      <c r="H156" s="33">
        <f>NPV('Organic Cash Flow'!$C$3,(1+'CornSoyWheat Rot. Sensitivity'!H$146)*'Organic Cash Flow'!$E$10*(1+'CornSoyWheat Rot. Sensitivity'!$F156)*'Organic Cash Flow'!$E$11-'Organic Cash Flow'!$E$45,(1+'CornSoyWheat Rot. Sensitivity'!H$146)*'Organic Cash Flow'!$I$10*(1+'CornSoyWheat Rot. Sensitivity'!$F156)*'Organic Cash Flow'!$I$11-'Organic Cash Flow'!$I$45,(1+'CornSoyWheat Rot. Sensitivity'!H$146)*'Organic Cash Flow'!$M$10*(1+'CornSoyWheat Rot. Sensitivity'!$F156)*'Organic Cash Flow'!$M$11-'Organic Cash Flow'!$M$45)</f>
        <v>0</v>
      </c>
      <c r="I156" s="33">
        <f>NPV('Organic Cash Flow'!$C$3,(1+'CornSoyWheat Rot. Sensitivity'!I$146)*'Organic Cash Flow'!$E$10*(1+'CornSoyWheat Rot. Sensitivity'!$F156)*'Organic Cash Flow'!$E$11-'Organic Cash Flow'!$E$45,(1+'CornSoyWheat Rot. Sensitivity'!I$146)*'Organic Cash Flow'!$I$10*(1+'CornSoyWheat Rot. Sensitivity'!$F156)*'Organic Cash Flow'!$I$11-'Organic Cash Flow'!$I$45,(1+'CornSoyWheat Rot. Sensitivity'!I$146)*'Organic Cash Flow'!$M$10*(1+'CornSoyWheat Rot. Sensitivity'!$F156)*'Organic Cash Flow'!$M$11-'Organic Cash Flow'!$M$45)</f>
        <v>0</v>
      </c>
      <c r="J156" s="33">
        <f>NPV('Organic Cash Flow'!$C$3,(1+'CornSoyWheat Rot. Sensitivity'!J$146)*'Organic Cash Flow'!$E$10*(1+'CornSoyWheat Rot. Sensitivity'!$F156)*'Organic Cash Flow'!$E$11-'Organic Cash Flow'!$E$45,(1+'CornSoyWheat Rot. Sensitivity'!J$146)*'Organic Cash Flow'!$I$10*(1+'CornSoyWheat Rot. Sensitivity'!$F156)*'Organic Cash Flow'!$I$11-'Organic Cash Flow'!$I$45,(1+'CornSoyWheat Rot. Sensitivity'!J$146)*'Organic Cash Flow'!$M$10*(1+'CornSoyWheat Rot. Sensitivity'!$F156)*'Organic Cash Flow'!$M$11-'Organic Cash Flow'!$M$45)</f>
        <v>0</v>
      </c>
      <c r="K156" s="33">
        <f>NPV('Organic Cash Flow'!$C$3,(1+'CornSoyWheat Rot. Sensitivity'!K$146)*'Organic Cash Flow'!$E$10*(1+'CornSoyWheat Rot. Sensitivity'!$F156)*'Organic Cash Flow'!$E$11-'Organic Cash Flow'!$E$45,(1+'CornSoyWheat Rot. Sensitivity'!K$146)*'Organic Cash Flow'!$I$10*(1+'CornSoyWheat Rot. Sensitivity'!$F156)*'Organic Cash Flow'!$I$11-'Organic Cash Flow'!$I$45,(1+'CornSoyWheat Rot. Sensitivity'!K$146)*'Organic Cash Flow'!$M$10*(1+'CornSoyWheat Rot. Sensitivity'!$F156)*'Organic Cash Flow'!$M$11-'Organic Cash Flow'!$M$45)</f>
        <v>0</v>
      </c>
      <c r="L156" s="33">
        <f>NPV('Organic Cash Flow'!$C$3,(1+'CornSoyWheat Rot. Sensitivity'!L$146)*'Organic Cash Flow'!$E$10*(1+'CornSoyWheat Rot. Sensitivity'!$F156)*'Organic Cash Flow'!$E$11-'Organic Cash Flow'!$E$45,(1+'CornSoyWheat Rot. Sensitivity'!L$146)*'Organic Cash Flow'!$I$10*(1+'CornSoyWheat Rot. Sensitivity'!$F156)*'Organic Cash Flow'!$I$11-'Organic Cash Flow'!$I$45,(1+'CornSoyWheat Rot. Sensitivity'!L$146)*'Organic Cash Flow'!$M$10*(1+'CornSoyWheat Rot. Sensitivity'!$F156)*'Organic Cash Flow'!$M$11-'Organic Cash Flow'!$M$45)</f>
        <v>0</v>
      </c>
      <c r="M156" s="33">
        <f>NPV('Organic Cash Flow'!$C$3,(1+'CornSoyWheat Rot. Sensitivity'!M$146)*'Organic Cash Flow'!$E$10*(1+'CornSoyWheat Rot. Sensitivity'!$F156)*'Organic Cash Flow'!$E$11-'Organic Cash Flow'!$E$45,(1+'CornSoyWheat Rot. Sensitivity'!M$146)*'Organic Cash Flow'!$I$10*(1+'CornSoyWheat Rot. Sensitivity'!$F156)*'Organic Cash Flow'!$I$11-'Organic Cash Flow'!$I$45,(1+'CornSoyWheat Rot. Sensitivity'!M$146)*'Organic Cash Flow'!$M$10*(1+'CornSoyWheat Rot. Sensitivity'!$F156)*'Organic Cash Flow'!$M$11-'Organic Cash Flow'!$M$45)</f>
        <v>0</v>
      </c>
      <c r="N156" s="33">
        <f>NPV('Organic Cash Flow'!$C$3,(1+'CornSoyWheat Rot. Sensitivity'!N$146)*'Organic Cash Flow'!$E$10*(1+'CornSoyWheat Rot. Sensitivity'!$F156)*'Organic Cash Flow'!$E$11-'Organic Cash Flow'!$E$45,(1+'CornSoyWheat Rot. Sensitivity'!N$146)*'Organic Cash Flow'!$I$10*(1+'CornSoyWheat Rot. Sensitivity'!$F156)*'Organic Cash Flow'!$I$11-'Organic Cash Flow'!$I$45,(1+'CornSoyWheat Rot. Sensitivity'!N$146)*'Organic Cash Flow'!$M$10*(1+'CornSoyWheat Rot. Sensitivity'!$F156)*'Organic Cash Flow'!$M$11-'Organic Cash Flow'!$M$45)</f>
        <v>0</v>
      </c>
      <c r="O156" s="33">
        <f>NPV('Organic Cash Flow'!$C$3,(1+'CornSoyWheat Rot. Sensitivity'!O$146)*'Organic Cash Flow'!$E$10*(1+'CornSoyWheat Rot. Sensitivity'!$F156)*'Organic Cash Flow'!$E$11-'Organic Cash Flow'!$E$45,(1+'CornSoyWheat Rot. Sensitivity'!O$146)*'Organic Cash Flow'!$I$10*(1+'CornSoyWheat Rot. Sensitivity'!$F156)*'Organic Cash Flow'!$I$11-'Organic Cash Flow'!$I$45,(1+'CornSoyWheat Rot. Sensitivity'!O$146)*'Organic Cash Flow'!$M$10*(1+'CornSoyWheat Rot. Sensitivity'!$F156)*'Organic Cash Flow'!$M$11-'Organic Cash Flow'!$M$45)</f>
        <v>0</v>
      </c>
      <c r="P156" s="33">
        <f>NPV('Organic Cash Flow'!$C$3,(1+'CornSoyWheat Rot. Sensitivity'!P$146)*'Organic Cash Flow'!$E$10*(1+'CornSoyWheat Rot. Sensitivity'!$F156)*'Organic Cash Flow'!$E$11-'Organic Cash Flow'!$E$45,(1+'CornSoyWheat Rot. Sensitivity'!P$146)*'Organic Cash Flow'!$I$10*(1+'CornSoyWheat Rot. Sensitivity'!$F156)*'Organic Cash Flow'!$I$11-'Organic Cash Flow'!$I$45,(1+'CornSoyWheat Rot. Sensitivity'!P$146)*'Organic Cash Flow'!$M$10*(1+'CornSoyWheat Rot. Sensitivity'!$F156)*'Organic Cash Flow'!$M$11-'Organic Cash Flow'!$M$45)</f>
        <v>0</v>
      </c>
      <c r="Q156" s="33">
        <f>NPV('Organic Cash Flow'!$C$3,(1+'CornSoyWheat Rot. Sensitivity'!Q$146)*'Organic Cash Flow'!$E$10*(1+'CornSoyWheat Rot. Sensitivity'!$F156)*'Organic Cash Flow'!$E$11-'Organic Cash Flow'!$E$45,(1+'CornSoyWheat Rot. Sensitivity'!Q$146)*'Organic Cash Flow'!$I$10*(1+'CornSoyWheat Rot. Sensitivity'!$F156)*'Organic Cash Flow'!$I$11-'Organic Cash Flow'!$I$45,(1+'CornSoyWheat Rot. Sensitivity'!Q$146)*'Organic Cash Flow'!$M$10*(1+'CornSoyWheat Rot. Sensitivity'!$F156)*'Organic Cash Flow'!$M$11-'Organic Cash Flow'!$M$45)</f>
        <v>0</v>
      </c>
      <c r="R156" s="33">
        <f>NPV('Organic Cash Flow'!$C$3,(1+'CornSoyWheat Rot. Sensitivity'!R$146)*'Organic Cash Flow'!$E$10*(1+'CornSoyWheat Rot. Sensitivity'!$F156)*'Organic Cash Flow'!$E$11-'Organic Cash Flow'!$E$45,(1+'CornSoyWheat Rot. Sensitivity'!R$146)*'Organic Cash Flow'!$I$10*(1+'CornSoyWheat Rot. Sensitivity'!$F156)*'Organic Cash Flow'!$I$11-'Organic Cash Flow'!$I$45,(1+'CornSoyWheat Rot. Sensitivity'!R$146)*'Organic Cash Flow'!$M$10*(1+'CornSoyWheat Rot. Sensitivity'!$F156)*'Organic Cash Flow'!$M$11-'Organic Cash Flow'!$M$45)</f>
        <v>0</v>
      </c>
      <c r="S156" s="33">
        <f>NPV('Organic Cash Flow'!$C$3,(1+'CornSoyWheat Rot. Sensitivity'!S$146)*'Organic Cash Flow'!$E$10*(1+'CornSoyWheat Rot. Sensitivity'!$F156)*'Organic Cash Flow'!$E$11-'Organic Cash Flow'!$E$45,(1+'CornSoyWheat Rot. Sensitivity'!S$146)*'Organic Cash Flow'!$I$10*(1+'CornSoyWheat Rot. Sensitivity'!$F156)*'Organic Cash Flow'!$I$11-'Organic Cash Flow'!$I$45,(1+'CornSoyWheat Rot. Sensitivity'!S$146)*'Organic Cash Flow'!$M$10*(1+'CornSoyWheat Rot. Sensitivity'!$F156)*'Organic Cash Flow'!$M$11-'Organic Cash Flow'!$M$45)</f>
        <v>0</v>
      </c>
      <c r="T156" s="33"/>
      <c r="U156" s="67"/>
      <c r="W156" s="149"/>
      <c r="X156" s="32">
        <f t="shared" si="13"/>
        <v>0.15</v>
      </c>
      <c r="Y156" s="35" t="e">
        <f>G156/NPV('Organic Cash Flow'!$C$3,'Organic Cash Flow'!$E$45,'Organic Cash Flow'!$I$45,'Organic Cash Flow'!$M$45)</f>
        <v>#DIV/0!</v>
      </c>
      <c r="Z156" s="35" t="e">
        <f>H156/NPV('Organic Cash Flow'!$C$3,'Organic Cash Flow'!$E$45,'Organic Cash Flow'!$I$45,'Organic Cash Flow'!$M$45)</f>
        <v>#DIV/0!</v>
      </c>
      <c r="AA156" s="35" t="e">
        <f>I156/NPV('Organic Cash Flow'!$C$3,'Organic Cash Flow'!$E$45,'Organic Cash Flow'!$I$45,'Organic Cash Flow'!$M$45)</f>
        <v>#DIV/0!</v>
      </c>
      <c r="AB156" s="35" t="e">
        <f>J156/NPV('Organic Cash Flow'!$C$3,'Organic Cash Flow'!$E$45,'Organic Cash Flow'!$I$45,'Organic Cash Flow'!$M$45)</f>
        <v>#DIV/0!</v>
      </c>
      <c r="AC156" s="35" t="e">
        <f>K156/NPV('Organic Cash Flow'!$C$3,'Organic Cash Flow'!$E$45,'Organic Cash Flow'!$I$45,'Organic Cash Flow'!$M$45)</f>
        <v>#DIV/0!</v>
      </c>
      <c r="AD156" s="35" t="e">
        <f>L156/NPV('Organic Cash Flow'!$C$3,'Organic Cash Flow'!$E$45,'Organic Cash Flow'!$I$45,'Organic Cash Flow'!$M$45)</f>
        <v>#DIV/0!</v>
      </c>
      <c r="AE156" s="35" t="e">
        <f>M156/NPV('Organic Cash Flow'!$C$3,'Organic Cash Flow'!$E$45,'Organic Cash Flow'!$I$45,'Organic Cash Flow'!$M$45)</f>
        <v>#DIV/0!</v>
      </c>
      <c r="AF156" s="35" t="e">
        <f>N156/NPV('Organic Cash Flow'!$C$3,'Organic Cash Flow'!$E$45,'Organic Cash Flow'!$I$45,'Organic Cash Flow'!$M$45)</f>
        <v>#DIV/0!</v>
      </c>
      <c r="AG156" s="35" t="e">
        <f>O156/NPV('Organic Cash Flow'!$C$3,'Organic Cash Flow'!$E$45,'Organic Cash Flow'!$I$45,'Organic Cash Flow'!$M$45)</f>
        <v>#DIV/0!</v>
      </c>
      <c r="AH156" s="35" t="e">
        <f>P156/NPV('Organic Cash Flow'!$C$3,'Organic Cash Flow'!$E$45,'Organic Cash Flow'!$I$45,'Organic Cash Flow'!$M$45)</f>
        <v>#DIV/0!</v>
      </c>
      <c r="AI156" s="35" t="e">
        <f>Q156/NPV('Organic Cash Flow'!$C$3,'Organic Cash Flow'!$E$45,'Organic Cash Flow'!$I$45,'Organic Cash Flow'!$M$45)</f>
        <v>#DIV/0!</v>
      </c>
      <c r="AJ156" s="35" t="e">
        <f>R156/NPV('Organic Cash Flow'!$C$3,'Organic Cash Flow'!$E$45,'Organic Cash Flow'!$I$45,'Organic Cash Flow'!$M$45)</f>
        <v>#DIV/0!</v>
      </c>
      <c r="AK156" s="35" t="e">
        <f>S156/NPV('Organic Cash Flow'!$C$3,'Organic Cash Flow'!$E$45,'Organic Cash Flow'!$I$45,'Organic Cash Flow'!$M$45)</f>
        <v>#DIV/0!</v>
      </c>
      <c r="AL156" s="17"/>
      <c r="AM156" s="61"/>
    </row>
    <row r="157" spans="1:39" x14ac:dyDescent="0.25">
      <c r="A157" s="167"/>
      <c r="B157" s="149"/>
      <c r="C157" s="176">
        <f>(1+F157)*'Organic Cash Flow'!$E$11</f>
        <v>0</v>
      </c>
      <c r="D157" s="176">
        <f>(1+F157)*'Organic Cash Flow'!$I$11</f>
        <v>0</v>
      </c>
      <c r="E157" s="176">
        <f>(1+F157)*'Organic Cash Flow'!$M$11</f>
        <v>0</v>
      </c>
      <c r="F157" s="173">
        <v>0.2</v>
      </c>
      <c r="G157" s="33">
        <f>NPV('Organic Cash Flow'!$C$3,(1+'CornSoyWheat Rot. Sensitivity'!G$146)*'Organic Cash Flow'!$E$10*(1+'CornSoyWheat Rot. Sensitivity'!$F157)*'Organic Cash Flow'!$E$11-'Organic Cash Flow'!$E$45,(1+'CornSoyWheat Rot. Sensitivity'!G$146)*'Organic Cash Flow'!$I$10*(1+'CornSoyWheat Rot. Sensitivity'!$F157)*'Organic Cash Flow'!$I$11-'Organic Cash Flow'!$I$45,(1+'CornSoyWheat Rot. Sensitivity'!G$146)*'Organic Cash Flow'!$M$10*(1+'CornSoyWheat Rot. Sensitivity'!$F157)*'Organic Cash Flow'!$M$11-'Organic Cash Flow'!$M$45)</f>
        <v>0</v>
      </c>
      <c r="H157" s="33">
        <f>NPV('Organic Cash Flow'!$C$3,(1+'CornSoyWheat Rot. Sensitivity'!H$146)*'Organic Cash Flow'!$E$10*(1+'CornSoyWheat Rot. Sensitivity'!$F157)*'Organic Cash Flow'!$E$11-'Organic Cash Flow'!$E$45,(1+'CornSoyWheat Rot. Sensitivity'!H$146)*'Organic Cash Flow'!$I$10*(1+'CornSoyWheat Rot. Sensitivity'!$F157)*'Organic Cash Flow'!$I$11-'Organic Cash Flow'!$I$45,(1+'CornSoyWheat Rot. Sensitivity'!H$146)*'Organic Cash Flow'!$M$10*(1+'CornSoyWheat Rot. Sensitivity'!$F157)*'Organic Cash Flow'!$M$11-'Organic Cash Flow'!$M$45)</f>
        <v>0</v>
      </c>
      <c r="I157" s="33">
        <f>NPV('Organic Cash Flow'!$C$3,(1+'CornSoyWheat Rot. Sensitivity'!I$146)*'Organic Cash Flow'!$E$10*(1+'CornSoyWheat Rot. Sensitivity'!$F157)*'Organic Cash Flow'!$E$11-'Organic Cash Flow'!$E$45,(1+'CornSoyWheat Rot. Sensitivity'!I$146)*'Organic Cash Flow'!$I$10*(1+'CornSoyWheat Rot. Sensitivity'!$F157)*'Organic Cash Flow'!$I$11-'Organic Cash Flow'!$I$45,(1+'CornSoyWheat Rot. Sensitivity'!I$146)*'Organic Cash Flow'!$M$10*(1+'CornSoyWheat Rot. Sensitivity'!$F157)*'Organic Cash Flow'!$M$11-'Organic Cash Flow'!$M$45)</f>
        <v>0</v>
      </c>
      <c r="J157" s="33">
        <f>NPV('Organic Cash Flow'!$C$3,(1+'CornSoyWheat Rot. Sensitivity'!J$146)*'Organic Cash Flow'!$E$10*(1+'CornSoyWheat Rot. Sensitivity'!$F157)*'Organic Cash Flow'!$E$11-'Organic Cash Flow'!$E$45,(1+'CornSoyWheat Rot. Sensitivity'!J$146)*'Organic Cash Flow'!$I$10*(1+'CornSoyWheat Rot. Sensitivity'!$F157)*'Organic Cash Flow'!$I$11-'Organic Cash Flow'!$I$45,(1+'CornSoyWheat Rot. Sensitivity'!J$146)*'Organic Cash Flow'!$M$10*(1+'CornSoyWheat Rot. Sensitivity'!$F157)*'Organic Cash Flow'!$M$11-'Organic Cash Flow'!$M$45)</f>
        <v>0</v>
      </c>
      <c r="K157" s="33">
        <f>NPV('Organic Cash Flow'!$C$3,(1+'CornSoyWheat Rot. Sensitivity'!K$146)*'Organic Cash Flow'!$E$10*(1+'CornSoyWheat Rot. Sensitivity'!$F157)*'Organic Cash Flow'!$E$11-'Organic Cash Flow'!$E$45,(1+'CornSoyWheat Rot. Sensitivity'!K$146)*'Organic Cash Flow'!$I$10*(1+'CornSoyWheat Rot. Sensitivity'!$F157)*'Organic Cash Flow'!$I$11-'Organic Cash Flow'!$I$45,(1+'CornSoyWheat Rot. Sensitivity'!K$146)*'Organic Cash Flow'!$M$10*(1+'CornSoyWheat Rot. Sensitivity'!$F157)*'Organic Cash Flow'!$M$11-'Organic Cash Flow'!$M$45)</f>
        <v>0</v>
      </c>
      <c r="L157" s="33">
        <f>NPV('Organic Cash Flow'!$C$3,(1+'CornSoyWheat Rot. Sensitivity'!L$146)*'Organic Cash Flow'!$E$10*(1+'CornSoyWheat Rot. Sensitivity'!$F157)*'Organic Cash Flow'!$E$11-'Organic Cash Flow'!$E$45,(1+'CornSoyWheat Rot. Sensitivity'!L$146)*'Organic Cash Flow'!$I$10*(1+'CornSoyWheat Rot. Sensitivity'!$F157)*'Organic Cash Flow'!$I$11-'Organic Cash Flow'!$I$45,(1+'CornSoyWheat Rot. Sensitivity'!L$146)*'Organic Cash Flow'!$M$10*(1+'CornSoyWheat Rot. Sensitivity'!$F157)*'Organic Cash Flow'!$M$11-'Organic Cash Flow'!$M$45)</f>
        <v>0</v>
      </c>
      <c r="M157" s="33">
        <f>NPV('Organic Cash Flow'!$C$3,(1+'CornSoyWheat Rot. Sensitivity'!M$146)*'Organic Cash Flow'!$E$10*(1+'CornSoyWheat Rot. Sensitivity'!$F157)*'Organic Cash Flow'!$E$11-'Organic Cash Flow'!$E$45,(1+'CornSoyWheat Rot. Sensitivity'!M$146)*'Organic Cash Flow'!$I$10*(1+'CornSoyWheat Rot. Sensitivity'!$F157)*'Organic Cash Flow'!$I$11-'Organic Cash Flow'!$I$45,(1+'CornSoyWheat Rot. Sensitivity'!M$146)*'Organic Cash Flow'!$M$10*(1+'CornSoyWheat Rot. Sensitivity'!$F157)*'Organic Cash Flow'!$M$11-'Organic Cash Flow'!$M$45)</f>
        <v>0</v>
      </c>
      <c r="N157" s="33">
        <f>NPV('Organic Cash Flow'!$C$3,(1+'CornSoyWheat Rot. Sensitivity'!N$146)*'Organic Cash Flow'!$E$10*(1+'CornSoyWheat Rot. Sensitivity'!$F157)*'Organic Cash Flow'!$E$11-'Organic Cash Flow'!$E$45,(1+'CornSoyWheat Rot. Sensitivity'!N$146)*'Organic Cash Flow'!$I$10*(1+'CornSoyWheat Rot. Sensitivity'!$F157)*'Organic Cash Flow'!$I$11-'Organic Cash Flow'!$I$45,(1+'CornSoyWheat Rot. Sensitivity'!N$146)*'Organic Cash Flow'!$M$10*(1+'CornSoyWheat Rot. Sensitivity'!$F157)*'Organic Cash Flow'!$M$11-'Organic Cash Flow'!$M$45)</f>
        <v>0</v>
      </c>
      <c r="O157" s="33">
        <f>NPV('Organic Cash Flow'!$C$3,(1+'CornSoyWheat Rot. Sensitivity'!O$146)*'Organic Cash Flow'!$E$10*(1+'CornSoyWheat Rot. Sensitivity'!$F157)*'Organic Cash Flow'!$E$11-'Organic Cash Flow'!$E$45,(1+'CornSoyWheat Rot. Sensitivity'!O$146)*'Organic Cash Flow'!$I$10*(1+'CornSoyWheat Rot. Sensitivity'!$F157)*'Organic Cash Flow'!$I$11-'Organic Cash Flow'!$I$45,(1+'CornSoyWheat Rot. Sensitivity'!O$146)*'Organic Cash Flow'!$M$10*(1+'CornSoyWheat Rot. Sensitivity'!$F157)*'Organic Cash Flow'!$M$11-'Organic Cash Flow'!$M$45)</f>
        <v>0</v>
      </c>
      <c r="P157" s="33">
        <f>NPV('Organic Cash Flow'!$C$3,(1+'CornSoyWheat Rot. Sensitivity'!P$146)*'Organic Cash Flow'!$E$10*(1+'CornSoyWheat Rot. Sensitivity'!$F157)*'Organic Cash Flow'!$E$11-'Organic Cash Flow'!$E$45,(1+'CornSoyWheat Rot. Sensitivity'!P$146)*'Organic Cash Flow'!$I$10*(1+'CornSoyWheat Rot. Sensitivity'!$F157)*'Organic Cash Flow'!$I$11-'Organic Cash Flow'!$I$45,(1+'CornSoyWheat Rot. Sensitivity'!P$146)*'Organic Cash Flow'!$M$10*(1+'CornSoyWheat Rot. Sensitivity'!$F157)*'Organic Cash Flow'!$M$11-'Organic Cash Flow'!$M$45)</f>
        <v>0</v>
      </c>
      <c r="Q157" s="33">
        <f>NPV('Organic Cash Flow'!$C$3,(1+'CornSoyWheat Rot. Sensitivity'!Q$146)*'Organic Cash Flow'!$E$10*(1+'CornSoyWheat Rot. Sensitivity'!$F157)*'Organic Cash Flow'!$E$11-'Organic Cash Flow'!$E$45,(1+'CornSoyWheat Rot. Sensitivity'!Q$146)*'Organic Cash Flow'!$I$10*(1+'CornSoyWheat Rot. Sensitivity'!$F157)*'Organic Cash Flow'!$I$11-'Organic Cash Flow'!$I$45,(1+'CornSoyWheat Rot. Sensitivity'!Q$146)*'Organic Cash Flow'!$M$10*(1+'CornSoyWheat Rot. Sensitivity'!$F157)*'Organic Cash Flow'!$M$11-'Organic Cash Flow'!$M$45)</f>
        <v>0</v>
      </c>
      <c r="R157" s="33">
        <f>NPV('Organic Cash Flow'!$C$3,(1+'CornSoyWheat Rot. Sensitivity'!R$146)*'Organic Cash Flow'!$E$10*(1+'CornSoyWheat Rot. Sensitivity'!$F157)*'Organic Cash Flow'!$E$11-'Organic Cash Flow'!$E$45,(1+'CornSoyWheat Rot. Sensitivity'!R$146)*'Organic Cash Flow'!$I$10*(1+'CornSoyWheat Rot. Sensitivity'!$F157)*'Organic Cash Flow'!$I$11-'Organic Cash Flow'!$I$45,(1+'CornSoyWheat Rot. Sensitivity'!R$146)*'Organic Cash Flow'!$M$10*(1+'CornSoyWheat Rot. Sensitivity'!$F157)*'Organic Cash Flow'!$M$11-'Organic Cash Flow'!$M$45)</f>
        <v>0</v>
      </c>
      <c r="S157" s="33">
        <f>NPV('Organic Cash Flow'!$C$3,(1+'CornSoyWheat Rot. Sensitivity'!S$146)*'Organic Cash Flow'!$E$10*(1+'CornSoyWheat Rot. Sensitivity'!$F157)*'Organic Cash Flow'!$E$11-'Organic Cash Flow'!$E$45,(1+'CornSoyWheat Rot. Sensitivity'!S$146)*'Organic Cash Flow'!$I$10*(1+'CornSoyWheat Rot. Sensitivity'!$F157)*'Organic Cash Flow'!$I$11-'Organic Cash Flow'!$I$45,(1+'CornSoyWheat Rot. Sensitivity'!S$146)*'Organic Cash Flow'!$M$10*(1+'CornSoyWheat Rot. Sensitivity'!$F157)*'Organic Cash Flow'!$M$11-'Organic Cash Flow'!$M$45)</f>
        <v>0</v>
      </c>
      <c r="T157" s="33"/>
      <c r="U157" s="67"/>
      <c r="W157" s="149"/>
      <c r="X157" s="32">
        <f t="shared" si="13"/>
        <v>0.2</v>
      </c>
      <c r="Y157" s="35" t="e">
        <f>G157/NPV('Organic Cash Flow'!$C$3,'Organic Cash Flow'!$E$45,'Organic Cash Flow'!$I$45,'Organic Cash Flow'!$M$45)</f>
        <v>#DIV/0!</v>
      </c>
      <c r="Z157" s="35" t="e">
        <f>H157/NPV('Organic Cash Flow'!$C$3,'Organic Cash Flow'!$E$45,'Organic Cash Flow'!$I$45,'Organic Cash Flow'!$M$45)</f>
        <v>#DIV/0!</v>
      </c>
      <c r="AA157" s="35" t="e">
        <f>I157/NPV('Organic Cash Flow'!$C$3,'Organic Cash Flow'!$E$45,'Organic Cash Flow'!$I$45,'Organic Cash Flow'!$M$45)</f>
        <v>#DIV/0!</v>
      </c>
      <c r="AB157" s="35" t="e">
        <f>J157/NPV('Organic Cash Flow'!$C$3,'Organic Cash Flow'!$E$45,'Organic Cash Flow'!$I$45,'Organic Cash Flow'!$M$45)</f>
        <v>#DIV/0!</v>
      </c>
      <c r="AC157" s="35" t="e">
        <f>K157/NPV('Organic Cash Flow'!$C$3,'Organic Cash Flow'!$E$45,'Organic Cash Flow'!$I$45,'Organic Cash Flow'!$M$45)</f>
        <v>#DIV/0!</v>
      </c>
      <c r="AD157" s="35" t="e">
        <f>L157/NPV('Organic Cash Flow'!$C$3,'Organic Cash Flow'!$E$45,'Organic Cash Flow'!$I$45,'Organic Cash Flow'!$M$45)</f>
        <v>#DIV/0!</v>
      </c>
      <c r="AE157" s="35" t="e">
        <f>M157/NPV('Organic Cash Flow'!$C$3,'Organic Cash Flow'!$E$45,'Organic Cash Flow'!$I$45,'Organic Cash Flow'!$M$45)</f>
        <v>#DIV/0!</v>
      </c>
      <c r="AF157" s="35" t="e">
        <f>N157/NPV('Organic Cash Flow'!$C$3,'Organic Cash Flow'!$E$45,'Organic Cash Flow'!$I$45,'Organic Cash Flow'!$M$45)</f>
        <v>#DIV/0!</v>
      </c>
      <c r="AG157" s="35" t="e">
        <f>O157/NPV('Organic Cash Flow'!$C$3,'Organic Cash Flow'!$E$45,'Organic Cash Flow'!$I$45,'Organic Cash Flow'!$M$45)</f>
        <v>#DIV/0!</v>
      </c>
      <c r="AH157" s="35" t="e">
        <f>P157/NPV('Organic Cash Flow'!$C$3,'Organic Cash Flow'!$E$45,'Organic Cash Flow'!$I$45,'Organic Cash Flow'!$M$45)</f>
        <v>#DIV/0!</v>
      </c>
      <c r="AI157" s="35" t="e">
        <f>Q157/NPV('Organic Cash Flow'!$C$3,'Organic Cash Flow'!$E$45,'Organic Cash Flow'!$I$45,'Organic Cash Flow'!$M$45)</f>
        <v>#DIV/0!</v>
      </c>
      <c r="AJ157" s="35" t="e">
        <f>R157/NPV('Organic Cash Flow'!$C$3,'Organic Cash Flow'!$E$45,'Organic Cash Flow'!$I$45,'Organic Cash Flow'!$M$45)</f>
        <v>#DIV/0!</v>
      </c>
      <c r="AK157" s="35" t="e">
        <f>S157/NPV('Organic Cash Flow'!$C$3,'Organic Cash Flow'!$E$45,'Organic Cash Flow'!$I$45,'Organic Cash Flow'!$M$45)</f>
        <v>#DIV/0!</v>
      </c>
      <c r="AL157" s="17"/>
      <c r="AM157" s="61"/>
    </row>
    <row r="158" spans="1:39" x14ac:dyDescent="0.25">
      <c r="A158" s="167"/>
      <c r="B158" s="149"/>
      <c r="C158" s="176">
        <f>(1+F158)*'Organic Cash Flow'!$E$11</f>
        <v>0</v>
      </c>
      <c r="D158" s="176">
        <f>(1+F158)*'Organic Cash Flow'!$I$11</f>
        <v>0</v>
      </c>
      <c r="E158" s="176">
        <f>(1+F158)*'Organic Cash Flow'!$M$11</f>
        <v>0</v>
      </c>
      <c r="F158" s="173">
        <v>0.25</v>
      </c>
      <c r="G158" s="33">
        <f>NPV('Organic Cash Flow'!$C$3,(1+'CornSoyWheat Rot. Sensitivity'!G$146)*'Organic Cash Flow'!$E$10*(1+'CornSoyWheat Rot. Sensitivity'!$F158)*'Organic Cash Flow'!$E$11-'Organic Cash Flow'!$E$45,(1+'CornSoyWheat Rot. Sensitivity'!G$146)*'Organic Cash Flow'!$I$10*(1+'CornSoyWheat Rot. Sensitivity'!$F158)*'Organic Cash Flow'!$I$11-'Organic Cash Flow'!$I$45,(1+'CornSoyWheat Rot. Sensitivity'!G$146)*'Organic Cash Flow'!$M$10*(1+'CornSoyWheat Rot. Sensitivity'!$F158)*'Organic Cash Flow'!$M$11-'Organic Cash Flow'!$M$45)</f>
        <v>0</v>
      </c>
      <c r="H158" s="33">
        <f>NPV('Organic Cash Flow'!$C$3,(1+'CornSoyWheat Rot. Sensitivity'!H$146)*'Organic Cash Flow'!$E$10*(1+'CornSoyWheat Rot. Sensitivity'!$F158)*'Organic Cash Flow'!$E$11-'Organic Cash Flow'!$E$45,(1+'CornSoyWheat Rot. Sensitivity'!H$146)*'Organic Cash Flow'!$I$10*(1+'CornSoyWheat Rot. Sensitivity'!$F158)*'Organic Cash Flow'!$I$11-'Organic Cash Flow'!$I$45,(1+'CornSoyWheat Rot. Sensitivity'!H$146)*'Organic Cash Flow'!$M$10*(1+'CornSoyWheat Rot. Sensitivity'!$F158)*'Organic Cash Flow'!$M$11-'Organic Cash Flow'!$M$45)</f>
        <v>0</v>
      </c>
      <c r="I158" s="33">
        <f>NPV('Organic Cash Flow'!$C$3,(1+'CornSoyWheat Rot. Sensitivity'!I$146)*'Organic Cash Flow'!$E$10*(1+'CornSoyWheat Rot. Sensitivity'!$F158)*'Organic Cash Flow'!$E$11-'Organic Cash Flow'!$E$45,(1+'CornSoyWheat Rot. Sensitivity'!I$146)*'Organic Cash Flow'!$I$10*(1+'CornSoyWheat Rot. Sensitivity'!$F158)*'Organic Cash Flow'!$I$11-'Organic Cash Flow'!$I$45,(1+'CornSoyWheat Rot. Sensitivity'!I$146)*'Organic Cash Flow'!$M$10*(1+'CornSoyWheat Rot. Sensitivity'!$F158)*'Organic Cash Flow'!$M$11-'Organic Cash Flow'!$M$45)</f>
        <v>0</v>
      </c>
      <c r="J158" s="33">
        <f>NPV('Organic Cash Flow'!$C$3,(1+'CornSoyWheat Rot. Sensitivity'!J$146)*'Organic Cash Flow'!$E$10*(1+'CornSoyWheat Rot. Sensitivity'!$F158)*'Organic Cash Flow'!$E$11-'Organic Cash Flow'!$E$45,(1+'CornSoyWheat Rot. Sensitivity'!J$146)*'Organic Cash Flow'!$I$10*(1+'CornSoyWheat Rot. Sensitivity'!$F158)*'Organic Cash Flow'!$I$11-'Organic Cash Flow'!$I$45,(1+'CornSoyWheat Rot. Sensitivity'!J$146)*'Organic Cash Flow'!$M$10*(1+'CornSoyWheat Rot. Sensitivity'!$F158)*'Organic Cash Flow'!$M$11-'Organic Cash Flow'!$M$45)</f>
        <v>0</v>
      </c>
      <c r="K158" s="33">
        <f>NPV('Organic Cash Flow'!$C$3,(1+'CornSoyWheat Rot. Sensitivity'!K$146)*'Organic Cash Flow'!$E$10*(1+'CornSoyWheat Rot. Sensitivity'!$F158)*'Organic Cash Flow'!$E$11-'Organic Cash Flow'!$E$45,(1+'CornSoyWheat Rot. Sensitivity'!K$146)*'Organic Cash Flow'!$I$10*(1+'CornSoyWheat Rot. Sensitivity'!$F158)*'Organic Cash Flow'!$I$11-'Organic Cash Flow'!$I$45,(1+'CornSoyWheat Rot. Sensitivity'!K$146)*'Organic Cash Flow'!$M$10*(1+'CornSoyWheat Rot. Sensitivity'!$F158)*'Organic Cash Flow'!$M$11-'Organic Cash Flow'!$M$45)</f>
        <v>0</v>
      </c>
      <c r="L158" s="33">
        <f>NPV('Organic Cash Flow'!$C$3,(1+'CornSoyWheat Rot. Sensitivity'!L$146)*'Organic Cash Flow'!$E$10*(1+'CornSoyWheat Rot. Sensitivity'!$F158)*'Organic Cash Flow'!$E$11-'Organic Cash Flow'!$E$45,(1+'CornSoyWheat Rot. Sensitivity'!L$146)*'Organic Cash Flow'!$I$10*(1+'CornSoyWheat Rot. Sensitivity'!$F158)*'Organic Cash Flow'!$I$11-'Organic Cash Flow'!$I$45,(1+'CornSoyWheat Rot. Sensitivity'!L$146)*'Organic Cash Flow'!$M$10*(1+'CornSoyWheat Rot. Sensitivity'!$F158)*'Organic Cash Flow'!$M$11-'Organic Cash Flow'!$M$45)</f>
        <v>0</v>
      </c>
      <c r="M158" s="33">
        <f>NPV('Organic Cash Flow'!$C$3,(1+'CornSoyWheat Rot. Sensitivity'!M$146)*'Organic Cash Flow'!$E$10*(1+'CornSoyWheat Rot. Sensitivity'!$F158)*'Organic Cash Flow'!$E$11-'Organic Cash Flow'!$E$45,(1+'CornSoyWheat Rot. Sensitivity'!M$146)*'Organic Cash Flow'!$I$10*(1+'CornSoyWheat Rot. Sensitivity'!$F158)*'Organic Cash Flow'!$I$11-'Organic Cash Flow'!$I$45,(1+'CornSoyWheat Rot. Sensitivity'!M$146)*'Organic Cash Flow'!$M$10*(1+'CornSoyWheat Rot. Sensitivity'!$F158)*'Organic Cash Flow'!$M$11-'Organic Cash Flow'!$M$45)</f>
        <v>0</v>
      </c>
      <c r="N158" s="33">
        <f>NPV('Organic Cash Flow'!$C$3,(1+'CornSoyWheat Rot. Sensitivity'!N$146)*'Organic Cash Flow'!$E$10*(1+'CornSoyWheat Rot. Sensitivity'!$F158)*'Organic Cash Flow'!$E$11-'Organic Cash Flow'!$E$45,(1+'CornSoyWheat Rot. Sensitivity'!N$146)*'Organic Cash Flow'!$I$10*(1+'CornSoyWheat Rot. Sensitivity'!$F158)*'Organic Cash Flow'!$I$11-'Organic Cash Flow'!$I$45,(1+'CornSoyWheat Rot. Sensitivity'!N$146)*'Organic Cash Flow'!$M$10*(1+'CornSoyWheat Rot. Sensitivity'!$F158)*'Organic Cash Flow'!$M$11-'Organic Cash Flow'!$M$45)</f>
        <v>0</v>
      </c>
      <c r="O158" s="33">
        <f>NPV('Organic Cash Flow'!$C$3,(1+'CornSoyWheat Rot. Sensitivity'!O$146)*'Organic Cash Flow'!$E$10*(1+'CornSoyWheat Rot. Sensitivity'!$F158)*'Organic Cash Flow'!$E$11-'Organic Cash Flow'!$E$45,(1+'CornSoyWheat Rot. Sensitivity'!O$146)*'Organic Cash Flow'!$I$10*(1+'CornSoyWheat Rot. Sensitivity'!$F158)*'Organic Cash Flow'!$I$11-'Organic Cash Flow'!$I$45,(1+'CornSoyWheat Rot. Sensitivity'!O$146)*'Organic Cash Flow'!$M$10*(1+'CornSoyWheat Rot. Sensitivity'!$F158)*'Organic Cash Flow'!$M$11-'Organic Cash Flow'!$M$45)</f>
        <v>0</v>
      </c>
      <c r="P158" s="33">
        <f>NPV('Organic Cash Flow'!$C$3,(1+'CornSoyWheat Rot. Sensitivity'!P$146)*'Organic Cash Flow'!$E$10*(1+'CornSoyWheat Rot. Sensitivity'!$F158)*'Organic Cash Flow'!$E$11-'Organic Cash Flow'!$E$45,(1+'CornSoyWheat Rot. Sensitivity'!P$146)*'Organic Cash Flow'!$I$10*(1+'CornSoyWheat Rot. Sensitivity'!$F158)*'Organic Cash Flow'!$I$11-'Organic Cash Flow'!$I$45,(1+'CornSoyWheat Rot. Sensitivity'!P$146)*'Organic Cash Flow'!$M$10*(1+'CornSoyWheat Rot. Sensitivity'!$F158)*'Organic Cash Flow'!$M$11-'Organic Cash Flow'!$M$45)</f>
        <v>0</v>
      </c>
      <c r="Q158" s="33">
        <f>NPV('Organic Cash Flow'!$C$3,(1+'CornSoyWheat Rot. Sensitivity'!Q$146)*'Organic Cash Flow'!$E$10*(1+'CornSoyWheat Rot. Sensitivity'!$F158)*'Organic Cash Flow'!$E$11-'Organic Cash Flow'!$E$45,(1+'CornSoyWheat Rot. Sensitivity'!Q$146)*'Organic Cash Flow'!$I$10*(1+'CornSoyWheat Rot. Sensitivity'!$F158)*'Organic Cash Flow'!$I$11-'Organic Cash Flow'!$I$45,(1+'CornSoyWheat Rot. Sensitivity'!Q$146)*'Organic Cash Flow'!$M$10*(1+'CornSoyWheat Rot. Sensitivity'!$F158)*'Organic Cash Flow'!$M$11-'Organic Cash Flow'!$M$45)</f>
        <v>0</v>
      </c>
      <c r="R158" s="33">
        <f>NPV('Organic Cash Flow'!$C$3,(1+'CornSoyWheat Rot. Sensitivity'!R$146)*'Organic Cash Flow'!$E$10*(1+'CornSoyWheat Rot. Sensitivity'!$F158)*'Organic Cash Flow'!$E$11-'Organic Cash Flow'!$E$45,(1+'CornSoyWheat Rot. Sensitivity'!R$146)*'Organic Cash Flow'!$I$10*(1+'CornSoyWheat Rot. Sensitivity'!$F158)*'Organic Cash Flow'!$I$11-'Organic Cash Flow'!$I$45,(1+'CornSoyWheat Rot. Sensitivity'!R$146)*'Organic Cash Flow'!$M$10*(1+'CornSoyWheat Rot. Sensitivity'!$F158)*'Organic Cash Flow'!$M$11-'Organic Cash Flow'!$M$45)</f>
        <v>0</v>
      </c>
      <c r="S158" s="33">
        <f>NPV('Organic Cash Flow'!$C$3,(1+'CornSoyWheat Rot. Sensitivity'!S$146)*'Organic Cash Flow'!$E$10*(1+'CornSoyWheat Rot. Sensitivity'!$F158)*'Organic Cash Flow'!$E$11-'Organic Cash Flow'!$E$45,(1+'CornSoyWheat Rot. Sensitivity'!S$146)*'Organic Cash Flow'!$I$10*(1+'CornSoyWheat Rot. Sensitivity'!$F158)*'Organic Cash Flow'!$I$11-'Organic Cash Flow'!$I$45,(1+'CornSoyWheat Rot. Sensitivity'!S$146)*'Organic Cash Flow'!$M$10*(1+'CornSoyWheat Rot. Sensitivity'!$F158)*'Organic Cash Flow'!$M$11-'Organic Cash Flow'!$M$45)</f>
        <v>0</v>
      </c>
      <c r="T158" s="33"/>
      <c r="U158" s="67"/>
      <c r="W158" s="149"/>
      <c r="X158" s="32">
        <f t="shared" si="13"/>
        <v>0.25</v>
      </c>
      <c r="Y158" s="35" t="e">
        <f>G158/NPV('Organic Cash Flow'!$C$3,'Organic Cash Flow'!$E$45,'Organic Cash Flow'!$I$45,'Organic Cash Flow'!$M$45)</f>
        <v>#DIV/0!</v>
      </c>
      <c r="Z158" s="35" t="e">
        <f>H158/NPV('Organic Cash Flow'!$C$3,'Organic Cash Flow'!$E$45,'Organic Cash Flow'!$I$45,'Organic Cash Flow'!$M$45)</f>
        <v>#DIV/0!</v>
      </c>
      <c r="AA158" s="35" t="e">
        <f>I158/NPV('Organic Cash Flow'!$C$3,'Organic Cash Flow'!$E$45,'Organic Cash Flow'!$I$45,'Organic Cash Flow'!$M$45)</f>
        <v>#DIV/0!</v>
      </c>
      <c r="AB158" s="35" t="e">
        <f>J158/NPV('Organic Cash Flow'!$C$3,'Organic Cash Flow'!$E$45,'Organic Cash Flow'!$I$45,'Organic Cash Flow'!$M$45)</f>
        <v>#DIV/0!</v>
      </c>
      <c r="AC158" s="35" t="e">
        <f>K158/NPV('Organic Cash Flow'!$C$3,'Organic Cash Flow'!$E$45,'Organic Cash Flow'!$I$45,'Organic Cash Flow'!$M$45)</f>
        <v>#DIV/0!</v>
      </c>
      <c r="AD158" s="35" t="e">
        <f>L158/NPV('Organic Cash Flow'!$C$3,'Organic Cash Flow'!$E$45,'Organic Cash Flow'!$I$45,'Organic Cash Flow'!$M$45)</f>
        <v>#DIV/0!</v>
      </c>
      <c r="AE158" s="35" t="e">
        <f>M158/NPV('Organic Cash Flow'!$C$3,'Organic Cash Flow'!$E$45,'Organic Cash Flow'!$I$45,'Organic Cash Flow'!$M$45)</f>
        <v>#DIV/0!</v>
      </c>
      <c r="AF158" s="35" t="e">
        <f>N158/NPV('Organic Cash Flow'!$C$3,'Organic Cash Flow'!$E$45,'Organic Cash Flow'!$I$45,'Organic Cash Flow'!$M$45)</f>
        <v>#DIV/0!</v>
      </c>
      <c r="AG158" s="35" t="e">
        <f>O158/NPV('Organic Cash Flow'!$C$3,'Organic Cash Flow'!$E$45,'Organic Cash Flow'!$I$45,'Organic Cash Flow'!$M$45)</f>
        <v>#DIV/0!</v>
      </c>
      <c r="AH158" s="35" t="e">
        <f>P158/NPV('Organic Cash Flow'!$C$3,'Organic Cash Flow'!$E$45,'Organic Cash Flow'!$I$45,'Organic Cash Flow'!$M$45)</f>
        <v>#DIV/0!</v>
      </c>
      <c r="AI158" s="35" t="e">
        <f>Q158/NPV('Organic Cash Flow'!$C$3,'Organic Cash Flow'!$E$45,'Organic Cash Flow'!$I$45,'Organic Cash Flow'!$M$45)</f>
        <v>#DIV/0!</v>
      </c>
      <c r="AJ158" s="35" t="e">
        <f>R158/NPV('Organic Cash Flow'!$C$3,'Organic Cash Flow'!$E$45,'Organic Cash Flow'!$I$45,'Organic Cash Flow'!$M$45)</f>
        <v>#DIV/0!</v>
      </c>
      <c r="AK158" s="35" t="e">
        <f>S158/NPV('Organic Cash Flow'!$C$3,'Organic Cash Flow'!$E$45,'Organic Cash Flow'!$I$45,'Organic Cash Flow'!$M$45)</f>
        <v>#DIV/0!</v>
      </c>
      <c r="AL158" s="17"/>
      <c r="AM158" s="61"/>
    </row>
    <row r="159" spans="1:39" x14ac:dyDescent="0.25">
      <c r="A159" s="167"/>
      <c r="B159" s="149"/>
      <c r="C159" s="177">
        <f>(1+F159)*'Organic Cash Flow'!$E$11</f>
        <v>0</v>
      </c>
      <c r="D159" s="177">
        <f>(1+F159)*'Organic Cash Flow'!$I$11</f>
        <v>0</v>
      </c>
      <c r="E159" s="177">
        <f>(1+F159)*'Organic Cash Flow'!$M$11</f>
        <v>0</v>
      </c>
      <c r="F159" s="173">
        <v>0.3</v>
      </c>
      <c r="G159" s="33">
        <f>NPV('Organic Cash Flow'!$C$3,(1+'CornSoyWheat Rot. Sensitivity'!G$146)*'Organic Cash Flow'!$E$10*(1+'CornSoyWheat Rot. Sensitivity'!$F159)*'Organic Cash Flow'!$E$11-'Organic Cash Flow'!$E$45,(1+'CornSoyWheat Rot. Sensitivity'!G$146)*'Organic Cash Flow'!$I$10*(1+'CornSoyWheat Rot. Sensitivity'!$F159)*'Organic Cash Flow'!$I$11-'Organic Cash Flow'!$I$45,(1+'CornSoyWheat Rot. Sensitivity'!G$146)*'Organic Cash Flow'!$M$10*(1+'CornSoyWheat Rot. Sensitivity'!$F159)*'Organic Cash Flow'!$M$11-'Organic Cash Flow'!$M$45)</f>
        <v>0</v>
      </c>
      <c r="H159" s="33">
        <f>NPV('Organic Cash Flow'!$C$3,(1+'CornSoyWheat Rot. Sensitivity'!H$146)*'Organic Cash Flow'!$E$10*(1+'CornSoyWheat Rot. Sensitivity'!$F159)*'Organic Cash Flow'!$E$11-'Organic Cash Flow'!$E$45,(1+'CornSoyWheat Rot. Sensitivity'!H$146)*'Organic Cash Flow'!$I$10*(1+'CornSoyWheat Rot. Sensitivity'!$F159)*'Organic Cash Flow'!$I$11-'Organic Cash Flow'!$I$45,(1+'CornSoyWheat Rot. Sensitivity'!H$146)*'Organic Cash Flow'!$M$10*(1+'CornSoyWheat Rot. Sensitivity'!$F159)*'Organic Cash Flow'!$M$11-'Organic Cash Flow'!$M$45)</f>
        <v>0</v>
      </c>
      <c r="I159" s="33">
        <f>NPV('Organic Cash Flow'!$C$3,(1+'CornSoyWheat Rot. Sensitivity'!I$146)*'Organic Cash Flow'!$E$10*(1+'CornSoyWheat Rot. Sensitivity'!$F159)*'Organic Cash Flow'!$E$11-'Organic Cash Flow'!$E$45,(1+'CornSoyWheat Rot. Sensitivity'!I$146)*'Organic Cash Flow'!$I$10*(1+'CornSoyWheat Rot. Sensitivity'!$F159)*'Organic Cash Flow'!$I$11-'Organic Cash Flow'!$I$45,(1+'CornSoyWheat Rot. Sensitivity'!I$146)*'Organic Cash Flow'!$M$10*(1+'CornSoyWheat Rot. Sensitivity'!$F159)*'Organic Cash Flow'!$M$11-'Organic Cash Flow'!$M$45)</f>
        <v>0</v>
      </c>
      <c r="J159" s="33">
        <f>NPV('Organic Cash Flow'!$C$3,(1+'CornSoyWheat Rot. Sensitivity'!J$146)*'Organic Cash Flow'!$E$10*(1+'CornSoyWheat Rot. Sensitivity'!$F159)*'Organic Cash Flow'!$E$11-'Organic Cash Flow'!$E$45,(1+'CornSoyWheat Rot. Sensitivity'!J$146)*'Organic Cash Flow'!$I$10*(1+'CornSoyWheat Rot. Sensitivity'!$F159)*'Organic Cash Flow'!$I$11-'Organic Cash Flow'!$I$45,(1+'CornSoyWheat Rot. Sensitivity'!J$146)*'Organic Cash Flow'!$M$10*(1+'CornSoyWheat Rot. Sensitivity'!$F159)*'Organic Cash Flow'!$M$11-'Organic Cash Flow'!$M$45)</f>
        <v>0</v>
      </c>
      <c r="K159" s="33">
        <f>NPV('Organic Cash Flow'!$C$3,(1+'CornSoyWheat Rot. Sensitivity'!K$146)*'Organic Cash Flow'!$E$10*(1+'CornSoyWheat Rot. Sensitivity'!$F159)*'Organic Cash Flow'!$E$11-'Organic Cash Flow'!$E$45,(1+'CornSoyWheat Rot. Sensitivity'!K$146)*'Organic Cash Flow'!$I$10*(1+'CornSoyWheat Rot. Sensitivity'!$F159)*'Organic Cash Flow'!$I$11-'Organic Cash Flow'!$I$45,(1+'CornSoyWheat Rot. Sensitivity'!K$146)*'Organic Cash Flow'!$M$10*(1+'CornSoyWheat Rot. Sensitivity'!$F159)*'Organic Cash Flow'!$M$11-'Organic Cash Flow'!$M$45)</f>
        <v>0</v>
      </c>
      <c r="L159" s="33">
        <f>NPV('Organic Cash Flow'!$C$3,(1+'CornSoyWheat Rot. Sensitivity'!L$146)*'Organic Cash Flow'!$E$10*(1+'CornSoyWheat Rot. Sensitivity'!$F159)*'Organic Cash Flow'!$E$11-'Organic Cash Flow'!$E$45,(1+'CornSoyWheat Rot. Sensitivity'!L$146)*'Organic Cash Flow'!$I$10*(1+'CornSoyWheat Rot. Sensitivity'!$F159)*'Organic Cash Flow'!$I$11-'Organic Cash Flow'!$I$45,(1+'CornSoyWheat Rot. Sensitivity'!L$146)*'Organic Cash Flow'!$M$10*(1+'CornSoyWheat Rot. Sensitivity'!$F159)*'Organic Cash Flow'!$M$11-'Organic Cash Flow'!$M$45)</f>
        <v>0</v>
      </c>
      <c r="M159" s="33">
        <f>NPV('Organic Cash Flow'!$C$3,(1+'CornSoyWheat Rot. Sensitivity'!M$146)*'Organic Cash Flow'!$E$10*(1+'CornSoyWheat Rot. Sensitivity'!$F159)*'Organic Cash Flow'!$E$11-'Organic Cash Flow'!$E$45,(1+'CornSoyWheat Rot. Sensitivity'!M$146)*'Organic Cash Flow'!$I$10*(1+'CornSoyWheat Rot. Sensitivity'!$F159)*'Organic Cash Flow'!$I$11-'Organic Cash Flow'!$I$45,(1+'CornSoyWheat Rot. Sensitivity'!M$146)*'Organic Cash Flow'!$M$10*(1+'CornSoyWheat Rot. Sensitivity'!$F159)*'Organic Cash Flow'!$M$11-'Organic Cash Flow'!$M$45)</f>
        <v>0</v>
      </c>
      <c r="N159" s="33">
        <f>NPV('Organic Cash Flow'!$C$3,(1+'CornSoyWheat Rot. Sensitivity'!N$146)*'Organic Cash Flow'!$E$10*(1+'CornSoyWheat Rot. Sensitivity'!$F159)*'Organic Cash Flow'!$E$11-'Organic Cash Flow'!$E$45,(1+'CornSoyWheat Rot. Sensitivity'!N$146)*'Organic Cash Flow'!$I$10*(1+'CornSoyWheat Rot. Sensitivity'!$F159)*'Organic Cash Flow'!$I$11-'Organic Cash Flow'!$I$45,(1+'CornSoyWheat Rot. Sensitivity'!N$146)*'Organic Cash Flow'!$M$10*(1+'CornSoyWheat Rot. Sensitivity'!$F159)*'Organic Cash Flow'!$M$11-'Organic Cash Flow'!$M$45)</f>
        <v>0</v>
      </c>
      <c r="O159" s="33">
        <f>NPV('Organic Cash Flow'!$C$3,(1+'CornSoyWheat Rot. Sensitivity'!O$146)*'Organic Cash Flow'!$E$10*(1+'CornSoyWheat Rot. Sensitivity'!$F159)*'Organic Cash Flow'!$E$11-'Organic Cash Flow'!$E$45,(1+'CornSoyWheat Rot. Sensitivity'!O$146)*'Organic Cash Flow'!$I$10*(1+'CornSoyWheat Rot. Sensitivity'!$F159)*'Organic Cash Flow'!$I$11-'Organic Cash Flow'!$I$45,(1+'CornSoyWheat Rot. Sensitivity'!O$146)*'Organic Cash Flow'!$M$10*(1+'CornSoyWheat Rot. Sensitivity'!$F159)*'Organic Cash Flow'!$M$11-'Organic Cash Flow'!$M$45)</f>
        <v>0</v>
      </c>
      <c r="P159" s="33">
        <f>NPV('Organic Cash Flow'!$C$3,(1+'CornSoyWheat Rot. Sensitivity'!P$146)*'Organic Cash Flow'!$E$10*(1+'CornSoyWheat Rot. Sensitivity'!$F159)*'Organic Cash Flow'!$E$11-'Organic Cash Flow'!$E$45,(1+'CornSoyWheat Rot. Sensitivity'!P$146)*'Organic Cash Flow'!$I$10*(1+'CornSoyWheat Rot. Sensitivity'!$F159)*'Organic Cash Flow'!$I$11-'Organic Cash Flow'!$I$45,(1+'CornSoyWheat Rot. Sensitivity'!P$146)*'Organic Cash Flow'!$M$10*(1+'CornSoyWheat Rot. Sensitivity'!$F159)*'Organic Cash Flow'!$M$11-'Organic Cash Flow'!$M$45)</f>
        <v>0</v>
      </c>
      <c r="Q159" s="33">
        <f>NPV('Organic Cash Flow'!$C$3,(1+'CornSoyWheat Rot. Sensitivity'!Q$146)*'Organic Cash Flow'!$E$10*(1+'CornSoyWheat Rot. Sensitivity'!$F159)*'Organic Cash Flow'!$E$11-'Organic Cash Flow'!$E$45,(1+'CornSoyWheat Rot. Sensitivity'!Q$146)*'Organic Cash Flow'!$I$10*(1+'CornSoyWheat Rot. Sensitivity'!$F159)*'Organic Cash Flow'!$I$11-'Organic Cash Flow'!$I$45,(1+'CornSoyWheat Rot. Sensitivity'!Q$146)*'Organic Cash Flow'!$M$10*(1+'CornSoyWheat Rot. Sensitivity'!$F159)*'Organic Cash Flow'!$M$11-'Organic Cash Flow'!$M$45)</f>
        <v>0</v>
      </c>
      <c r="R159" s="33">
        <f>NPV('Organic Cash Flow'!$C$3,(1+'CornSoyWheat Rot. Sensitivity'!R$146)*'Organic Cash Flow'!$E$10*(1+'CornSoyWheat Rot. Sensitivity'!$F159)*'Organic Cash Flow'!$E$11-'Organic Cash Flow'!$E$45,(1+'CornSoyWheat Rot. Sensitivity'!R$146)*'Organic Cash Flow'!$I$10*(1+'CornSoyWheat Rot. Sensitivity'!$F159)*'Organic Cash Flow'!$I$11-'Organic Cash Flow'!$I$45,(1+'CornSoyWheat Rot. Sensitivity'!R$146)*'Organic Cash Flow'!$M$10*(1+'CornSoyWheat Rot. Sensitivity'!$F159)*'Organic Cash Flow'!$M$11-'Organic Cash Flow'!$M$45)</f>
        <v>0</v>
      </c>
      <c r="S159" s="33">
        <f>NPV('Organic Cash Flow'!$C$3,(1+'CornSoyWheat Rot. Sensitivity'!S$146)*'Organic Cash Flow'!$E$10*(1+'CornSoyWheat Rot. Sensitivity'!$F159)*'Organic Cash Flow'!$E$11-'Organic Cash Flow'!$E$45,(1+'CornSoyWheat Rot. Sensitivity'!S$146)*'Organic Cash Flow'!$I$10*(1+'CornSoyWheat Rot. Sensitivity'!$F159)*'Organic Cash Flow'!$I$11-'Organic Cash Flow'!$I$45,(1+'CornSoyWheat Rot. Sensitivity'!S$146)*'Organic Cash Flow'!$M$10*(1+'CornSoyWheat Rot. Sensitivity'!$F159)*'Organic Cash Flow'!$M$11-'Organic Cash Flow'!$M$45)</f>
        <v>0</v>
      </c>
      <c r="T159" s="33"/>
      <c r="U159" s="67"/>
      <c r="W159" s="149"/>
      <c r="X159" s="32">
        <f t="shared" si="13"/>
        <v>0.3</v>
      </c>
      <c r="Y159" s="35" t="e">
        <f>G159/NPV('Organic Cash Flow'!$C$3,'Organic Cash Flow'!$E$45,'Organic Cash Flow'!$I$45,'Organic Cash Flow'!$M$45)</f>
        <v>#DIV/0!</v>
      </c>
      <c r="Z159" s="35" t="e">
        <f>H159/NPV('Organic Cash Flow'!$C$3,'Organic Cash Flow'!$E$45,'Organic Cash Flow'!$I$45,'Organic Cash Flow'!$M$45)</f>
        <v>#DIV/0!</v>
      </c>
      <c r="AA159" s="35" t="e">
        <f>I159/NPV('Organic Cash Flow'!$C$3,'Organic Cash Flow'!$E$45,'Organic Cash Flow'!$I$45,'Organic Cash Flow'!$M$45)</f>
        <v>#DIV/0!</v>
      </c>
      <c r="AB159" s="35" t="e">
        <f>J159/NPV('Organic Cash Flow'!$C$3,'Organic Cash Flow'!$E$45,'Organic Cash Flow'!$I$45,'Organic Cash Flow'!$M$45)</f>
        <v>#DIV/0!</v>
      </c>
      <c r="AC159" s="35" t="e">
        <f>K159/NPV('Organic Cash Flow'!$C$3,'Organic Cash Flow'!$E$45,'Organic Cash Flow'!$I$45,'Organic Cash Flow'!$M$45)</f>
        <v>#DIV/0!</v>
      </c>
      <c r="AD159" s="35" t="e">
        <f>L159/NPV('Organic Cash Flow'!$C$3,'Organic Cash Flow'!$E$45,'Organic Cash Flow'!$I$45,'Organic Cash Flow'!$M$45)</f>
        <v>#DIV/0!</v>
      </c>
      <c r="AE159" s="35" t="e">
        <f>M159/NPV('Organic Cash Flow'!$C$3,'Organic Cash Flow'!$E$45,'Organic Cash Flow'!$I$45,'Organic Cash Flow'!$M$45)</f>
        <v>#DIV/0!</v>
      </c>
      <c r="AF159" s="35" t="e">
        <f>N159/NPV('Organic Cash Flow'!$C$3,'Organic Cash Flow'!$E$45,'Organic Cash Flow'!$I$45,'Organic Cash Flow'!$M$45)</f>
        <v>#DIV/0!</v>
      </c>
      <c r="AG159" s="35" t="e">
        <f>O159/NPV('Organic Cash Flow'!$C$3,'Organic Cash Flow'!$E$45,'Organic Cash Flow'!$I$45,'Organic Cash Flow'!$M$45)</f>
        <v>#DIV/0!</v>
      </c>
      <c r="AH159" s="35" t="e">
        <f>P159/NPV('Organic Cash Flow'!$C$3,'Organic Cash Flow'!$E$45,'Organic Cash Flow'!$I$45,'Organic Cash Flow'!$M$45)</f>
        <v>#DIV/0!</v>
      </c>
      <c r="AI159" s="35" t="e">
        <f>Q159/NPV('Organic Cash Flow'!$C$3,'Organic Cash Flow'!$E$45,'Organic Cash Flow'!$I$45,'Organic Cash Flow'!$M$45)</f>
        <v>#DIV/0!</v>
      </c>
      <c r="AJ159" s="35" t="e">
        <f>R159/NPV('Organic Cash Flow'!$C$3,'Organic Cash Flow'!$E$45,'Organic Cash Flow'!$I$45,'Organic Cash Flow'!$M$45)</f>
        <v>#DIV/0!</v>
      </c>
      <c r="AK159" s="35" t="e">
        <f>S159/NPV('Organic Cash Flow'!$C$3,'Organic Cash Flow'!$E$45,'Organic Cash Flow'!$I$45,'Organic Cash Flow'!$M$45)</f>
        <v>#DIV/0!</v>
      </c>
      <c r="AL159" s="17"/>
      <c r="AM159" s="61"/>
    </row>
    <row r="160" spans="1:39" x14ac:dyDescent="0.25">
      <c r="A160" s="167"/>
      <c r="B160" s="17"/>
      <c r="C160" s="17"/>
      <c r="D160" s="17"/>
      <c r="E160" s="17"/>
      <c r="F160" s="17"/>
      <c r="G160" s="17"/>
      <c r="H160" s="17"/>
      <c r="I160" s="17"/>
      <c r="J160" s="17"/>
      <c r="K160" s="17"/>
      <c r="L160" s="17"/>
      <c r="M160" s="17"/>
      <c r="N160" s="17"/>
      <c r="O160" s="17"/>
      <c r="P160" s="17"/>
      <c r="Q160" s="17"/>
      <c r="R160" s="17"/>
      <c r="S160" s="17"/>
      <c r="T160" s="17"/>
      <c r="U160" s="64"/>
      <c r="W160" s="17"/>
      <c r="X160" s="17"/>
      <c r="Y160" s="17"/>
      <c r="Z160" s="17"/>
      <c r="AA160" s="17"/>
      <c r="AB160" s="17"/>
      <c r="AC160" s="17"/>
      <c r="AD160" s="17"/>
      <c r="AE160" s="17"/>
      <c r="AF160" s="17"/>
      <c r="AG160" s="17"/>
      <c r="AH160" s="17"/>
      <c r="AI160" s="17"/>
      <c r="AJ160" s="17"/>
      <c r="AK160" s="17"/>
      <c r="AL160" s="17"/>
      <c r="AM160" s="61"/>
    </row>
    <row r="161" spans="1:39" ht="15.75" thickBot="1" x14ac:dyDescent="0.3">
      <c r="A161" s="168"/>
      <c r="U161" s="61"/>
      <c r="AM161" s="61"/>
    </row>
    <row r="162" spans="1:39"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row>
  </sheetData>
  <mergeCells count="37">
    <mergeCell ref="W78:W90"/>
    <mergeCell ref="Y99:AK99"/>
    <mergeCell ref="W101:W113"/>
    <mergeCell ref="Y122:AK122"/>
    <mergeCell ref="W124:W136"/>
    <mergeCell ref="G142:S142"/>
    <mergeCell ref="B147:B159"/>
    <mergeCell ref="Y8:AK8"/>
    <mergeCell ref="W10:W22"/>
    <mergeCell ref="Y31:AK31"/>
    <mergeCell ref="Y53:AK53"/>
    <mergeCell ref="W55:W67"/>
    <mergeCell ref="G73:S73"/>
    <mergeCell ref="B78:B90"/>
    <mergeCell ref="G96:S96"/>
    <mergeCell ref="B101:B113"/>
    <mergeCell ref="G119:S119"/>
    <mergeCell ref="B124:B136"/>
    <mergeCell ref="Y145:AK145"/>
    <mergeCell ref="W147:W159"/>
    <mergeCell ref="Y76:AK76"/>
    <mergeCell ref="A142:A161"/>
    <mergeCell ref="V2:AL3"/>
    <mergeCell ref="B2:T3"/>
    <mergeCell ref="W28:W47"/>
    <mergeCell ref="A73:A92"/>
    <mergeCell ref="A50:A69"/>
    <mergeCell ref="A96:A115"/>
    <mergeCell ref="A119:A138"/>
    <mergeCell ref="B55:B67"/>
    <mergeCell ref="A4:A23"/>
    <mergeCell ref="B28:B47"/>
    <mergeCell ref="A27:A46"/>
    <mergeCell ref="G5:S5"/>
    <mergeCell ref="B10:B22"/>
    <mergeCell ref="G28:S28"/>
    <mergeCell ref="G50:S50"/>
  </mergeCells>
  <conditionalFormatting sqref="G10:U22">
    <cfRule type="colorScale" priority="15">
      <colorScale>
        <cfvo type="min"/>
        <cfvo type="percentile" val="50"/>
        <cfvo type="max"/>
        <color rgb="FFF8696B"/>
        <color rgb="FFFFEB84"/>
        <color rgb="FF63BE7B"/>
      </colorScale>
    </cfRule>
  </conditionalFormatting>
  <conditionalFormatting sqref="G33:U45">
    <cfRule type="colorScale" priority="14">
      <colorScale>
        <cfvo type="min"/>
        <cfvo type="percentile" val="50"/>
        <cfvo type="max"/>
        <color rgb="FFF8696B"/>
        <color rgb="FFFFEB84"/>
        <color rgb="FF63BE7B"/>
      </colorScale>
    </cfRule>
  </conditionalFormatting>
  <conditionalFormatting sqref="G55:U67">
    <cfRule type="colorScale" priority="13">
      <colorScale>
        <cfvo type="min"/>
        <cfvo type="percentile" val="50"/>
        <cfvo type="max"/>
        <color rgb="FFF8696B"/>
        <color rgb="FFFFEB84"/>
        <color rgb="FF63BE7B"/>
      </colorScale>
    </cfRule>
  </conditionalFormatting>
  <conditionalFormatting sqref="G78:U90">
    <cfRule type="colorScale" priority="12">
      <colorScale>
        <cfvo type="min"/>
        <cfvo type="percentile" val="50"/>
        <cfvo type="max"/>
        <color rgb="FFF8696B"/>
        <color rgb="FFFFEB84"/>
        <color rgb="FF63BE7B"/>
      </colorScale>
    </cfRule>
  </conditionalFormatting>
  <conditionalFormatting sqref="G101:U113">
    <cfRule type="colorScale" priority="11">
      <colorScale>
        <cfvo type="min"/>
        <cfvo type="percentile" val="50"/>
        <cfvo type="max"/>
        <color rgb="FFF8696B"/>
        <color rgb="FFFFEB84"/>
        <color rgb="FF63BE7B"/>
      </colorScale>
    </cfRule>
  </conditionalFormatting>
  <conditionalFormatting sqref="G124:U136">
    <cfRule type="colorScale" priority="9">
      <colorScale>
        <cfvo type="min"/>
        <cfvo type="percentile" val="50"/>
        <cfvo type="max"/>
        <color rgb="FFF8696B"/>
        <color rgb="FFFFEB84"/>
        <color rgb="FF63BE7B"/>
      </colorScale>
    </cfRule>
  </conditionalFormatting>
  <conditionalFormatting sqref="G147:U159">
    <cfRule type="colorScale" priority="8">
      <colorScale>
        <cfvo type="min"/>
        <cfvo type="percentile" val="50"/>
        <cfvo type="max"/>
        <color rgb="FFF8696B"/>
        <color rgb="FFFFEB84"/>
        <color rgb="FF63BE7B"/>
      </colorScale>
    </cfRule>
  </conditionalFormatting>
  <conditionalFormatting sqref="Y10:AK22">
    <cfRule type="colorScale" priority="7">
      <colorScale>
        <cfvo type="min"/>
        <cfvo type="percentile" val="50"/>
        <cfvo type="max"/>
        <color rgb="FFF8696B"/>
        <color rgb="FFFFEB84"/>
        <color rgb="FF63BE7B"/>
      </colorScale>
    </cfRule>
  </conditionalFormatting>
  <conditionalFormatting sqref="Y33:AK45">
    <cfRule type="colorScale" priority="6">
      <colorScale>
        <cfvo type="min"/>
        <cfvo type="percentile" val="50"/>
        <cfvo type="max"/>
        <color rgb="FFF8696B"/>
        <color rgb="FFFFEB84"/>
        <color rgb="FF63BE7B"/>
      </colorScale>
    </cfRule>
  </conditionalFormatting>
  <conditionalFormatting sqref="Y55:AK67">
    <cfRule type="colorScale" priority="5">
      <colorScale>
        <cfvo type="min"/>
        <cfvo type="percentile" val="50"/>
        <cfvo type="max"/>
        <color rgb="FFF8696B"/>
        <color rgb="FFFFEB84"/>
        <color rgb="FF63BE7B"/>
      </colorScale>
    </cfRule>
  </conditionalFormatting>
  <conditionalFormatting sqref="Y78:AK90">
    <cfRule type="colorScale" priority="4">
      <colorScale>
        <cfvo type="min"/>
        <cfvo type="percentile" val="50"/>
        <cfvo type="max"/>
        <color rgb="FFF8696B"/>
        <color rgb="FFFFEB84"/>
        <color rgb="FF63BE7B"/>
      </colorScale>
    </cfRule>
  </conditionalFormatting>
  <conditionalFormatting sqref="Y101:AK113">
    <cfRule type="colorScale" priority="3">
      <colorScale>
        <cfvo type="min"/>
        <cfvo type="percentile" val="50"/>
        <cfvo type="max"/>
        <color rgb="FFF8696B"/>
        <color rgb="FFFFEB84"/>
        <color rgb="FF63BE7B"/>
      </colorScale>
    </cfRule>
  </conditionalFormatting>
  <conditionalFormatting sqref="Y124:AK136">
    <cfRule type="colorScale" priority="2">
      <colorScale>
        <cfvo type="min"/>
        <cfvo type="percentile" val="50"/>
        <cfvo type="max"/>
        <color rgb="FFF8696B"/>
        <color rgb="FFFFEB84"/>
        <color rgb="FF63BE7B"/>
      </colorScale>
    </cfRule>
  </conditionalFormatting>
  <conditionalFormatting sqref="Y147:AK15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8B20DDA9788B4AAB3AB84A7ACD8706" ma:contentTypeVersion="13" ma:contentTypeDescription="Create a new document." ma:contentTypeScope="" ma:versionID="cf27ea3ff99964423fa0a24ee68b410e">
  <xsd:schema xmlns:xsd="http://www.w3.org/2001/XMLSchema" xmlns:xs="http://www.w3.org/2001/XMLSchema" xmlns:p="http://schemas.microsoft.com/office/2006/metadata/properties" xmlns:ns3="99262c58-0782-4b55-9dcd-8dcd9af9969e" xmlns:ns4="e8bc2519-b0f1-4e53-90e4-1eea2f0a0f79" targetNamespace="http://schemas.microsoft.com/office/2006/metadata/properties" ma:root="true" ma:fieldsID="a21d3d93dfbc90d8e96c12ad3837c18e" ns3:_="" ns4:_="">
    <xsd:import namespace="99262c58-0782-4b55-9dcd-8dcd9af9969e"/>
    <xsd:import namespace="e8bc2519-b0f1-4e53-90e4-1eea2f0a0f7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262c58-0782-4b55-9dcd-8dcd9af9969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bc2519-b0f1-4e53-90e4-1eea2f0a0f7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2C29EC-1AE4-4720-9262-68D1EA7B77DF}">
  <ds:schemaRefs>
    <ds:schemaRef ds:uri="e8bc2519-b0f1-4e53-90e4-1eea2f0a0f79"/>
    <ds:schemaRef ds:uri="http://purl.org/dc/dcmitype/"/>
    <ds:schemaRef ds:uri="http://schemas.microsoft.com/office/2006/documentManagement/types"/>
    <ds:schemaRef ds:uri="http://purl.org/dc/elements/1.1/"/>
    <ds:schemaRef ds:uri="99262c58-0782-4b55-9dcd-8dcd9af9969e"/>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E5CC0A11-F47C-45DA-BC6B-C2BE107EB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262c58-0782-4b55-9dcd-8dcd9af9969e"/>
    <ds:schemaRef ds:uri="e8bc2519-b0f1-4e53-90e4-1eea2f0a0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461747-34A4-46F8-A9AC-BE05BD177F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and Info</vt:lpstr>
      <vt:lpstr>Operation Costs</vt:lpstr>
      <vt:lpstr>Transition Cash Flow</vt:lpstr>
      <vt:lpstr>Organic Cash Flow</vt:lpstr>
      <vt:lpstr>Transition Crop Sensnsitivity</vt:lpstr>
      <vt:lpstr>Transition Rotation Sensitivity</vt:lpstr>
      <vt:lpstr>Organic Crop Sensitivity</vt:lpstr>
      <vt:lpstr>Corn Soy Rotation Sensitivity</vt:lpstr>
      <vt:lpstr>CornSoyWheat Rot. Sensitivity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Lancaster</dc:creator>
  <cp:lastModifiedBy>Lancaster, Nicholas A</cp:lastModifiedBy>
  <dcterms:created xsi:type="dcterms:W3CDTF">2020-03-31T17:33:10Z</dcterms:created>
  <dcterms:modified xsi:type="dcterms:W3CDTF">2021-12-20T22:00:04Z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0x010100D08B20DDA9788B4AAB3AB84A7ACD8706</vt:lpwstr>
  </property>
</Properties>
</file>