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uvmoffice-my.sharepoint.com/personal/haomand_uvm_edu/Documents/Desktop/"/>
    </mc:Choice>
  </mc:AlternateContent>
  <xr:revisionPtr revIDLastSave="0" documentId="8_{C3B8C1CE-2391-4E29-A790-8981D83EF89D}" xr6:coauthVersionLast="47" xr6:coauthVersionMax="47" xr10:uidLastSave="{00000000-0000-0000-0000-000000000000}"/>
  <bookViews>
    <workbookView xWindow="34815" yWindow="1755" windowWidth="18420" windowHeight="9990" activeTab="1" xr2:uid="{00000000-000D-0000-FFFF-FFFF00000000}"/>
  </bookViews>
  <sheets>
    <sheet name="Order Sheet" sheetId="1" r:id="rId1"/>
    <sheet name="SARE Acknowledgement" sheetId="3" r:id="rId2"/>
  </sheets>
  <definedNames>
    <definedName name="Fabrics">'Order Sheet'!$C$119</definedName>
    <definedName name="Z_3A624A1C_2780_4CAE_A87A_D2E0C76329A9_.wvu.FilterData" localSheetId="0" hidden="1">'Order Sheet'!$A$22:$T$197</definedName>
    <definedName name="Z_A0F3FAB1_4420_405D_BBBA_6DCD584F6A98_.wvu.FilterData" localSheetId="0" hidden="1">'Order Sheet'!$A$22:$T$196</definedName>
  </definedNames>
  <calcPr calcId="191029"/>
  <customWorkbookViews>
    <customWorkbookView name="Order Consolidate" guid="{3A624A1C-2780-4CAE-A87A-D2E0C76329A9}" maximized="1" windowWidth="0" windowHeight="0" activeSheetId="0"/>
    <customWorkbookView name="Filter 1" guid="{A0F3FAB1-4420-405D-BBBA-6DCD584F6A9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itHdchgn26ZEw9l/IxyiE/do7YlQ=="/>
    </ext>
  </extLst>
</workbook>
</file>

<file path=xl/calcChain.xml><?xml version="1.0" encoding="utf-8"?>
<calcChain xmlns="http://schemas.openxmlformats.org/spreadsheetml/2006/main">
  <c r="J188" i="1" l="1"/>
  <c r="J187" i="1"/>
  <c r="J186" i="1"/>
  <c r="J185" i="1"/>
  <c r="J184" i="1"/>
  <c r="J183" i="1"/>
  <c r="J182" i="1"/>
  <c r="J181" i="1"/>
  <c r="J180" i="1"/>
  <c r="J179" i="1"/>
  <c r="J178" i="1"/>
  <c r="J177" i="1"/>
  <c r="J176" i="1"/>
  <c r="J175" i="1"/>
  <c r="J174" i="1"/>
  <c r="J173" i="1"/>
  <c r="J172" i="1"/>
  <c r="J171" i="1"/>
  <c r="J170" i="1"/>
  <c r="Q165" i="1"/>
  <c r="P165" i="1"/>
  <c r="O165" i="1"/>
  <c r="N165" i="1"/>
  <c r="K165" i="1"/>
  <c r="J165" i="1"/>
  <c r="I165" i="1"/>
  <c r="H165" i="1"/>
  <c r="O162" i="1"/>
  <c r="L162" i="1"/>
  <c r="P162" i="1" s="1"/>
  <c r="K162" i="1"/>
  <c r="J162" i="1"/>
  <c r="I162" i="1"/>
  <c r="O161" i="1"/>
  <c r="L161" i="1"/>
  <c r="P161" i="1" s="1"/>
  <c r="K161" i="1"/>
  <c r="J161" i="1"/>
  <c r="I161" i="1"/>
  <c r="O160" i="1"/>
  <c r="L160" i="1"/>
  <c r="P160" i="1" s="1"/>
  <c r="K160" i="1"/>
  <c r="J160" i="1"/>
  <c r="I160" i="1"/>
  <c r="L155" i="1"/>
  <c r="N155" i="1" s="1"/>
  <c r="P155" i="1" s="1"/>
  <c r="Q155" i="1" s="1"/>
  <c r="K155" i="1"/>
  <c r="J155" i="1"/>
  <c r="H155" i="1"/>
  <c r="O155" i="1" s="1"/>
  <c r="I155" i="1" s="1"/>
  <c r="L154" i="1"/>
  <c r="N154" i="1" s="1"/>
  <c r="P154" i="1" s="1"/>
  <c r="Q154" i="1" s="1"/>
  <c r="K154" i="1"/>
  <c r="J154" i="1"/>
  <c r="H154" i="1"/>
  <c r="O154" i="1" s="1"/>
  <c r="I154" i="1" s="1"/>
  <c r="L153" i="1"/>
  <c r="N153" i="1" s="1"/>
  <c r="P153" i="1" s="1"/>
  <c r="Q153" i="1" s="1"/>
  <c r="J153" i="1"/>
  <c r="H153" i="1"/>
  <c r="K153" i="1" s="1"/>
  <c r="O152" i="1"/>
  <c r="I152" i="1" s="1"/>
  <c r="N152" i="1"/>
  <c r="P152" i="1" s="1"/>
  <c r="Q152" i="1" s="1"/>
  <c r="L152" i="1"/>
  <c r="K152" i="1"/>
  <c r="J152" i="1"/>
  <c r="H152" i="1"/>
  <c r="O149" i="1"/>
  <c r="I149" i="1" s="1"/>
  <c r="L149" i="1"/>
  <c r="N149" i="1" s="1"/>
  <c r="P149" i="1" s="1"/>
  <c r="Q149" i="1" s="1"/>
  <c r="J149" i="1"/>
  <c r="H149" i="1"/>
  <c r="K149" i="1" s="1"/>
  <c r="P148" i="1"/>
  <c r="Q148" i="1" s="1"/>
  <c r="N148" i="1"/>
  <c r="L148" i="1"/>
  <c r="J148" i="1"/>
  <c r="H148" i="1"/>
  <c r="O148" i="1" s="1"/>
  <c r="I148" i="1" s="1"/>
  <c r="L147" i="1"/>
  <c r="N147" i="1" s="1"/>
  <c r="P147" i="1" s="1"/>
  <c r="Q147" i="1" s="1"/>
  <c r="J147" i="1"/>
  <c r="H147" i="1"/>
  <c r="O147" i="1" s="1"/>
  <c r="I147" i="1" s="1"/>
  <c r="P146" i="1"/>
  <c r="Q146" i="1" s="1"/>
  <c r="N146" i="1"/>
  <c r="L146" i="1"/>
  <c r="K146" i="1"/>
  <c r="J146" i="1"/>
  <c r="H146" i="1"/>
  <c r="O146" i="1" s="1"/>
  <c r="I146" i="1" s="1"/>
  <c r="L143" i="1"/>
  <c r="N143" i="1" s="1"/>
  <c r="P143" i="1" s="1"/>
  <c r="Q143" i="1" s="1"/>
  <c r="K143" i="1"/>
  <c r="J143" i="1"/>
  <c r="H143" i="1"/>
  <c r="O143" i="1" s="1"/>
  <c r="I143" i="1" s="1"/>
  <c r="L142" i="1"/>
  <c r="N142" i="1" s="1"/>
  <c r="P142" i="1" s="1"/>
  <c r="Q142" i="1" s="1"/>
  <c r="K142" i="1"/>
  <c r="J142" i="1"/>
  <c r="H142" i="1"/>
  <c r="O142" i="1" s="1"/>
  <c r="I142" i="1" s="1"/>
  <c r="L141" i="1"/>
  <c r="N141" i="1" s="1"/>
  <c r="P141" i="1" s="1"/>
  <c r="Q141" i="1" s="1"/>
  <c r="J141" i="1"/>
  <c r="P140" i="1"/>
  <c r="Q140" i="1" s="1"/>
  <c r="N140" i="1"/>
  <c r="L140" i="1"/>
  <c r="K140" i="1"/>
  <c r="J140" i="1"/>
  <c r="H140" i="1"/>
  <c r="O140" i="1" s="1"/>
  <c r="I140" i="1" s="1"/>
  <c r="L136" i="1"/>
  <c r="N136" i="1" s="1"/>
  <c r="P136" i="1" s="1"/>
  <c r="Q136" i="1" s="1"/>
  <c r="K136" i="1"/>
  <c r="J136" i="1"/>
  <c r="H136" i="1"/>
  <c r="O136" i="1" s="1"/>
  <c r="I136" i="1" s="1"/>
  <c r="L135" i="1"/>
  <c r="N135" i="1" s="1"/>
  <c r="P135" i="1" s="1"/>
  <c r="Q135" i="1" s="1"/>
  <c r="K135" i="1"/>
  <c r="J135" i="1"/>
  <c r="H135" i="1"/>
  <c r="O135" i="1" s="1"/>
  <c r="I135" i="1" s="1"/>
  <c r="L134" i="1"/>
  <c r="N134" i="1" s="1"/>
  <c r="P134" i="1" s="1"/>
  <c r="Q134" i="1" s="1"/>
  <c r="J134" i="1"/>
  <c r="P133" i="1"/>
  <c r="Q133" i="1" s="1"/>
  <c r="N133" i="1"/>
  <c r="L133" i="1"/>
  <c r="K133" i="1"/>
  <c r="J133" i="1"/>
  <c r="H133" i="1"/>
  <c r="O133" i="1" s="1"/>
  <c r="I133" i="1" s="1"/>
  <c r="L130" i="1"/>
  <c r="N130" i="1" s="1"/>
  <c r="P130" i="1" s="1"/>
  <c r="Q130" i="1" s="1"/>
  <c r="K130" i="1"/>
  <c r="J130" i="1"/>
  <c r="H130" i="1"/>
  <c r="O130" i="1" s="1"/>
  <c r="I130" i="1" s="1"/>
  <c r="L129" i="1"/>
  <c r="N129" i="1" s="1"/>
  <c r="P129" i="1" s="1"/>
  <c r="Q129" i="1" s="1"/>
  <c r="K129" i="1"/>
  <c r="J129" i="1"/>
  <c r="H129" i="1"/>
  <c r="O129" i="1" s="1"/>
  <c r="I129" i="1" s="1"/>
  <c r="L128" i="1"/>
  <c r="N128" i="1" s="1"/>
  <c r="P128" i="1" s="1"/>
  <c r="Q128" i="1" s="1"/>
  <c r="J128" i="1"/>
  <c r="N127" i="1"/>
  <c r="P127" i="1" s="1"/>
  <c r="Q127" i="1" s="1"/>
  <c r="L127" i="1"/>
  <c r="K127" i="1"/>
  <c r="J127" i="1"/>
  <c r="H127" i="1"/>
  <c r="O127" i="1" s="1"/>
  <c r="I127" i="1" s="1"/>
  <c r="L124" i="1"/>
  <c r="N124" i="1" s="1"/>
  <c r="P124" i="1" s="1"/>
  <c r="Q124" i="1" s="1"/>
  <c r="K124" i="1"/>
  <c r="J124" i="1"/>
  <c r="H124" i="1"/>
  <c r="O124" i="1" s="1"/>
  <c r="I124" i="1" s="1"/>
  <c r="L123" i="1"/>
  <c r="N123" i="1" s="1"/>
  <c r="P123" i="1" s="1"/>
  <c r="Q123" i="1" s="1"/>
  <c r="K123" i="1"/>
  <c r="J123" i="1"/>
  <c r="H123" i="1"/>
  <c r="O123" i="1" s="1"/>
  <c r="I123" i="1" s="1"/>
  <c r="L122" i="1"/>
  <c r="N122" i="1" s="1"/>
  <c r="P122" i="1" s="1"/>
  <c r="Q122" i="1" s="1"/>
  <c r="J122" i="1"/>
  <c r="L121" i="1"/>
  <c r="N121" i="1" s="1"/>
  <c r="P121" i="1" s="1"/>
  <c r="Q121" i="1" s="1"/>
  <c r="K121" i="1"/>
  <c r="J121" i="1"/>
  <c r="H121" i="1"/>
  <c r="O121" i="1" s="1"/>
  <c r="I121" i="1" s="1"/>
  <c r="L117" i="1"/>
  <c r="N117" i="1" s="1"/>
  <c r="P117" i="1" s="1"/>
  <c r="Q117" i="1" s="1"/>
  <c r="K117" i="1"/>
  <c r="J117" i="1"/>
  <c r="H117" i="1"/>
  <c r="O117" i="1" s="1"/>
  <c r="I117" i="1" s="1"/>
  <c r="L116" i="1"/>
  <c r="N116" i="1" s="1"/>
  <c r="P116" i="1" s="1"/>
  <c r="Q116" i="1" s="1"/>
  <c r="K116" i="1"/>
  <c r="J116" i="1"/>
  <c r="H116" i="1"/>
  <c r="O116" i="1" s="1"/>
  <c r="I116" i="1" s="1"/>
  <c r="L115" i="1"/>
  <c r="N115" i="1" s="1"/>
  <c r="P115" i="1" s="1"/>
  <c r="Q115" i="1" s="1"/>
  <c r="J115" i="1"/>
  <c r="N114" i="1"/>
  <c r="P114" i="1" s="1"/>
  <c r="Q114" i="1" s="1"/>
  <c r="L114" i="1"/>
  <c r="J114" i="1"/>
  <c r="H114" i="1"/>
  <c r="O114" i="1" s="1"/>
  <c r="I114" i="1" s="1"/>
  <c r="L111" i="1"/>
  <c r="N111" i="1" s="1"/>
  <c r="P111" i="1" s="1"/>
  <c r="Q111" i="1" s="1"/>
  <c r="K111" i="1"/>
  <c r="J111" i="1"/>
  <c r="H111" i="1"/>
  <c r="O111" i="1" s="1"/>
  <c r="I111" i="1" s="1"/>
  <c r="L110" i="1"/>
  <c r="N110" i="1" s="1"/>
  <c r="P110" i="1" s="1"/>
  <c r="Q110" i="1" s="1"/>
  <c r="K110" i="1"/>
  <c r="J110" i="1"/>
  <c r="H110" i="1"/>
  <c r="O110" i="1" s="1"/>
  <c r="I110" i="1" s="1"/>
  <c r="L109" i="1"/>
  <c r="N109" i="1" s="1"/>
  <c r="P109" i="1" s="1"/>
  <c r="Q109" i="1" s="1"/>
  <c r="J109" i="1"/>
  <c r="L108" i="1"/>
  <c r="N108" i="1" s="1"/>
  <c r="P108" i="1" s="1"/>
  <c r="Q108" i="1" s="1"/>
  <c r="J108" i="1"/>
  <c r="H108" i="1"/>
  <c r="O108" i="1" s="1"/>
  <c r="I108" i="1" s="1"/>
  <c r="N105" i="1"/>
  <c r="P105" i="1" s="1"/>
  <c r="Q105" i="1" s="1"/>
  <c r="L105" i="1"/>
  <c r="K105" i="1"/>
  <c r="J105" i="1"/>
  <c r="H105" i="1"/>
  <c r="O105" i="1" s="1"/>
  <c r="I105" i="1" s="1"/>
  <c r="L104" i="1"/>
  <c r="N104" i="1" s="1"/>
  <c r="P104" i="1" s="1"/>
  <c r="Q104" i="1" s="1"/>
  <c r="K104" i="1"/>
  <c r="J104" i="1"/>
  <c r="H104" i="1"/>
  <c r="O104" i="1" s="1"/>
  <c r="I104" i="1" s="1"/>
  <c r="L103" i="1"/>
  <c r="N103" i="1" s="1"/>
  <c r="P103" i="1" s="1"/>
  <c r="Q103" i="1" s="1"/>
  <c r="J103" i="1"/>
  <c r="L102" i="1"/>
  <c r="N102" i="1" s="1"/>
  <c r="P102" i="1" s="1"/>
  <c r="Q102" i="1" s="1"/>
  <c r="J102" i="1"/>
  <c r="H102" i="1"/>
  <c r="O102" i="1" s="1"/>
  <c r="I102" i="1" s="1"/>
  <c r="N98" i="1"/>
  <c r="P98" i="1" s="1"/>
  <c r="Q98" i="1" s="1"/>
  <c r="L98" i="1"/>
  <c r="K98" i="1"/>
  <c r="J98" i="1"/>
  <c r="H98" i="1"/>
  <c r="O98" i="1" s="1"/>
  <c r="I98" i="1" s="1"/>
  <c r="L97" i="1"/>
  <c r="N97" i="1" s="1"/>
  <c r="P97" i="1" s="1"/>
  <c r="Q97" i="1" s="1"/>
  <c r="K97" i="1"/>
  <c r="J97" i="1"/>
  <c r="H97" i="1"/>
  <c r="O97" i="1" s="1"/>
  <c r="I97" i="1" s="1"/>
  <c r="L96" i="1"/>
  <c r="N96" i="1" s="1"/>
  <c r="P96" i="1" s="1"/>
  <c r="Q96" i="1" s="1"/>
  <c r="J96" i="1"/>
  <c r="L95" i="1"/>
  <c r="N95" i="1" s="1"/>
  <c r="P95" i="1" s="1"/>
  <c r="Q95" i="1" s="1"/>
  <c r="J95" i="1"/>
  <c r="H95" i="1"/>
  <c r="O95" i="1" s="1"/>
  <c r="I95" i="1" s="1"/>
  <c r="N92" i="1"/>
  <c r="P92" i="1" s="1"/>
  <c r="Q92" i="1" s="1"/>
  <c r="L92" i="1"/>
  <c r="K92" i="1"/>
  <c r="J92" i="1"/>
  <c r="H92" i="1"/>
  <c r="O92" i="1" s="1"/>
  <c r="I92" i="1" s="1"/>
  <c r="L91" i="1"/>
  <c r="N91" i="1" s="1"/>
  <c r="P91" i="1" s="1"/>
  <c r="Q91" i="1" s="1"/>
  <c r="K91" i="1"/>
  <c r="J91" i="1"/>
  <c r="H91" i="1"/>
  <c r="O91" i="1" s="1"/>
  <c r="I91" i="1" s="1"/>
  <c r="L90" i="1"/>
  <c r="N90" i="1" s="1"/>
  <c r="P90" i="1" s="1"/>
  <c r="Q90" i="1" s="1"/>
  <c r="J90" i="1"/>
  <c r="L89" i="1"/>
  <c r="N89" i="1" s="1"/>
  <c r="P89" i="1" s="1"/>
  <c r="Q89" i="1" s="1"/>
  <c r="J89" i="1"/>
  <c r="H89" i="1"/>
  <c r="O89" i="1" s="1"/>
  <c r="I89" i="1" s="1"/>
  <c r="L86" i="1"/>
  <c r="N86" i="1" s="1"/>
  <c r="P86" i="1" s="1"/>
  <c r="Q86" i="1" s="1"/>
  <c r="K86" i="1"/>
  <c r="J86" i="1"/>
  <c r="H86" i="1"/>
  <c r="O86" i="1" s="1"/>
  <c r="I86" i="1" s="1"/>
  <c r="L85" i="1"/>
  <c r="N85" i="1" s="1"/>
  <c r="P85" i="1" s="1"/>
  <c r="Q85" i="1" s="1"/>
  <c r="K85" i="1"/>
  <c r="J85" i="1"/>
  <c r="H85" i="1"/>
  <c r="O85" i="1" s="1"/>
  <c r="I85" i="1" s="1"/>
  <c r="L84" i="1"/>
  <c r="N84" i="1" s="1"/>
  <c r="P84" i="1" s="1"/>
  <c r="Q84" i="1" s="1"/>
  <c r="J84" i="1"/>
  <c r="N83" i="1"/>
  <c r="P83" i="1" s="1"/>
  <c r="Q83" i="1" s="1"/>
  <c r="L83" i="1"/>
  <c r="J83" i="1"/>
  <c r="H83" i="1"/>
  <c r="O83" i="1" s="1"/>
  <c r="I83" i="1" s="1"/>
  <c r="L79" i="1"/>
  <c r="N79" i="1" s="1"/>
  <c r="P79" i="1" s="1"/>
  <c r="Q79" i="1" s="1"/>
  <c r="K79" i="1"/>
  <c r="J79" i="1"/>
  <c r="H79" i="1"/>
  <c r="O79" i="1" s="1"/>
  <c r="I79" i="1" s="1"/>
  <c r="L78" i="1"/>
  <c r="N78" i="1" s="1"/>
  <c r="P78" i="1" s="1"/>
  <c r="Q78" i="1" s="1"/>
  <c r="K78" i="1"/>
  <c r="J78" i="1"/>
  <c r="H78" i="1"/>
  <c r="O78" i="1" s="1"/>
  <c r="I78" i="1" s="1"/>
  <c r="L77" i="1"/>
  <c r="N77" i="1" s="1"/>
  <c r="P77" i="1" s="1"/>
  <c r="Q77" i="1" s="1"/>
  <c r="J77" i="1"/>
  <c r="L76" i="1"/>
  <c r="N76" i="1" s="1"/>
  <c r="P76" i="1" s="1"/>
  <c r="Q76" i="1" s="1"/>
  <c r="J76" i="1"/>
  <c r="H76" i="1"/>
  <c r="O76" i="1" s="1"/>
  <c r="I76" i="1" s="1"/>
  <c r="L73" i="1"/>
  <c r="N73" i="1" s="1"/>
  <c r="P73" i="1" s="1"/>
  <c r="Q73" i="1" s="1"/>
  <c r="K73" i="1"/>
  <c r="J73" i="1"/>
  <c r="H73" i="1"/>
  <c r="O73" i="1" s="1"/>
  <c r="I73" i="1" s="1"/>
  <c r="L72" i="1"/>
  <c r="N72" i="1" s="1"/>
  <c r="P72" i="1" s="1"/>
  <c r="Q72" i="1" s="1"/>
  <c r="K72" i="1"/>
  <c r="J72" i="1"/>
  <c r="H72" i="1"/>
  <c r="O72" i="1" s="1"/>
  <c r="I72" i="1" s="1"/>
  <c r="L71" i="1"/>
  <c r="N71" i="1" s="1"/>
  <c r="P71" i="1" s="1"/>
  <c r="Q71" i="1" s="1"/>
  <c r="J71" i="1"/>
  <c r="L70" i="1"/>
  <c r="N70" i="1" s="1"/>
  <c r="P70" i="1" s="1"/>
  <c r="Q70" i="1" s="1"/>
  <c r="J70" i="1"/>
  <c r="H70" i="1"/>
  <c r="O70" i="1" s="1"/>
  <c r="I70" i="1" s="1"/>
  <c r="L67" i="1"/>
  <c r="N67" i="1" s="1"/>
  <c r="P67" i="1" s="1"/>
  <c r="Q67" i="1" s="1"/>
  <c r="K67" i="1"/>
  <c r="J67" i="1"/>
  <c r="H67" i="1"/>
  <c r="O67" i="1" s="1"/>
  <c r="I67" i="1" s="1"/>
  <c r="L66" i="1"/>
  <c r="N66" i="1" s="1"/>
  <c r="P66" i="1" s="1"/>
  <c r="Q66" i="1" s="1"/>
  <c r="K66" i="1"/>
  <c r="J66" i="1"/>
  <c r="H66" i="1"/>
  <c r="O66" i="1" s="1"/>
  <c r="I66" i="1" s="1"/>
  <c r="L65" i="1"/>
  <c r="N65" i="1" s="1"/>
  <c r="P65" i="1" s="1"/>
  <c r="Q65" i="1" s="1"/>
  <c r="J65" i="1"/>
  <c r="N64" i="1"/>
  <c r="P64" i="1" s="1"/>
  <c r="Q64" i="1" s="1"/>
  <c r="L64" i="1"/>
  <c r="J64" i="1"/>
  <c r="H64" i="1"/>
  <c r="O64" i="1" s="1"/>
  <c r="I64" i="1" s="1"/>
  <c r="L60" i="1"/>
  <c r="N60" i="1" s="1"/>
  <c r="P60" i="1" s="1"/>
  <c r="Q60" i="1" s="1"/>
  <c r="K60" i="1"/>
  <c r="J60" i="1"/>
  <c r="H60" i="1"/>
  <c r="O60" i="1" s="1"/>
  <c r="I60" i="1" s="1"/>
  <c r="L59" i="1"/>
  <c r="N59" i="1" s="1"/>
  <c r="P59" i="1" s="1"/>
  <c r="Q59" i="1" s="1"/>
  <c r="K59" i="1"/>
  <c r="J59" i="1"/>
  <c r="H59" i="1"/>
  <c r="O59" i="1" s="1"/>
  <c r="I59" i="1" s="1"/>
  <c r="L58" i="1"/>
  <c r="N58" i="1" s="1"/>
  <c r="P58" i="1" s="1"/>
  <c r="Q58" i="1" s="1"/>
  <c r="J58" i="1"/>
  <c r="N57" i="1"/>
  <c r="P57" i="1" s="1"/>
  <c r="Q57" i="1" s="1"/>
  <c r="L57" i="1"/>
  <c r="J57" i="1"/>
  <c r="H57" i="1"/>
  <c r="O57" i="1" s="1"/>
  <c r="I57" i="1" s="1"/>
  <c r="N54" i="1"/>
  <c r="P54" i="1" s="1"/>
  <c r="Q54" i="1" s="1"/>
  <c r="L54" i="1"/>
  <c r="K54" i="1"/>
  <c r="J54" i="1"/>
  <c r="H54" i="1"/>
  <c r="O54" i="1" s="1"/>
  <c r="I54" i="1" s="1"/>
  <c r="L53" i="1"/>
  <c r="N53" i="1" s="1"/>
  <c r="P53" i="1" s="1"/>
  <c r="Q53" i="1" s="1"/>
  <c r="K53" i="1"/>
  <c r="J53" i="1"/>
  <c r="H53" i="1"/>
  <c r="O53" i="1" s="1"/>
  <c r="I53" i="1" s="1"/>
  <c r="L52" i="1"/>
  <c r="N52" i="1" s="1"/>
  <c r="P52" i="1" s="1"/>
  <c r="Q52" i="1" s="1"/>
  <c r="J52" i="1"/>
  <c r="N51" i="1"/>
  <c r="P51" i="1" s="1"/>
  <c r="Q51" i="1" s="1"/>
  <c r="L51" i="1"/>
  <c r="J51" i="1"/>
  <c r="H51" i="1"/>
  <c r="O51" i="1" s="1"/>
  <c r="I51" i="1" s="1"/>
  <c r="P48" i="1"/>
  <c r="Q48" i="1" s="1"/>
  <c r="N48" i="1"/>
  <c r="L48" i="1"/>
  <c r="K48" i="1"/>
  <c r="J48" i="1"/>
  <c r="H48" i="1"/>
  <c r="O48" i="1" s="1"/>
  <c r="I48" i="1" s="1"/>
  <c r="L47" i="1"/>
  <c r="N47" i="1" s="1"/>
  <c r="P47" i="1" s="1"/>
  <c r="Q47" i="1" s="1"/>
  <c r="K47" i="1"/>
  <c r="J47" i="1"/>
  <c r="H47" i="1"/>
  <c r="O47" i="1" s="1"/>
  <c r="I47" i="1" s="1"/>
  <c r="L46" i="1"/>
  <c r="N46" i="1" s="1"/>
  <c r="P46" i="1" s="1"/>
  <c r="Q46" i="1" s="1"/>
  <c r="J46" i="1"/>
  <c r="L45" i="1"/>
  <c r="N45" i="1" s="1"/>
  <c r="P45" i="1" s="1"/>
  <c r="Q45" i="1" s="1"/>
  <c r="J45" i="1"/>
  <c r="H45" i="1"/>
  <c r="O45" i="1" s="1"/>
  <c r="I45" i="1" s="1"/>
  <c r="L41" i="1"/>
  <c r="N41" i="1" s="1"/>
  <c r="P41" i="1" s="1"/>
  <c r="Q41" i="1" s="1"/>
  <c r="K41" i="1"/>
  <c r="J41" i="1"/>
  <c r="H41" i="1"/>
  <c r="O41" i="1" s="1"/>
  <c r="I41" i="1" s="1"/>
  <c r="L40" i="1"/>
  <c r="N40" i="1" s="1"/>
  <c r="P40" i="1" s="1"/>
  <c r="Q40" i="1" s="1"/>
  <c r="K40" i="1"/>
  <c r="J40" i="1"/>
  <c r="H40" i="1"/>
  <c r="O40" i="1" s="1"/>
  <c r="I40" i="1" s="1"/>
  <c r="L39" i="1"/>
  <c r="N39" i="1" s="1"/>
  <c r="P39" i="1" s="1"/>
  <c r="Q39" i="1" s="1"/>
  <c r="J39" i="1"/>
  <c r="H39" i="1"/>
  <c r="K39" i="1" s="1"/>
  <c r="O38" i="1"/>
  <c r="I38" i="1" s="1"/>
  <c r="N38" i="1"/>
  <c r="P38" i="1" s="1"/>
  <c r="Q38" i="1" s="1"/>
  <c r="L38" i="1"/>
  <c r="K38" i="1"/>
  <c r="J38" i="1"/>
  <c r="H38" i="1"/>
  <c r="O35" i="1"/>
  <c r="I35" i="1" s="1"/>
  <c r="L35" i="1"/>
  <c r="N35" i="1" s="1"/>
  <c r="P35" i="1" s="1"/>
  <c r="Q35" i="1" s="1"/>
  <c r="J35" i="1"/>
  <c r="H35" i="1"/>
  <c r="K35" i="1" s="1"/>
  <c r="P34" i="1"/>
  <c r="Q34" i="1" s="1"/>
  <c r="N34" i="1"/>
  <c r="L34" i="1"/>
  <c r="J34" i="1"/>
  <c r="H34" i="1"/>
  <c r="O34" i="1" s="1"/>
  <c r="I34" i="1" s="1"/>
  <c r="N33" i="1"/>
  <c r="P33" i="1" s="1"/>
  <c r="Q33" i="1" s="1"/>
  <c r="L33" i="1"/>
  <c r="J33" i="1"/>
  <c r="H33" i="1"/>
  <c r="O33" i="1" s="1"/>
  <c r="I33" i="1" s="1"/>
  <c r="L32" i="1"/>
  <c r="N32" i="1" s="1"/>
  <c r="P32" i="1" s="1"/>
  <c r="Q32" i="1" s="1"/>
  <c r="J32" i="1"/>
  <c r="H32" i="1"/>
  <c r="O32" i="1" s="1"/>
  <c r="I32" i="1" s="1"/>
  <c r="L29" i="1"/>
  <c r="N29" i="1" s="1"/>
  <c r="P29" i="1" s="1"/>
  <c r="Q29" i="1" s="1"/>
  <c r="K29" i="1"/>
  <c r="J29" i="1"/>
  <c r="J3" i="1" s="1"/>
  <c r="F20" i="1" s="1"/>
  <c r="H29" i="1"/>
  <c r="O29" i="1" s="1"/>
  <c r="I29" i="1" s="1"/>
  <c r="L28" i="1"/>
  <c r="N28" i="1" s="1"/>
  <c r="P28" i="1" s="1"/>
  <c r="Q28" i="1" s="1"/>
  <c r="K28" i="1"/>
  <c r="J28" i="1"/>
  <c r="H28" i="1"/>
  <c r="O28" i="1" s="1"/>
  <c r="I28" i="1" s="1"/>
  <c r="L27" i="1"/>
  <c r="N27" i="1" s="1"/>
  <c r="P27" i="1" s="1"/>
  <c r="Q27" i="1" s="1"/>
  <c r="J27" i="1"/>
  <c r="H27" i="1"/>
  <c r="K27" i="1" s="1"/>
  <c r="O26" i="1"/>
  <c r="I26" i="1" s="1"/>
  <c r="N26" i="1"/>
  <c r="P26" i="1" s="1"/>
  <c r="Q26" i="1" s="1"/>
  <c r="L26" i="1"/>
  <c r="K26" i="1"/>
  <c r="J26" i="1"/>
  <c r="H26" i="1"/>
  <c r="O27" i="1" l="1"/>
  <c r="I27" i="1" s="1"/>
  <c r="K32" i="1"/>
  <c r="K3" i="1" s="1"/>
  <c r="F22" i="1" s="1"/>
  <c r="O39" i="1"/>
  <c r="I39" i="1" s="1"/>
  <c r="K45" i="1"/>
  <c r="K51" i="1"/>
  <c r="K57" i="1"/>
  <c r="K64" i="1"/>
  <c r="K70" i="1"/>
  <c r="K76" i="1"/>
  <c r="K83" i="1"/>
  <c r="K89" i="1"/>
  <c r="K95" i="1"/>
  <c r="K102" i="1"/>
  <c r="K108" i="1"/>
  <c r="K114" i="1"/>
  <c r="O153" i="1"/>
  <c r="I153" i="1" s="1"/>
  <c r="K33" i="1"/>
  <c r="K147" i="1"/>
  <c r="N160" i="1"/>
  <c r="Q160" i="1" s="1"/>
  <c r="N161" i="1"/>
  <c r="Q161" i="1" s="1"/>
  <c r="N162" i="1"/>
  <c r="Q162" i="1" s="1"/>
  <c r="F21" i="1"/>
  <c r="K34" i="1"/>
  <c r="K148" i="1"/>
</calcChain>
</file>

<file path=xl/sharedStrings.xml><?xml version="1.0" encoding="utf-8"?>
<sst xmlns="http://schemas.openxmlformats.org/spreadsheetml/2006/main" count="201" uniqueCount="61">
  <si>
    <t>Instructions on how to submit order</t>
  </si>
  <si>
    <t>Subtotal</t>
  </si>
  <si>
    <t>Discount</t>
  </si>
  <si>
    <t>Item</t>
  </si>
  <si>
    <t>Catalog price</t>
  </si>
  <si>
    <t>Retail Shipping</t>
  </si>
  <si>
    <t>Enter Your Order Quantity Here</t>
  </si>
  <si>
    <t>Bulk Order Price</t>
  </si>
  <si>
    <t>Catalog Price + Shipping</t>
  </si>
  <si>
    <t>You Save</t>
  </si>
  <si>
    <t>Bulk Price (Price to Program)</t>
  </si>
  <si>
    <t>Shipping Cost (to program)</t>
  </si>
  <si>
    <t>Total cost to program</t>
  </si>
  <si>
    <t>Savings to Farm</t>
  </si>
  <si>
    <t>Program Retains</t>
  </si>
  <si>
    <t>% markup to program</t>
  </si>
  <si>
    <t>Vendor Code</t>
  </si>
  <si>
    <t>Item Number</t>
  </si>
  <si>
    <t>LOGO --&gt;</t>
  </si>
  <si>
    <t>Order Info</t>
  </si>
  <si>
    <t xml:space="preserve">Name (Your Name or Farm Name you will use for pickup): </t>
  </si>
  <si>
    <t xml:space="preserve">Phone Number: </t>
  </si>
  <si>
    <t>Email:</t>
  </si>
  <si>
    <t>Farm Address &amp; Zip Code:</t>
  </si>
  <si>
    <t>Mailing Address (for refund checks) if different from above:</t>
  </si>
  <si>
    <t>Choose Payment Method:</t>
  </si>
  <si>
    <t>Credit Card - 3.5% Fee Applies</t>
  </si>
  <si>
    <t>Bank transfer is preferred. Credit card requires 3.5% fee.  We will provide you an invoice with a link for digital payment.</t>
  </si>
  <si>
    <t>Choose Pickup Location:</t>
  </si>
  <si>
    <t>Choose Pickup Day/Time:</t>
  </si>
  <si>
    <t>Opt In</t>
  </si>
  <si>
    <t>Are you interested to volunteer on distribution weekend or backorder day?</t>
  </si>
  <si>
    <t>If we have significant backorders this year, we will help arrange shared pickups of backordered items.  If you would like to take part in this service, may we share your farm location and contact with others?</t>
  </si>
  <si>
    <t>Agreements</t>
  </si>
  <si>
    <t>I acknowledge and agree that....</t>
  </si>
  <si>
    <t xml:space="preserve">Agree </t>
  </si>
  <si>
    <t>I will pick up my order on Saturday, March 19th or Sunday, March 20th from the pickup location I’ve chosen.</t>
  </si>
  <si>
    <t>If I don’t pick up my order on those days, I will be billed a $10 fee to compensate the pickup site for making themselves available another time.</t>
  </si>
  <si>
    <t>I am aware that there is a $500 order minimum for 2022 orders.</t>
  </si>
  <si>
    <r>
      <rPr>
        <sz val="12"/>
        <rFont val="Arial"/>
        <family val="2"/>
      </rPr>
      <t xml:space="preserve">I'm aware of </t>
    </r>
    <r>
      <rPr>
        <u/>
        <sz val="12"/>
        <color rgb="FF1155CC"/>
        <rFont val="Arial"/>
        <family val="2"/>
      </rPr>
      <t>the process for backordered or missing items.</t>
    </r>
  </si>
  <si>
    <t>Subtotal Without Wish List Items</t>
  </si>
  <si>
    <t>Discounts</t>
  </si>
  <si>
    <t>Category</t>
  </si>
  <si>
    <t>SUBCATEGORY</t>
  </si>
  <si>
    <t>Description / Link to catalog</t>
  </si>
  <si>
    <t>Example Item</t>
  </si>
  <si>
    <t>VND</t>
  </si>
  <si>
    <t>Wish list items</t>
  </si>
  <si>
    <t>Wish list items are items that one or more farms would like to order, but need to reach an order minimum to achieve the listed price. Enter your desired quantity, but you will ONLY be charged for this item if the total orders from all farms reach the goal.  Got an item you'd like added to the wish list next year?  Let us know!</t>
  </si>
  <si>
    <t>WISH LIST ITEM 1</t>
  </si>
  <si>
    <t>WISH LIST ITEM 2</t>
  </si>
  <si>
    <t>Special Order</t>
  </si>
  <si>
    <r>
      <rPr>
        <sz val="11"/>
        <color theme="1"/>
        <rFont val="Helvetica Neue"/>
      </rPr>
      <t xml:space="preserve">We have access to the full catalog for each of the vendors listed below. If you don't find what you're looking for above, please use this order form to add on items to your order. 
</t>
    </r>
    <r>
      <rPr>
        <b/>
        <sz val="11"/>
        <color theme="1"/>
        <rFont val="Arial"/>
        <family val="2"/>
      </rPr>
      <t>1. Item:</t>
    </r>
    <r>
      <rPr>
        <sz val="11"/>
        <color theme="1"/>
        <rFont val="Arial"/>
        <family val="2"/>
      </rPr>
      <t xml:space="preserve"> Enter the item name as it appears in the catalog.  Include variations like size and color, if there are more than one option.
</t>
    </r>
    <r>
      <rPr>
        <b/>
        <sz val="11"/>
        <color theme="1"/>
        <rFont val="Arial"/>
        <family val="2"/>
      </rPr>
      <t>2. Order Quantity:</t>
    </r>
    <r>
      <rPr>
        <sz val="11"/>
        <color theme="1"/>
        <rFont val="Arial"/>
        <family val="2"/>
      </rPr>
      <t xml:space="preserve"> Enter your desired number of items
</t>
    </r>
    <r>
      <rPr>
        <b/>
        <sz val="11"/>
        <color theme="1"/>
        <rFont val="Arial"/>
        <family val="2"/>
      </rPr>
      <t>3. Price:</t>
    </r>
    <r>
      <rPr>
        <sz val="11"/>
        <color theme="1"/>
        <rFont val="Arial"/>
        <family val="2"/>
      </rPr>
      <t xml:space="preserve"> Enter the catalog price.   
</t>
    </r>
    <r>
      <rPr>
        <b/>
        <sz val="11"/>
        <color theme="1"/>
        <rFont val="Arial"/>
        <family val="2"/>
      </rPr>
      <t>4. Vendor Code:</t>
    </r>
    <r>
      <rPr>
        <sz val="11"/>
        <color theme="1"/>
        <rFont val="Arial"/>
        <family val="2"/>
      </rPr>
      <t xml:space="preserve">  Enter the vendor code to indicate which supplier the item comes from.  Codes are listed below.
</t>
    </r>
    <r>
      <rPr>
        <b/>
        <sz val="11"/>
        <color theme="1"/>
        <rFont val="Arial"/>
        <family val="2"/>
      </rPr>
      <t>5.</t>
    </r>
    <r>
      <rPr>
        <sz val="11"/>
        <color theme="1"/>
        <rFont val="Arial"/>
        <family val="2"/>
      </rPr>
      <t xml:space="preserve"> I</t>
    </r>
    <r>
      <rPr>
        <b/>
        <sz val="11"/>
        <color theme="1"/>
        <rFont val="Arial"/>
        <family val="2"/>
      </rPr>
      <t>tem Number:</t>
    </r>
    <r>
      <rPr>
        <sz val="11"/>
        <color theme="1"/>
        <rFont val="Arial"/>
        <family val="2"/>
      </rPr>
      <t xml:space="preserve">  Enter the item # from the catalog, if one is visible.  Otherwise leave blank.
Final price will be the catalog price from the vendor with no shipping. Lakeview seed orders have a $5/bag shipping surchage the will be assessed on your order. Vendors catalogs are listed below. </t>
    </r>
  </si>
  <si>
    <t>Special Order Items</t>
  </si>
  <si>
    <t>Order Quantity</t>
  </si>
  <si>
    <t>Catalog Price</t>
  </si>
  <si>
    <t>Vendor</t>
  </si>
  <si>
    <t>Catalog</t>
  </si>
  <si>
    <t>Example vendor</t>
  </si>
  <si>
    <t>www.vendor.com</t>
  </si>
  <si>
    <t>This material is based upon work supported by the National Institute of Food and Agriculture, U.S. Department of Agriculture, through the Northeast Sustainable Agriculture Research and Education program under subaward number FNE20-953.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</si>
</sst>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9">
    <font>
      <sz val="10"/>
      <color rgb="FF000000"/>
      <name val="Palatino Linotype"/>
      <scheme val="minor"/>
    </font>
    <font>
      <b/>
      <sz val="11"/>
      <color theme="1"/>
      <name val="Montserrat"/>
    </font>
    <font>
      <b/>
      <sz val="11"/>
      <color rgb="FF666666"/>
      <name val="Montserrat"/>
    </font>
    <font>
      <b/>
      <sz val="11"/>
      <color rgb="FF000000"/>
      <name val="Montserrat"/>
    </font>
    <font>
      <b/>
      <sz val="24"/>
      <color theme="1"/>
      <name val="Montserrat"/>
    </font>
    <font>
      <b/>
      <sz val="11"/>
      <color theme="1"/>
      <name val="Arial"/>
      <family val="2"/>
    </font>
    <font>
      <b/>
      <sz val="12"/>
      <color theme="1"/>
      <name val="Arial"/>
      <family val="2"/>
    </font>
    <font>
      <sz val="11"/>
      <color theme="1"/>
      <name val="Arial"/>
      <family val="2"/>
    </font>
    <font>
      <b/>
      <sz val="11"/>
      <color rgb="FF000000"/>
      <name val="Arial"/>
      <family val="2"/>
    </font>
    <font>
      <sz val="12"/>
      <color theme="1"/>
      <name val="Arial"/>
      <family val="2"/>
    </font>
    <font>
      <sz val="14"/>
      <color theme="1"/>
      <name val="Arial"/>
      <family val="2"/>
    </font>
    <font>
      <b/>
      <sz val="14"/>
      <color theme="1"/>
      <name val="Arial"/>
      <family val="2"/>
    </font>
    <font>
      <u/>
      <sz val="12"/>
      <color rgb="FF0000FF"/>
      <name val="Arial"/>
      <family val="2"/>
    </font>
    <font>
      <sz val="11"/>
      <color rgb="FF000000"/>
      <name val="Arial"/>
      <family val="2"/>
    </font>
    <font>
      <sz val="10"/>
      <color theme="1"/>
      <name val="Arial"/>
      <family val="2"/>
    </font>
    <font>
      <b/>
      <sz val="48"/>
      <color rgb="FFFDD868"/>
      <name val="Bebas Neue"/>
      <family val="2"/>
    </font>
    <font>
      <b/>
      <sz val="48"/>
      <color rgb="FF222222"/>
      <name val="Impact"/>
      <family val="2"/>
    </font>
    <font>
      <sz val="11"/>
      <color theme="1"/>
      <name val="Helvetica Neue"/>
    </font>
    <font>
      <b/>
      <sz val="11"/>
      <color theme="1"/>
      <name val="Helvetica Neue"/>
    </font>
    <font>
      <b/>
      <sz val="11"/>
      <color rgb="FF666666"/>
      <name val="Helvetica Neue"/>
    </font>
    <font>
      <sz val="48"/>
      <color rgb="FFFDD868"/>
      <name val="Lobster"/>
    </font>
    <font>
      <sz val="11"/>
      <color rgb="FF222222"/>
      <name val="Arial"/>
      <family val="2"/>
    </font>
    <font>
      <b/>
      <sz val="48"/>
      <color rgb="FFFDD868"/>
      <name val="Lobster"/>
    </font>
    <font>
      <sz val="10"/>
      <color theme="1"/>
      <name val="Palatino Linotype"/>
      <family val="1"/>
    </font>
    <font>
      <u/>
      <sz val="11"/>
      <color rgb="FF1155CC"/>
      <name val="Helvetica Neue"/>
    </font>
    <font>
      <u/>
      <sz val="11"/>
      <color rgb="FF1155CC"/>
      <name val="Helvetica Neue"/>
    </font>
    <font>
      <sz val="12"/>
      <name val="Arial"/>
      <family val="2"/>
    </font>
    <font>
      <u/>
      <sz val="12"/>
      <color rgb="FF1155CC"/>
      <name val="Arial"/>
      <family val="2"/>
    </font>
    <font>
      <sz val="10"/>
      <color rgb="FF000000"/>
      <name val="Arial"/>
      <family val="2"/>
    </font>
  </fonts>
  <fills count="5">
    <fill>
      <patternFill patternType="none"/>
    </fill>
    <fill>
      <patternFill patternType="gray125"/>
    </fill>
    <fill>
      <patternFill patternType="solid">
        <fgColor rgb="FFDDF2F0"/>
        <bgColor rgb="FFDDF2F0"/>
      </patternFill>
    </fill>
    <fill>
      <patternFill patternType="solid">
        <fgColor rgb="FFEFEFEF"/>
        <bgColor rgb="FFEFEFEF"/>
      </patternFill>
    </fill>
    <fill>
      <patternFill patternType="solid">
        <fgColor rgb="FFD9D9D9"/>
        <bgColor rgb="FFD9D9D9"/>
      </patternFill>
    </fill>
  </fills>
  <borders count="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2">
    <xf numFmtId="0" fontId="0" fillId="0" borderId="0"/>
    <xf numFmtId="0" fontId="28" fillId="0" borderId="4"/>
  </cellStyleXfs>
  <cellXfs count="116">
    <xf numFmtId="0" fontId="0" fillId="0" borderId="0" xfId="0" applyFont="1" applyAlignment="1"/>
    <xf numFmtId="4" fontId="1" fillId="0" borderId="0" xfId="0" applyNumberFormat="1" applyFont="1" applyAlignment="1">
      <alignment horizontal="left" vertical="center"/>
    </xf>
    <xf numFmtId="4" fontId="1" fillId="2" borderId="0" xfId="0" applyNumberFormat="1" applyFont="1" applyFill="1" applyAlignment="1">
      <alignment horizontal="left" vertical="center"/>
    </xf>
    <xf numFmtId="4" fontId="1" fillId="2" borderId="0" xfId="0" applyNumberFormat="1" applyFont="1" applyFill="1" applyAlignment="1">
      <alignment horizontal="left" vertical="center" wrapText="1"/>
    </xf>
    <xf numFmtId="4"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4" fontId="1" fillId="0" borderId="0" xfId="0" applyNumberFormat="1" applyFont="1" applyAlignment="1">
      <alignment horizontal="center" vertical="center"/>
    </xf>
    <xf numFmtId="9" fontId="2" fillId="0" borderId="0" xfId="0" applyNumberFormat="1" applyFont="1" applyAlignment="1">
      <alignment horizontal="center" vertical="center" wrapText="1"/>
    </xf>
    <xf numFmtId="4" fontId="1" fillId="2" borderId="1"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1" fontId="1" fillId="0" borderId="0" xfId="0" applyNumberFormat="1" applyFont="1" applyAlignment="1">
      <alignment horizontal="right" vertical="center" wrapText="1"/>
    </xf>
    <xf numFmtId="4" fontId="1" fillId="0" borderId="0" xfId="0" applyNumberFormat="1" applyFont="1" applyAlignment="1">
      <alignment horizontal="center" vertical="center" wrapText="1"/>
    </xf>
    <xf numFmtId="4" fontId="1" fillId="2" borderId="2"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9" fontId="3" fillId="0" borderId="0" xfId="0" applyNumberFormat="1" applyFont="1" applyAlignment="1">
      <alignment horizontal="center" vertical="center" wrapText="1"/>
    </xf>
    <xf numFmtId="4" fontId="1" fillId="2" borderId="3" xfId="0" applyNumberFormat="1" applyFont="1" applyFill="1" applyBorder="1" applyAlignment="1">
      <alignment horizontal="center" vertical="center" wrapText="1"/>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0" fontId="5" fillId="4" borderId="0" xfId="0" applyFont="1" applyFill="1" applyAlignment="1">
      <alignment horizontal="center" vertical="center" textRotation="90"/>
    </xf>
    <xf numFmtId="0" fontId="6" fillId="4" borderId="0" xfId="0" applyFont="1" applyFill="1" applyAlignment="1">
      <alignment horizontal="right" wrapText="1"/>
    </xf>
    <xf numFmtId="0" fontId="5" fillId="4" borderId="0" xfId="0" applyFont="1" applyFill="1" applyAlignment="1">
      <alignment horizontal="center" vertical="center" wrapText="1"/>
    </xf>
    <xf numFmtId="4" fontId="5" fillId="4" borderId="0" xfId="0" applyNumberFormat="1" applyFont="1" applyFill="1" applyAlignment="1">
      <alignment horizontal="left" vertical="center" wrapText="1"/>
    </xf>
    <xf numFmtId="4" fontId="7" fillId="4" borderId="0" xfId="0" applyNumberFormat="1" applyFont="1" applyFill="1" applyAlignment="1">
      <alignment horizontal="left" vertical="center" wrapText="1"/>
    </xf>
    <xf numFmtId="0" fontId="5" fillId="4" borderId="0" xfId="0" applyFont="1" applyFill="1" applyAlignment="1">
      <alignment horizontal="left" vertical="center" wrapText="1"/>
    </xf>
    <xf numFmtId="0" fontId="8"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right" vertical="center" wrapText="1"/>
    </xf>
    <xf numFmtId="0" fontId="5" fillId="0" borderId="0" xfId="0" applyFont="1" applyAlignment="1">
      <alignment horizontal="right" vertical="center" wrapText="1"/>
    </xf>
    <xf numFmtId="0" fontId="6" fillId="4" borderId="0" xfId="0" applyFont="1" applyFill="1" applyAlignment="1">
      <alignment wrapText="1"/>
    </xf>
    <xf numFmtId="0" fontId="11" fillId="4" borderId="0" xfId="0" applyFont="1" applyFill="1" applyAlignment="1">
      <alignment wrapText="1"/>
    </xf>
    <xf numFmtId="0" fontId="5" fillId="4" borderId="0" xfId="0" applyFont="1" applyFill="1" applyAlignment="1">
      <alignment horizontal="right" vertical="center" wrapText="1"/>
    </xf>
    <xf numFmtId="0" fontId="9" fillId="0" borderId="0" xfId="0" applyFont="1" applyAlignment="1">
      <alignment wrapText="1"/>
    </xf>
    <xf numFmtId="0" fontId="10" fillId="0" borderId="0" xfId="0" applyFont="1" applyAlignment="1"/>
    <xf numFmtId="0" fontId="9" fillId="0" borderId="0" xfId="0" applyFont="1" applyAlignment="1">
      <alignment horizontal="right"/>
    </xf>
    <xf numFmtId="0" fontId="9" fillId="0" borderId="0" xfId="0" applyFont="1" applyAlignment="1">
      <alignment horizontal="right"/>
    </xf>
    <xf numFmtId="0" fontId="12" fillId="0" borderId="0" xfId="0" applyFont="1" applyAlignment="1">
      <alignment wrapText="1"/>
    </xf>
    <xf numFmtId="0" fontId="10" fillId="0" borderId="0" xfId="0" applyFont="1" applyAlignment="1">
      <alignment wrapText="1"/>
    </xf>
    <xf numFmtId="0" fontId="9" fillId="0" borderId="0" xfId="0" applyFont="1" applyAlignment="1">
      <alignment horizontal="right" wrapText="1"/>
    </xf>
    <xf numFmtId="0" fontId="13" fillId="0" borderId="0" xfId="0" applyFont="1" applyAlignment="1">
      <alignment vertical="center" wrapText="1"/>
    </xf>
    <xf numFmtId="0" fontId="14" fillId="4" borderId="0" xfId="0" applyFont="1" applyFill="1"/>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17" fillId="0" borderId="0" xfId="0" applyFont="1" applyAlignment="1">
      <alignment vertical="center"/>
    </xf>
    <xf numFmtId="0" fontId="17" fillId="2" borderId="2" xfId="0" applyFont="1" applyFill="1" applyBorder="1" applyAlignment="1">
      <alignment vertical="center"/>
    </xf>
    <xf numFmtId="4" fontId="18" fillId="3" borderId="2" xfId="0" applyNumberFormat="1" applyFont="1" applyFill="1" applyBorder="1" applyAlignment="1">
      <alignment vertical="center"/>
    </xf>
    <xf numFmtId="4" fontId="17" fillId="0" borderId="0" xfId="0" applyNumberFormat="1" applyFont="1" applyAlignment="1">
      <alignment vertical="center"/>
    </xf>
    <xf numFmtId="4" fontId="18" fillId="0" borderId="0" xfId="0" applyNumberFormat="1" applyFont="1" applyAlignment="1">
      <alignment vertical="center" wrapText="1"/>
    </xf>
    <xf numFmtId="4" fontId="17" fillId="0" borderId="0" xfId="0" applyNumberFormat="1" applyFont="1" applyAlignment="1">
      <alignment vertical="center"/>
    </xf>
    <xf numFmtId="4" fontId="17" fillId="0" borderId="0" xfId="0" applyNumberFormat="1" applyFont="1" applyAlignment="1">
      <alignment horizontal="right" vertical="center"/>
    </xf>
    <xf numFmtId="9" fontId="19" fillId="0" borderId="0" xfId="0" applyNumberFormat="1" applyFont="1" applyAlignment="1">
      <alignment vertical="center"/>
    </xf>
    <xf numFmtId="10" fontId="17" fillId="0" borderId="0" xfId="0" applyNumberFormat="1" applyFont="1" applyAlignment="1">
      <alignment vertical="center"/>
    </xf>
    <xf numFmtId="1" fontId="17" fillId="0" borderId="0" xfId="0" applyNumberFormat="1" applyFont="1" applyAlignment="1">
      <alignment horizontal="right" vertical="center"/>
    </xf>
    <xf numFmtId="4" fontId="17" fillId="0" borderId="0" xfId="0" applyNumberFormat="1" applyFont="1" applyAlignment="1">
      <alignment vertical="center" wrapText="1"/>
    </xf>
    <xf numFmtId="2" fontId="17" fillId="0" borderId="0" xfId="0" applyNumberFormat="1" applyFont="1" applyAlignment="1">
      <alignment vertical="center"/>
    </xf>
    <xf numFmtId="4" fontId="17" fillId="0" borderId="0" xfId="0" applyNumberFormat="1" applyFont="1" applyAlignment="1">
      <alignment vertical="center"/>
    </xf>
    <xf numFmtId="1"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0" fillId="0" borderId="0" xfId="0" applyFont="1" applyAlignment="1">
      <alignment horizontal="left" vertical="center"/>
    </xf>
    <xf numFmtId="0" fontId="13" fillId="0" borderId="0" xfId="0" applyFont="1" applyAlignment="1">
      <alignment horizontal="center" vertical="center" wrapText="1"/>
    </xf>
    <xf numFmtId="0" fontId="13" fillId="2" borderId="2" xfId="0" applyFont="1" applyFill="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7" fillId="0" borderId="0" xfId="0" applyFont="1" applyAlignment="1">
      <alignment horizontal="right" vertical="center"/>
    </xf>
    <xf numFmtId="0" fontId="3" fillId="0" borderId="0" xfId="0" applyFont="1" applyAlignment="1">
      <alignment vertical="center" wrapText="1"/>
    </xf>
    <xf numFmtId="0" fontId="7" fillId="0" borderId="0" xfId="0" applyFont="1" applyAlignment="1">
      <alignment vertical="center" wrapText="1"/>
    </xf>
    <xf numFmtId="4" fontId="17" fillId="2" borderId="2" xfId="0" applyNumberFormat="1" applyFont="1" applyFill="1" applyBorder="1" applyAlignment="1">
      <alignment vertical="center"/>
    </xf>
    <xf numFmtId="2" fontId="17" fillId="2" borderId="2" xfId="0" applyNumberFormat="1" applyFont="1" applyFill="1" applyBorder="1" applyAlignment="1">
      <alignment vertical="center"/>
    </xf>
    <xf numFmtId="0" fontId="21" fillId="0" borderId="0" xfId="0" applyFont="1" applyAlignment="1">
      <alignment vertical="center"/>
    </xf>
    <xf numFmtId="4" fontId="17" fillId="0" borderId="0" xfId="0" applyNumberFormat="1" applyFont="1" applyAlignment="1">
      <alignment vertical="center" wrapText="1"/>
    </xf>
    <xf numFmtId="4" fontId="18" fillId="0" borderId="0" xfId="0" applyNumberFormat="1" applyFont="1" applyAlignment="1">
      <alignment vertical="center"/>
    </xf>
    <xf numFmtId="4" fontId="22" fillId="0" borderId="0" xfId="0" applyNumberFormat="1" applyFont="1" applyAlignment="1">
      <alignment horizontal="left" vertical="center"/>
    </xf>
    <xf numFmtId="4" fontId="18" fillId="0" borderId="0" xfId="0" applyNumberFormat="1" applyFont="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xf>
    <xf numFmtId="10" fontId="1" fillId="0" borderId="0" xfId="0" applyNumberFormat="1" applyFont="1" applyAlignment="1">
      <alignment horizontal="center" vertical="center"/>
    </xf>
    <xf numFmtId="165" fontId="1" fillId="3" borderId="2" xfId="0" applyNumberFormat="1" applyFont="1" applyFill="1" applyBorder="1" applyAlignment="1">
      <alignment horizontal="center" vertical="center" wrapText="1"/>
    </xf>
    <xf numFmtId="165" fontId="17" fillId="0" borderId="0" xfId="0" applyNumberFormat="1" applyFont="1" applyAlignment="1">
      <alignment horizontal="righ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164" fontId="18" fillId="0" borderId="0" xfId="0" applyNumberFormat="1" applyFont="1" applyAlignment="1">
      <alignment wrapText="1"/>
    </xf>
    <xf numFmtId="0" fontId="18" fillId="0" borderId="0" xfId="0" applyFont="1" applyAlignment="1">
      <alignment wrapText="1"/>
    </xf>
    <xf numFmtId="0" fontId="18" fillId="0" borderId="0" xfId="0" applyFont="1" applyAlignment="1"/>
    <xf numFmtId="0" fontId="23" fillId="0" borderId="0" xfId="0" applyFont="1"/>
    <xf numFmtId="10" fontId="23" fillId="0" borderId="0" xfId="0" applyNumberFormat="1" applyFont="1"/>
    <xf numFmtId="1" fontId="18" fillId="0" borderId="4" xfId="0" applyNumberFormat="1" applyFont="1" applyBorder="1" applyAlignment="1">
      <alignment wrapText="1"/>
    </xf>
    <xf numFmtId="0" fontId="23" fillId="0" borderId="0" xfId="0" applyFont="1" applyAlignment="1"/>
    <xf numFmtId="0" fontId="24" fillId="0" borderId="4" xfId="0" applyFont="1" applyBorder="1" applyAlignment="1"/>
    <xf numFmtId="0" fontId="23" fillId="0" borderId="4" xfId="0" applyFont="1" applyBorder="1"/>
    <xf numFmtId="1" fontId="23" fillId="0" borderId="0" xfId="0" applyNumberFormat="1" applyFont="1" applyAlignment="1"/>
    <xf numFmtId="0" fontId="23" fillId="0" borderId="4" xfId="0" applyFont="1" applyBorder="1" applyAlignment="1"/>
    <xf numFmtId="0" fontId="25" fillId="0" borderId="4" xfId="0" applyFont="1" applyBorder="1" applyAlignment="1"/>
    <xf numFmtId="1" fontId="7" fillId="0" borderId="0" xfId="0" applyNumberFormat="1" applyFont="1"/>
    <xf numFmtId="1" fontId="23" fillId="0" borderId="0" xfId="0" applyNumberFormat="1" applyFont="1"/>
    <xf numFmtId="164" fontId="23" fillId="0" borderId="4" xfId="0" applyNumberFormat="1" applyFont="1" applyBorder="1" applyAlignment="1"/>
    <xf numFmtId="164" fontId="23" fillId="0" borderId="0" xfId="0" applyNumberFormat="1" applyFont="1"/>
    <xf numFmtId="0" fontId="13" fillId="0" borderId="0" xfId="0" applyFont="1" applyAlignment="1">
      <alignment vertical="center"/>
    </xf>
    <xf numFmtId="0" fontId="13" fillId="0" borderId="0" xfId="0" applyFont="1" applyAlignment="1">
      <alignment vertical="center"/>
    </xf>
    <xf numFmtId="0" fontId="5" fillId="4" borderId="0" xfId="0" applyFont="1" applyFill="1" applyAlignment="1">
      <alignment horizontal="center" vertical="center" textRotation="90"/>
    </xf>
    <xf numFmtId="0" fontId="0" fillId="0" borderId="0" xfId="0" applyFont="1" applyAlignment="1"/>
    <xf numFmtId="0" fontId="5" fillId="4" borderId="0" xfId="0" applyFont="1" applyFill="1" applyAlignment="1">
      <alignment horizontal="center" vertical="center" textRotation="90" wrapText="1"/>
    </xf>
    <xf numFmtId="4" fontId="7" fillId="4" borderId="0" xfId="0" applyNumberFormat="1" applyFont="1" applyFill="1" applyAlignment="1">
      <alignment horizontal="left" vertical="center" wrapText="1"/>
    </xf>
    <xf numFmtId="4" fontId="5" fillId="4" borderId="0" xfId="0" applyNumberFormat="1" applyFont="1" applyFill="1" applyAlignment="1">
      <alignment horizontal="left" vertical="center" wrapText="1"/>
    </xf>
    <xf numFmtId="0" fontId="28" fillId="0" borderId="4" xfId="1" applyAlignment="1">
      <alignment wrapText="1"/>
    </xf>
    <xf numFmtId="0" fontId="28" fillId="0" borderId="4" xfId="1"/>
  </cellXfs>
  <cellStyles count="2">
    <cellStyle name="Normal" xfId="0" builtinId="0"/>
    <cellStyle name="Normal 2" xfId="1" xr:uid="{6B89131E-2917-4CF5-AE6E-DF678901B48D}"/>
  </cellStyles>
  <dxfs count="1">
    <dxf>
      <fill>
        <patternFill patternType="solid">
          <fgColor rgb="FFFCE8B2"/>
          <bgColor rgb="FFFCE8B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2</xdr:col>
      <xdr:colOff>255270</xdr:colOff>
      <xdr:row>11</xdr:row>
      <xdr:rowOff>129540</xdr:rowOff>
    </xdr:to>
    <xdr:pic>
      <xdr:nvPicPr>
        <xdr:cNvPr id="2" name="Picture 1">
          <a:extLst>
            <a:ext uri="{FF2B5EF4-FFF2-40B4-BE49-F238E27FC236}">
              <a16:creationId xmlns:a16="http://schemas.microsoft.com/office/drawing/2014/main" id="{6D107E12-5335-4844-AE36-1FBEDC473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0"/>
          <a:ext cx="147637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Palatino Linotype"/>
        <a:ea typeface="Palatino Linotype"/>
        <a:cs typeface="Palatino Linotype"/>
      </a:majorFont>
      <a:minorFont>
        <a:latin typeface="Palatino Linotype"/>
        <a:ea typeface="Palatino Linotype"/>
        <a:cs typeface="Palatino Linotyp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vendor.com/" TargetMode="External"/><Relationship Id="rId1" Type="http://schemas.openxmlformats.org/officeDocument/2006/relationships/hyperlink" Target="https://www.hvfarmbulkorder.com/faq"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897"/>
  <sheetViews>
    <sheetView showGridLines="0" workbookViewId="0">
      <pane ySplit="3" topLeftCell="A4" activePane="bottomLeft" state="frozen"/>
      <selection pane="bottomLeft" activeCell="A5" sqref="A5:B11"/>
    </sheetView>
  </sheetViews>
  <sheetFormatPr defaultColWidth="14.44140625" defaultRowHeight="15" customHeight="1"/>
  <cols>
    <col min="1" max="1" width="1.5546875" customWidth="1"/>
    <col min="2" max="2" width="3.109375" customWidth="1"/>
    <col min="3" max="3" width="87.6640625" customWidth="1"/>
    <col min="4" max="4" width="11" hidden="1" customWidth="1"/>
    <col min="5" max="5" width="11.88671875" hidden="1" customWidth="1"/>
    <col min="6" max="6" width="13.5546875" customWidth="1"/>
    <col min="7" max="7" width="11.44140625" customWidth="1"/>
    <col min="8" max="8" width="11.33203125" customWidth="1"/>
    <col min="9" max="9" width="7" customWidth="1"/>
    <col min="10" max="11" width="11.5546875" customWidth="1"/>
    <col min="12" max="12" width="14.88671875" hidden="1" customWidth="1"/>
    <col min="13" max="13" width="11.44140625" hidden="1" customWidth="1"/>
    <col min="14" max="14" width="12.6640625" hidden="1" customWidth="1"/>
    <col min="15" max="15" width="10.109375" hidden="1" customWidth="1"/>
    <col min="16" max="16" width="11.6640625" hidden="1" customWidth="1"/>
    <col min="17" max="17" width="14.44140625" hidden="1" customWidth="1"/>
    <col min="18" max="18" width="10.109375" hidden="1" customWidth="1"/>
    <col min="19" max="19" width="9.5546875" customWidth="1"/>
    <col min="20" max="20" width="10.5546875" customWidth="1"/>
  </cols>
  <sheetData>
    <row r="1" spans="1:20" ht="16.8">
      <c r="A1" s="1"/>
      <c r="B1" s="2" t="s">
        <v>0</v>
      </c>
      <c r="C1" s="3"/>
      <c r="D1" s="4"/>
      <c r="E1" s="4"/>
      <c r="F1" s="4"/>
      <c r="G1" s="5"/>
      <c r="H1" s="4"/>
      <c r="I1" s="4"/>
      <c r="J1" s="4"/>
      <c r="K1" s="4"/>
      <c r="L1" s="4"/>
      <c r="M1" s="4"/>
      <c r="N1" s="4"/>
      <c r="O1" s="4"/>
      <c r="P1" s="4"/>
      <c r="Q1" s="4"/>
      <c r="R1" s="4"/>
      <c r="S1" s="4"/>
      <c r="T1" s="4"/>
    </row>
    <row r="2" spans="1:20" ht="16.8">
      <c r="A2" s="6"/>
      <c r="B2" s="6"/>
      <c r="C2" s="4"/>
      <c r="D2" s="4"/>
      <c r="E2" s="4"/>
      <c r="F2" s="4"/>
      <c r="G2" s="4"/>
      <c r="H2" s="4"/>
      <c r="I2" s="7"/>
      <c r="J2" s="8" t="s">
        <v>1</v>
      </c>
      <c r="K2" s="8" t="s">
        <v>2</v>
      </c>
      <c r="L2" s="4"/>
      <c r="M2" s="4"/>
      <c r="N2" s="4"/>
      <c r="O2" s="9"/>
      <c r="P2" s="4"/>
      <c r="Q2" s="10"/>
      <c r="R2" s="10"/>
      <c r="S2" s="4"/>
      <c r="T2" s="11"/>
    </row>
    <row r="3" spans="1:20" ht="67.2">
      <c r="A3" s="6"/>
      <c r="B3" s="6"/>
      <c r="C3" s="4" t="s">
        <v>3</v>
      </c>
      <c r="D3" s="12" t="s">
        <v>4</v>
      </c>
      <c r="E3" s="4" t="s">
        <v>5</v>
      </c>
      <c r="F3" s="13" t="s">
        <v>6</v>
      </c>
      <c r="G3" s="14" t="s">
        <v>7</v>
      </c>
      <c r="H3" s="4" t="s">
        <v>8</v>
      </c>
      <c r="I3" s="15" t="s">
        <v>9</v>
      </c>
      <c r="J3" s="16">
        <f>SUM(J26:J188)</f>
        <v>0</v>
      </c>
      <c r="K3" s="16">
        <f>SUM(K26:K166)</f>
        <v>0</v>
      </c>
      <c r="L3" s="12" t="s">
        <v>10</v>
      </c>
      <c r="M3" s="12" t="s">
        <v>11</v>
      </c>
      <c r="N3" s="12" t="s">
        <v>12</v>
      </c>
      <c r="O3" s="9" t="s">
        <v>13</v>
      </c>
      <c r="P3" s="12" t="s">
        <v>14</v>
      </c>
      <c r="Q3" s="17" t="s">
        <v>15</v>
      </c>
      <c r="R3" s="10"/>
      <c r="S3" s="4" t="s">
        <v>16</v>
      </c>
      <c r="T3" s="18" t="s">
        <v>17</v>
      </c>
    </row>
    <row r="4" spans="1:20" ht="135" customHeight="1">
      <c r="A4" s="6"/>
      <c r="B4" s="6"/>
      <c r="C4" s="19" t="s">
        <v>18</v>
      </c>
      <c r="D4" s="4"/>
      <c r="E4" s="4"/>
      <c r="F4" s="4"/>
      <c r="G4" s="4"/>
      <c r="H4" s="4"/>
      <c r="I4" s="4"/>
      <c r="J4" s="4"/>
      <c r="K4" s="4"/>
      <c r="L4" s="4"/>
      <c r="M4" s="4"/>
      <c r="N4" s="4"/>
      <c r="O4" s="4"/>
      <c r="P4" s="4"/>
      <c r="Q4" s="4"/>
      <c r="R4" s="4"/>
      <c r="S4" s="4"/>
      <c r="T4" s="4"/>
    </row>
    <row r="5" spans="1:20" ht="16.2">
      <c r="A5" s="109" t="s">
        <v>19</v>
      </c>
      <c r="B5" s="110"/>
      <c r="C5" s="21" t="s">
        <v>20</v>
      </c>
      <c r="D5" s="22"/>
      <c r="E5" s="22"/>
      <c r="F5" s="113"/>
      <c r="G5" s="110"/>
      <c r="H5" s="110"/>
      <c r="I5" s="110"/>
      <c r="J5" s="110"/>
      <c r="K5" s="110"/>
      <c r="L5" s="110"/>
      <c r="M5" s="110"/>
      <c r="N5" s="110"/>
      <c r="O5" s="110"/>
      <c r="P5" s="110"/>
      <c r="Q5" s="110"/>
      <c r="R5" s="110"/>
      <c r="S5" s="110"/>
      <c r="T5" s="110"/>
    </row>
    <row r="6" spans="1:20" ht="16.2">
      <c r="A6" s="110"/>
      <c r="B6" s="110"/>
      <c r="C6" s="21" t="s">
        <v>21</v>
      </c>
      <c r="D6" s="22"/>
      <c r="E6" s="22"/>
      <c r="F6" s="113"/>
      <c r="G6" s="110"/>
      <c r="H6" s="110"/>
      <c r="I6" s="110"/>
      <c r="J6" s="110"/>
      <c r="K6" s="110"/>
      <c r="L6" s="110"/>
      <c r="M6" s="110"/>
      <c r="N6" s="110"/>
      <c r="O6" s="110"/>
      <c r="P6" s="110"/>
      <c r="Q6" s="110"/>
      <c r="R6" s="110"/>
      <c r="S6" s="110"/>
      <c r="T6" s="110"/>
    </row>
    <row r="7" spans="1:20" ht="16.2">
      <c r="A7" s="110"/>
      <c r="B7" s="110"/>
      <c r="C7" s="21" t="s">
        <v>22</v>
      </c>
      <c r="D7" s="22"/>
      <c r="E7" s="22"/>
      <c r="F7" s="113"/>
      <c r="G7" s="110"/>
      <c r="H7" s="110"/>
      <c r="I7" s="110"/>
      <c r="J7" s="110"/>
      <c r="K7" s="110"/>
      <c r="L7" s="110"/>
      <c r="M7" s="110"/>
      <c r="N7" s="110"/>
      <c r="O7" s="110"/>
      <c r="P7" s="110"/>
      <c r="Q7" s="110"/>
      <c r="R7" s="110"/>
      <c r="S7" s="110"/>
      <c r="T7" s="110"/>
    </row>
    <row r="8" spans="1:20" ht="16.2">
      <c r="A8" s="110"/>
      <c r="B8" s="110"/>
      <c r="C8" s="21" t="s">
        <v>23</v>
      </c>
      <c r="D8" s="22"/>
      <c r="E8" s="22"/>
      <c r="F8" s="23"/>
      <c r="G8" s="23"/>
      <c r="H8" s="23"/>
      <c r="I8" s="23"/>
      <c r="J8" s="23"/>
      <c r="K8" s="23"/>
      <c r="L8" s="23"/>
      <c r="M8" s="23"/>
      <c r="N8" s="23"/>
      <c r="O8" s="23"/>
      <c r="P8" s="23"/>
      <c r="Q8" s="23"/>
      <c r="R8" s="23"/>
      <c r="S8" s="23"/>
      <c r="T8" s="23"/>
    </row>
    <row r="9" spans="1:20" ht="16.2">
      <c r="A9" s="110"/>
      <c r="B9" s="110"/>
      <c r="C9" s="21" t="s">
        <v>24</v>
      </c>
      <c r="D9" s="22"/>
      <c r="E9" s="22"/>
      <c r="F9" s="23"/>
      <c r="G9" s="23"/>
      <c r="H9" s="23"/>
      <c r="I9" s="23"/>
      <c r="J9" s="23"/>
      <c r="K9" s="23"/>
      <c r="L9" s="23"/>
      <c r="M9" s="23"/>
      <c r="N9" s="23"/>
      <c r="O9" s="23"/>
      <c r="P9" s="23"/>
      <c r="Q9" s="23"/>
      <c r="R9" s="23"/>
      <c r="S9" s="23"/>
      <c r="T9" s="23"/>
    </row>
    <row r="10" spans="1:20" ht="16.2">
      <c r="A10" s="110"/>
      <c r="B10" s="110"/>
      <c r="C10" s="21" t="s">
        <v>25</v>
      </c>
      <c r="D10" s="22"/>
      <c r="E10" s="22"/>
      <c r="F10" s="112" t="s">
        <v>26</v>
      </c>
      <c r="G10" s="110"/>
      <c r="H10" s="112" t="s">
        <v>27</v>
      </c>
      <c r="I10" s="110"/>
      <c r="J10" s="110"/>
      <c r="K10" s="110"/>
      <c r="L10" s="110"/>
      <c r="M10" s="110"/>
      <c r="N10" s="110"/>
      <c r="O10" s="110"/>
      <c r="P10" s="110"/>
      <c r="Q10" s="110"/>
      <c r="R10" s="110"/>
      <c r="S10" s="110"/>
      <c r="T10" s="110"/>
    </row>
    <row r="11" spans="1:20" ht="16.2">
      <c r="A11" s="110"/>
      <c r="B11" s="110"/>
      <c r="C11" s="21" t="s">
        <v>28</v>
      </c>
      <c r="D11" s="22"/>
      <c r="E11" s="22"/>
      <c r="F11" s="113"/>
      <c r="G11" s="110"/>
      <c r="H11" s="25"/>
      <c r="I11" s="26"/>
      <c r="J11" s="25"/>
      <c r="K11" s="25"/>
      <c r="L11" s="25"/>
      <c r="M11" s="25"/>
      <c r="N11" s="25"/>
      <c r="O11" s="25"/>
      <c r="P11" s="25"/>
      <c r="Q11" s="25"/>
      <c r="R11" s="25"/>
      <c r="S11" s="25"/>
      <c r="T11" s="25"/>
    </row>
    <row r="12" spans="1:20" ht="16.2">
      <c r="A12" s="20"/>
      <c r="B12" s="20"/>
      <c r="C12" s="21" t="s">
        <v>29</v>
      </c>
      <c r="D12" s="22"/>
      <c r="E12" s="22"/>
      <c r="F12" s="113"/>
      <c r="G12" s="110"/>
      <c r="H12" s="25"/>
      <c r="I12" s="26"/>
      <c r="J12" s="25"/>
      <c r="K12" s="25"/>
      <c r="L12" s="25"/>
      <c r="M12" s="25"/>
      <c r="N12" s="25"/>
      <c r="O12" s="25"/>
      <c r="P12" s="25"/>
      <c r="Q12" s="25"/>
      <c r="R12" s="25"/>
      <c r="S12" s="25"/>
      <c r="T12" s="25"/>
    </row>
    <row r="13" spans="1:20" ht="17.399999999999999">
      <c r="A13" s="109" t="s">
        <v>30</v>
      </c>
      <c r="B13" s="110"/>
      <c r="C13" s="27" t="s">
        <v>31</v>
      </c>
      <c r="D13" s="28"/>
      <c r="E13" s="28"/>
      <c r="F13" s="29" t="b">
        <v>0</v>
      </c>
      <c r="G13" s="28"/>
      <c r="H13" s="28"/>
      <c r="I13" s="28"/>
      <c r="J13" s="28"/>
      <c r="K13" s="28"/>
      <c r="L13" s="28"/>
      <c r="M13" s="28"/>
      <c r="N13" s="28"/>
      <c r="O13" s="28"/>
      <c r="P13" s="28"/>
      <c r="Q13" s="28"/>
      <c r="R13" s="28"/>
      <c r="S13" s="28"/>
      <c r="T13" s="28"/>
    </row>
    <row r="14" spans="1:20" ht="45">
      <c r="A14" s="110"/>
      <c r="B14" s="110"/>
      <c r="C14" s="27" t="s">
        <v>32</v>
      </c>
      <c r="D14" s="28"/>
      <c r="E14" s="28"/>
      <c r="F14" s="30" t="b">
        <v>0</v>
      </c>
      <c r="G14" s="28"/>
      <c r="H14" s="28"/>
      <c r="I14" s="28"/>
      <c r="J14" s="28"/>
      <c r="K14" s="28"/>
      <c r="L14" s="28"/>
      <c r="M14" s="28"/>
      <c r="N14" s="28"/>
      <c r="O14" s="28"/>
      <c r="P14" s="28"/>
      <c r="Q14" s="28"/>
      <c r="R14" s="28"/>
      <c r="S14" s="28"/>
      <c r="T14" s="28"/>
    </row>
    <row r="15" spans="1:20" ht="18">
      <c r="A15" s="111" t="s">
        <v>33</v>
      </c>
      <c r="B15" s="110"/>
      <c r="C15" s="31" t="s">
        <v>34</v>
      </c>
      <c r="D15" s="32"/>
      <c r="E15" s="32"/>
      <c r="F15" s="33" t="s">
        <v>35</v>
      </c>
      <c r="G15" s="32"/>
      <c r="H15" s="32"/>
      <c r="I15" s="32"/>
      <c r="J15" s="32"/>
      <c r="K15" s="32"/>
      <c r="L15" s="32"/>
      <c r="M15" s="32"/>
      <c r="N15" s="32"/>
      <c r="O15" s="32"/>
      <c r="P15" s="32"/>
      <c r="Q15" s="25"/>
      <c r="R15" s="25"/>
      <c r="S15" s="25"/>
      <c r="T15" s="33"/>
    </row>
    <row r="16" spans="1:20" ht="31.2">
      <c r="A16" s="110"/>
      <c r="B16" s="110"/>
      <c r="C16" s="34" t="s">
        <v>36</v>
      </c>
      <c r="D16" s="35"/>
      <c r="E16" s="35"/>
      <c r="F16" s="36" t="b">
        <v>0</v>
      </c>
      <c r="G16" s="35"/>
      <c r="H16" s="35"/>
      <c r="I16" s="35"/>
      <c r="J16" s="35"/>
      <c r="K16" s="35"/>
      <c r="L16" s="35"/>
      <c r="M16" s="35"/>
      <c r="N16" s="35"/>
      <c r="O16" s="35"/>
      <c r="P16" s="35"/>
      <c r="Q16" s="29"/>
      <c r="R16" s="29"/>
      <c r="S16" s="29"/>
      <c r="T16" s="29"/>
    </row>
    <row r="17" spans="1:20" ht="31.2">
      <c r="A17" s="110"/>
      <c r="B17" s="110"/>
      <c r="C17" s="34" t="s">
        <v>37</v>
      </c>
      <c r="D17" s="35"/>
      <c r="E17" s="35"/>
      <c r="F17" s="37" t="b">
        <v>0</v>
      </c>
      <c r="G17" s="35"/>
      <c r="H17" s="35"/>
      <c r="I17" s="35"/>
      <c r="J17" s="35"/>
      <c r="K17" s="35"/>
      <c r="L17" s="35"/>
      <c r="M17" s="35"/>
      <c r="N17" s="35"/>
      <c r="O17" s="35"/>
      <c r="P17" s="35"/>
      <c r="Q17" s="29"/>
      <c r="R17" s="29"/>
      <c r="S17" s="29"/>
      <c r="T17" s="29"/>
    </row>
    <row r="18" spans="1:20" ht="19.5" customHeight="1">
      <c r="A18" s="110"/>
      <c r="B18" s="110"/>
      <c r="C18" s="34" t="s">
        <v>38</v>
      </c>
      <c r="D18" s="35"/>
      <c r="E18" s="35"/>
      <c r="F18" s="37" t="b">
        <v>0</v>
      </c>
      <c r="G18" s="35"/>
      <c r="H18" s="35"/>
      <c r="I18" s="35"/>
      <c r="J18" s="35"/>
      <c r="K18" s="35"/>
      <c r="L18" s="35"/>
      <c r="M18" s="35"/>
      <c r="N18" s="35"/>
      <c r="O18" s="35"/>
      <c r="P18" s="35"/>
      <c r="Q18" s="29"/>
      <c r="R18" s="29"/>
      <c r="S18" s="29"/>
      <c r="T18" s="29"/>
    </row>
    <row r="19" spans="1:20" ht="22.5" customHeight="1">
      <c r="A19" s="110"/>
      <c r="B19" s="110"/>
      <c r="C19" s="38" t="s">
        <v>39</v>
      </c>
      <c r="D19" s="39"/>
      <c r="E19" s="39"/>
      <c r="F19" s="40" t="b">
        <v>0</v>
      </c>
      <c r="G19" s="39"/>
      <c r="H19" s="39"/>
      <c r="I19" s="39"/>
      <c r="J19" s="39"/>
      <c r="K19" s="39"/>
      <c r="L19" s="39"/>
      <c r="M19" s="39"/>
      <c r="N19" s="39"/>
      <c r="O19" s="39"/>
      <c r="P19" s="39"/>
      <c r="Q19" s="41"/>
      <c r="R19" s="41"/>
      <c r="S19" s="41"/>
      <c r="T19" s="29"/>
    </row>
    <row r="20" spans="1:20" ht="16.2">
      <c r="A20" s="42"/>
      <c r="B20" s="42"/>
      <c r="C20" s="21" t="s">
        <v>1</v>
      </c>
      <c r="D20" s="22"/>
      <c r="E20" s="22"/>
      <c r="F20" s="112">
        <f>J3</f>
        <v>0</v>
      </c>
      <c r="G20" s="110"/>
      <c r="H20" s="112"/>
      <c r="I20" s="110"/>
      <c r="J20" s="110"/>
      <c r="K20" s="110"/>
      <c r="L20" s="110"/>
      <c r="M20" s="110"/>
      <c r="N20" s="110"/>
      <c r="O20" s="110"/>
      <c r="P20" s="110"/>
      <c r="Q20" s="110"/>
      <c r="R20" s="110"/>
      <c r="S20" s="110"/>
      <c r="T20" s="110"/>
    </row>
    <row r="21" spans="1:20" ht="15.75" customHeight="1">
      <c r="A21" s="42"/>
      <c r="B21" s="42"/>
      <c r="C21" s="21" t="s">
        <v>40</v>
      </c>
      <c r="D21" s="22"/>
      <c r="E21" s="22"/>
      <c r="F21" s="24">
        <f>SUM(J26:J155)+SUM(J170:J188)</f>
        <v>0</v>
      </c>
      <c r="G21" s="24"/>
      <c r="H21" s="24"/>
      <c r="I21" s="24"/>
      <c r="J21" s="24"/>
      <c r="K21" s="24"/>
      <c r="L21" s="24"/>
      <c r="M21" s="24"/>
      <c r="N21" s="24"/>
      <c r="O21" s="24"/>
      <c r="P21" s="24"/>
      <c r="Q21" s="24"/>
      <c r="R21" s="24"/>
      <c r="S21" s="24"/>
      <c r="T21" s="24"/>
    </row>
    <row r="22" spans="1:20" ht="15.75" customHeight="1">
      <c r="A22" s="42"/>
      <c r="B22" s="42"/>
      <c r="C22" s="21" t="s">
        <v>41</v>
      </c>
      <c r="D22" s="22"/>
      <c r="E22" s="22"/>
      <c r="F22" s="112">
        <f>K3</f>
        <v>0</v>
      </c>
      <c r="G22" s="110"/>
      <c r="H22" s="25"/>
      <c r="I22" s="26"/>
      <c r="J22" s="25"/>
      <c r="K22" s="25"/>
      <c r="L22" s="25"/>
      <c r="M22" s="25"/>
      <c r="N22" s="25"/>
      <c r="O22" s="25"/>
      <c r="P22" s="25"/>
      <c r="Q22" s="25"/>
      <c r="R22" s="25"/>
      <c r="S22" s="25"/>
      <c r="T22" s="25"/>
    </row>
    <row r="23" spans="1:20" ht="15.75" customHeight="1">
      <c r="A23" s="43"/>
      <c r="B23" s="43"/>
      <c r="C23" s="44" t="s">
        <v>42</v>
      </c>
      <c r="D23" s="45"/>
      <c r="E23" s="45"/>
      <c r="F23" s="45"/>
      <c r="G23" s="45"/>
      <c r="H23" s="45"/>
      <c r="I23" s="45"/>
      <c r="J23" s="45"/>
      <c r="K23" s="45"/>
      <c r="L23" s="45"/>
      <c r="M23" s="45"/>
      <c r="N23" s="45"/>
      <c r="O23" s="45"/>
      <c r="P23" s="45"/>
      <c r="Q23" s="45"/>
      <c r="R23" s="45"/>
      <c r="S23" s="45"/>
      <c r="T23" s="45"/>
    </row>
    <row r="24" spans="1:20" ht="15.75" customHeight="1">
      <c r="A24" s="46"/>
      <c r="B24" s="47" t="s">
        <v>43</v>
      </c>
      <c r="C24" s="48"/>
      <c r="D24" s="49"/>
      <c r="E24" s="49"/>
      <c r="F24" s="50"/>
      <c r="G24" s="51"/>
      <c r="H24" s="48"/>
      <c r="I24" s="48"/>
      <c r="J24" s="48"/>
      <c r="K24" s="48"/>
      <c r="L24" s="48"/>
      <c r="M24" s="48"/>
      <c r="N24" s="48"/>
      <c r="O24" s="48"/>
      <c r="P24" s="48"/>
      <c r="Q24" s="48"/>
      <c r="R24" s="48"/>
      <c r="S24" s="48"/>
      <c r="T24" s="48"/>
    </row>
    <row r="25" spans="1:20" ht="15.75" customHeight="1">
      <c r="A25" s="52"/>
      <c r="B25" s="52"/>
      <c r="C25" s="53" t="s">
        <v>44</v>
      </c>
      <c r="D25" s="54"/>
      <c r="E25" s="54"/>
      <c r="F25" s="50"/>
      <c r="G25" s="51"/>
      <c r="H25" s="55"/>
      <c r="I25" s="56"/>
      <c r="J25" s="54"/>
      <c r="K25" s="54"/>
      <c r="L25" s="54"/>
      <c r="M25" s="54"/>
      <c r="N25" s="54"/>
      <c r="O25" s="54"/>
      <c r="P25" s="54"/>
      <c r="Q25" s="57"/>
      <c r="R25" s="57"/>
      <c r="S25" s="54"/>
      <c r="T25" s="58"/>
    </row>
    <row r="26" spans="1:20" ht="15.75" customHeight="1">
      <c r="A26" s="52"/>
      <c r="B26" s="52"/>
      <c r="C26" s="59" t="s">
        <v>45</v>
      </c>
      <c r="D26" s="54">
        <v>13.95</v>
      </c>
      <c r="E26" s="54">
        <v>3.75</v>
      </c>
      <c r="F26" s="50"/>
      <c r="G26" s="51">
        <v>13</v>
      </c>
      <c r="H26" s="55">
        <f t="shared" ref="H26:H29" si="0">D26+E26</f>
        <v>17.7</v>
      </c>
      <c r="I26" s="56">
        <f t="shared" ref="I26:I29" si="1">O26/H26</f>
        <v>0.2655367231638418</v>
      </c>
      <c r="J26" s="60">
        <f t="shared" ref="J26:J29" si="2">G26*F26</f>
        <v>0</v>
      </c>
      <c r="K26" s="60">
        <f t="shared" ref="K26:K29" si="3">(H26-G26)*F26</f>
        <v>0</v>
      </c>
      <c r="L26" s="54">
        <f t="shared" ref="L26:L27" si="4">0.28*40</f>
        <v>11.200000000000001</v>
      </c>
      <c r="M26" s="54"/>
      <c r="N26" s="54">
        <f t="shared" ref="N26:N29" si="5">L26+M26</f>
        <v>11.200000000000001</v>
      </c>
      <c r="O26" s="54">
        <f t="shared" ref="O26:O29" si="6">H26-G26</f>
        <v>4.6999999999999993</v>
      </c>
      <c r="P26" s="54">
        <f t="shared" ref="P26:P29" si="7">G26-N26</f>
        <v>1.7999999999999989</v>
      </c>
      <c r="Q26" s="57">
        <f t="shared" ref="Q26:Q29" si="8">P26/N26</f>
        <v>0.16071428571428562</v>
      </c>
      <c r="R26" s="57"/>
      <c r="S26" s="61" t="s">
        <v>46</v>
      </c>
      <c r="T26" s="62">
        <v>1234</v>
      </c>
    </row>
    <row r="27" spans="1:20" ht="15.75" customHeight="1">
      <c r="A27" s="52"/>
      <c r="B27" s="52"/>
      <c r="C27" s="59" t="s">
        <v>3</v>
      </c>
      <c r="D27" s="54">
        <v>13.95</v>
      </c>
      <c r="E27" s="54">
        <v>3.75</v>
      </c>
      <c r="F27" s="50"/>
      <c r="G27" s="51">
        <v>13</v>
      </c>
      <c r="H27" s="55">
        <f t="shared" si="0"/>
        <v>17.7</v>
      </c>
      <c r="I27" s="56">
        <f t="shared" si="1"/>
        <v>0.2655367231638418</v>
      </c>
      <c r="J27" s="60">
        <f t="shared" si="2"/>
        <v>0</v>
      </c>
      <c r="K27" s="60">
        <f t="shared" si="3"/>
        <v>0</v>
      </c>
      <c r="L27" s="54">
        <f t="shared" si="4"/>
        <v>11.200000000000001</v>
      </c>
      <c r="M27" s="54"/>
      <c r="N27" s="54">
        <f t="shared" si="5"/>
        <v>11.200000000000001</v>
      </c>
      <c r="O27" s="54">
        <f t="shared" si="6"/>
        <v>4.6999999999999993</v>
      </c>
      <c r="P27" s="54">
        <f t="shared" si="7"/>
        <v>1.7999999999999989</v>
      </c>
      <c r="Q27" s="57">
        <f t="shared" si="8"/>
        <v>0.16071428571428562</v>
      </c>
      <c r="R27" s="57"/>
      <c r="S27" s="54"/>
      <c r="T27" s="58"/>
    </row>
    <row r="28" spans="1:20" ht="15.75" customHeight="1">
      <c r="A28" s="52"/>
      <c r="B28" s="52"/>
      <c r="C28" s="59" t="s">
        <v>3</v>
      </c>
      <c r="D28" s="54">
        <v>27.95</v>
      </c>
      <c r="E28" s="54">
        <v>3.75</v>
      </c>
      <c r="F28" s="50"/>
      <c r="G28" s="51">
        <v>25</v>
      </c>
      <c r="H28" s="55">
        <f t="shared" si="0"/>
        <v>31.7</v>
      </c>
      <c r="I28" s="56">
        <f t="shared" si="1"/>
        <v>0.2113564668769716</v>
      </c>
      <c r="J28" s="63">
        <f t="shared" si="2"/>
        <v>0</v>
      </c>
      <c r="K28" s="60">
        <f t="shared" si="3"/>
        <v>0</v>
      </c>
      <c r="L28" s="54">
        <f t="shared" ref="L28:L29" si="9">0.48*50</f>
        <v>24</v>
      </c>
      <c r="M28" s="54"/>
      <c r="N28" s="54">
        <f t="shared" si="5"/>
        <v>24</v>
      </c>
      <c r="O28" s="54">
        <f t="shared" si="6"/>
        <v>6.6999999999999993</v>
      </c>
      <c r="P28" s="54">
        <f t="shared" si="7"/>
        <v>1</v>
      </c>
      <c r="Q28" s="57">
        <f t="shared" si="8"/>
        <v>4.1666666666666664E-2</v>
      </c>
      <c r="R28" s="57"/>
      <c r="S28" s="54"/>
      <c r="T28" s="58"/>
    </row>
    <row r="29" spans="1:20" ht="15.75" customHeight="1">
      <c r="A29" s="52"/>
      <c r="B29" s="52"/>
      <c r="C29" s="59" t="s">
        <v>3</v>
      </c>
      <c r="D29" s="54">
        <v>25.95</v>
      </c>
      <c r="E29" s="54">
        <v>3.75</v>
      </c>
      <c r="F29" s="50"/>
      <c r="G29" s="51">
        <v>25</v>
      </c>
      <c r="H29" s="55">
        <f t="shared" si="0"/>
        <v>29.7</v>
      </c>
      <c r="I29" s="56">
        <f t="shared" si="1"/>
        <v>0.15824915824915822</v>
      </c>
      <c r="J29" s="63">
        <f t="shared" si="2"/>
        <v>0</v>
      </c>
      <c r="K29" s="60">
        <f t="shared" si="3"/>
        <v>0</v>
      </c>
      <c r="L29" s="54">
        <f t="shared" si="9"/>
        <v>24</v>
      </c>
      <c r="M29" s="54"/>
      <c r="N29" s="54">
        <f t="shared" si="5"/>
        <v>24</v>
      </c>
      <c r="O29" s="54">
        <f t="shared" si="6"/>
        <v>4.6999999999999993</v>
      </c>
      <c r="P29" s="54">
        <f t="shared" si="7"/>
        <v>1</v>
      </c>
      <c r="Q29" s="57">
        <f t="shared" si="8"/>
        <v>4.1666666666666664E-2</v>
      </c>
      <c r="R29" s="57"/>
      <c r="S29" s="54"/>
      <c r="T29" s="58"/>
    </row>
    <row r="30" spans="1:20" ht="15.75" customHeight="1">
      <c r="A30" s="46"/>
      <c r="B30" s="47" t="s">
        <v>43</v>
      </c>
      <c r="C30" s="48"/>
      <c r="D30" s="49"/>
      <c r="E30" s="49"/>
      <c r="F30" s="50"/>
      <c r="G30" s="51"/>
      <c r="H30" s="48"/>
      <c r="I30" s="48"/>
      <c r="J30" s="48"/>
      <c r="K30" s="48"/>
      <c r="L30" s="48"/>
      <c r="M30" s="48"/>
      <c r="N30" s="48"/>
      <c r="O30" s="48"/>
      <c r="P30" s="48"/>
      <c r="Q30" s="48"/>
      <c r="R30" s="48"/>
      <c r="S30" s="48"/>
      <c r="T30" s="48"/>
    </row>
    <row r="31" spans="1:20" ht="15.75" customHeight="1">
      <c r="A31" s="52"/>
      <c r="B31" s="52"/>
      <c r="C31" s="53" t="s">
        <v>44</v>
      </c>
      <c r="D31" s="54"/>
      <c r="E31" s="54"/>
      <c r="F31" s="50"/>
      <c r="G31" s="51"/>
      <c r="H31" s="55"/>
      <c r="I31" s="56"/>
      <c r="J31" s="54"/>
      <c r="K31" s="54"/>
      <c r="L31" s="54"/>
      <c r="M31" s="54"/>
      <c r="N31" s="54"/>
      <c r="O31" s="54"/>
      <c r="P31" s="54"/>
      <c r="Q31" s="57"/>
      <c r="R31" s="57"/>
      <c r="S31" s="54"/>
      <c r="T31" s="58"/>
    </row>
    <row r="32" spans="1:20" ht="15.75" customHeight="1">
      <c r="A32" s="52"/>
      <c r="B32" s="52"/>
      <c r="C32" s="59" t="s">
        <v>3</v>
      </c>
      <c r="D32" s="54">
        <v>13.95</v>
      </c>
      <c r="E32" s="54">
        <v>3.75</v>
      </c>
      <c r="F32" s="50"/>
      <c r="G32" s="51">
        <v>13</v>
      </c>
      <c r="H32" s="55">
        <f t="shared" ref="H32:H35" si="10">D32+E32</f>
        <v>17.7</v>
      </c>
      <c r="I32" s="56">
        <f t="shared" ref="I32:I35" si="11">O32/H32</f>
        <v>0.2655367231638418</v>
      </c>
      <c r="J32" s="60">
        <f t="shared" ref="J32:J35" si="12">G32*F32</f>
        <v>0</v>
      </c>
      <c r="K32" s="60">
        <f t="shared" ref="K32:K35" si="13">(H32-G32)*F32</f>
        <v>0</v>
      </c>
      <c r="L32" s="54">
        <f t="shared" ref="L32:L33" si="14">0.28*40</f>
        <v>11.200000000000001</v>
      </c>
      <c r="M32" s="54"/>
      <c r="N32" s="54">
        <f t="shared" ref="N32:N35" si="15">L32+M32</f>
        <v>11.200000000000001</v>
      </c>
      <c r="O32" s="54">
        <f t="shared" ref="O32:O35" si="16">H32-G32</f>
        <v>4.6999999999999993</v>
      </c>
      <c r="P32" s="54">
        <f t="shared" ref="P32:P35" si="17">G32-N32</f>
        <v>1.7999999999999989</v>
      </c>
      <c r="Q32" s="57">
        <f t="shared" ref="Q32:Q35" si="18">P32/N32</f>
        <v>0.16071428571428562</v>
      </c>
      <c r="R32" s="57"/>
      <c r="S32" s="54"/>
      <c r="T32" s="58"/>
    </row>
    <row r="33" spans="1:20" ht="15.75" customHeight="1">
      <c r="A33" s="52"/>
      <c r="B33" s="52"/>
      <c r="C33" s="59" t="s">
        <v>3</v>
      </c>
      <c r="D33" s="54">
        <v>525</v>
      </c>
      <c r="E33" s="54">
        <v>75</v>
      </c>
      <c r="F33" s="50"/>
      <c r="G33" s="51">
        <v>13</v>
      </c>
      <c r="H33" s="55">
        <f t="shared" si="10"/>
        <v>600</v>
      </c>
      <c r="I33" s="56">
        <f t="shared" si="11"/>
        <v>0.97833333333333339</v>
      </c>
      <c r="J33" s="60">
        <f t="shared" si="12"/>
        <v>0</v>
      </c>
      <c r="K33" s="60">
        <f t="shared" si="13"/>
        <v>0</v>
      </c>
      <c r="L33" s="54">
        <f t="shared" si="14"/>
        <v>11.200000000000001</v>
      </c>
      <c r="M33" s="54"/>
      <c r="N33" s="54">
        <f t="shared" si="15"/>
        <v>11.200000000000001</v>
      </c>
      <c r="O33" s="54">
        <f t="shared" si="16"/>
        <v>587</v>
      </c>
      <c r="P33" s="54">
        <f t="shared" si="17"/>
        <v>1.7999999999999989</v>
      </c>
      <c r="Q33" s="57">
        <f t="shared" si="18"/>
        <v>0.16071428571428562</v>
      </c>
      <c r="R33" s="57"/>
      <c r="S33" s="54"/>
      <c r="T33" s="58"/>
    </row>
    <row r="34" spans="1:20" ht="15.75" customHeight="1">
      <c r="A34" s="52"/>
      <c r="B34" s="52"/>
      <c r="C34" s="59" t="s">
        <v>3</v>
      </c>
      <c r="D34" s="54">
        <v>27.95</v>
      </c>
      <c r="E34" s="54">
        <v>3.75</v>
      </c>
      <c r="F34" s="50"/>
      <c r="G34" s="51">
        <v>25</v>
      </c>
      <c r="H34" s="55">
        <f t="shared" si="10"/>
        <v>31.7</v>
      </c>
      <c r="I34" s="56">
        <f t="shared" si="11"/>
        <v>0.2113564668769716</v>
      </c>
      <c r="J34" s="63">
        <f t="shared" si="12"/>
        <v>0</v>
      </c>
      <c r="K34" s="60">
        <f t="shared" si="13"/>
        <v>0</v>
      </c>
      <c r="L34" s="54">
        <f t="shared" ref="L34:L35" si="19">0.48*50</f>
        <v>24</v>
      </c>
      <c r="M34" s="54"/>
      <c r="N34" s="54">
        <f t="shared" si="15"/>
        <v>24</v>
      </c>
      <c r="O34" s="54">
        <f t="shared" si="16"/>
        <v>6.6999999999999993</v>
      </c>
      <c r="P34" s="54">
        <f t="shared" si="17"/>
        <v>1</v>
      </c>
      <c r="Q34" s="57">
        <f t="shared" si="18"/>
        <v>4.1666666666666664E-2</v>
      </c>
      <c r="R34" s="57"/>
      <c r="S34" s="54"/>
      <c r="T34" s="58"/>
    </row>
    <row r="35" spans="1:20" ht="15.75" customHeight="1">
      <c r="A35" s="52"/>
      <c r="B35" s="52"/>
      <c r="C35" s="59" t="s">
        <v>3</v>
      </c>
      <c r="D35" s="54">
        <v>25.95</v>
      </c>
      <c r="E35" s="54">
        <v>3.75</v>
      </c>
      <c r="F35" s="50"/>
      <c r="G35" s="51">
        <v>25</v>
      </c>
      <c r="H35" s="55">
        <f t="shared" si="10"/>
        <v>29.7</v>
      </c>
      <c r="I35" s="56">
        <f t="shared" si="11"/>
        <v>0.15824915824915822</v>
      </c>
      <c r="J35" s="63">
        <f t="shared" si="12"/>
        <v>0</v>
      </c>
      <c r="K35" s="60">
        <f t="shared" si="13"/>
        <v>0</v>
      </c>
      <c r="L35" s="54">
        <f t="shared" si="19"/>
        <v>24</v>
      </c>
      <c r="M35" s="54"/>
      <c r="N35" s="54">
        <f t="shared" si="15"/>
        <v>24</v>
      </c>
      <c r="O35" s="54">
        <f t="shared" si="16"/>
        <v>4.6999999999999993</v>
      </c>
      <c r="P35" s="54">
        <f t="shared" si="17"/>
        <v>1</v>
      </c>
      <c r="Q35" s="57">
        <f t="shared" si="18"/>
        <v>4.1666666666666664E-2</v>
      </c>
      <c r="R35" s="57"/>
      <c r="S35" s="54"/>
      <c r="T35" s="58"/>
    </row>
    <row r="36" spans="1:20" ht="15.75" customHeight="1">
      <c r="A36" s="46"/>
      <c r="B36" s="47" t="s">
        <v>43</v>
      </c>
      <c r="C36" s="48"/>
      <c r="D36" s="49"/>
      <c r="E36" s="49"/>
      <c r="F36" s="50"/>
      <c r="G36" s="51"/>
      <c r="H36" s="48"/>
      <c r="I36" s="48"/>
      <c r="J36" s="48"/>
      <c r="K36" s="48"/>
      <c r="L36" s="48"/>
      <c r="M36" s="48"/>
      <c r="N36" s="48"/>
      <c r="O36" s="48"/>
      <c r="P36" s="48"/>
      <c r="Q36" s="48"/>
      <c r="R36" s="48"/>
      <c r="S36" s="48"/>
      <c r="T36" s="48"/>
    </row>
    <row r="37" spans="1:20" ht="15.75" customHeight="1">
      <c r="A37" s="52"/>
      <c r="B37" s="52"/>
      <c r="C37" s="53" t="s">
        <v>44</v>
      </c>
      <c r="D37" s="54"/>
      <c r="E37" s="54"/>
      <c r="F37" s="50"/>
      <c r="G37" s="51"/>
      <c r="H37" s="55"/>
      <c r="I37" s="56"/>
      <c r="J37" s="54"/>
      <c r="K37" s="54"/>
      <c r="L37" s="54"/>
      <c r="M37" s="54"/>
      <c r="N37" s="54"/>
      <c r="O37" s="54"/>
      <c r="P37" s="54"/>
      <c r="Q37" s="57"/>
      <c r="R37" s="57"/>
      <c r="S37" s="54"/>
      <c r="T37" s="58"/>
    </row>
    <row r="38" spans="1:20" ht="15.75" customHeight="1">
      <c r="A38" s="52"/>
      <c r="B38" s="52"/>
      <c r="C38" s="59" t="s">
        <v>3</v>
      </c>
      <c r="D38" s="54">
        <v>13.95</v>
      </c>
      <c r="E38" s="54">
        <v>3.75</v>
      </c>
      <c r="F38" s="50"/>
      <c r="G38" s="51">
        <v>13</v>
      </c>
      <c r="H38" s="55">
        <f t="shared" ref="H38:H41" si="20">D38+E38</f>
        <v>17.7</v>
      </c>
      <c r="I38" s="56">
        <f t="shared" ref="I38:I41" si="21">O38/H38</f>
        <v>0.2655367231638418</v>
      </c>
      <c r="J38" s="60">
        <f t="shared" ref="J38:J41" si="22">G38*F38</f>
        <v>0</v>
      </c>
      <c r="K38" s="60">
        <f t="shared" ref="K38:K41" si="23">(H38-G38)*F38</f>
        <v>0</v>
      </c>
      <c r="L38" s="54">
        <f t="shared" ref="L38:L39" si="24">0.28*40</f>
        <v>11.200000000000001</v>
      </c>
      <c r="M38" s="54"/>
      <c r="N38" s="54">
        <f t="shared" ref="N38:N41" si="25">L38+M38</f>
        <v>11.200000000000001</v>
      </c>
      <c r="O38" s="54">
        <f t="shared" ref="O38:O41" si="26">H38-G38</f>
        <v>4.6999999999999993</v>
      </c>
      <c r="P38" s="54">
        <f t="shared" ref="P38:P41" si="27">G38-N38</f>
        <v>1.7999999999999989</v>
      </c>
      <c r="Q38" s="57">
        <f t="shared" ref="Q38:Q41" si="28">P38/N38</f>
        <v>0.16071428571428562</v>
      </c>
      <c r="R38" s="57"/>
      <c r="S38" s="54"/>
      <c r="T38" s="58"/>
    </row>
    <row r="39" spans="1:20" ht="15.75" customHeight="1">
      <c r="A39" s="52"/>
      <c r="B39" s="52"/>
      <c r="C39" s="59" t="s">
        <v>3</v>
      </c>
      <c r="D39" s="54">
        <v>525</v>
      </c>
      <c r="E39" s="54">
        <v>75</v>
      </c>
      <c r="F39" s="50"/>
      <c r="G39" s="51">
        <v>13</v>
      </c>
      <c r="H39" s="55">
        <f t="shared" si="20"/>
        <v>600</v>
      </c>
      <c r="I39" s="56">
        <f t="shared" si="21"/>
        <v>0.97833333333333339</v>
      </c>
      <c r="J39" s="60">
        <f t="shared" si="22"/>
        <v>0</v>
      </c>
      <c r="K39" s="60">
        <f t="shared" si="23"/>
        <v>0</v>
      </c>
      <c r="L39" s="54">
        <f t="shared" si="24"/>
        <v>11.200000000000001</v>
      </c>
      <c r="M39" s="54"/>
      <c r="N39" s="54">
        <f t="shared" si="25"/>
        <v>11.200000000000001</v>
      </c>
      <c r="O39" s="54">
        <f t="shared" si="26"/>
        <v>587</v>
      </c>
      <c r="P39" s="54">
        <f t="shared" si="27"/>
        <v>1.7999999999999989</v>
      </c>
      <c r="Q39" s="57">
        <f t="shared" si="28"/>
        <v>0.16071428571428562</v>
      </c>
      <c r="R39" s="57"/>
      <c r="S39" s="54"/>
      <c r="T39" s="58"/>
    </row>
    <row r="40" spans="1:20" ht="15.75" customHeight="1">
      <c r="A40" s="52"/>
      <c r="B40" s="52"/>
      <c r="C40" s="59" t="s">
        <v>3</v>
      </c>
      <c r="D40" s="54">
        <v>27.95</v>
      </c>
      <c r="E40" s="54">
        <v>3.75</v>
      </c>
      <c r="F40" s="50"/>
      <c r="G40" s="51">
        <v>25</v>
      </c>
      <c r="H40" s="55">
        <f t="shared" si="20"/>
        <v>31.7</v>
      </c>
      <c r="I40" s="56">
        <f t="shared" si="21"/>
        <v>0.2113564668769716</v>
      </c>
      <c r="J40" s="63">
        <f t="shared" si="22"/>
        <v>0</v>
      </c>
      <c r="K40" s="60">
        <f t="shared" si="23"/>
        <v>0</v>
      </c>
      <c r="L40" s="54">
        <f t="shared" ref="L40:L41" si="29">0.48*50</f>
        <v>24</v>
      </c>
      <c r="M40" s="54"/>
      <c r="N40" s="54">
        <f t="shared" si="25"/>
        <v>24</v>
      </c>
      <c r="O40" s="54">
        <f t="shared" si="26"/>
        <v>6.6999999999999993</v>
      </c>
      <c r="P40" s="54">
        <f t="shared" si="27"/>
        <v>1</v>
      </c>
      <c r="Q40" s="57">
        <f t="shared" si="28"/>
        <v>4.1666666666666664E-2</v>
      </c>
      <c r="R40" s="57"/>
      <c r="S40" s="54"/>
      <c r="T40" s="58"/>
    </row>
    <row r="41" spans="1:20" ht="15.75" customHeight="1">
      <c r="A41" s="52"/>
      <c r="B41" s="52"/>
      <c r="C41" s="59" t="s">
        <v>3</v>
      </c>
      <c r="D41" s="54">
        <v>25.95</v>
      </c>
      <c r="E41" s="54">
        <v>3.75</v>
      </c>
      <c r="F41" s="50"/>
      <c r="G41" s="51">
        <v>25</v>
      </c>
      <c r="H41" s="55">
        <f t="shared" si="20"/>
        <v>29.7</v>
      </c>
      <c r="I41" s="56">
        <f t="shared" si="21"/>
        <v>0.15824915824915822</v>
      </c>
      <c r="J41" s="63">
        <f t="shared" si="22"/>
        <v>0</v>
      </c>
      <c r="K41" s="60">
        <f t="shared" si="23"/>
        <v>0</v>
      </c>
      <c r="L41" s="54">
        <f t="shared" si="29"/>
        <v>24</v>
      </c>
      <c r="M41" s="54"/>
      <c r="N41" s="54">
        <f t="shared" si="25"/>
        <v>24</v>
      </c>
      <c r="O41" s="54">
        <f t="shared" si="26"/>
        <v>4.6999999999999993</v>
      </c>
      <c r="P41" s="54">
        <f t="shared" si="27"/>
        <v>1</v>
      </c>
      <c r="Q41" s="57">
        <f t="shared" si="28"/>
        <v>4.1666666666666664E-2</v>
      </c>
      <c r="R41" s="57"/>
      <c r="S41" s="54"/>
      <c r="T41" s="58"/>
    </row>
    <row r="42" spans="1:20" ht="15.75" customHeight="1">
      <c r="A42" s="43"/>
      <c r="B42" s="43"/>
      <c r="C42" s="44" t="s">
        <v>42</v>
      </c>
      <c r="D42" s="45"/>
      <c r="E42" s="45"/>
      <c r="F42" s="64"/>
      <c r="G42" s="65"/>
      <c r="H42" s="45"/>
      <c r="I42" s="45"/>
      <c r="J42" s="45"/>
      <c r="K42" s="45"/>
      <c r="L42" s="45"/>
      <c r="M42" s="45"/>
      <c r="N42" s="45"/>
      <c r="O42" s="45"/>
      <c r="P42" s="45"/>
      <c r="Q42" s="45"/>
      <c r="R42" s="45"/>
      <c r="S42" s="45"/>
      <c r="T42" s="45"/>
    </row>
    <row r="43" spans="1:20" ht="15.75" customHeight="1">
      <c r="A43" s="46"/>
      <c r="B43" s="47" t="s">
        <v>43</v>
      </c>
      <c r="C43" s="48"/>
      <c r="D43" s="49"/>
      <c r="E43" s="49"/>
      <c r="F43" s="50"/>
      <c r="G43" s="51"/>
      <c r="H43" s="48"/>
      <c r="I43" s="48"/>
      <c r="J43" s="48"/>
      <c r="K43" s="48"/>
      <c r="L43" s="48"/>
      <c r="M43" s="48"/>
      <c r="N43" s="48"/>
      <c r="O43" s="48"/>
      <c r="P43" s="48"/>
      <c r="Q43" s="48"/>
      <c r="R43" s="48"/>
      <c r="S43" s="48"/>
      <c r="T43" s="48"/>
    </row>
    <row r="44" spans="1:20" ht="15.75" customHeight="1">
      <c r="A44" s="52"/>
      <c r="B44" s="52"/>
      <c r="C44" s="53" t="s">
        <v>44</v>
      </c>
      <c r="D44" s="54"/>
      <c r="E44" s="54"/>
      <c r="F44" s="50"/>
      <c r="G44" s="51"/>
      <c r="H44" s="55"/>
      <c r="I44" s="56"/>
      <c r="J44" s="54"/>
      <c r="K44" s="54"/>
      <c r="L44" s="54"/>
      <c r="M44" s="54"/>
      <c r="N44" s="54"/>
      <c r="O44" s="54"/>
      <c r="P44" s="54"/>
      <c r="Q44" s="57"/>
      <c r="R44" s="57"/>
      <c r="S44" s="54"/>
      <c r="T44" s="58"/>
    </row>
    <row r="45" spans="1:20" ht="15.75" customHeight="1">
      <c r="A45" s="52"/>
      <c r="B45" s="52"/>
      <c r="C45" s="59" t="s">
        <v>3</v>
      </c>
      <c r="D45" s="54">
        <v>13.95</v>
      </c>
      <c r="E45" s="54">
        <v>3.75</v>
      </c>
      <c r="F45" s="50"/>
      <c r="G45" s="51">
        <v>13</v>
      </c>
      <c r="H45" s="55">
        <f>D45+E45</f>
        <v>17.7</v>
      </c>
      <c r="I45" s="56">
        <f>O45/H45</f>
        <v>0.2655367231638418</v>
      </c>
      <c r="J45" s="60">
        <f t="shared" ref="J45:J48" si="30">G45*F45</f>
        <v>0</v>
      </c>
      <c r="K45" s="60">
        <f>(H45-G45)*F45</f>
        <v>0</v>
      </c>
      <c r="L45" s="54">
        <f>0.28*40</f>
        <v>11.200000000000001</v>
      </c>
      <c r="M45" s="54"/>
      <c r="N45" s="54">
        <f t="shared" ref="N45:N48" si="31">L45+M45</f>
        <v>11.200000000000001</v>
      </c>
      <c r="O45" s="54">
        <f>H45-G45</f>
        <v>4.6999999999999993</v>
      </c>
      <c r="P45" s="54">
        <f t="shared" ref="P45:P48" si="32">G45-N45</f>
        <v>1.7999999999999989</v>
      </c>
      <c r="Q45" s="57">
        <f t="shared" ref="Q45:Q48" si="33">P45/N45</f>
        <v>0.16071428571428562</v>
      </c>
      <c r="R45" s="57"/>
      <c r="S45" s="54"/>
      <c r="T45" s="58"/>
    </row>
    <row r="46" spans="1:20" ht="15.75" customHeight="1">
      <c r="A46" s="52"/>
      <c r="B46" s="52"/>
      <c r="C46" s="59" t="s">
        <v>3</v>
      </c>
      <c r="D46" s="54">
        <v>525</v>
      </c>
      <c r="E46" s="54">
        <v>75</v>
      </c>
      <c r="F46" s="50"/>
      <c r="G46" s="51">
        <v>585</v>
      </c>
      <c r="H46" s="55"/>
      <c r="I46" s="56"/>
      <c r="J46" s="60">
        <f t="shared" si="30"/>
        <v>0</v>
      </c>
      <c r="K46" s="60"/>
      <c r="L46" s="54">
        <f>L45*50</f>
        <v>560</v>
      </c>
      <c r="M46" s="54"/>
      <c r="N46" s="54">
        <f t="shared" si="31"/>
        <v>560</v>
      </c>
      <c r="O46" s="54"/>
      <c r="P46" s="54">
        <f t="shared" si="32"/>
        <v>25</v>
      </c>
      <c r="Q46" s="57">
        <f t="shared" si="33"/>
        <v>4.4642857142857144E-2</v>
      </c>
      <c r="R46" s="57"/>
      <c r="S46" s="54"/>
      <c r="T46" s="58"/>
    </row>
    <row r="47" spans="1:20" ht="15.75" customHeight="1">
      <c r="A47" s="52"/>
      <c r="B47" s="52"/>
      <c r="C47" s="59" t="s">
        <v>3</v>
      </c>
      <c r="D47" s="54">
        <v>27.95</v>
      </c>
      <c r="E47" s="54">
        <v>3.75</v>
      </c>
      <c r="F47" s="50"/>
      <c r="G47" s="51">
        <v>25</v>
      </c>
      <c r="H47" s="55">
        <f t="shared" ref="H47:H48" si="34">D47+E47</f>
        <v>31.7</v>
      </c>
      <c r="I47" s="56">
        <f t="shared" ref="I47:I48" si="35">O47/H47</f>
        <v>0.2113564668769716</v>
      </c>
      <c r="J47" s="63">
        <f t="shared" si="30"/>
        <v>0</v>
      </c>
      <c r="K47" s="60">
        <f t="shared" ref="K47:K48" si="36">(H47-G47)*F47</f>
        <v>0</v>
      </c>
      <c r="L47" s="54">
        <f t="shared" ref="L47:L48" si="37">0.48*50</f>
        <v>24</v>
      </c>
      <c r="M47" s="54"/>
      <c r="N47" s="54">
        <f t="shared" si="31"/>
        <v>24</v>
      </c>
      <c r="O47" s="54">
        <f t="shared" ref="O47:O48" si="38">H47-G47</f>
        <v>6.6999999999999993</v>
      </c>
      <c r="P47" s="54">
        <f t="shared" si="32"/>
        <v>1</v>
      </c>
      <c r="Q47" s="57">
        <f t="shared" si="33"/>
        <v>4.1666666666666664E-2</v>
      </c>
      <c r="R47" s="57"/>
      <c r="S47" s="54"/>
      <c r="T47" s="58"/>
    </row>
    <row r="48" spans="1:20" ht="15.75" customHeight="1">
      <c r="A48" s="52"/>
      <c r="B48" s="52"/>
      <c r="C48" s="59" t="s">
        <v>3</v>
      </c>
      <c r="D48" s="54">
        <v>25.95</v>
      </c>
      <c r="E48" s="54">
        <v>3.75</v>
      </c>
      <c r="F48" s="50"/>
      <c r="G48" s="51">
        <v>25</v>
      </c>
      <c r="H48" s="55">
        <f t="shared" si="34"/>
        <v>29.7</v>
      </c>
      <c r="I48" s="56">
        <f t="shared" si="35"/>
        <v>0.15824915824915822</v>
      </c>
      <c r="J48" s="63">
        <f t="shared" si="30"/>
        <v>0</v>
      </c>
      <c r="K48" s="60">
        <f t="shared" si="36"/>
        <v>0</v>
      </c>
      <c r="L48" s="54">
        <f t="shared" si="37"/>
        <v>24</v>
      </c>
      <c r="M48" s="54"/>
      <c r="N48" s="54">
        <f t="shared" si="31"/>
        <v>24</v>
      </c>
      <c r="O48" s="54">
        <f t="shared" si="38"/>
        <v>4.6999999999999993</v>
      </c>
      <c r="P48" s="54">
        <f t="shared" si="32"/>
        <v>1</v>
      </c>
      <c r="Q48" s="57">
        <f t="shared" si="33"/>
        <v>4.1666666666666664E-2</v>
      </c>
      <c r="R48" s="57"/>
      <c r="S48" s="54"/>
      <c r="T48" s="58"/>
    </row>
    <row r="49" spans="1:20" ht="15.75" customHeight="1">
      <c r="A49" s="46"/>
      <c r="B49" s="47" t="s">
        <v>43</v>
      </c>
      <c r="C49" s="48"/>
      <c r="D49" s="49"/>
      <c r="E49" s="49"/>
      <c r="F49" s="50"/>
      <c r="G49" s="51"/>
      <c r="H49" s="48"/>
      <c r="I49" s="48"/>
      <c r="J49" s="48"/>
      <c r="K49" s="48"/>
      <c r="L49" s="48"/>
      <c r="M49" s="48"/>
      <c r="N49" s="48"/>
      <c r="O49" s="48"/>
      <c r="P49" s="48"/>
      <c r="Q49" s="48"/>
      <c r="R49" s="48"/>
      <c r="S49" s="48"/>
      <c r="T49" s="48"/>
    </row>
    <row r="50" spans="1:20" ht="15.75" customHeight="1">
      <c r="A50" s="52"/>
      <c r="B50" s="52"/>
      <c r="C50" s="53" t="s">
        <v>44</v>
      </c>
      <c r="D50" s="54"/>
      <c r="E50" s="54"/>
      <c r="F50" s="50"/>
      <c r="G50" s="51"/>
      <c r="H50" s="55"/>
      <c r="I50" s="56"/>
      <c r="J50" s="54"/>
      <c r="K50" s="54"/>
      <c r="L50" s="54"/>
      <c r="M50" s="54"/>
      <c r="N50" s="54"/>
      <c r="O50" s="54"/>
      <c r="P50" s="54"/>
      <c r="Q50" s="57"/>
      <c r="R50" s="57"/>
      <c r="S50" s="54"/>
      <c r="T50" s="58"/>
    </row>
    <row r="51" spans="1:20" ht="15.75" customHeight="1">
      <c r="A51" s="52"/>
      <c r="B51" s="52"/>
      <c r="C51" s="59" t="s">
        <v>3</v>
      </c>
      <c r="D51" s="54">
        <v>13.95</v>
      </c>
      <c r="E51" s="54">
        <v>3.75</v>
      </c>
      <c r="F51" s="50"/>
      <c r="G51" s="51">
        <v>13</v>
      </c>
      <c r="H51" s="55">
        <f>D51+E51</f>
        <v>17.7</v>
      </c>
      <c r="I51" s="56">
        <f>O51/H51</f>
        <v>0.2655367231638418</v>
      </c>
      <c r="J51" s="60">
        <f t="shared" ref="J51:J54" si="39">G51*F51</f>
        <v>0</v>
      </c>
      <c r="K51" s="60">
        <f>(H51-G51)*F51</f>
        <v>0</v>
      </c>
      <c r="L51" s="54">
        <f>0.28*40</f>
        <v>11.200000000000001</v>
      </c>
      <c r="M51" s="54"/>
      <c r="N51" s="54">
        <f t="shared" ref="N51:N54" si="40">L51+M51</f>
        <v>11.200000000000001</v>
      </c>
      <c r="O51" s="54">
        <f>H51-G51</f>
        <v>4.6999999999999993</v>
      </c>
      <c r="P51" s="54">
        <f t="shared" ref="P51:P54" si="41">G51-N51</f>
        <v>1.7999999999999989</v>
      </c>
      <c r="Q51" s="57">
        <f t="shared" ref="Q51:Q54" si="42">P51/N51</f>
        <v>0.16071428571428562</v>
      </c>
      <c r="R51" s="57"/>
      <c r="S51" s="54"/>
      <c r="T51" s="58"/>
    </row>
    <row r="52" spans="1:20" ht="15.75" customHeight="1">
      <c r="A52" s="52"/>
      <c r="B52" s="52"/>
      <c r="C52" s="59" t="s">
        <v>3</v>
      </c>
      <c r="D52" s="54">
        <v>525</v>
      </c>
      <c r="E52" s="54">
        <v>75</v>
      </c>
      <c r="F52" s="50"/>
      <c r="G52" s="51">
        <v>585</v>
      </c>
      <c r="H52" s="55"/>
      <c r="I52" s="56"/>
      <c r="J52" s="60">
        <f t="shared" si="39"/>
        <v>0</v>
      </c>
      <c r="K52" s="60"/>
      <c r="L52" s="54">
        <f>L51*50</f>
        <v>560</v>
      </c>
      <c r="M52" s="54"/>
      <c r="N52" s="54">
        <f t="shared" si="40"/>
        <v>560</v>
      </c>
      <c r="O52" s="54"/>
      <c r="P52" s="54">
        <f t="shared" si="41"/>
        <v>25</v>
      </c>
      <c r="Q52" s="57">
        <f t="shared" si="42"/>
        <v>4.4642857142857144E-2</v>
      </c>
      <c r="R52" s="57"/>
      <c r="S52" s="54"/>
      <c r="T52" s="58"/>
    </row>
    <row r="53" spans="1:20" ht="15.75" customHeight="1">
      <c r="A53" s="52"/>
      <c r="B53" s="52"/>
      <c r="C53" s="59" t="s">
        <v>3</v>
      </c>
      <c r="D53" s="54">
        <v>27.95</v>
      </c>
      <c r="E53" s="54">
        <v>3.75</v>
      </c>
      <c r="F53" s="50"/>
      <c r="G53" s="51">
        <v>25</v>
      </c>
      <c r="H53" s="55">
        <f t="shared" ref="H53:H54" si="43">D53+E53</f>
        <v>31.7</v>
      </c>
      <c r="I53" s="56">
        <f t="shared" ref="I53:I54" si="44">O53/H53</f>
        <v>0.2113564668769716</v>
      </c>
      <c r="J53" s="63">
        <f t="shared" si="39"/>
        <v>0</v>
      </c>
      <c r="K53" s="60">
        <f t="shared" ref="K53:K54" si="45">(H53-G53)*F53</f>
        <v>0</v>
      </c>
      <c r="L53" s="54">
        <f t="shared" ref="L53:L54" si="46">0.48*50</f>
        <v>24</v>
      </c>
      <c r="M53" s="54"/>
      <c r="N53" s="54">
        <f t="shared" si="40"/>
        <v>24</v>
      </c>
      <c r="O53" s="54">
        <f t="shared" ref="O53:O54" si="47">H53-G53</f>
        <v>6.6999999999999993</v>
      </c>
      <c r="P53" s="54">
        <f t="shared" si="41"/>
        <v>1</v>
      </c>
      <c r="Q53" s="57">
        <f t="shared" si="42"/>
        <v>4.1666666666666664E-2</v>
      </c>
      <c r="R53" s="57"/>
      <c r="S53" s="54"/>
      <c r="T53" s="58"/>
    </row>
    <row r="54" spans="1:20" ht="15.75" customHeight="1">
      <c r="A54" s="52"/>
      <c r="B54" s="52"/>
      <c r="C54" s="59" t="s">
        <v>3</v>
      </c>
      <c r="D54" s="54">
        <v>25.95</v>
      </c>
      <c r="E54" s="54">
        <v>3.75</v>
      </c>
      <c r="F54" s="50"/>
      <c r="G54" s="51">
        <v>25</v>
      </c>
      <c r="H54" s="55">
        <f t="shared" si="43"/>
        <v>29.7</v>
      </c>
      <c r="I54" s="56">
        <f t="shared" si="44"/>
        <v>0.15824915824915822</v>
      </c>
      <c r="J54" s="63">
        <f t="shared" si="39"/>
        <v>0</v>
      </c>
      <c r="K54" s="60">
        <f t="shared" si="45"/>
        <v>0</v>
      </c>
      <c r="L54" s="54">
        <f t="shared" si="46"/>
        <v>24</v>
      </c>
      <c r="M54" s="54"/>
      <c r="N54" s="54">
        <f t="shared" si="40"/>
        <v>24</v>
      </c>
      <c r="O54" s="54">
        <f t="shared" si="47"/>
        <v>4.6999999999999993</v>
      </c>
      <c r="P54" s="54">
        <f t="shared" si="41"/>
        <v>1</v>
      </c>
      <c r="Q54" s="57">
        <f t="shared" si="42"/>
        <v>4.1666666666666664E-2</v>
      </c>
      <c r="R54" s="57"/>
      <c r="S54" s="54"/>
      <c r="T54" s="58"/>
    </row>
    <row r="55" spans="1:20" ht="15.75" customHeight="1">
      <c r="A55" s="46"/>
      <c r="B55" s="47" t="s">
        <v>43</v>
      </c>
      <c r="C55" s="48"/>
      <c r="D55" s="49"/>
      <c r="E55" s="49"/>
      <c r="F55" s="50"/>
      <c r="G55" s="51"/>
      <c r="H55" s="48"/>
      <c r="I55" s="48"/>
      <c r="J55" s="48"/>
      <c r="K55" s="48"/>
      <c r="L55" s="48"/>
      <c r="M55" s="48"/>
      <c r="N55" s="48"/>
      <c r="O55" s="48"/>
      <c r="P55" s="48"/>
      <c r="Q55" s="48"/>
      <c r="R55" s="48"/>
      <c r="S55" s="48"/>
      <c r="T55" s="48"/>
    </row>
    <row r="56" spans="1:20" ht="15.75" customHeight="1">
      <c r="A56" s="52"/>
      <c r="B56" s="52"/>
      <c r="C56" s="53" t="s">
        <v>44</v>
      </c>
      <c r="D56" s="54"/>
      <c r="E56" s="54"/>
      <c r="F56" s="50"/>
      <c r="G56" s="51"/>
      <c r="H56" s="55"/>
      <c r="I56" s="56"/>
      <c r="J56" s="54"/>
      <c r="K56" s="54"/>
      <c r="L56" s="54"/>
      <c r="M56" s="54"/>
      <c r="N56" s="54"/>
      <c r="O56" s="54"/>
      <c r="P56" s="54"/>
      <c r="Q56" s="57"/>
      <c r="R56" s="57"/>
      <c r="S56" s="54"/>
      <c r="T56" s="58"/>
    </row>
    <row r="57" spans="1:20" ht="15.75" customHeight="1">
      <c r="A57" s="52"/>
      <c r="B57" s="52"/>
      <c r="C57" s="59" t="s">
        <v>3</v>
      </c>
      <c r="D57" s="54">
        <v>13.95</v>
      </c>
      <c r="E57" s="54">
        <v>3.75</v>
      </c>
      <c r="F57" s="50"/>
      <c r="G57" s="51">
        <v>13</v>
      </c>
      <c r="H57" s="55">
        <f>D57+E57</f>
        <v>17.7</v>
      </c>
      <c r="I57" s="56">
        <f>O57/H57</f>
        <v>0.2655367231638418</v>
      </c>
      <c r="J57" s="60">
        <f t="shared" ref="J57:J60" si="48">G57*F57</f>
        <v>0</v>
      </c>
      <c r="K57" s="60">
        <f>(H57-G57)*F57</f>
        <v>0</v>
      </c>
      <c r="L57" s="54">
        <f>0.28*40</f>
        <v>11.200000000000001</v>
      </c>
      <c r="M57" s="54"/>
      <c r="N57" s="54">
        <f t="shared" ref="N57:N60" si="49">L57+M57</f>
        <v>11.200000000000001</v>
      </c>
      <c r="O57" s="54">
        <f>H57-G57</f>
        <v>4.6999999999999993</v>
      </c>
      <c r="P57" s="54">
        <f t="shared" ref="P57:P60" si="50">G57-N57</f>
        <v>1.7999999999999989</v>
      </c>
      <c r="Q57" s="57">
        <f t="shared" ref="Q57:Q60" si="51">P57/N57</f>
        <v>0.16071428571428562</v>
      </c>
      <c r="R57" s="57"/>
      <c r="S57" s="54"/>
      <c r="T57" s="58"/>
    </row>
    <row r="58" spans="1:20" ht="15.75" customHeight="1">
      <c r="A58" s="52"/>
      <c r="B58" s="52"/>
      <c r="C58" s="59" t="s">
        <v>3</v>
      </c>
      <c r="D58" s="54">
        <v>525</v>
      </c>
      <c r="E58" s="54">
        <v>75</v>
      </c>
      <c r="F58" s="50"/>
      <c r="G58" s="51">
        <v>585</v>
      </c>
      <c r="H58" s="55"/>
      <c r="I58" s="56"/>
      <c r="J58" s="60">
        <f t="shared" si="48"/>
        <v>0</v>
      </c>
      <c r="K58" s="60"/>
      <c r="L58" s="54">
        <f>L57*50</f>
        <v>560</v>
      </c>
      <c r="M58" s="54"/>
      <c r="N58" s="54">
        <f t="shared" si="49"/>
        <v>560</v>
      </c>
      <c r="O58" s="54"/>
      <c r="P58" s="54">
        <f t="shared" si="50"/>
        <v>25</v>
      </c>
      <c r="Q58" s="57">
        <f t="shared" si="51"/>
        <v>4.4642857142857144E-2</v>
      </c>
      <c r="R58" s="57"/>
      <c r="S58" s="54"/>
      <c r="T58" s="58"/>
    </row>
    <row r="59" spans="1:20" ht="15.75" customHeight="1">
      <c r="A59" s="52"/>
      <c r="B59" s="52"/>
      <c r="C59" s="59" t="s">
        <v>3</v>
      </c>
      <c r="D59" s="54">
        <v>27.95</v>
      </c>
      <c r="E59" s="54">
        <v>3.75</v>
      </c>
      <c r="F59" s="50"/>
      <c r="G59" s="51">
        <v>25</v>
      </c>
      <c r="H59" s="55">
        <f t="shared" ref="H59:H60" si="52">D59+E59</f>
        <v>31.7</v>
      </c>
      <c r="I59" s="56">
        <f t="shared" ref="I59:I60" si="53">O59/H59</f>
        <v>0.2113564668769716</v>
      </c>
      <c r="J59" s="63">
        <f t="shared" si="48"/>
        <v>0</v>
      </c>
      <c r="K59" s="60">
        <f t="shared" ref="K59:K60" si="54">(H59-G59)*F59</f>
        <v>0</v>
      </c>
      <c r="L59" s="54">
        <f t="shared" ref="L59:L60" si="55">0.48*50</f>
        <v>24</v>
      </c>
      <c r="M59" s="54"/>
      <c r="N59" s="54">
        <f t="shared" si="49"/>
        <v>24</v>
      </c>
      <c r="O59" s="54">
        <f t="shared" ref="O59:O60" si="56">H59-G59</f>
        <v>6.6999999999999993</v>
      </c>
      <c r="P59" s="54">
        <f t="shared" si="50"/>
        <v>1</v>
      </c>
      <c r="Q59" s="57">
        <f t="shared" si="51"/>
        <v>4.1666666666666664E-2</v>
      </c>
      <c r="R59" s="57"/>
      <c r="S59" s="54"/>
      <c r="T59" s="58"/>
    </row>
    <row r="60" spans="1:20" ht="15.75" customHeight="1">
      <c r="A60" s="52"/>
      <c r="B60" s="52"/>
      <c r="C60" s="59" t="s">
        <v>3</v>
      </c>
      <c r="D60" s="54">
        <v>25.95</v>
      </c>
      <c r="E60" s="54">
        <v>3.75</v>
      </c>
      <c r="F60" s="50"/>
      <c r="G60" s="51">
        <v>25</v>
      </c>
      <c r="H60" s="55">
        <f t="shared" si="52"/>
        <v>29.7</v>
      </c>
      <c r="I60" s="56">
        <f t="shared" si="53"/>
        <v>0.15824915824915822</v>
      </c>
      <c r="J60" s="63">
        <f t="shared" si="48"/>
        <v>0</v>
      </c>
      <c r="K60" s="60">
        <f t="shared" si="54"/>
        <v>0</v>
      </c>
      <c r="L60" s="54">
        <f t="shared" si="55"/>
        <v>24</v>
      </c>
      <c r="M60" s="54"/>
      <c r="N60" s="54">
        <f t="shared" si="49"/>
        <v>24</v>
      </c>
      <c r="O60" s="54">
        <f t="shared" si="56"/>
        <v>4.6999999999999993</v>
      </c>
      <c r="P60" s="54">
        <f t="shared" si="50"/>
        <v>1</v>
      </c>
      <c r="Q60" s="57">
        <f t="shared" si="51"/>
        <v>4.1666666666666664E-2</v>
      </c>
      <c r="R60" s="57"/>
      <c r="S60" s="54"/>
      <c r="T60" s="58"/>
    </row>
    <row r="61" spans="1:20" ht="15.75" customHeight="1">
      <c r="A61" s="43"/>
      <c r="B61" s="43"/>
      <c r="C61" s="44" t="s">
        <v>42</v>
      </c>
      <c r="D61" s="45"/>
      <c r="E61" s="45"/>
      <c r="F61" s="64"/>
      <c r="G61" s="65"/>
      <c r="H61" s="45"/>
      <c r="I61" s="45"/>
      <c r="J61" s="45"/>
      <c r="K61" s="45"/>
      <c r="L61" s="45"/>
      <c r="M61" s="45"/>
      <c r="N61" s="45"/>
      <c r="O61" s="45"/>
      <c r="P61" s="45"/>
      <c r="Q61" s="45"/>
      <c r="R61" s="45"/>
      <c r="S61" s="45"/>
      <c r="T61" s="45"/>
    </row>
    <row r="62" spans="1:20" ht="15.75" customHeight="1">
      <c r="A62" s="46"/>
      <c r="B62" s="47" t="s">
        <v>43</v>
      </c>
      <c r="C62" s="48"/>
      <c r="D62" s="49"/>
      <c r="E62" s="49"/>
      <c r="F62" s="50"/>
      <c r="G62" s="51"/>
      <c r="H62" s="48"/>
      <c r="I62" s="48"/>
      <c r="J62" s="48"/>
      <c r="K62" s="48"/>
      <c r="L62" s="48"/>
      <c r="M62" s="48"/>
      <c r="N62" s="48"/>
      <c r="O62" s="48"/>
      <c r="P62" s="48"/>
      <c r="Q62" s="48"/>
      <c r="R62" s="48"/>
      <c r="S62" s="48"/>
      <c r="T62" s="48"/>
    </row>
    <row r="63" spans="1:20" ht="15.75" customHeight="1">
      <c r="A63" s="52"/>
      <c r="B63" s="52"/>
      <c r="C63" s="53" t="s">
        <v>44</v>
      </c>
      <c r="D63" s="54"/>
      <c r="E63" s="54"/>
      <c r="F63" s="50"/>
      <c r="G63" s="51"/>
      <c r="H63" s="55"/>
      <c r="I63" s="56"/>
      <c r="J63" s="54"/>
      <c r="K63" s="54"/>
      <c r="L63" s="54"/>
      <c r="M63" s="54"/>
      <c r="N63" s="54"/>
      <c r="O63" s="54"/>
      <c r="P63" s="54"/>
      <c r="Q63" s="57"/>
      <c r="R63" s="57"/>
      <c r="S63" s="54"/>
      <c r="T63" s="58"/>
    </row>
    <row r="64" spans="1:20" ht="15.75" customHeight="1">
      <c r="A64" s="52"/>
      <c r="B64" s="52"/>
      <c r="C64" s="59" t="s">
        <v>3</v>
      </c>
      <c r="D64" s="54">
        <v>13.95</v>
      </c>
      <c r="E64" s="54">
        <v>3.75</v>
      </c>
      <c r="F64" s="50"/>
      <c r="G64" s="51">
        <v>13</v>
      </c>
      <c r="H64" s="55">
        <f>D64+E64</f>
        <v>17.7</v>
      </c>
      <c r="I64" s="56">
        <f>O64/H64</f>
        <v>0.2655367231638418</v>
      </c>
      <c r="J64" s="60">
        <f t="shared" ref="J64:J67" si="57">G64*F64</f>
        <v>0</v>
      </c>
      <c r="K64" s="60">
        <f>(H64-G64)*F64</f>
        <v>0</v>
      </c>
      <c r="L64" s="54">
        <f>0.28*40</f>
        <v>11.200000000000001</v>
      </c>
      <c r="M64" s="54"/>
      <c r="N64" s="54">
        <f t="shared" ref="N64:N67" si="58">L64+M64</f>
        <v>11.200000000000001</v>
      </c>
      <c r="O64" s="54">
        <f>H64-G64</f>
        <v>4.6999999999999993</v>
      </c>
      <c r="P64" s="54">
        <f t="shared" ref="P64:P67" si="59">G64-N64</f>
        <v>1.7999999999999989</v>
      </c>
      <c r="Q64" s="57">
        <f t="shared" ref="Q64:Q67" si="60">P64/N64</f>
        <v>0.16071428571428562</v>
      </c>
      <c r="R64" s="57"/>
      <c r="S64" s="54"/>
      <c r="T64" s="58"/>
    </row>
    <row r="65" spans="1:20" ht="15.75" customHeight="1">
      <c r="A65" s="52"/>
      <c r="B65" s="52"/>
      <c r="C65" s="59" t="s">
        <v>3</v>
      </c>
      <c r="D65" s="54">
        <v>525</v>
      </c>
      <c r="E65" s="54">
        <v>75</v>
      </c>
      <c r="F65" s="50"/>
      <c r="G65" s="51">
        <v>585</v>
      </c>
      <c r="H65" s="55"/>
      <c r="I65" s="56"/>
      <c r="J65" s="60">
        <f t="shared" si="57"/>
        <v>0</v>
      </c>
      <c r="K65" s="60"/>
      <c r="L65" s="54">
        <f>L64*50</f>
        <v>560</v>
      </c>
      <c r="M65" s="54"/>
      <c r="N65" s="54">
        <f t="shared" si="58"/>
        <v>560</v>
      </c>
      <c r="O65" s="54"/>
      <c r="P65" s="54">
        <f t="shared" si="59"/>
        <v>25</v>
      </c>
      <c r="Q65" s="57">
        <f t="shared" si="60"/>
        <v>4.4642857142857144E-2</v>
      </c>
      <c r="R65" s="57"/>
      <c r="S65" s="54"/>
      <c r="T65" s="58"/>
    </row>
    <row r="66" spans="1:20" ht="15.75" customHeight="1">
      <c r="A66" s="52"/>
      <c r="B66" s="52"/>
      <c r="C66" s="59" t="s">
        <v>3</v>
      </c>
      <c r="D66" s="54">
        <v>27.95</v>
      </c>
      <c r="E66" s="54">
        <v>3.75</v>
      </c>
      <c r="F66" s="50"/>
      <c r="G66" s="51">
        <v>25</v>
      </c>
      <c r="H66" s="55">
        <f t="shared" ref="H66:H67" si="61">D66+E66</f>
        <v>31.7</v>
      </c>
      <c r="I66" s="56">
        <f t="shared" ref="I66:I67" si="62">O66/H66</f>
        <v>0.2113564668769716</v>
      </c>
      <c r="J66" s="63">
        <f t="shared" si="57"/>
        <v>0</v>
      </c>
      <c r="K66" s="60">
        <f t="shared" ref="K66:K67" si="63">(H66-G66)*F66</f>
        <v>0</v>
      </c>
      <c r="L66" s="54">
        <f t="shared" ref="L66:L67" si="64">0.48*50</f>
        <v>24</v>
      </c>
      <c r="M66" s="54"/>
      <c r="N66" s="54">
        <f t="shared" si="58"/>
        <v>24</v>
      </c>
      <c r="O66" s="54">
        <f t="shared" ref="O66:O67" si="65">H66-G66</f>
        <v>6.6999999999999993</v>
      </c>
      <c r="P66" s="54">
        <f t="shared" si="59"/>
        <v>1</v>
      </c>
      <c r="Q66" s="57">
        <f t="shared" si="60"/>
        <v>4.1666666666666664E-2</v>
      </c>
      <c r="R66" s="57"/>
      <c r="S66" s="54"/>
      <c r="T66" s="58"/>
    </row>
    <row r="67" spans="1:20" ht="15.75" customHeight="1">
      <c r="A67" s="52"/>
      <c r="B67" s="52"/>
      <c r="C67" s="59" t="s">
        <v>3</v>
      </c>
      <c r="D67" s="54">
        <v>25.95</v>
      </c>
      <c r="E67" s="54">
        <v>3.75</v>
      </c>
      <c r="F67" s="50"/>
      <c r="G67" s="51">
        <v>25</v>
      </c>
      <c r="H67" s="55">
        <f t="shared" si="61"/>
        <v>29.7</v>
      </c>
      <c r="I67" s="56">
        <f t="shared" si="62"/>
        <v>0.15824915824915822</v>
      </c>
      <c r="J67" s="63">
        <f t="shared" si="57"/>
        <v>0</v>
      </c>
      <c r="K67" s="60">
        <f t="shared" si="63"/>
        <v>0</v>
      </c>
      <c r="L67" s="54">
        <f t="shared" si="64"/>
        <v>24</v>
      </c>
      <c r="M67" s="54"/>
      <c r="N67" s="54">
        <f t="shared" si="58"/>
        <v>24</v>
      </c>
      <c r="O67" s="54">
        <f t="shared" si="65"/>
        <v>4.6999999999999993</v>
      </c>
      <c r="P67" s="54">
        <f t="shared" si="59"/>
        <v>1</v>
      </c>
      <c r="Q67" s="57">
        <f t="shared" si="60"/>
        <v>4.1666666666666664E-2</v>
      </c>
      <c r="R67" s="57"/>
      <c r="S67" s="54"/>
      <c r="T67" s="58"/>
    </row>
    <row r="68" spans="1:20" ht="15.75" customHeight="1">
      <c r="A68" s="46"/>
      <c r="B68" s="47" t="s">
        <v>43</v>
      </c>
      <c r="C68" s="48"/>
      <c r="D68" s="49"/>
      <c r="E68" s="49"/>
      <c r="F68" s="50"/>
      <c r="G68" s="51"/>
      <c r="H68" s="48"/>
      <c r="I68" s="48"/>
      <c r="J68" s="48"/>
      <c r="K68" s="48"/>
      <c r="L68" s="48"/>
      <c r="M68" s="48"/>
      <c r="N68" s="48"/>
      <c r="O68" s="48"/>
      <c r="P68" s="48"/>
      <c r="Q68" s="48"/>
      <c r="R68" s="48"/>
      <c r="S68" s="48"/>
      <c r="T68" s="48"/>
    </row>
    <row r="69" spans="1:20" ht="15.75" customHeight="1">
      <c r="A69" s="52"/>
      <c r="B69" s="52"/>
      <c r="C69" s="53" t="s">
        <v>44</v>
      </c>
      <c r="D69" s="54"/>
      <c r="E69" s="54"/>
      <c r="F69" s="50"/>
      <c r="G69" s="51"/>
      <c r="H69" s="55"/>
      <c r="I69" s="56"/>
      <c r="J69" s="54"/>
      <c r="K69" s="54"/>
      <c r="L69" s="54"/>
      <c r="M69" s="54"/>
      <c r="N69" s="54"/>
      <c r="O69" s="54"/>
      <c r="P69" s="54"/>
      <c r="Q69" s="57"/>
      <c r="R69" s="57"/>
      <c r="S69" s="54"/>
      <c r="T69" s="58"/>
    </row>
    <row r="70" spans="1:20" ht="15.75" customHeight="1">
      <c r="A70" s="52"/>
      <c r="B70" s="52"/>
      <c r="C70" s="59" t="s">
        <v>3</v>
      </c>
      <c r="D70" s="54">
        <v>13.95</v>
      </c>
      <c r="E70" s="54">
        <v>3.75</v>
      </c>
      <c r="F70" s="50"/>
      <c r="G70" s="51">
        <v>13</v>
      </c>
      <c r="H70" s="55">
        <f>D70+E70</f>
        <v>17.7</v>
      </c>
      <c r="I70" s="56">
        <f>O70/H70</f>
        <v>0.2655367231638418</v>
      </c>
      <c r="J70" s="60">
        <f t="shared" ref="J70:J73" si="66">G70*F70</f>
        <v>0</v>
      </c>
      <c r="K70" s="60">
        <f>(H70-G70)*F70</f>
        <v>0</v>
      </c>
      <c r="L70" s="54">
        <f>0.28*40</f>
        <v>11.200000000000001</v>
      </c>
      <c r="M70" s="54"/>
      <c r="N70" s="54">
        <f t="shared" ref="N70:N73" si="67">L70+M70</f>
        <v>11.200000000000001</v>
      </c>
      <c r="O70" s="54">
        <f>H70-G70</f>
        <v>4.6999999999999993</v>
      </c>
      <c r="P70" s="54">
        <f t="shared" ref="P70:P73" si="68">G70-N70</f>
        <v>1.7999999999999989</v>
      </c>
      <c r="Q70" s="57">
        <f t="shared" ref="Q70:Q73" si="69">P70/N70</f>
        <v>0.16071428571428562</v>
      </c>
      <c r="R70" s="57"/>
      <c r="S70" s="54"/>
      <c r="T70" s="58"/>
    </row>
    <row r="71" spans="1:20" ht="15.75" customHeight="1">
      <c r="A71" s="52"/>
      <c r="B71" s="52"/>
      <c r="C71" s="59" t="s">
        <v>3</v>
      </c>
      <c r="D71" s="54">
        <v>525</v>
      </c>
      <c r="E71" s="54">
        <v>75</v>
      </c>
      <c r="F71" s="50"/>
      <c r="G71" s="51">
        <v>585</v>
      </c>
      <c r="H71" s="55"/>
      <c r="I71" s="56"/>
      <c r="J71" s="60">
        <f t="shared" si="66"/>
        <v>0</v>
      </c>
      <c r="K71" s="60"/>
      <c r="L71" s="54">
        <f>L70*50</f>
        <v>560</v>
      </c>
      <c r="M71" s="54"/>
      <c r="N71" s="54">
        <f t="shared" si="67"/>
        <v>560</v>
      </c>
      <c r="O71" s="54"/>
      <c r="P71" s="54">
        <f t="shared" si="68"/>
        <v>25</v>
      </c>
      <c r="Q71" s="57">
        <f t="shared" si="69"/>
        <v>4.4642857142857144E-2</v>
      </c>
      <c r="R71" s="57"/>
      <c r="S71" s="54"/>
      <c r="T71" s="58"/>
    </row>
    <row r="72" spans="1:20" ht="15.75" customHeight="1">
      <c r="A72" s="52"/>
      <c r="B72" s="52"/>
      <c r="C72" s="59" t="s">
        <v>3</v>
      </c>
      <c r="D72" s="54">
        <v>27.95</v>
      </c>
      <c r="E72" s="54">
        <v>3.75</v>
      </c>
      <c r="F72" s="50"/>
      <c r="G72" s="51">
        <v>25</v>
      </c>
      <c r="H72" s="55">
        <f t="shared" ref="H72:H73" si="70">D72+E72</f>
        <v>31.7</v>
      </c>
      <c r="I72" s="56">
        <f t="shared" ref="I72:I73" si="71">O72/H72</f>
        <v>0.2113564668769716</v>
      </c>
      <c r="J72" s="63">
        <f t="shared" si="66"/>
        <v>0</v>
      </c>
      <c r="K72" s="60">
        <f t="shared" ref="K72:K73" si="72">(H72-G72)*F72</f>
        <v>0</v>
      </c>
      <c r="L72" s="54">
        <f t="shared" ref="L72:L73" si="73">0.48*50</f>
        <v>24</v>
      </c>
      <c r="M72" s="54"/>
      <c r="N72" s="54">
        <f t="shared" si="67"/>
        <v>24</v>
      </c>
      <c r="O72" s="54">
        <f t="shared" ref="O72:O73" si="74">H72-G72</f>
        <v>6.6999999999999993</v>
      </c>
      <c r="P72" s="54">
        <f t="shared" si="68"/>
        <v>1</v>
      </c>
      <c r="Q72" s="57">
        <f t="shared" si="69"/>
        <v>4.1666666666666664E-2</v>
      </c>
      <c r="R72" s="57"/>
      <c r="S72" s="54"/>
      <c r="T72" s="58"/>
    </row>
    <row r="73" spans="1:20" ht="15.75" customHeight="1">
      <c r="A73" s="52"/>
      <c r="B73" s="52"/>
      <c r="C73" s="59" t="s">
        <v>3</v>
      </c>
      <c r="D73" s="54">
        <v>25.95</v>
      </c>
      <c r="E73" s="54">
        <v>3.75</v>
      </c>
      <c r="F73" s="50"/>
      <c r="G73" s="51">
        <v>25</v>
      </c>
      <c r="H73" s="55">
        <f t="shared" si="70"/>
        <v>29.7</v>
      </c>
      <c r="I73" s="56">
        <f t="shared" si="71"/>
        <v>0.15824915824915822</v>
      </c>
      <c r="J73" s="63">
        <f t="shared" si="66"/>
        <v>0</v>
      </c>
      <c r="K73" s="60">
        <f t="shared" si="72"/>
        <v>0</v>
      </c>
      <c r="L73" s="54">
        <f t="shared" si="73"/>
        <v>24</v>
      </c>
      <c r="M73" s="54"/>
      <c r="N73" s="54">
        <f t="shared" si="67"/>
        <v>24</v>
      </c>
      <c r="O73" s="54">
        <f t="shared" si="74"/>
        <v>4.6999999999999993</v>
      </c>
      <c r="P73" s="54">
        <f t="shared" si="68"/>
        <v>1</v>
      </c>
      <c r="Q73" s="57">
        <f t="shared" si="69"/>
        <v>4.1666666666666664E-2</v>
      </c>
      <c r="R73" s="57"/>
      <c r="S73" s="54"/>
      <c r="T73" s="58"/>
    </row>
    <row r="74" spans="1:20" ht="15.75" customHeight="1">
      <c r="A74" s="46"/>
      <c r="B74" s="47" t="s">
        <v>43</v>
      </c>
      <c r="C74" s="48"/>
      <c r="D74" s="49"/>
      <c r="E74" s="49"/>
      <c r="F74" s="50"/>
      <c r="G74" s="51"/>
      <c r="H74" s="48"/>
      <c r="I74" s="48"/>
      <c r="J74" s="48"/>
      <c r="K74" s="48"/>
      <c r="L74" s="48"/>
      <c r="M74" s="48"/>
      <c r="N74" s="48"/>
      <c r="O74" s="48"/>
      <c r="P74" s="48"/>
      <c r="Q74" s="48"/>
      <c r="R74" s="48"/>
      <c r="S74" s="48"/>
      <c r="T74" s="48"/>
    </row>
    <row r="75" spans="1:20" ht="15.75" customHeight="1">
      <c r="A75" s="52"/>
      <c r="B75" s="52"/>
      <c r="C75" s="53" t="s">
        <v>44</v>
      </c>
      <c r="D75" s="54"/>
      <c r="E75" s="54"/>
      <c r="F75" s="50"/>
      <c r="G75" s="51"/>
      <c r="H75" s="55"/>
      <c r="I75" s="56"/>
      <c r="J75" s="54"/>
      <c r="K75" s="54"/>
      <c r="L75" s="54"/>
      <c r="M75" s="54"/>
      <c r="N75" s="54"/>
      <c r="O75" s="54"/>
      <c r="P75" s="54"/>
      <c r="Q75" s="57"/>
      <c r="R75" s="57"/>
      <c r="S75" s="54"/>
      <c r="T75" s="58"/>
    </row>
    <row r="76" spans="1:20" ht="15.75" customHeight="1">
      <c r="A76" s="52"/>
      <c r="B76" s="52"/>
      <c r="C76" s="59" t="s">
        <v>3</v>
      </c>
      <c r="D76" s="54">
        <v>13.95</v>
      </c>
      <c r="E76" s="54">
        <v>3.75</v>
      </c>
      <c r="F76" s="50"/>
      <c r="G76" s="51">
        <v>13</v>
      </c>
      <c r="H76" s="55">
        <f>D76+E76</f>
        <v>17.7</v>
      </c>
      <c r="I76" s="56">
        <f>O76/H76</f>
        <v>0.2655367231638418</v>
      </c>
      <c r="J76" s="60">
        <f t="shared" ref="J76:J79" si="75">G76*F76</f>
        <v>0</v>
      </c>
      <c r="K76" s="60">
        <f>(H76-G76)*F76</f>
        <v>0</v>
      </c>
      <c r="L76" s="54">
        <f>0.28*40</f>
        <v>11.200000000000001</v>
      </c>
      <c r="M76" s="54"/>
      <c r="N76" s="54">
        <f t="shared" ref="N76:N79" si="76">L76+M76</f>
        <v>11.200000000000001</v>
      </c>
      <c r="O76" s="54">
        <f>H76-G76</f>
        <v>4.6999999999999993</v>
      </c>
      <c r="P76" s="54">
        <f t="shared" ref="P76:P79" si="77">G76-N76</f>
        <v>1.7999999999999989</v>
      </c>
      <c r="Q76" s="57">
        <f t="shared" ref="Q76:Q79" si="78">P76/N76</f>
        <v>0.16071428571428562</v>
      </c>
      <c r="R76" s="57"/>
      <c r="S76" s="54"/>
      <c r="T76" s="58"/>
    </row>
    <row r="77" spans="1:20" ht="15.75" customHeight="1">
      <c r="A77" s="52"/>
      <c r="B77" s="52"/>
      <c r="C77" s="59" t="s">
        <v>3</v>
      </c>
      <c r="D77" s="54">
        <v>525</v>
      </c>
      <c r="E77" s="54">
        <v>75</v>
      </c>
      <c r="F77" s="50"/>
      <c r="G77" s="51">
        <v>585</v>
      </c>
      <c r="H77" s="55"/>
      <c r="I77" s="56"/>
      <c r="J77" s="60">
        <f t="shared" si="75"/>
        <v>0</v>
      </c>
      <c r="K77" s="60"/>
      <c r="L77" s="54">
        <f>L76*50</f>
        <v>560</v>
      </c>
      <c r="M77" s="54"/>
      <c r="N77" s="54">
        <f t="shared" si="76"/>
        <v>560</v>
      </c>
      <c r="O77" s="54"/>
      <c r="P77" s="54">
        <f t="shared" si="77"/>
        <v>25</v>
      </c>
      <c r="Q77" s="57">
        <f t="shared" si="78"/>
        <v>4.4642857142857144E-2</v>
      </c>
      <c r="R77" s="57"/>
      <c r="S77" s="54"/>
      <c r="T77" s="58"/>
    </row>
    <row r="78" spans="1:20" ht="15.75" customHeight="1">
      <c r="A78" s="52"/>
      <c r="B78" s="52"/>
      <c r="C78" s="59" t="s">
        <v>3</v>
      </c>
      <c r="D78" s="54">
        <v>27.95</v>
      </c>
      <c r="E78" s="54">
        <v>3.75</v>
      </c>
      <c r="F78" s="50"/>
      <c r="G78" s="51">
        <v>25</v>
      </c>
      <c r="H78" s="55">
        <f t="shared" ref="H78:H79" si="79">D78+E78</f>
        <v>31.7</v>
      </c>
      <c r="I78" s="56">
        <f t="shared" ref="I78:I79" si="80">O78/H78</f>
        <v>0.2113564668769716</v>
      </c>
      <c r="J78" s="63">
        <f t="shared" si="75"/>
        <v>0</v>
      </c>
      <c r="K78" s="60">
        <f t="shared" ref="K78:K79" si="81">(H78-G78)*F78</f>
        <v>0</v>
      </c>
      <c r="L78" s="54">
        <f t="shared" ref="L78:L79" si="82">0.48*50</f>
        <v>24</v>
      </c>
      <c r="M78" s="54"/>
      <c r="N78" s="54">
        <f t="shared" si="76"/>
        <v>24</v>
      </c>
      <c r="O78" s="54">
        <f t="shared" ref="O78:O79" si="83">H78-G78</f>
        <v>6.6999999999999993</v>
      </c>
      <c r="P78" s="54">
        <f t="shared" si="77"/>
        <v>1</v>
      </c>
      <c r="Q78" s="57">
        <f t="shared" si="78"/>
        <v>4.1666666666666664E-2</v>
      </c>
      <c r="R78" s="57"/>
      <c r="S78" s="54"/>
      <c r="T78" s="58"/>
    </row>
    <row r="79" spans="1:20" ht="15.75" customHeight="1">
      <c r="A79" s="52"/>
      <c r="B79" s="52"/>
      <c r="C79" s="59" t="s">
        <v>3</v>
      </c>
      <c r="D79" s="54">
        <v>25.95</v>
      </c>
      <c r="E79" s="54">
        <v>3.75</v>
      </c>
      <c r="F79" s="50"/>
      <c r="G79" s="51">
        <v>25</v>
      </c>
      <c r="H79" s="55">
        <f t="shared" si="79"/>
        <v>29.7</v>
      </c>
      <c r="I79" s="56">
        <f t="shared" si="80"/>
        <v>0.15824915824915822</v>
      </c>
      <c r="J79" s="63">
        <f t="shared" si="75"/>
        <v>0</v>
      </c>
      <c r="K79" s="60">
        <f t="shared" si="81"/>
        <v>0</v>
      </c>
      <c r="L79" s="54">
        <f t="shared" si="82"/>
        <v>24</v>
      </c>
      <c r="M79" s="54"/>
      <c r="N79" s="54">
        <f t="shared" si="76"/>
        <v>24</v>
      </c>
      <c r="O79" s="54">
        <f t="shared" si="83"/>
        <v>4.6999999999999993</v>
      </c>
      <c r="P79" s="54">
        <f t="shared" si="77"/>
        <v>1</v>
      </c>
      <c r="Q79" s="57">
        <f t="shared" si="78"/>
        <v>4.1666666666666664E-2</v>
      </c>
      <c r="R79" s="57"/>
      <c r="S79" s="54"/>
      <c r="T79" s="58"/>
    </row>
    <row r="80" spans="1:20" ht="15.75" customHeight="1">
      <c r="A80" s="43"/>
      <c r="B80" s="43"/>
      <c r="C80" s="44" t="s">
        <v>42</v>
      </c>
      <c r="D80" s="45"/>
      <c r="E80" s="45"/>
      <c r="F80" s="64"/>
      <c r="G80" s="65"/>
      <c r="H80" s="45"/>
      <c r="I80" s="45"/>
      <c r="J80" s="45"/>
      <c r="K80" s="45"/>
      <c r="L80" s="45"/>
      <c r="M80" s="45"/>
      <c r="N80" s="45"/>
      <c r="O80" s="45"/>
      <c r="P80" s="45"/>
      <c r="Q80" s="45"/>
      <c r="R80" s="45"/>
      <c r="S80" s="45"/>
      <c r="T80" s="45"/>
    </row>
    <row r="81" spans="1:20" ht="15.75" customHeight="1">
      <c r="A81" s="46"/>
      <c r="B81" s="47" t="s">
        <v>43</v>
      </c>
      <c r="C81" s="48"/>
      <c r="D81" s="49"/>
      <c r="E81" s="49"/>
      <c r="F81" s="50"/>
      <c r="G81" s="51"/>
      <c r="H81" s="48"/>
      <c r="I81" s="48"/>
      <c r="J81" s="48"/>
      <c r="K81" s="48"/>
      <c r="L81" s="48"/>
      <c r="M81" s="48"/>
      <c r="N81" s="48"/>
      <c r="O81" s="48"/>
      <c r="P81" s="48"/>
      <c r="Q81" s="48"/>
      <c r="R81" s="48"/>
      <c r="S81" s="48"/>
      <c r="T81" s="48"/>
    </row>
    <row r="82" spans="1:20" ht="15.75" customHeight="1">
      <c r="A82" s="52"/>
      <c r="B82" s="52"/>
      <c r="C82" s="53" t="s">
        <v>44</v>
      </c>
      <c r="D82" s="54"/>
      <c r="E82" s="54"/>
      <c r="F82" s="50"/>
      <c r="G82" s="51"/>
      <c r="H82" s="55"/>
      <c r="I82" s="56"/>
      <c r="J82" s="54"/>
      <c r="K82" s="54"/>
      <c r="L82" s="54"/>
      <c r="M82" s="54"/>
      <c r="N82" s="54"/>
      <c r="O82" s="54"/>
      <c r="P82" s="54"/>
      <c r="Q82" s="57"/>
      <c r="R82" s="57"/>
      <c r="S82" s="54"/>
      <c r="T82" s="58"/>
    </row>
    <row r="83" spans="1:20" ht="15.75" customHeight="1">
      <c r="A83" s="52"/>
      <c r="B83" s="52"/>
      <c r="C83" s="59" t="s">
        <v>3</v>
      </c>
      <c r="D83" s="54">
        <v>13.95</v>
      </c>
      <c r="E83" s="54">
        <v>3.75</v>
      </c>
      <c r="F83" s="50"/>
      <c r="G83" s="51">
        <v>13</v>
      </c>
      <c r="H83" s="55">
        <f>D83+E83</f>
        <v>17.7</v>
      </c>
      <c r="I83" s="56">
        <f>O83/H83</f>
        <v>0.2655367231638418</v>
      </c>
      <c r="J83" s="60">
        <f t="shared" ref="J83:J86" si="84">G83*F83</f>
        <v>0</v>
      </c>
      <c r="K83" s="60">
        <f>(H83-G83)*F83</f>
        <v>0</v>
      </c>
      <c r="L83" s="54">
        <f>0.28*40</f>
        <v>11.200000000000001</v>
      </c>
      <c r="M83" s="54"/>
      <c r="N83" s="54">
        <f t="shared" ref="N83:N86" si="85">L83+M83</f>
        <v>11.200000000000001</v>
      </c>
      <c r="O83" s="54">
        <f>H83-G83</f>
        <v>4.6999999999999993</v>
      </c>
      <c r="P83" s="54">
        <f t="shared" ref="P83:P86" si="86">G83-N83</f>
        <v>1.7999999999999989</v>
      </c>
      <c r="Q83" s="57">
        <f t="shared" ref="Q83:Q86" si="87">P83/N83</f>
        <v>0.16071428571428562</v>
      </c>
      <c r="R83" s="57"/>
      <c r="S83" s="54"/>
      <c r="T83" s="58"/>
    </row>
    <row r="84" spans="1:20" ht="15.75" customHeight="1">
      <c r="A84" s="52"/>
      <c r="B84" s="52"/>
      <c r="C84" s="59" t="s">
        <v>3</v>
      </c>
      <c r="D84" s="54">
        <v>525</v>
      </c>
      <c r="E84" s="54">
        <v>75</v>
      </c>
      <c r="F84" s="50"/>
      <c r="G84" s="51">
        <v>585</v>
      </c>
      <c r="H84" s="55"/>
      <c r="I84" s="56"/>
      <c r="J84" s="60">
        <f t="shared" si="84"/>
        <v>0</v>
      </c>
      <c r="K84" s="60"/>
      <c r="L84" s="54">
        <f>L83*50</f>
        <v>560</v>
      </c>
      <c r="M84" s="54"/>
      <c r="N84" s="54">
        <f t="shared" si="85"/>
        <v>560</v>
      </c>
      <c r="O84" s="54"/>
      <c r="P84" s="54">
        <f t="shared" si="86"/>
        <v>25</v>
      </c>
      <c r="Q84" s="57">
        <f t="shared" si="87"/>
        <v>4.4642857142857144E-2</v>
      </c>
      <c r="R84" s="57"/>
      <c r="S84" s="54"/>
      <c r="T84" s="58"/>
    </row>
    <row r="85" spans="1:20" ht="15.75" customHeight="1">
      <c r="A85" s="52"/>
      <c r="B85" s="52"/>
      <c r="C85" s="59" t="s">
        <v>3</v>
      </c>
      <c r="D85" s="54">
        <v>27.95</v>
      </c>
      <c r="E85" s="54">
        <v>3.75</v>
      </c>
      <c r="F85" s="50"/>
      <c r="G85" s="51">
        <v>25</v>
      </c>
      <c r="H85" s="55">
        <f t="shared" ref="H85:H86" si="88">D85+E85</f>
        <v>31.7</v>
      </c>
      <c r="I85" s="56">
        <f t="shared" ref="I85:I86" si="89">O85/H85</f>
        <v>0.2113564668769716</v>
      </c>
      <c r="J85" s="63">
        <f t="shared" si="84"/>
        <v>0</v>
      </c>
      <c r="K85" s="60">
        <f t="shared" ref="K85:K86" si="90">(H85-G85)*F85</f>
        <v>0</v>
      </c>
      <c r="L85" s="54">
        <f t="shared" ref="L85:L86" si="91">0.48*50</f>
        <v>24</v>
      </c>
      <c r="M85" s="54"/>
      <c r="N85" s="54">
        <f t="shared" si="85"/>
        <v>24</v>
      </c>
      <c r="O85" s="54">
        <f t="shared" ref="O85:O86" si="92">H85-G85</f>
        <v>6.6999999999999993</v>
      </c>
      <c r="P85" s="54">
        <f t="shared" si="86"/>
        <v>1</v>
      </c>
      <c r="Q85" s="57">
        <f t="shared" si="87"/>
        <v>4.1666666666666664E-2</v>
      </c>
      <c r="R85" s="57"/>
      <c r="S85" s="54"/>
      <c r="T85" s="58"/>
    </row>
    <row r="86" spans="1:20" ht="15.75" customHeight="1">
      <c r="A86" s="52"/>
      <c r="B86" s="52"/>
      <c r="C86" s="59" t="s">
        <v>3</v>
      </c>
      <c r="D86" s="54">
        <v>25.95</v>
      </c>
      <c r="E86" s="54">
        <v>3.75</v>
      </c>
      <c r="F86" s="50"/>
      <c r="G86" s="51">
        <v>25</v>
      </c>
      <c r="H86" s="55">
        <f t="shared" si="88"/>
        <v>29.7</v>
      </c>
      <c r="I86" s="56">
        <f t="shared" si="89"/>
        <v>0.15824915824915822</v>
      </c>
      <c r="J86" s="63">
        <f t="shared" si="84"/>
        <v>0</v>
      </c>
      <c r="K86" s="60">
        <f t="shared" si="90"/>
        <v>0</v>
      </c>
      <c r="L86" s="54">
        <f t="shared" si="91"/>
        <v>24</v>
      </c>
      <c r="M86" s="54"/>
      <c r="N86" s="54">
        <f t="shared" si="85"/>
        <v>24</v>
      </c>
      <c r="O86" s="54">
        <f t="shared" si="92"/>
        <v>4.6999999999999993</v>
      </c>
      <c r="P86" s="54">
        <f t="shared" si="86"/>
        <v>1</v>
      </c>
      <c r="Q86" s="57">
        <f t="shared" si="87"/>
        <v>4.1666666666666664E-2</v>
      </c>
      <c r="R86" s="57"/>
      <c r="S86" s="54"/>
      <c r="T86" s="58"/>
    </row>
    <row r="87" spans="1:20" ht="15.75" customHeight="1">
      <c r="A87" s="46"/>
      <c r="B87" s="47" t="s">
        <v>43</v>
      </c>
      <c r="C87" s="48"/>
      <c r="D87" s="49"/>
      <c r="E87" s="49"/>
      <c r="F87" s="50"/>
      <c r="G87" s="51"/>
      <c r="H87" s="48"/>
      <c r="I87" s="48"/>
      <c r="J87" s="48"/>
      <c r="K87" s="48"/>
      <c r="L87" s="48"/>
      <c r="M87" s="48"/>
      <c r="N87" s="48"/>
      <c r="O87" s="48"/>
      <c r="P87" s="48"/>
      <c r="Q87" s="48"/>
      <c r="R87" s="48"/>
      <c r="S87" s="48"/>
      <c r="T87" s="48"/>
    </row>
    <row r="88" spans="1:20" ht="15.75" customHeight="1">
      <c r="A88" s="52"/>
      <c r="B88" s="52"/>
      <c r="C88" s="53" t="s">
        <v>44</v>
      </c>
      <c r="D88" s="54"/>
      <c r="E88" s="54"/>
      <c r="F88" s="50"/>
      <c r="G88" s="51"/>
      <c r="H88" s="55"/>
      <c r="I88" s="56"/>
      <c r="J88" s="54"/>
      <c r="K88" s="54"/>
      <c r="L88" s="54"/>
      <c r="M88" s="54"/>
      <c r="N88" s="54"/>
      <c r="O88" s="54"/>
      <c r="P88" s="54"/>
      <c r="Q88" s="57"/>
      <c r="R88" s="57"/>
      <c r="S88" s="54"/>
      <c r="T88" s="58"/>
    </row>
    <row r="89" spans="1:20" ht="15.75" customHeight="1">
      <c r="A89" s="52"/>
      <c r="B89" s="52"/>
      <c r="C89" s="59" t="s">
        <v>3</v>
      </c>
      <c r="D89" s="54">
        <v>13.95</v>
      </c>
      <c r="E89" s="54">
        <v>3.75</v>
      </c>
      <c r="F89" s="50"/>
      <c r="G89" s="51">
        <v>13</v>
      </c>
      <c r="H89" s="55">
        <f>D89+E89</f>
        <v>17.7</v>
      </c>
      <c r="I89" s="56">
        <f>O89/H89</f>
        <v>0.2655367231638418</v>
      </c>
      <c r="J89" s="60">
        <f t="shared" ref="J89:J92" si="93">G89*F89</f>
        <v>0</v>
      </c>
      <c r="K89" s="60">
        <f>(H89-G89)*F89</f>
        <v>0</v>
      </c>
      <c r="L89" s="54">
        <f>0.28*40</f>
        <v>11.200000000000001</v>
      </c>
      <c r="M89" s="54"/>
      <c r="N89" s="54">
        <f t="shared" ref="N89:N92" si="94">L89+M89</f>
        <v>11.200000000000001</v>
      </c>
      <c r="O89" s="54">
        <f>H89-G89</f>
        <v>4.6999999999999993</v>
      </c>
      <c r="P89" s="54">
        <f t="shared" ref="P89:P92" si="95">G89-N89</f>
        <v>1.7999999999999989</v>
      </c>
      <c r="Q89" s="57">
        <f t="shared" ref="Q89:Q92" si="96">P89/N89</f>
        <v>0.16071428571428562</v>
      </c>
      <c r="R89" s="57"/>
      <c r="S89" s="54"/>
      <c r="T89" s="58"/>
    </row>
    <row r="90" spans="1:20" ht="15.75" customHeight="1">
      <c r="A90" s="52"/>
      <c r="B90" s="52"/>
      <c r="C90" s="59" t="s">
        <v>3</v>
      </c>
      <c r="D90" s="54">
        <v>525</v>
      </c>
      <c r="E90" s="54">
        <v>75</v>
      </c>
      <c r="F90" s="50"/>
      <c r="G90" s="51">
        <v>585</v>
      </c>
      <c r="H90" s="55"/>
      <c r="I90" s="56"/>
      <c r="J90" s="60">
        <f t="shared" si="93"/>
        <v>0</v>
      </c>
      <c r="K90" s="60"/>
      <c r="L90" s="54">
        <f>L89*50</f>
        <v>560</v>
      </c>
      <c r="M90" s="54"/>
      <c r="N90" s="54">
        <f t="shared" si="94"/>
        <v>560</v>
      </c>
      <c r="O90" s="54"/>
      <c r="P90" s="54">
        <f t="shared" si="95"/>
        <v>25</v>
      </c>
      <c r="Q90" s="57">
        <f t="shared" si="96"/>
        <v>4.4642857142857144E-2</v>
      </c>
      <c r="R90" s="57"/>
      <c r="S90" s="54"/>
      <c r="T90" s="58"/>
    </row>
    <row r="91" spans="1:20" ht="15.75" customHeight="1">
      <c r="A91" s="52"/>
      <c r="B91" s="52"/>
      <c r="C91" s="59" t="s">
        <v>3</v>
      </c>
      <c r="D91" s="54">
        <v>27.95</v>
      </c>
      <c r="E91" s="54">
        <v>3.75</v>
      </c>
      <c r="F91" s="50"/>
      <c r="G91" s="51">
        <v>25</v>
      </c>
      <c r="H91" s="55">
        <f t="shared" ref="H91:H92" si="97">D91+E91</f>
        <v>31.7</v>
      </c>
      <c r="I91" s="56">
        <f t="shared" ref="I91:I92" si="98">O91/H91</f>
        <v>0.2113564668769716</v>
      </c>
      <c r="J91" s="63">
        <f t="shared" si="93"/>
        <v>0</v>
      </c>
      <c r="K91" s="60">
        <f t="shared" ref="K91:K92" si="99">(H91-G91)*F91</f>
        <v>0</v>
      </c>
      <c r="L91" s="54">
        <f t="shared" ref="L91:L92" si="100">0.48*50</f>
        <v>24</v>
      </c>
      <c r="M91" s="54"/>
      <c r="N91" s="54">
        <f t="shared" si="94"/>
        <v>24</v>
      </c>
      <c r="O91" s="54">
        <f t="shared" ref="O91:O92" si="101">H91-G91</f>
        <v>6.6999999999999993</v>
      </c>
      <c r="P91" s="54">
        <f t="shared" si="95"/>
        <v>1</v>
      </c>
      <c r="Q91" s="57">
        <f t="shared" si="96"/>
        <v>4.1666666666666664E-2</v>
      </c>
      <c r="R91" s="57"/>
      <c r="S91" s="54"/>
      <c r="T91" s="58"/>
    </row>
    <row r="92" spans="1:20" ht="15.75" customHeight="1">
      <c r="A92" s="52"/>
      <c r="B92" s="52"/>
      <c r="C92" s="59" t="s">
        <v>3</v>
      </c>
      <c r="D92" s="54">
        <v>25.95</v>
      </c>
      <c r="E92" s="54">
        <v>3.75</v>
      </c>
      <c r="F92" s="50"/>
      <c r="G92" s="51">
        <v>25</v>
      </c>
      <c r="H92" s="55">
        <f t="shared" si="97"/>
        <v>29.7</v>
      </c>
      <c r="I92" s="56">
        <f t="shared" si="98"/>
        <v>0.15824915824915822</v>
      </c>
      <c r="J92" s="63">
        <f t="shared" si="93"/>
        <v>0</v>
      </c>
      <c r="K92" s="60">
        <f t="shared" si="99"/>
        <v>0</v>
      </c>
      <c r="L92" s="54">
        <f t="shared" si="100"/>
        <v>24</v>
      </c>
      <c r="M92" s="54"/>
      <c r="N92" s="54">
        <f t="shared" si="94"/>
        <v>24</v>
      </c>
      <c r="O92" s="54">
        <f t="shared" si="101"/>
        <v>4.6999999999999993</v>
      </c>
      <c r="P92" s="54">
        <f t="shared" si="95"/>
        <v>1</v>
      </c>
      <c r="Q92" s="57">
        <f t="shared" si="96"/>
        <v>4.1666666666666664E-2</v>
      </c>
      <c r="R92" s="57"/>
      <c r="S92" s="54"/>
      <c r="T92" s="58"/>
    </row>
    <row r="93" spans="1:20" ht="15.75" customHeight="1">
      <c r="A93" s="46"/>
      <c r="B93" s="47" t="s">
        <v>43</v>
      </c>
      <c r="C93" s="48"/>
      <c r="D93" s="49"/>
      <c r="E93" s="49"/>
      <c r="F93" s="50"/>
      <c r="G93" s="51"/>
      <c r="H93" s="48"/>
      <c r="I93" s="48"/>
      <c r="J93" s="48"/>
      <c r="K93" s="48"/>
      <c r="L93" s="48"/>
      <c r="M93" s="48"/>
      <c r="N93" s="48"/>
      <c r="O93" s="48"/>
      <c r="P93" s="48"/>
      <c r="Q93" s="48"/>
      <c r="R93" s="48"/>
      <c r="S93" s="48"/>
      <c r="T93" s="48"/>
    </row>
    <row r="94" spans="1:20" ht="15.75" customHeight="1">
      <c r="A94" s="52"/>
      <c r="B94" s="52"/>
      <c r="C94" s="53" t="s">
        <v>44</v>
      </c>
      <c r="D94" s="54"/>
      <c r="E94" s="54"/>
      <c r="F94" s="50"/>
      <c r="G94" s="51"/>
      <c r="H94" s="55"/>
      <c r="I94" s="56"/>
      <c r="J94" s="54"/>
      <c r="K94" s="54"/>
      <c r="L94" s="54"/>
      <c r="M94" s="54"/>
      <c r="N94" s="54"/>
      <c r="O94" s="54"/>
      <c r="P94" s="54"/>
      <c r="Q94" s="57"/>
      <c r="R94" s="57"/>
      <c r="S94" s="54"/>
      <c r="T94" s="58"/>
    </row>
    <row r="95" spans="1:20" ht="15.75" customHeight="1">
      <c r="A95" s="52"/>
      <c r="B95" s="52"/>
      <c r="C95" s="59" t="s">
        <v>3</v>
      </c>
      <c r="D95" s="54">
        <v>13.95</v>
      </c>
      <c r="E95" s="54">
        <v>3.75</v>
      </c>
      <c r="F95" s="50"/>
      <c r="G95" s="51">
        <v>13</v>
      </c>
      <c r="H95" s="55">
        <f>D95+E95</f>
        <v>17.7</v>
      </c>
      <c r="I95" s="56">
        <f>O95/H95</f>
        <v>0.2655367231638418</v>
      </c>
      <c r="J95" s="60">
        <f t="shared" ref="J95:J98" si="102">G95*F95</f>
        <v>0</v>
      </c>
      <c r="K95" s="60">
        <f>(H95-G95)*F95</f>
        <v>0</v>
      </c>
      <c r="L95" s="54">
        <f>0.28*40</f>
        <v>11.200000000000001</v>
      </c>
      <c r="M95" s="54"/>
      <c r="N95" s="54">
        <f t="shared" ref="N95:N98" si="103">L95+M95</f>
        <v>11.200000000000001</v>
      </c>
      <c r="O95" s="54">
        <f>H95-G95</f>
        <v>4.6999999999999993</v>
      </c>
      <c r="P95" s="54">
        <f t="shared" ref="P95:P98" si="104">G95-N95</f>
        <v>1.7999999999999989</v>
      </c>
      <c r="Q95" s="57">
        <f t="shared" ref="Q95:Q98" si="105">P95/N95</f>
        <v>0.16071428571428562</v>
      </c>
      <c r="R95" s="57"/>
      <c r="S95" s="54"/>
      <c r="T95" s="58"/>
    </row>
    <row r="96" spans="1:20" ht="15.75" customHeight="1">
      <c r="A96" s="52"/>
      <c r="B96" s="52"/>
      <c r="C96" s="59" t="s">
        <v>3</v>
      </c>
      <c r="D96" s="54">
        <v>525</v>
      </c>
      <c r="E96" s="54">
        <v>75</v>
      </c>
      <c r="F96" s="50"/>
      <c r="G96" s="51">
        <v>585</v>
      </c>
      <c r="H96" s="55"/>
      <c r="I96" s="56"/>
      <c r="J96" s="60">
        <f t="shared" si="102"/>
        <v>0</v>
      </c>
      <c r="K96" s="60"/>
      <c r="L96" s="54">
        <f>L95*50</f>
        <v>560</v>
      </c>
      <c r="M96" s="54"/>
      <c r="N96" s="54">
        <f t="shared" si="103"/>
        <v>560</v>
      </c>
      <c r="O96" s="54"/>
      <c r="P96" s="54">
        <f t="shared" si="104"/>
        <v>25</v>
      </c>
      <c r="Q96" s="57">
        <f t="shared" si="105"/>
        <v>4.4642857142857144E-2</v>
      </c>
      <c r="R96" s="57"/>
      <c r="S96" s="54"/>
      <c r="T96" s="58"/>
    </row>
    <row r="97" spans="1:20" ht="15.75" customHeight="1">
      <c r="A97" s="52"/>
      <c r="B97" s="52"/>
      <c r="C97" s="59" t="s">
        <v>3</v>
      </c>
      <c r="D97" s="54">
        <v>27.95</v>
      </c>
      <c r="E97" s="54">
        <v>3.75</v>
      </c>
      <c r="F97" s="50"/>
      <c r="G97" s="51">
        <v>25</v>
      </c>
      <c r="H97" s="55">
        <f t="shared" ref="H97:H98" si="106">D97+E97</f>
        <v>31.7</v>
      </c>
      <c r="I97" s="56">
        <f t="shared" ref="I97:I98" si="107">O97/H97</f>
        <v>0.2113564668769716</v>
      </c>
      <c r="J97" s="63">
        <f t="shared" si="102"/>
        <v>0</v>
      </c>
      <c r="K97" s="60">
        <f t="shared" ref="K97:K98" si="108">(H97-G97)*F97</f>
        <v>0</v>
      </c>
      <c r="L97" s="54">
        <f t="shared" ref="L97:L98" si="109">0.48*50</f>
        <v>24</v>
      </c>
      <c r="M97" s="54"/>
      <c r="N97" s="54">
        <f t="shared" si="103"/>
        <v>24</v>
      </c>
      <c r="O97" s="54">
        <f t="shared" ref="O97:O98" si="110">H97-G97</f>
        <v>6.6999999999999993</v>
      </c>
      <c r="P97" s="54">
        <f t="shared" si="104"/>
        <v>1</v>
      </c>
      <c r="Q97" s="57">
        <f t="shared" si="105"/>
        <v>4.1666666666666664E-2</v>
      </c>
      <c r="R97" s="57"/>
      <c r="S97" s="54"/>
      <c r="T97" s="58"/>
    </row>
    <row r="98" spans="1:20" ht="15.75" customHeight="1">
      <c r="A98" s="52"/>
      <c r="B98" s="52"/>
      <c r="C98" s="59" t="s">
        <v>3</v>
      </c>
      <c r="D98" s="54">
        <v>25.95</v>
      </c>
      <c r="E98" s="54">
        <v>3.75</v>
      </c>
      <c r="F98" s="50"/>
      <c r="G98" s="51">
        <v>25</v>
      </c>
      <c r="H98" s="55">
        <f t="shared" si="106"/>
        <v>29.7</v>
      </c>
      <c r="I98" s="56">
        <f t="shared" si="107"/>
        <v>0.15824915824915822</v>
      </c>
      <c r="J98" s="63">
        <f t="shared" si="102"/>
        <v>0</v>
      </c>
      <c r="K98" s="60">
        <f t="shared" si="108"/>
        <v>0</v>
      </c>
      <c r="L98" s="54">
        <f t="shared" si="109"/>
        <v>24</v>
      </c>
      <c r="M98" s="54"/>
      <c r="N98" s="54">
        <f t="shared" si="103"/>
        <v>24</v>
      </c>
      <c r="O98" s="54">
        <f t="shared" si="110"/>
        <v>4.6999999999999993</v>
      </c>
      <c r="P98" s="54">
        <f t="shared" si="104"/>
        <v>1</v>
      </c>
      <c r="Q98" s="57">
        <f t="shared" si="105"/>
        <v>4.1666666666666664E-2</v>
      </c>
      <c r="R98" s="57"/>
      <c r="S98" s="54"/>
      <c r="T98" s="58"/>
    </row>
    <row r="99" spans="1:20" ht="15.75" customHeight="1">
      <c r="A99" s="43"/>
      <c r="B99" s="43"/>
      <c r="C99" s="44" t="s">
        <v>42</v>
      </c>
      <c r="D99" s="45"/>
      <c r="E99" s="45"/>
      <c r="F99" s="64"/>
      <c r="G99" s="65"/>
      <c r="H99" s="45"/>
      <c r="I99" s="45"/>
      <c r="J99" s="45"/>
      <c r="K99" s="45"/>
      <c r="L99" s="45"/>
      <c r="M99" s="45"/>
      <c r="N99" s="45"/>
      <c r="O99" s="45"/>
      <c r="P99" s="45"/>
      <c r="Q99" s="45"/>
      <c r="R99" s="45"/>
      <c r="S99" s="45"/>
      <c r="T99" s="45"/>
    </row>
    <row r="100" spans="1:20" ht="15.75" customHeight="1">
      <c r="A100" s="46"/>
      <c r="B100" s="47" t="s">
        <v>43</v>
      </c>
      <c r="C100" s="48"/>
      <c r="D100" s="49"/>
      <c r="E100" s="49"/>
      <c r="F100" s="50"/>
      <c r="G100" s="51"/>
      <c r="H100" s="48"/>
      <c r="I100" s="48"/>
      <c r="J100" s="48"/>
      <c r="K100" s="48"/>
      <c r="L100" s="48"/>
      <c r="M100" s="48"/>
      <c r="N100" s="48"/>
      <c r="O100" s="48"/>
      <c r="P100" s="48"/>
      <c r="Q100" s="48"/>
      <c r="R100" s="48"/>
      <c r="S100" s="48"/>
      <c r="T100" s="48"/>
    </row>
    <row r="101" spans="1:20" ht="15.75" customHeight="1">
      <c r="A101" s="52"/>
      <c r="B101" s="52"/>
      <c r="C101" s="53" t="s">
        <v>44</v>
      </c>
      <c r="D101" s="54"/>
      <c r="E101" s="54"/>
      <c r="F101" s="50"/>
      <c r="G101" s="51"/>
      <c r="H101" s="55"/>
      <c r="I101" s="56"/>
      <c r="J101" s="54"/>
      <c r="K101" s="54"/>
      <c r="L101" s="54"/>
      <c r="M101" s="54"/>
      <c r="N101" s="54"/>
      <c r="O101" s="54"/>
      <c r="P101" s="54"/>
      <c r="Q101" s="57"/>
      <c r="R101" s="57"/>
      <c r="S101" s="54"/>
      <c r="T101" s="58"/>
    </row>
    <row r="102" spans="1:20" ht="15.75" customHeight="1">
      <c r="A102" s="52"/>
      <c r="B102" s="52"/>
      <c r="C102" s="59" t="s">
        <v>3</v>
      </c>
      <c r="D102" s="54">
        <v>13.95</v>
      </c>
      <c r="E102" s="54">
        <v>3.75</v>
      </c>
      <c r="F102" s="50"/>
      <c r="G102" s="51">
        <v>13</v>
      </c>
      <c r="H102" s="55">
        <f>D102+E102</f>
        <v>17.7</v>
      </c>
      <c r="I102" s="56">
        <f>O102/H102</f>
        <v>0.2655367231638418</v>
      </c>
      <c r="J102" s="60">
        <f t="shared" ref="J102:J105" si="111">G102*F102</f>
        <v>0</v>
      </c>
      <c r="K102" s="60">
        <f>(H102-G102)*F102</f>
        <v>0</v>
      </c>
      <c r="L102" s="54">
        <f>0.28*40</f>
        <v>11.200000000000001</v>
      </c>
      <c r="M102" s="54"/>
      <c r="N102" s="54">
        <f t="shared" ref="N102:N105" si="112">L102+M102</f>
        <v>11.200000000000001</v>
      </c>
      <c r="O102" s="54">
        <f>H102-G102</f>
        <v>4.6999999999999993</v>
      </c>
      <c r="P102" s="54">
        <f t="shared" ref="P102:P105" si="113">G102-N102</f>
        <v>1.7999999999999989</v>
      </c>
      <c r="Q102" s="57">
        <f t="shared" ref="Q102:Q105" si="114">P102/N102</f>
        <v>0.16071428571428562</v>
      </c>
      <c r="R102" s="57"/>
      <c r="S102" s="54"/>
      <c r="T102" s="58"/>
    </row>
    <row r="103" spans="1:20" ht="15.75" customHeight="1">
      <c r="A103" s="52"/>
      <c r="B103" s="52"/>
      <c r="C103" s="59" t="s">
        <v>3</v>
      </c>
      <c r="D103" s="54">
        <v>525</v>
      </c>
      <c r="E103" s="54">
        <v>75</v>
      </c>
      <c r="F103" s="50"/>
      <c r="G103" s="51">
        <v>585</v>
      </c>
      <c r="H103" s="55"/>
      <c r="I103" s="56"/>
      <c r="J103" s="60">
        <f t="shared" si="111"/>
        <v>0</v>
      </c>
      <c r="K103" s="60"/>
      <c r="L103" s="54">
        <f>L102*50</f>
        <v>560</v>
      </c>
      <c r="M103" s="54"/>
      <c r="N103" s="54">
        <f t="shared" si="112"/>
        <v>560</v>
      </c>
      <c r="O103" s="54"/>
      <c r="P103" s="54">
        <f t="shared" si="113"/>
        <v>25</v>
      </c>
      <c r="Q103" s="57">
        <f t="shared" si="114"/>
        <v>4.4642857142857144E-2</v>
      </c>
      <c r="R103" s="57"/>
      <c r="S103" s="54"/>
      <c r="T103" s="58"/>
    </row>
    <row r="104" spans="1:20" ht="15.75" customHeight="1">
      <c r="A104" s="52"/>
      <c r="B104" s="52"/>
      <c r="C104" s="59" t="s">
        <v>3</v>
      </c>
      <c r="D104" s="54">
        <v>27.95</v>
      </c>
      <c r="E104" s="54">
        <v>3.75</v>
      </c>
      <c r="F104" s="50"/>
      <c r="G104" s="51">
        <v>25</v>
      </c>
      <c r="H104" s="55">
        <f t="shared" ref="H104:H105" si="115">D104+E104</f>
        <v>31.7</v>
      </c>
      <c r="I104" s="56">
        <f t="shared" ref="I104:I105" si="116">O104/H104</f>
        <v>0.2113564668769716</v>
      </c>
      <c r="J104" s="63">
        <f t="shared" si="111"/>
        <v>0</v>
      </c>
      <c r="K104" s="60">
        <f t="shared" ref="K104:K105" si="117">(H104-G104)*F104</f>
        <v>0</v>
      </c>
      <c r="L104" s="54">
        <f t="shared" ref="L104:L105" si="118">0.48*50</f>
        <v>24</v>
      </c>
      <c r="M104" s="54"/>
      <c r="N104" s="54">
        <f t="shared" si="112"/>
        <v>24</v>
      </c>
      <c r="O104" s="54">
        <f t="shared" ref="O104:O105" si="119">H104-G104</f>
        <v>6.6999999999999993</v>
      </c>
      <c r="P104" s="54">
        <f t="shared" si="113"/>
        <v>1</v>
      </c>
      <c r="Q104" s="57">
        <f t="shared" si="114"/>
        <v>4.1666666666666664E-2</v>
      </c>
      <c r="R104" s="57"/>
      <c r="S104" s="54"/>
      <c r="T104" s="58"/>
    </row>
    <row r="105" spans="1:20" ht="15.75" customHeight="1">
      <c r="A105" s="52"/>
      <c r="B105" s="52"/>
      <c r="C105" s="59" t="s">
        <v>3</v>
      </c>
      <c r="D105" s="54">
        <v>25.95</v>
      </c>
      <c r="E105" s="54">
        <v>3.75</v>
      </c>
      <c r="F105" s="50"/>
      <c r="G105" s="51">
        <v>25</v>
      </c>
      <c r="H105" s="55">
        <f t="shared" si="115"/>
        <v>29.7</v>
      </c>
      <c r="I105" s="56">
        <f t="shared" si="116"/>
        <v>0.15824915824915822</v>
      </c>
      <c r="J105" s="63">
        <f t="shared" si="111"/>
        <v>0</v>
      </c>
      <c r="K105" s="60">
        <f t="shared" si="117"/>
        <v>0</v>
      </c>
      <c r="L105" s="54">
        <f t="shared" si="118"/>
        <v>24</v>
      </c>
      <c r="M105" s="54"/>
      <c r="N105" s="54">
        <f t="shared" si="112"/>
        <v>24</v>
      </c>
      <c r="O105" s="54">
        <f t="shared" si="119"/>
        <v>4.6999999999999993</v>
      </c>
      <c r="P105" s="54">
        <f t="shared" si="113"/>
        <v>1</v>
      </c>
      <c r="Q105" s="57">
        <f t="shared" si="114"/>
        <v>4.1666666666666664E-2</v>
      </c>
      <c r="R105" s="57"/>
      <c r="S105" s="54"/>
      <c r="T105" s="58"/>
    </row>
    <row r="106" spans="1:20" ht="15.75" customHeight="1">
      <c r="A106" s="46"/>
      <c r="B106" s="47" t="s">
        <v>43</v>
      </c>
      <c r="C106" s="48"/>
      <c r="D106" s="49"/>
      <c r="E106" s="49"/>
      <c r="F106" s="50"/>
      <c r="G106" s="51"/>
      <c r="H106" s="48"/>
      <c r="I106" s="48"/>
      <c r="J106" s="48"/>
      <c r="K106" s="48"/>
      <c r="L106" s="48"/>
      <c r="M106" s="48"/>
      <c r="N106" s="48"/>
      <c r="O106" s="48"/>
      <c r="P106" s="48"/>
      <c r="Q106" s="48"/>
      <c r="R106" s="48"/>
      <c r="S106" s="48"/>
      <c r="T106" s="48"/>
    </row>
    <row r="107" spans="1:20" ht="15.75" customHeight="1">
      <c r="A107" s="52"/>
      <c r="B107" s="52"/>
      <c r="C107" s="53" t="s">
        <v>44</v>
      </c>
      <c r="D107" s="54"/>
      <c r="E107" s="54"/>
      <c r="F107" s="50"/>
      <c r="G107" s="51"/>
      <c r="H107" s="55"/>
      <c r="I107" s="56"/>
      <c r="J107" s="54"/>
      <c r="K107" s="54"/>
      <c r="L107" s="54"/>
      <c r="M107" s="54"/>
      <c r="N107" s="54"/>
      <c r="O107" s="54"/>
      <c r="P107" s="54"/>
      <c r="Q107" s="57"/>
      <c r="R107" s="57"/>
      <c r="S107" s="54"/>
      <c r="T107" s="58"/>
    </row>
    <row r="108" spans="1:20" ht="15.75" customHeight="1">
      <c r="A108" s="52"/>
      <c r="B108" s="52"/>
      <c r="C108" s="59" t="s">
        <v>3</v>
      </c>
      <c r="D108" s="54">
        <v>13.95</v>
      </c>
      <c r="E108" s="54">
        <v>3.75</v>
      </c>
      <c r="F108" s="50"/>
      <c r="G108" s="51">
        <v>13</v>
      </c>
      <c r="H108" s="55">
        <f>D108+E108</f>
        <v>17.7</v>
      </c>
      <c r="I108" s="56">
        <f>O108/H108</f>
        <v>0.2655367231638418</v>
      </c>
      <c r="J108" s="60">
        <f t="shared" ref="J108:J111" si="120">G108*F108</f>
        <v>0</v>
      </c>
      <c r="K108" s="60">
        <f>(H108-G108)*F108</f>
        <v>0</v>
      </c>
      <c r="L108" s="54">
        <f>0.28*40</f>
        <v>11.200000000000001</v>
      </c>
      <c r="M108" s="54"/>
      <c r="N108" s="54">
        <f t="shared" ref="N108:N111" si="121">L108+M108</f>
        <v>11.200000000000001</v>
      </c>
      <c r="O108" s="54">
        <f>H108-G108</f>
        <v>4.6999999999999993</v>
      </c>
      <c r="P108" s="54">
        <f t="shared" ref="P108:P111" si="122">G108-N108</f>
        <v>1.7999999999999989</v>
      </c>
      <c r="Q108" s="57">
        <f t="shared" ref="Q108:Q111" si="123">P108/N108</f>
        <v>0.16071428571428562</v>
      </c>
      <c r="R108" s="57"/>
      <c r="S108" s="54"/>
      <c r="T108" s="58"/>
    </row>
    <row r="109" spans="1:20" ht="15.75" customHeight="1">
      <c r="A109" s="52"/>
      <c r="B109" s="52"/>
      <c r="C109" s="59" t="s">
        <v>3</v>
      </c>
      <c r="D109" s="54">
        <v>525</v>
      </c>
      <c r="E109" s="54">
        <v>75</v>
      </c>
      <c r="F109" s="50"/>
      <c r="G109" s="51">
        <v>585</v>
      </c>
      <c r="H109" s="55"/>
      <c r="I109" s="56"/>
      <c r="J109" s="60">
        <f t="shared" si="120"/>
        <v>0</v>
      </c>
      <c r="K109" s="60"/>
      <c r="L109" s="54">
        <f>L108*50</f>
        <v>560</v>
      </c>
      <c r="M109" s="54"/>
      <c r="N109" s="54">
        <f t="shared" si="121"/>
        <v>560</v>
      </c>
      <c r="O109" s="54"/>
      <c r="P109" s="54">
        <f t="shared" si="122"/>
        <v>25</v>
      </c>
      <c r="Q109" s="57">
        <f t="shared" si="123"/>
        <v>4.4642857142857144E-2</v>
      </c>
      <c r="R109" s="57"/>
      <c r="S109" s="54"/>
      <c r="T109" s="58"/>
    </row>
    <row r="110" spans="1:20" ht="15.75" customHeight="1">
      <c r="A110" s="52"/>
      <c r="B110" s="52"/>
      <c r="C110" s="59" t="s">
        <v>3</v>
      </c>
      <c r="D110" s="54">
        <v>27.95</v>
      </c>
      <c r="E110" s="54">
        <v>3.75</v>
      </c>
      <c r="F110" s="50"/>
      <c r="G110" s="51">
        <v>25</v>
      </c>
      <c r="H110" s="55">
        <f t="shared" ref="H110:H111" si="124">D110+E110</f>
        <v>31.7</v>
      </c>
      <c r="I110" s="56">
        <f t="shared" ref="I110:I111" si="125">O110/H110</f>
        <v>0.2113564668769716</v>
      </c>
      <c r="J110" s="63">
        <f t="shared" si="120"/>
        <v>0</v>
      </c>
      <c r="K110" s="60">
        <f t="shared" ref="K110:K111" si="126">(H110-G110)*F110</f>
        <v>0</v>
      </c>
      <c r="L110" s="54">
        <f t="shared" ref="L110:L111" si="127">0.48*50</f>
        <v>24</v>
      </c>
      <c r="M110" s="54"/>
      <c r="N110" s="54">
        <f t="shared" si="121"/>
        <v>24</v>
      </c>
      <c r="O110" s="54">
        <f t="shared" ref="O110:O111" si="128">H110-G110</f>
        <v>6.6999999999999993</v>
      </c>
      <c r="P110" s="54">
        <f t="shared" si="122"/>
        <v>1</v>
      </c>
      <c r="Q110" s="57">
        <f t="shared" si="123"/>
        <v>4.1666666666666664E-2</v>
      </c>
      <c r="R110" s="57"/>
      <c r="S110" s="54"/>
      <c r="T110" s="58"/>
    </row>
    <row r="111" spans="1:20" ht="15.75" customHeight="1">
      <c r="A111" s="52"/>
      <c r="B111" s="52"/>
      <c r="C111" s="59" t="s">
        <v>3</v>
      </c>
      <c r="D111" s="54">
        <v>25.95</v>
      </c>
      <c r="E111" s="54">
        <v>3.75</v>
      </c>
      <c r="F111" s="50"/>
      <c r="G111" s="51">
        <v>25</v>
      </c>
      <c r="H111" s="55">
        <f t="shared" si="124"/>
        <v>29.7</v>
      </c>
      <c r="I111" s="56">
        <f t="shared" si="125"/>
        <v>0.15824915824915822</v>
      </c>
      <c r="J111" s="63">
        <f t="shared" si="120"/>
        <v>0</v>
      </c>
      <c r="K111" s="60">
        <f t="shared" si="126"/>
        <v>0</v>
      </c>
      <c r="L111" s="54">
        <f t="shared" si="127"/>
        <v>24</v>
      </c>
      <c r="M111" s="54"/>
      <c r="N111" s="54">
        <f t="shared" si="121"/>
        <v>24</v>
      </c>
      <c r="O111" s="54">
        <f t="shared" si="128"/>
        <v>4.6999999999999993</v>
      </c>
      <c r="P111" s="54">
        <f t="shared" si="122"/>
        <v>1</v>
      </c>
      <c r="Q111" s="57">
        <f t="shared" si="123"/>
        <v>4.1666666666666664E-2</v>
      </c>
      <c r="R111" s="57"/>
      <c r="S111" s="54"/>
      <c r="T111" s="58"/>
    </row>
    <row r="112" spans="1:20" ht="15.75" customHeight="1">
      <c r="A112" s="46"/>
      <c r="B112" s="47" t="s">
        <v>43</v>
      </c>
      <c r="C112" s="48"/>
      <c r="D112" s="49"/>
      <c r="E112" s="49"/>
      <c r="F112" s="50"/>
      <c r="G112" s="51"/>
      <c r="H112" s="48"/>
      <c r="I112" s="48"/>
      <c r="J112" s="48"/>
      <c r="K112" s="48"/>
      <c r="L112" s="48"/>
      <c r="M112" s="48"/>
      <c r="N112" s="48"/>
      <c r="O112" s="48"/>
      <c r="P112" s="48"/>
      <c r="Q112" s="48"/>
      <c r="R112" s="48"/>
      <c r="S112" s="48"/>
      <c r="T112" s="48"/>
    </row>
    <row r="113" spans="1:20" ht="15.75" customHeight="1">
      <c r="A113" s="52"/>
      <c r="B113" s="52"/>
      <c r="C113" s="53" t="s">
        <v>44</v>
      </c>
      <c r="D113" s="54"/>
      <c r="E113" s="54"/>
      <c r="F113" s="50"/>
      <c r="G113" s="51"/>
      <c r="H113" s="55"/>
      <c r="I113" s="56"/>
      <c r="J113" s="54"/>
      <c r="K113" s="54"/>
      <c r="L113" s="54"/>
      <c r="M113" s="54"/>
      <c r="N113" s="54"/>
      <c r="O113" s="54"/>
      <c r="P113" s="54"/>
      <c r="Q113" s="57"/>
      <c r="R113" s="57"/>
      <c r="S113" s="54"/>
      <c r="T113" s="58"/>
    </row>
    <row r="114" spans="1:20" ht="15.75" customHeight="1">
      <c r="A114" s="52"/>
      <c r="B114" s="52"/>
      <c r="C114" s="59" t="s">
        <v>3</v>
      </c>
      <c r="D114" s="54">
        <v>13.95</v>
      </c>
      <c r="E114" s="54">
        <v>3.75</v>
      </c>
      <c r="F114" s="50"/>
      <c r="G114" s="51">
        <v>13</v>
      </c>
      <c r="H114" s="55">
        <f>D114+E114</f>
        <v>17.7</v>
      </c>
      <c r="I114" s="56">
        <f>O114/H114</f>
        <v>0.2655367231638418</v>
      </c>
      <c r="J114" s="60">
        <f t="shared" ref="J114:J117" si="129">G114*F114</f>
        <v>0</v>
      </c>
      <c r="K114" s="60">
        <f>(H114-G114)*F114</f>
        <v>0</v>
      </c>
      <c r="L114" s="54">
        <f>0.28*40</f>
        <v>11.200000000000001</v>
      </c>
      <c r="M114" s="54"/>
      <c r="N114" s="54">
        <f t="shared" ref="N114:N117" si="130">L114+M114</f>
        <v>11.200000000000001</v>
      </c>
      <c r="O114" s="54">
        <f>H114-G114</f>
        <v>4.6999999999999993</v>
      </c>
      <c r="P114" s="54">
        <f t="shared" ref="P114:P117" si="131">G114-N114</f>
        <v>1.7999999999999989</v>
      </c>
      <c r="Q114" s="57">
        <f t="shared" ref="Q114:Q117" si="132">P114/N114</f>
        <v>0.16071428571428562</v>
      </c>
      <c r="R114" s="57"/>
      <c r="S114" s="54"/>
      <c r="T114" s="58"/>
    </row>
    <row r="115" spans="1:20" ht="15.75" customHeight="1">
      <c r="A115" s="52"/>
      <c r="B115" s="52"/>
      <c r="C115" s="59" t="s">
        <v>3</v>
      </c>
      <c r="D115" s="54">
        <v>525</v>
      </c>
      <c r="E115" s="54">
        <v>75</v>
      </c>
      <c r="F115" s="50"/>
      <c r="G115" s="51">
        <v>585</v>
      </c>
      <c r="H115" s="55"/>
      <c r="I115" s="56"/>
      <c r="J115" s="60">
        <f t="shared" si="129"/>
        <v>0</v>
      </c>
      <c r="K115" s="60"/>
      <c r="L115" s="54">
        <f>L114*50</f>
        <v>560</v>
      </c>
      <c r="M115" s="54"/>
      <c r="N115" s="54">
        <f t="shared" si="130"/>
        <v>560</v>
      </c>
      <c r="O115" s="54"/>
      <c r="P115" s="54">
        <f t="shared" si="131"/>
        <v>25</v>
      </c>
      <c r="Q115" s="57">
        <f t="shared" si="132"/>
        <v>4.4642857142857144E-2</v>
      </c>
      <c r="R115" s="57"/>
      <c r="S115" s="54"/>
      <c r="T115" s="58"/>
    </row>
    <row r="116" spans="1:20" ht="15.75" customHeight="1">
      <c r="A116" s="52"/>
      <c r="B116" s="52"/>
      <c r="C116" s="59" t="s">
        <v>3</v>
      </c>
      <c r="D116" s="54">
        <v>27.95</v>
      </c>
      <c r="E116" s="54">
        <v>3.75</v>
      </c>
      <c r="F116" s="50"/>
      <c r="G116" s="51">
        <v>25</v>
      </c>
      <c r="H116" s="55">
        <f t="shared" ref="H116:H117" si="133">D116+E116</f>
        <v>31.7</v>
      </c>
      <c r="I116" s="56">
        <f t="shared" ref="I116:I117" si="134">O116/H116</f>
        <v>0.2113564668769716</v>
      </c>
      <c r="J116" s="63">
        <f t="shared" si="129"/>
        <v>0</v>
      </c>
      <c r="K116" s="60">
        <f t="shared" ref="K116:K117" si="135">(H116-G116)*F116</f>
        <v>0</v>
      </c>
      <c r="L116" s="54">
        <f t="shared" ref="L116:L117" si="136">0.48*50</f>
        <v>24</v>
      </c>
      <c r="M116" s="54"/>
      <c r="N116" s="54">
        <f t="shared" si="130"/>
        <v>24</v>
      </c>
      <c r="O116" s="54">
        <f t="shared" ref="O116:O117" si="137">H116-G116</f>
        <v>6.6999999999999993</v>
      </c>
      <c r="P116" s="54">
        <f t="shared" si="131"/>
        <v>1</v>
      </c>
      <c r="Q116" s="57">
        <f t="shared" si="132"/>
        <v>4.1666666666666664E-2</v>
      </c>
      <c r="R116" s="57"/>
      <c r="S116" s="54"/>
      <c r="T116" s="58"/>
    </row>
    <row r="117" spans="1:20" ht="15.75" customHeight="1">
      <c r="A117" s="52"/>
      <c r="B117" s="52"/>
      <c r="C117" s="59" t="s">
        <v>3</v>
      </c>
      <c r="D117" s="54">
        <v>25.95</v>
      </c>
      <c r="E117" s="54">
        <v>3.75</v>
      </c>
      <c r="F117" s="50"/>
      <c r="G117" s="51">
        <v>25</v>
      </c>
      <c r="H117" s="55">
        <f t="shared" si="133"/>
        <v>29.7</v>
      </c>
      <c r="I117" s="56">
        <f t="shared" si="134"/>
        <v>0.15824915824915822</v>
      </c>
      <c r="J117" s="63">
        <f t="shared" si="129"/>
        <v>0</v>
      </c>
      <c r="K117" s="60">
        <f t="shared" si="135"/>
        <v>0</v>
      </c>
      <c r="L117" s="54">
        <f t="shared" si="136"/>
        <v>24</v>
      </c>
      <c r="M117" s="54"/>
      <c r="N117" s="54">
        <f t="shared" si="130"/>
        <v>24</v>
      </c>
      <c r="O117" s="54">
        <f t="shared" si="137"/>
        <v>4.6999999999999993</v>
      </c>
      <c r="P117" s="54">
        <f t="shared" si="131"/>
        <v>1</v>
      </c>
      <c r="Q117" s="57">
        <f t="shared" si="132"/>
        <v>4.1666666666666664E-2</v>
      </c>
      <c r="R117" s="57"/>
      <c r="S117" s="54"/>
      <c r="T117" s="58"/>
    </row>
    <row r="118" spans="1:20" ht="15.75" customHeight="1">
      <c r="A118" s="43"/>
      <c r="B118" s="43"/>
      <c r="C118" s="44" t="s">
        <v>42</v>
      </c>
      <c r="D118" s="45"/>
      <c r="E118" s="45"/>
      <c r="F118" s="64"/>
      <c r="G118" s="65"/>
      <c r="H118" s="45"/>
      <c r="I118" s="45"/>
      <c r="J118" s="45"/>
      <c r="K118" s="45"/>
      <c r="L118" s="45"/>
      <c r="M118" s="45"/>
      <c r="N118" s="45"/>
      <c r="O118" s="45"/>
      <c r="P118" s="45"/>
      <c r="Q118" s="45"/>
      <c r="R118" s="45"/>
      <c r="S118" s="45"/>
      <c r="T118" s="45"/>
    </row>
    <row r="119" spans="1:20" ht="15.75" customHeight="1">
      <c r="A119" s="46"/>
      <c r="B119" s="47" t="s">
        <v>43</v>
      </c>
      <c r="C119" s="48"/>
      <c r="D119" s="49"/>
      <c r="E119" s="49"/>
      <c r="F119" s="50"/>
      <c r="G119" s="51"/>
      <c r="H119" s="48"/>
      <c r="I119" s="48"/>
      <c r="J119" s="48"/>
      <c r="K119" s="48"/>
      <c r="L119" s="48"/>
      <c r="M119" s="48"/>
      <c r="N119" s="48"/>
      <c r="O119" s="48"/>
      <c r="P119" s="48"/>
      <c r="Q119" s="48"/>
      <c r="R119" s="48"/>
      <c r="S119" s="48"/>
      <c r="T119" s="48"/>
    </row>
    <row r="120" spans="1:20" ht="15.75" customHeight="1">
      <c r="A120" s="52"/>
      <c r="B120" s="52"/>
      <c r="C120" s="53" t="s">
        <v>44</v>
      </c>
      <c r="D120" s="54"/>
      <c r="E120" s="54"/>
      <c r="F120" s="50"/>
      <c r="G120" s="51"/>
      <c r="H120" s="55"/>
      <c r="I120" s="56"/>
      <c r="J120" s="54"/>
      <c r="K120" s="54"/>
      <c r="L120" s="54"/>
      <c r="M120" s="54"/>
      <c r="N120" s="54"/>
      <c r="O120" s="54"/>
      <c r="P120" s="54"/>
      <c r="Q120" s="57"/>
      <c r="R120" s="57"/>
      <c r="S120" s="54"/>
      <c r="T120" s="58"/>
    </row>
    <row r="121" spans="1:20" ht="15.75" customHeight="1">
      <c r="A121" s="52"/>
      <c r="B121" s="52"/>
      <c r="C121" s="59" t="s">
        <v>3</v>
      </c>
      <c r="D121" s="54">
        <v>13.95</v>
      </c>
      <c r="E121" s="54">
        <v>3.75</v>
      </c>
      <c r="F121" s="50"/>
      <c r="G121" s="51">
        <v>13</v>
      </c>
      <c r="H121" s="55">
        <f>D121+E121</f>
        <v>17.7</v>
      </c>
      <c r="I121" s="56">
        <f>O121/H121</f>
        <v>0.2655367231638418</v>
      </c>
      <c r="J121" s="60">
        <f t="shared" ref="J121:J124" si="138">G121*F121</f>
        <v>0</v>
      </c>
      <c r="K121" s="60">
        <f>(H121-G121)*F121</f>
        <v>0</v>
      </c>
      <c r="L121" s="54">
        <f>0.28*40</f>
        <v>11.200000000000001</v>
      </c>
      <c r="M121" s="54"/>
      <c r="N121" s="54">
        <f t="shared" ref="N121:N124" si="139">L121+M121</f>
        <v>11.200000000000001</v>
      </c>
      <c r="O121" s="54">
        <f>H121-G121</f>
        <v>4.6999999999999993</v>
      </c>
      <c r="P121" s="54">
        <f t="shared" ref="P121:P124" si="140">G121-N121</f>
        <v>1.7999999999999989</v>
      </c>
      <c r="Q121" s="57">
        <f t="shared" ref="Q121:Q124" si="141">P121/N121</f>
        <v>0.16071428571428562</v>
      </c>
      <c r="R121" s="57"/>
      <c r="S121" s="54"/>
      <c r="T121" s="58"/>
    </row>
    <row r="122" spans="1:20" ht="15.75" customHeight="1">
      <c r="A122" s="52"/>
      <c r="B122" s="52"/>
      <c r="C122" s="59" t="s">
        <v>3</v>
      </c>
      <c r="D122" s="54">
        <v>525</v>
      </c>
      <c r="E122" s="54">
        <v>75</v>
      </c>
      <c r="F122" s="50"/>
      <c r="G122" s="51">
        <v>585</v>
      </c>
      <c r="H122" s="55"/>
      <c r="I122" s="56"/>
      <c r="J122" s="60">
        <f t="shared" si="138"/>
        <v>0</v>
      </c>
      <c r="K122" s="60"/>
      <c r="L122" s="54">
        <f>L121*50</f>
        <v>560</v>
      </c>
      <c r="M122" s="54"/>
      <c r="N122" s="54">
        <f t="shared" si="139"/>
        <v>560</v>
      </c>
      <c r="O122" s="54"/>
      <c r="P122" s="54">
        <f t="shared" si="140"/>
        <v>25</v>
      </c>
      <c r="Q122" s="57">
        <f t="shared" si="141"/>
        <v>4.4642857142857144E-2</v>
      </c>
      <c r="R122" s="57"/>
      <c r="S122" s="54"/>
      <c r="T122" s="58"/>
    </row>
    <row r="123" spans="1:20" ht="15.75" customHeight="1">
      <c r="A123" s="52"/>
      <c r="B123" s="52"/>
      <c r="C123" s="59" t="s">
        <v>3</v>
      </c>
      <c r="D123" s="54">
        <v>27.95</v>
      </c>
      <c r="E123" s="54">
        <v>3.75</v>
      </c>
      <c r="F123" s="50"/>
      <c r="G123" s="51">
        <v>25</v>
      </c>
      <c r="H123" s="55">
        <f t="shared" ref="H123:H124" si="142">D123+E123</f>
        <v>31.7</v>
      </c>
      <c r="I123" s="56">
        <f t="shared" ref="I123:I124" si="143">O123/H123</f>
        <v>0.2113564668769716</v>
      </c>
      <c r="J123" s="63">
        <f t="shared" si="138"/>
        <v>0</v>
      </c>
      <c r="K123" s="60">
        <f t="shared" ref="K123:K124" si="144">(H123-G123)*F123</f>
        <v>0</v>
      </c>
      <c r="L123" s="54">
        <f t="shared" ref="L123:L124" si="145">0.48*50</f>
        <v>24</v>
      </c>
      <c r="M123" s="54"/>
      <c r="N123" s="54">
        <f t="shared" si="139"/>
        <v>24</v>
      </c>
      <c r="O123" s="54">
        <f t="shared" ref="O123:O124" si="146">H123-G123</f>
        <v>6.6999999999999993</v>
      </c>
      <c r="P123" s="54">
        <f t="shared" si="140"/>
        <v>1</v>
      </c>
      <c r="Q123" s="57">
        <f t="shared" si="141"/>
        <v>4.1666666666666664E-2</v>
      </c>
      <c r="R123" s="57"/>
      <c r="S123" s="54"/>
      <c r="T123" s="58"/>
    </row>
    <row r="124" spans="1:20" ht="15.75" customHeight="1">
      <c r="A124" s="52"/>
      <c r="B124" s="52"/>
      <c r="C124" s="59" t="s">
        <v>3</v>
      </c>
      <c r="D124" s="54">
        <v>25.95</v>
      </c>
      <c r="E124" s="54">
        <v>3.75</v>
      </c>
      <c r="F124" s="50"/>
      <c r="G124" s="51">
        <v>25</v>
      </c>
      <c r="H124" s="55">
        <f t="shared" si="142"/>
        <v>29.7</v>
      </c>
      <c r="I124" s="56">
        <f t="shared" si="143"/>
        <v>0.15824915824915822</v>
      </c>
      <c r="J124" s="63">
        <f t="shared" si="138"/>
        <v>0</v>
      </c>
      <c r="K124" s="60">
        <f t="shared" si="144"/>
        <v>0</v>
      </c>
      <c r="L124" s="54">
        <f t="shared" si="145"/>
        <v>24</v>
      </c>
      <c r="M124" s="54"/>
      <c r="N124" s="54">
        <f t="shared" si="139"/>
        <v>24</v>
      </c>
      <c r="O124" s="54">
        <f t="shared" si="146"/>
        <v>4.6999999999999993</v>
      </c>
      <c r="P124" s="54">
        <f t="shared" si="140"/>
        <v>1</v>
      </c>
      <c r="Q124" s="57">
        <f t="shared" si="141"/>
        <v>4.1666666666666664E-2</v>
      </c>
      <c r="R124" s="57"/>
      <c r="S124" s="54"/>
      <c r="T124" s="58"/>
    </row>
    <row r="125" spans="1:20" ht="15.75" customHeight="1">
      <c r="A125" s="46"/>
      <c r="B125" s="47" t="s">
        <v>43</v>
      </c>
      <c r="C125" s="48"/>
      <c r="D125" s="49"/>
      <c r="E125" s="49"/>
      <c r="F125" s="50"/>
      <c r="G125" s="51"/>
      <c r="H125" s="48"/>
      <c r="I125" s="48"/>
      <c r="J125" s="48"/>
      <c r="K125" s="48"/>
      <c r="L125" s="48"/>
      <c r="M125" s="48"/>
      <c r="N125" s="48"/>
      <c r="O125" s="48"/>
      <c r="P125" s="48"/>
      <c r="Q125" s="48"/>
      <c r="R125" s="48"/>
      <c r="S125" s="48"/>
      <c r="T125" s="48"/>
    </row>
    <row r="126" spans="1:20" ht="15.75" customHeight="1">
      <c r="A126" s="52"/>
      <c r="B126" s="52"/>
      <c r="C126" s="53" t="s">
        <v>44</v>
      </c>
      <c r="D126" s="54"/>
      <c r="E126" s="54"/>
      <c r="F126" s="50"/>
      <c r="G126" s="51"/>
      <c r="H126" s="55"/>
      <c r="I126" s="56"/>
      <c r="J126" s="54"/>
      <c r="K126" s="54"/>
      <c r="L126" s="54"/>
      <c r="M126" s="54"/>
      <c r="N126" s="54"/>
      <c r="O126" s="54"/>
      <c r="P126" s="54"/>
      <c r="Q126" s="57"/>
      <c r="R126" s="57"/>
      <c r="S126" s="54"/>
      <c r="T126" s="58"/>
    </row>
    <row r="127" spans="1:20" ht="15.75" customHeight="1">
      <c r="A127" s="52"/>
      <c r="B127" s="52"/>
      <c r="C127" s="59" t="s">
        <v>3</v>
      </c>
      <c r="D127" s="54">
        <v>13.95</v>
      </c>
      <c r="E127" s="54">
        <v>3.75</v>
      </c>
      <c r="F127" s="50"/>
      <c r="G127" s="51">
        <v>13</v>
      </c>
      <c r="H127" s="55">
        <f>D127+E127</f>
        <v>17.7</v>
      </c>
      <c r="I127" s="56">
        <f>O127/H127</f>
        <v>0.2655367231638418</v>
      </c>
      <c r="J127" s="60">
        <f t="shared" ref="J127:J130" si="147">G127*F127</f>
        <v>0</v>
      </c>
      <c r="K127" s="60">
        <f>(H127-G127)*F127</f>
        <v>0</v>
      </c>
      <c r="L127" s="54">
        <f>0.28*40</f>
        <v>11.200000000000001</v>
      </c>
      <c r="M127" s="54"/>
      <c r="N127" s="54">
        <f t="shared" ref="N127:N130" si="148">L127+M127</f>
        <v>11.200000000000001</v>
      </c>
      <c r="O127" s="54">
        <f>H127-G127</f>
        <v>4.6999999999999993</v>
      </c>
      <c r="P127" s="54">
        <f t="shared" ref="P127:P130" si="149">G127-N127</f>
        <v>1.7999999999999989</v>
      </c>
      <c r="Q127" s="57">
        <f t="shared" ref="Q127:Q130" si="150">P127/N127</f>
        <v>0.16071428571428562</v>
      </c>
      <c r="R127" s="57"/>
      <c r="S127" s="54"/>
      <c r="T127" s="58"/>
    </row>
    <row r="128" spans="1:20" ht="15.75" customHeight="1">
      <c r="A128" s="52"/>
      <c r="B128" s="52"/>
      <c r="C128" s="59" t="s">
        <v>3</v>
      </c>
      <c r="D128" s="54">
        <v>525</v>
      </c>
      <c r="E128" s="54">
        <v>75</v>
      </c>
      <c r="F128" s="50"/>
      <c r="G128" s="51">
        <v>585</v>
      </c>
      <c r="H128" s="55"/>
      <c r="I128" s="56"/>
      <c r="J128" s="60">
        <f t="shared" si="147"/>
        <v>0</v>
      </c>
      <c r="K128" s="60"/>
      <c r="L128" s="54">
        <f>L127*50</f>
        <v>560</v>
      </c>
      <c r="M128" s="54"/>
      <c r="N128" s="54">
        <f t="shared" si="148"/>
        <v>560</v>
      </c>
      <c r="O128" s="54"/>
      <c r="P128" s="54">
        <f t="shared" si="149"/>
        <v>25</v>
      </c>
      <c r="Q128" s="57">
        <f t="shared" si="150"/>
        <v>4.4642857142857144E-2</v>
      </c>
      <c r="R128" s="57"/>
      <c r="S128" s="54"/>
      <c r="T128" s="58"/>
    </row>
    <row r="129" spans="1:20" ht="15.75" customHeight="1">
      <c r="A129" s="52"/>
      <c r="B129" s="52"/>
      <c r="C129" s="59" t="s">
        <v>3</v>
      </c>
      <c r="D129" s="54">
        <v>27.95</v>
      </c>
      <c r="E129" s="54">
        <v>3.75</v>
      </c>
      <c r="F129" s="50"/>
      <c r="G129" s="51">
        <v>25</v>
      </c>
      <c r="H129" s="55">
        <f t="shared" ref="H129:H130" si="151">D129+E129</f>
        <v>31.7</v>
      </c>
      <c r="I129" s="56">
        <f t="shared" ref="I129:I130" si="152">O129/H129</f>
        <v>0.2113564668769716</v>
      </c>
      <c r="J129" s="63">
        <f t="shared" si="147"/>
        <v>0</v>
      </c>
      <c r="K129" s="60">
        <f t="shared" ref="K129:K130" si="153">(H129-G129)*F129</f>
        <v>0</v>
      </c>
      <c r="L129" s="54">
        <f t="shared" ref="L129:L130" si="154">0.48*50</f>
        <v>24</v>
      </c>
      <c r="M129" s="54"/>
      <c r="N129" s="54">
        <f t="shared" si="148"/>
        <v>24</v>
      </c>
      <c r="O129" s="54">
        <f t="shared" ref="O129:O130" si="155">H129-G129</f>
        <v>6.6999999999999993</v>
      </c>
      <c r="P129" s="54">
        <f t="shared" si="149"/>
        <v>1</v>
      </c>
      <c r="Q129" s="57">
        <f t="shared" si="150"/>
        <v>4.1666666666666664E-2</v>
      </c>
      <c r="R129" s="57"/>
      <c r="S129" s="54"/>
      <c r="T129" s="58"/>
    </row>
    <row r="130" spans="1:20" ht="15.75" customHeight="1">
      <c r="A130" s="52"/>
      <c r="B130" s="52"/>
      <c r="C130" s="59" t="s">
        <v>3</v>
      </c>
      <c r="D130" s="54">
        <v>25.95</v>
      </c>
      <c r="E130" s="54">
        <v>3.75</v>
      </c>
      <c r="F130" s="50"/>
      <c r="G130" s="51">
        <v>25</v>
      </c>
      <c r="H130" s="55">
        <f t="shared" si="151"/>
        <v>29.7</v>
      </c>
      <c r="I130" s="56">
        <f t="shared" si="152"/>
        <v>0.15824915824915822</v>
      </c>
      <c r="J130" s="63">
        <f t="shared" si="147"/>
        <v>0</v>
      </c>
      <c r="K130" s="60">
        <f t="shared" si="153"/>
        <v>0</v>
      </c>
      <c r="L130" s="54">
        <f t="shared" si="154"/>
        <v>24</v>
      </c>
      <c r="M130" s="54"/>
      <c r="N130" s="54">
        <f t="shared" si="148"/>
        <v>24</v>
      </c>
      <c r="O130" s="54">
        <f t="shared" si="155"/>
        <v>4.6999999999999993</v>
      </c>
      <c r="P130" s="54">
        <f t="shared" si="149"/>
        <v>1</v>
      </c>
      <c r="Q130" s="57">
        <f t="shared" si="150"/>
        <v>4.1666666666666664E-2</v>
      </c>
      <c r="R130" s="57"/>
      <c r="S130" s="54"/>
      <c r="T130" s="58"/>
    </row>
    <row r="131" spans="1:20" ht="15.75" customHeight="1">
      <c r="A131" s="46"/>
      <c r="B131" s="47" t="s">
        <v>43</v>
      </c>
      <c r="C131" s="48"/>
      <c r="D131" s="49"/>
      <c r="E131" s="49"/>
      <c r="F131" s="50"/>
      <c r="G131" s="51"/>
      <c r="H131" s="48"/>
      <c r="I131" s="48"/>
      <c r="J131" s="48"/>
      <c r="K131" s="48"/>
      <c r="L131" s="48"/>
      <c r="M131" s="48"/>
      <c r="N131" s="48"/>
      <c r="O131" s="48"/>
      <c r="P131" s="48"/>
      <c r="Q131" s="48"/>
      <c r="R131" s="48"/>
      <c r="S131" s="48"/>
      <c r="T131" s="48"/>
    </row>
    <row r="132" spans="1:20" ht="15.75" customHeight="1">
      <c r="A132" s="52"/>
      <c r="B132" s="52"/>
      <c r="C132" s="53" t="s">
        <v>44</v>
      </c>
      <c r="D132" s="54"/>
      <c r="E132" s="54"/>
      <c r="F132" s="50"/>
      <c r="G132" s="51"/>
      <c r="H132" s="55"/>
      <c r="I132" s="56"/>
      <c r="J132" s="54"/>
      <c r="K132" s="54"/>
      <c r="L132" s="54"/>
      <c r="M132" s="54"/>
      <c r="N132" s="54"/>
      <c r="O132" s="54"/>
      <c r="P132" s="54"/>
      <c r="Q132" s="57"/>
      <c r="R132" s="57"/>
      <c r="S132" s="54"/>
      <c r="T132" s="58"/>
    </row>
    <row r="133" spans="1:20" ht="15.75" customHeight="1">
      <c r="A133" s="52"/>
      <c r="B133" s="52"/>
      <c r="C133" s="59" t="s">
        <v>3</v>
      </c>
      <c r="D133" s="54">
        <v>13.95</v>
      </c>
      <c r="E133" s="54">
        <v>3.75</v>
      </c>
      <c r="F133" s="50"/>
      <c r="G133" s="51">
        <v>13</v>
      </c>
      <c r="H133" s="55">
        <f>D133+E133</f>
        <v>17.7</v>
      </c>
      <c r="I133" s="56">
        <f>O133/H133</f>
        <v>0.2655367231638418</v>
      </c>
      <c r="J133" s="60">
        <f t="shared" ref="J133:J136" si="156">G133*F133</f>
        <v>0</v>
      </c>
      <c r="K133" s="60">
        <f>(H133-G133)*F133</f>
        <v>0</v>
      </c>
      <c r="L133" s="54">
        <f>0.28*40</f>
        <v>11.200000000000001</v>
      </c>
      <c r="M133" s="54"/>
      <c r="N133" s="54">
        <f t="shared" ref="N133:N136" si="157">L133+M133</f>
        <v>11.200000000000001</v>
      </c>
      <c r="O133" s="54">
        <f>H133-G133</f>
        <v>4.6999999999999993</v>
      </c>
      <c r="P133" s="54">
        <f t="shared" ref="P133:P136" si="158">G133-N133</f>
        <v>1.7999999999999989</v>
      </c>
      <c r="Q133" s="57">
        <f t="shared" ref="Q133:Q136" si="159">P133/N133</f>
        <v>0.16071428571428562</v>
      </c>
      <c r="R133" s="57"/>
      <c r="S133" s="54"/>
      <c r="T133" s="58"/>
    </row>
    <row r="134" spans="1:20" ht="15.75" customHeight="1">
      <c r="A134" s="52"/>
      <c r="B134" s="52"/>
      <c r="C134" s="59" t="s">
        <v>3</v>
      </c>
      <c r="D134" s="54">
        <v>525</v>
      </c>
      <c r="E134" s="54">
        <v>75</v>
      </c>
      <c r="F134" s="50"/>
      <c r="G134" s="51">
        <v>585</v>
      </c>
      <c r="H134" s="55"/>
      <c r="I134" s="56"/>
      <c r="J134" s="60">
        <f t="shared" si="156"/>
        <v>0</v>
      </c>
      <c r="K134" s="60"/>
      <c r="L134" s="54">
        <f>L133*50</f>
        <v>560</v>
      </c>
      <c r="M134" s="54"/>
      <c r="N134" s="54">
        <f t="shared" si="157"/>
        <v>560</v>
      </c>
      <c r="O134" s="54"/>
      <c r="P134" s="54">
        <f t="shared" si="158"/>
        <v>25</v>
      </c>
      <c r="Q134" s="57">
        <f t="shared" si="159"/>
        <v>4.4642857142857144E-2</v>
      </c>
      <c r="R134" s="57"/>
      <c r="S134" s="54"/>
      <c r="T134" s="58"/>
    </row>
    <row r="135" spans="1:20" ht="15.75" customHeight="1">
      <c r="A135" s="52"/>
      <c r="B135" s="52"/>
      <c r="C135" s="59" t="s">
        <v>3</v>
      </c>
      <c r="D135" s="54">
        <v>27.95</v>
      </c>
      <c r="E135" s="54">
        <v>3.75</v>
      </c>
      <c r="F135" s="50"/>
      <c r="G135" s="51">
        <v>25</v>
      </c>
      <c r="H135" s="55">
        <f t="shared" ref="H135:H136" si="160">D135+E135</f>
        <v>31.7</v>
      </c>
      <c r="I135" s="56">
        <f t="shared" ref="I135:I136" si="161">O135/H135</f>
        <v>0.2113564668769716</v>
      </c>
      <c r="J135" s="63">
        <f t="shared" si="156"/>
        <v>0</v>
      </c>
      <c r="K135" s="60">
        <f t="shared" ref="K135:K136" si="162">(H135-G135)*F135</f>
        <v>0</v>
      </c>
      <c r="L135" s="54">
        <f t="shared" ref="L135:L136" si="163">0.48*50</f>
        <v>24</v>
      </c>
      <c r="M135" s="54"/>
      <c r="N135" s="54">
        <f t="shared" si="157"/>
        <v>24</v>
      </c>
      <c r="O135" s="54">
        <f t="shared" ref="O135:O136" si="164">H135-G135</f>
        <v>6.6999999999999993</v>
      </c>
      <c r="P135" s="54">
        <f t="shared" si="158"/>
        <v>1</v>
      </c>
      <c r="Q135" s="57">
        <f t="shared" si="159"/>
        <v>4.1666666666666664E-2</v>
      </c>
      <c r="R135" s="57"/>
      <c r="S135" s="54"/>
      <c r="T135" s="58"/>
    </row>
    <row r="136" spans="1:20" ht="15.75" customHeight="1">
      <c r="A136" s="52"/>
      <c r="B136" s="52"/>
      <c r="C136" s="59" t="s">
        <v>3</v>
      </c>
      <c r="D136" s="54">
        <v>25.95</v>
      </c>
      <c r="E136" s="54">
        <v>3.75</v>
      </c>
      <c r="F136" s="50"/>
      <c r="G136" s="51">
        <v>25</v>
      </c>
      <c r="H136" s="55">
        <f t="shared" si="160"/>
        <v>29.7</v>
      </c>
      <c r="I136" s="56">
        <f t="shared" si="161"/>
        <v>0.15824915824915822</v>
      </c>
      <c r="J136" s="63">
        <f t="shared" si="156"/>
        <v>0</v>
      </c>
      <c r="K136" s="60">
        <f t="shared" si="162"/>
        <v>0</v>
      </c>
      <c r="L136" s="54">
        <f t="shared" si="163"/>
        <v>24</v>
      </c>
      <c r="M136" s="54"/>
      <c r="N136" s="54">
        <f t="shared" si="157"/>
        <v>24</v>
      </c>
      <c r="O136" s="54">
        <f t="shared" si="164"/>
        <v>4.6999999999999993</v>
      </c>
      <c r="P136" s="54">
        <f t="shared" si="158"/>
        <v>1</v>
      </c>
      <c r="Q136" s="57">
        <f t="shared" si="159"/>
        <v>4.1666666666666664E-2</v>
      </c>
      <c r="R136" s="57"/>
      <c r="S136" s="54"/>
      <c r="T136" s="58"/>
    </row>
    <row r="137" spans="1:20" ht="15.75" customHeight="1">
      <c r="A137" s="43"/>
      <c r="B137" s="43"/>
      <c r="C137" s="44" t="s">
        <v>42</v>
      </c>
      <c r="D137" s="45"/>
      <c r="E137" s="45"/>
      <c r="F137" s="64"/>
      <c r="G137" s="65"/>
      <c r="H137" s="45"/>
      <c r="I137" s="45"/>
      <c r="J137" s="45"/>
      <c r="K137" s="45"/>
      <c r="L137" s="45"/>
      <c r="M137" s="45"/>
      <c r="N137" s="45"/>
      <c r="O137" s="45"/>
      <c r="P137" s="45"/>
      <c r="Q137" s="45"/>
      <c r="R137" s="45"/>
      <c r="S137" s="45"/>
      <c r="T137" s="45"/>
    </row>
    <row r="138" spans="1:20" ht="15.75" customHeight="1">
      <c r="A138" s="46"/>
      <c r="B138" s="47" t="s">
        <v>43</v>
      </c>
      <c r="C138" s="48"/>
      <c r="D138" s="49"/>
      <c r="E138" s="49"/>
      <c r="F138" s="50"/>
      <c r="G138" s="51"/>
      <c r="H138" s="48"/>
      <c r="I138" s="48"/>
      <c r="J138" s="48"/>
      <c r="K138" s="48"/>
      <c r="L138" s="48"/>
      <c r="M138" s="48"/>
      <c r="N138" s="48"/>
      <c r="O138" s="48"/>
      <c r="P138" s="48"/>
      <c r="Q138" s="48"/>
      <c r="R138" s="48"/>
      <c r="S138" s="48"/>
      <c r="T138" s="48"/>
    </row>
    <row r="139" spans="1:20" ht="15.75" customHeight="1">
      <c r="A139" s="52"/>
      <c r="B139" s="52"/>
      <c r="C139" s="53" t="s">
        <v>44</v>
      </c>
      <c r="D139" s="54"/>
      <c r="E139" s="54"/>
      <c r="F139" s="50"/>
      <c r="G139" s="51"/>
      <c r="H139" s="55"/>
      <c r="I139" s="56"/>
      <c r="J139" s="54"/>
      <c r="K139" s="54"/>
      <c r="L139" s="54"/>
      <c r="M139" s="54"/>
      <c r="N139" s="54"/>
      <c r="O139" s="54"/>
      <c r="P139" s="54"/>
      <c r="Q139" s="57"/>
      <c r="R139" s="57"/>
      <c r="S139" s="54"/>
      <c r="T139" s="58"/>
    </row>
    <row r="140" spans="1:20" ht="15.75" customHeight="1">
      <c r="A140" s="52"/>
      <c r="B140" s="52"/>
      <c r="C140" s="59" t="s">
        <v>3</v>
      </c>
      <c r="D140" s="54">
        <v>13.95</v>
      </c>
      <c r="E140" s="54">
        <v>3.75</v>
      </c>
      <c r="F140" s="50"/>
      <c r="G140" s="51">
        <v>13</v>
      </c>
      <c r="H140" s="55">
        <f>D140+E140</f>
        <v>17.7</v>
      </c>
      <c r="I140" s="56">
        <f>O140/H140</f>
        <v>0.2655367231638418</v>
      </c>
      <c r="J140" s="60">
        <f t="shared" ref="J140:J143" si="165">G140*F140</f>
        <v>0</v>
      </c>
      <c r="K140" s="60">
        <f>(H140-G140)*F140</f>
        <v>0</v>
      </c>
      <c r="L140" s="54">
        <f>0.28*40</f>
        <v>11.200000000000001</v>
      </c>
      <c r="M140" s="54"/>
      <c r="N140" s="54">
        <f t="shared" ref="N140:N143" si="166">L140+M140</f>
        <v>11.200000000000001</v>
      </c>
      <c r="O140" s="54">
        <f>H140-G140</f>
        <v>4.6999999999999993</v>
      </c>
      <c r="P140" s="54">
        <f t="shared" ref="P140:P143" si="167">G140-N140</f>
        <v>1.7999999999999989</v>
      </c>
      <c r="Q140" s="57">
        <f t="shared" ref="Q140:Q143" si="168">P140/N140</f>
        <v>0.16071428571428562</v>
      </c>
      <c r="R140" s="57"/>
      <c r="S140" s="54"/>
      <c r="T140" s="58"/>
    </row>
    <row r="141" spans="1:20" ht="15.75" customHeight="1">
      <c r="A141" s="52"/>
      <c r="B141" s="52"/>
      <c r="C141" s="59" t="s">
        <v>3</v>
      </c>
      <c r="D141" s="54">
        <v>525</v>
      </c>
      <c r="E141" s="54">
        <v>75</v>
      </c>
      <c r="F141" s="50"/>
      <c r="G141" s="51">
        <v>585</v>
      </c>
      <c r="H141" s="55"/>
      <c r="I141" s="56"/>
      <c r="J141" s="60">
        <f t="shared" si="165"/>
        <v>0</v>
      </c>
      <c r="K141" s="60"/>
      <c r="L141" s="54">
        <f>L140*50</f>
        <v>560</v>
      </c>
      <c r="M141" s="54"/>
      <c r="N141" s="54">
        <f t="shared" si="166"/>
        <v>560</v>
      </c>
      <c r="O141" s="54"/>
      <c r="P141" s="54">
        <f t="shared" si="167"/>
        <v>25</v>
      </c>
      <c r="Q141" s="57">
        <f t="shared" si="168"/>
        <v>4.4642857142857144E-2</v>
      </c>
      <c r="R141" s="57"/>
      <c r="S141" s="54"/>
      <c r="T141" s="58"/>
    </row>
    <row r="142" spans="1:20" ht="15.75" customHeight="1">
      <c r="A142" s="52"/>
      <c r="B142" s="52"/>
      <c r="C142" s="59" t="s">
        <v>3</v>
      </c>
      <c r="D142" s="54">
        <v>27.95</v>
      </c>
      <c r="E142" s="54">
        <v>3.75</v>
      </c>
      <c r="F142" s="50"/>
      <c r="G142" s="51">
        <v>25</v>
      </c>
      <c r="H142" s="55">
        <f t="shared" ref="H142:H143" si="169">D142+E142</f>
        <v>31.7</v>
      </c>
      <c r="I142" s="56">
        <f t="shared" ref="I142:I143" si="170">O142/H142</f>
        <v>0.2113564668769716</v>
      </c>
      <c r="J142" s="63">
        <f t="shared" si="165"/>
        <v>0</v>
      </c>
      <c r="K142" s="60">
        <f t="shared" ref="K142:K143" si="171">(H142-G142)*F142</f>
        <v>0</v>
      </c>
      <c r="L142" s="54">
        <f t="shared" ref="L142:L143" si="172">0.48*50</f>
        <v>24</v>
      </c>
      <c r="M142" s="54"/>
      <c r="N142" s="54">
        <f t="shared" si="166"/>
        <v>24</v>
      </c>
      <c r="O142" s="54">
        <f t="shared" ref="O142:O143" si="173">H142-G142</f>
        <v>6.6999999999999993</v>
      </c>
      <c r="P142" s="54">
        <f t="shared" si="167"/>
        <v>1</v>
      </c>
      <c r="Q142" s="57">
        <f t="shared" si="168"/>
        <v>4.1666666666666664E-2</v>
      </c>
      <c r="R142" s="57"/>
      <c r="S142" s="54"/>
      <c r="T142" s="58"/>
    </row>
    <row r="143" spans="1:20" ht="15.75" customHeight="1">
      <c r="A143" s="52"/>
      <c r="B143" s="52"/>
      <c r="C143" s="59" t="s">
        <v>3</v>
      </c>
      <c r="D143" s="54">
        <v>25.95</v>
      </c>
      <c r="E143" s="54">
        <v>3.75</v>
      </c>
      <c r="F143" s="50"/>
      <c r="G143" s="51">
        <v>25</v>
      </c>
      <c r="H143" s="55">
        <f t="shared" si="169"/>
        <v>29.7</v>
      </c>
      <c r="I143" s="56">
        <f t="shared" si="170"/>
        <v>0.15824915824915822</v>
      </c>
      <c r="J143" s="63">
        <f t="shared" si="165"/>
        <v>0</v>
      </c>
      <c r="K143" s="60">
        <f t="shared" si="171"/>
        <v>0</v>
      </c>
      <c r="L143" s="54">
        <f t="shared" si="172"/>
        <v>24</v>
      </c>
      <c r="M143" s="54"/>
      <c r="N143" s="54">
        <f t="shared" si="166"/>
        <v>24</v>
      </c>
      <c r="O143" s="54">
        <f t="shared" si="173"/>
        <v>4.6999999999999993</v>
      </c>
      <c r="P143" s="54">
        <f t="shared" si="167"/>
        <v>1</v>
      </c>
      <c r="Q143" s="57">
        <f t="shared" si="168"/>
        <v>4.1666666666666664E-2</v>
      </c>
      <c r="R143" s="57"/>
      <c r="S143" s="54"/>
      <c r="T143" s="58"/>
    </row>
    <row r="144" spans="1:20" ht="15.75" customHeight="1">
      <c r="A144" s="46"/>
      <c r="B144" s="47" t="s">
        <v>43</v>
      </c>
      <c r="C144" s="48"/>
      <c r="D144" s="49"/>
      <c r="E144" s="49"/>
      <c r="F144" s="50"/>
      <c r="G144" s="51"/>
      <c r="H144" s="48"/>
      <c r="I144" s="48"/>
      <c r="J144" s="48"/>
      <c r="K144" s="48"/>
      <c r="L144" s="48"/>
      <c r="M144" s="48"/>
      <c r="N144" s="48"/>
      <c r="O144" s="48"/>
      <c r="P144" s="48"/>
      <c r="Q144" s="48"/>
      <c r="R144" s="48"/>
      <c r="S144" s="48"/>
      <c r="T144" s="48"/>
    </row>
    <row r="145" spans="1:20" ht="15.75" customHeight="1">
      <c r="A145" s="52"/>
      <c r="B145" s="52"/>
      <c r="C145" s="53" t="s">
        <v>44</v>
      </c>
      <c r="D145" s="54"/>
      <c r="E145" s="54"/>
      <c r="F145" s="50"/>
      <c r="G145" s="51"/>
      <c r="H145" s="55"/>
      <c r="I145" s="56"/>
      <c r="J145" s="54"/>
      <c r="K145" s="54"/>
      <c r="L145" s="54"/>
      <c r="M145" s="54"/>
      <c r="N145" s="54"/>
      <c r="O145" s="54"/>
      <c r="P145" s="54"/>
      <c r="Q145" s="57"/>
      <c r="R145" s="57"/>
      <c r="S145" s="54"/>
      <c r="T145" s="58"/>
    </row>
    <row r="146" spans="1:20" ht="15.75" customHeight="1">
      <c r="A146" s="52"/>
      <c r="B146" s="52"/>
      <c r="C146" s="59" t="s">
        <v>3</v>
      </c>
      <c r="D146" s="54">
        <v>13.95</v>
      </c>
      <c r="E146" s="54">
        <v>3.75</v>
      </c>
      <c r="F146" s="50"/>
      <c r="G146" s="51">
        <v>13</v>
      </c>
      <c r="H146" s="55">
        <f t="shared" ref="H146:H149" si="174">D146+E146</f>
        <v>17.7</v>
      </c>
      <c r="I146" s="56">
        <f t="shared" ref="I146:I149" si="175">O146/H146</f>
        <v>0.2655367231638418</v>
      </c>
      <c r="J146" s="60">
        <f t="shared" ref="J146:J149" si="176">G146*F146</f>
        <v>0</v>
      </c>
      <c r="K146" s="60">
        <f t="shared" ref="K146:K149" si="177">(H146-G146)*F146</f>
        <v>0</v>
      </c>
      <c r="L146" s="54">
        <f t="shared" ref="L146:L147" si="178">0.28*40</f>
        <v>11.200000000000001</v>
      </c>
      <c r="M146" s="54"/>
      <c r="N146" s="54">
        <f t="shared" ref="N146:N149" si="179">L146+M146</f>
        <v>11.200000000000001</v>
      </c>
      <c r="O146" s="54">
        <f t="shared" ref="O146:O149" si="180">H146-G146</f>
        <v>4.6999999999999993</v>
      </c>
      <c r="P146" s="54">
        <f t="shared" ref="P146:P149" si="181">G146-N146</f>
        <v>1.7999999999999989</v>
      </c>
      <c r="Q146" s="57">
        <f t="shared" ref="Q146:Q149" si="182">P146/N146</f>
        <v>0.16071428571428562</v>
      </c>
      <c r="R146" s="57"/>
      <c r="S146" s="54"/>
      <c r="T146" s="58"/>
    </row>
    <row r="147" spans="1:20" ht="15.75" customHeight="1">
      <c r="A147" s="52"/>
      <c r="B147" s="52"/>
      <c r="C147" s="59" t="s">
        <v>3</v>
      </c>
      <c r="D147" s="54">
        <v>525</v>
      </c>
      <c r="E147" s="54">
        <v>75</v>
      </c>
      <c r="F147" s="50"/>
      <c r="G147" s="51">
        <v>13</v>
      </c>
      <c r="H147" s="55">
        <f t="shared" si="174"/>
        <v>600</v>
      </c>
      <c r="I147" s="56">
        <f t="shared" si="175"/>
        <v>0.97833333333333339</v>
      </c>
      <c r="J147" s="60">
        <f t="shared" si="176"/>
        <v>0</v>
      </c>
      <c r="K147" s="60">
        <f t="shared" si="177"/>
        <v>0</v>
      </c>
      <c r="L147" s="54">
        <f t="shared" si="178"/>
        <v>11.200000000000001</v>
      </c>
      <c r="M147" s="54"/>
      <c r="N147" s="54">
        <f t="shared" si="179"/>
        <v>11.200000000000001</v>
      </c>
      <c r="O147" s="54">
        <f t="shared" si="180"/>
        <v>587</v>
      </c>
      <c r="P147" s="54">
        <f t="shared" si="181"/>
        <v>1.7999999999999989</v>
      </c>
      <c r="Q147" s="57">
        <f t="shared" si="182"/>
        <v>0.16071428571428562</v>
      </c>
      <c r="R147" s="57"/>
      <c r="S147" s="54"/>
      <c r="T147" s="58"/>
    </row>
    <row r="148" spans="1:20" ht="15.75" customHeight="1">
      <c r="A148" s="52"/>
      <c r="B148" s="52"/>
      <c r="C148" s="59" t="s">
        <v>3</v>
      </c>
      <c r="D148" s="54">
        <v>27.95</v>
      </c>
      <c r="E148" s="54">
        <v>3.75</v>
      </c>
      <c r="F148" s="50"/>
      <c r="G148" s="51">
        <v>25</v>
      </c>
      <c r="H148" s="55">
        <f t="shared" si="174"/>
        <v>31.7</v>
      </c>
      <c r="I148" s="56">
        <f t="shared" si="175"/>
        <v>0.2113564668769716</v>
      </c>
      <c r="J148" s="63">
        <f t="shared" si="176"/>
        <v>0</v>
      </c>
      <c r="K148" s="60">
        <f t="shared" si="177"/>
        <v>0</v>
      </c>
      <c r="L148" s="54">
        <f t="shared" ref="L148:L149" si="183">0.48*50</f>
        <v>24</v>
      </c>
      <c r="M148" s="54"/>
      <c r="N148" s="54">
        <f t="shared" si="179"/>
        <v>24</v>
      </c>
      <c r="O148" s="54">
        <f t="shared" si="180"/>
        <v>6.6999999999999993</v>
      </c>
      <c r="P148" s="54">
        <f t="shared" si="181"/>
        <v>1</v>
      </c>
      <c r="Q148" s="57">
        <f t="shared" si="182"/>
        <v>4.1666666666666664E-2</v>
      </c>
      <c r="R148" s="57"/>
      <c r="S148" s="54"/>
      <c r="T148" s="58"/>
    </row>
    <row r="149" spans="1:20" ht="15.75" customHeight="1">
      <c r="A149" s="52"/>
      <c r="B149" s="52"/>
      <c r="C149" s="59" t="s">
        <v>3</v>
      </c>
      <c r="D149" s="54">
        <v>25.95</v>
      </c>
      <c r="E149" s="54">
        <v>3.75</v>
      </c>
      <c r="F149" s="50"/>
      <c r="G149" s="51">
        <v>25</v>
      </c>
      <c r="H149" s="55">
        <f t="shared" si="174"/>
        <v>29.7</v>
      </c>
      <c r="I149" s="56">
        <f t="shared" si="175"/>
        <v>0.15824915824915822</v>
      </c>
      <c r="J149" s="63">
        <f t="shared" si="176"/>
        <v>0</v>
      </c>
      <c r="K149" s="60">
        <f t="shared" si="177"/>
        <v>0</v>
      </c>
      <c r="L149" s="54">
        <f t="shared" si="183"/>
        <v>24</v>
      </c>
      <c r="M149" s="54"/>
      <c r="N149" s="54">
        <f t="shared" si="179"/>
        <v>24</v>
      </c>
      <c r="O149" s="54">
        <f t="shared" si="180"/>
        <v>4.6999999999999993</v>
      </c>
      <c r="P149" s="54">
        <f t="shared" si="181"/>
        <v>1</v>
      </c>
      <c r="Q149" s="57">
        <f t="shared" si="182"/>
        <v>4.1666666666666664E-2</v>
      </c>
      <c r="R149" s="57"/>
      <c r="S149" s="54"/>
      <c r="T149" s="58"/>
    </row>
    <row r="150" spans="1:20" ht="15.75" customHeight="1">
      <c r="A150" s="46"/>
      <c r="B150" s="47" t="s">
        <v>43</v>
      </c>
      <c r="C150" s="48"/>
      <c r="D150" s="49"/>
      <c r="E150" s="49"/>
      <c r="F150" s="50"/>
      <c r="G150" s="51"/>
      <c r="H150" s="48"/>
      <c r="I150" s="48"/>
      <c r="J150" s="48"/>
      <c r="K150" s="48"/>
      <c r="L150" s="48"/>
      <c r="M150" s="48"/>
      <c r="N150" s="48"/>
      <c r="O150" s="48"/>
      <c r="P150" s="48"/>
      <c r="Q150" s="48"/>
      <c r="R150" s="48"/>
      <c r="S150" s="48"/>
      <c r="T150" s="48"/>
    </row>
    <row r="151" spans="1:20" ht="15.75" customHeight="1">
      <c r="A151" s="52"/>
      <c r="B151" s="52"/>
      <c r="C151" s="53" t="s">
        <v>44</v>
      </c>
      <c r="D151" s="54"/>
      <c r="E151" s="54"/>
      <c r="F151" s="50"/>
      <c r="G151" s="51"/>
      <c r="H151" s="55"/>
      <c r="I151" s="56"/>
      <c r="J151" s="54"/>
      <c r="K151" s="54"/>
      <c r="L151" s="54"/>
      <c r="M151" s="54"/>
      <c r="N151" s="54"/>
      <c r="O151" s="54"/>
      <c r="P151" s="54"/>
      <c r="Q151" s="57"/>
      <c r="R151" s="57"/>
      <c r="S151" s="54"/>
      <c r="T151" s="58"/>
    </row>
    <row r="152" spans="1:20" ht="15.75" customHeight="1">
      <c r="A152" s="52"/>
      <c r="B152" s="52"/>
      <c r="C152" s="59" t="s">
        <v>3</v>
      </c>
      <c r="D152" s="54">
        <v>13.95</v>
      </c>
      <c r="E152" s="54">
        <v>3.75</v>
      </c>
      <c r="F152" s="50"/>
      <c r="G152" s="51">
        <v>13</v>
      </c>
      <c r="H152" s="55">
        <f t="shared" ref="H152:H155" si="184">D152+E152</f>
        <v>17.7</v>
      </c>
      <c r="I152" s="56">
        <f t="shared" ref="I152:I155" si="185">O152/H152</f>
        <v>0.2655367231638418</v>
      </c>
      <c r="J152" s="60">
        <f t="shared" ref="J152:J155" si="186">G152*F152</f>
        <v>0</v>
      </c>
      <c r="K152" s="60">
        <f t="shared" ref="K152:K155" si="187">(H152-G152)*F152</f>
        <v>0</v>
      </c>
      <c r="L152" s="54">
        <f t="shared" ref="L152:L153" si="188">0.28*40</f>
        <v>11.200000000000001</v>
      </c>
      <c r="M152" s="54"/>
      <c r="N152" s="54">
        <f t="shared" ref="N152:N155" si="189">L152+M152</f>
        <v>11.200000000000001</v>
      </c>
      <c r="O152" s="54">
        <f t="shared" ref="O152:O155" si="190">H152-G152</f>
        <v>4.6999999999999993</v>
      </c>
      <c r="P152" s="54">
        <f t="shared" ref="P152:P155" si="191">G152-N152</f>
        <v>1.7999999999999989</v>
      </c>
      <c r="Q152" s="57">
        <f t="shared" ref="Q152:Q155" si="192">P152/N152</f>
        <v>0.16071428571428562</v>
      </c>
      <c r="R152" s="57"/>
      <c r="S152" s="54"/>
      <c r="T152" s="58"/>
    </row>
    <row r="153" spans="1:20" ht="15.75" customHeight="1">
      <c r="A153" s="52"/>
      <c r="B153" s="52"/>
      <c r="C153" s="59" t="s">
        <v>3</v>
      </c>
      <c r="D153" s="54">
        <v>525</v>
      </c>
      <c r="E153" s="54">
        <v>75</v>
      </c>
      <c r="F153" s="50"/>
      <c r="G153" s="51">
        <v>13</v>
      </c>
      <c r="H153" s="55">
        <f t="shared" si="184"/>
        <v>600</v>
      </c>
      <c r="I153" s="56">
        <f t="shared" si="185"/>
        <v>0.97833333333333339</v>
      </c>
      <c r="J153" s="60">
        <f t="shared" si="186"/>
        <v>0</v>
      </c>
      <c r="K153" s="60">
        <f t="shared" si="187"/>
        <v>0</v>
      </c>
      <c r="L153" s="54">
        <f t="shared" si="188"/>
        <v>11.200000000000001</v>
      </c>
      <c r="M153" s="54"/>
      <c r="N153" s="54">
        <f t="shared" si="189"/>
        <v>11.200000000000001</v>
      </c>
      <c r="O153" s="54">
        <f t="shared" si="190"/>
        <v>587</v>
      </c>
      <c r="P153" s="54">
        <f t="shared" si="191"/>
        <v>1.7999999999999989</v>
      </c>
      <c r="Q153" s="57">
        <f t="shared" si="192"/>
        <v>0.16071428571428562</v>
      </c>
      <c r="R153" s="57"/>
      <c r="S153" s="54"/>
      <c r="T153" s="58"/>
    </row>
    <row r="154" spans="1:20" ht="15.75" customHeight="1">
      <c r="A154" s="52"/>
      <c r="B154" s="52"/>
      <c r="C154" s="59" t="s">
        <v>3</v>
      </c>
      <c r="D154" s="54">
        <v>27.95</v>
      </c>
      <c r="E154" s="54">
        <v>3.75</v>
      </c>
      <c r="F154" s="50"/>
      <c r="G154" s="51">
        <v>25</v>
      </c>
      <c r="H154" s="55">
        <f t="shared" si="184"/>
        <v>31.7</v>
      </c>
      <c r="I154" s="56">
        <f t="shared" si="185"/>
        <v>0.2113564668769716</v>
      </c>
      <c r="J154" s="63">
        <f t="shared" si="186"/>
        <v>0</v>
      </c>
      <c r="K154" s="60">
        <f t="shared" si="187"/>
        <v>0</v>
      </c>
      <c r="L154" s="54">
        <f t="shared" ref="L154:L155" si="193">0.48*50</f>
        <v>24</v>
      </c>
      <c r="M154" s="54"/>
      <c r="N154" s="54">
        <f t="shared" si="189"/>
        <v>24</v>
      </c>
      <c r="O154" s="54">
        <f t="shared" si="190"/>
        <v>6.6999999999999993</v>
      </c>
      <c r="P154" s="54">
        <f t="shared" si="191"/>
        <v>1</v>
      </c>
      <c r="Q154" s="57">
        <f t="shared" si="192"/>
        <v>4.1666666666666664E-2</v>
      </c>
      <c r="R154" s="57"/>
      <c r="S154" s="54"/>
      <c r="T154" s="58"/>
    </row>
    <row r="155" spans="1:20" ht="15.75" customHeight="1">
      <c r="A155" s="52"/>
      <c r="B155" s="52"/>
      <c r="C155" s="59" t="s">
        <v>3</v>
      </c>
      <c r="D155" s="54">
        <v>25.95</v>
      </c>
      <c r="E155" s="54">
        <v>3.75</v>
      </c>
      <c r="F155" s="50"/>
      <c r="G155" s="51">
        <v>25</v>
      </c>
      <c r="H155" s="55">
        <f t="shared" si="184"/>
        <v>29.7</v>
      </c>
      <c r="I155" s="56">
        <f t="shared" si="185"/>
        <v>0.15824915824915822</v>
      </c>
      <c r="J155" s="63">
        <f t="shared" si="186"/>
        <v>0</v>
      </c>
      <c r="K155" s="60">
        <f t="shared" si="187"/>
        <v>0</v>
      </c>
      <c r="L155" s="54">
        <f t="shared" si="193"/>
        <v>24</v>
      </c>
      <c r="M155" s="54"/>
      <c r="N155" s="54">
        <f t="shared" si="189"/>
        <v>24</v>
      </c>
      <c r="O155" s="54">
        <f t="shared" si="190"/>
        <v>4.6999999999999993</v>
      </c>
      <c r="P155" s="54">
        <f t="shared" si="191"/>
        <v>1</v>
      </c>
      <c r="Q155" s="57">
        <f t="shared" si="192"/>
        <v>4.1666666666666664E-2</v>
      </c>
      <c r="R155" s="57"/>
      <c r="S155" s="54"/>
      <c r="T155" s="58"/>
    </row>
    <row r="156" spans="1:20" ht="15.75" customHeight="1">
      <c r="A156" s="66"/>
      <c r="B156" s="66"/>
      <c r="C156" s="44" t="s">
        <v>47</v>
      </c>
      <c r="D156" s="67"/>
      <c r="E156" s="67"/>
      <c r="F156" s="68"/>
      <c r="G156" s="51"/>
      <c r="H156" s="67"/>
      <c r="I156" s="67"/>
      <c r="J156" s="67"/>
      <c r="K156" s="67"/>
      <c r="L156" s="67"/>
      <c r="M156" s="67"/>
      <c r="N156" s="67"/>
      <c r="O156" s="67"/>
      <c r="P156" s="67"/>
      <c r="Q156" s="67"/>
      <c r="R156" s="67"/>
      <c r="S156" s="67"/>
      <c r="T156" s="67"/>
    </row>
    <row r="157" spans="1:20" ht="15.75" customHeight="1">
      <c r="A157" s="69"/>
      <c r="B157" s="69"/>
      <c r="C157" s="70" t="s">
        <v>48</v>
      </c>
      <c r="D157" s="49"/>
      <c r="E157" s="49"/>
      <c r="F157" s="50"/>
      <c r="G157" s="51"/>
      <c r="H157" s="71"/>
      <c r="I157" s="56"/>
      <c r="J157" s="63"/>
      <c r="K157" s="63"/>
      <c r="L157" s="49"/>
      <c r="M157" s="49"/>
      <c r="N157" s="49"/>
      <c r="O157" s="49"/>
      <c r="P157" s="49"/>
      <c r="Q157" s="57"/>
      <c r="R157" s="57"/>
      <c r="S157" s="49"/>
      <c r="T157" s="58"/>
    </row>
    <row r="158" spans="1:20" ht="15.75" customHeight="1">
      <c r="A158" s="46"/>
      <c r="B158" s="47" t="s">
        <v>49</v>
      </c>
      <c r="C158" s="48"/>
      <c r="D158" s="49"/>
      <c r="E158" s="49"/>
      <c r="F158" s="50"/>
      <c r="G158" s="51"/>
      <c r="H158" s="72"/>
      <c r="I158" s="72"/>
      <c r="J158" s="72"/>
      <c r="K158" s="72"/>
      <c r="L158" s="73"/>
      <c r="M158" s="72"/>
      <c r="N158" s="49"/>
      <c r="O158" s="49"/>
      <c r="P158" s="49"/>
      <c r="Q158" s="57"/>
      <c r="R158" s="57"/>
      <c r="S158" s="49"/>
      <c r="T158" s="58"/>
    </row>
    <row r="159" spans="1:20" ht="15.75" customHeight="1">
      <c r="A159" s="52"/>
      <c r="B159" s="52"/>
      <c r="C159" s="53" t="s">
        <v>44</v>
      </c>
      <c r="D159" s="54"/>
      <c r="E159" s="54"/>
      <c r="F159" s="74"/>
      <c r="G159" s="51"/>
      <c r="H159" s="55"/>
      <c r="I159" s="56"/>
      <c r="J159" s="63"/>
      <c r="K159" s="63"/>
      <c r="L159" s="54"/>
      <c r="M159" s="54"/>
      <c r="N159" s="54"/>
      <c r="O159" s="54"/>
      <c r="P159" s="54"/>
      <c r="Q159" s="57"/>
      <c r="R159" s="57"/>
      <c r="S159" s="54"/>
      <c r="T159" s="58"/>
    </row>
    <row r="160" spans="1:20" ht="15.75" customHeight="1">
      <c r="A160" s="52"/>
      <c r="B160" s="52"/>
      <c r="C160" s="59" t="s">
        <v>3</v>
      </c>
      <c r="D160" s="54">
        <v>11.89</v>
      </c>
      <c r="E160" s="54"/>
      <c r="F160" s="74"/>
      <c r="G160" s="51">
        <v>7.95</v>
      </c>
      <c r="H160" s="55">
        <v>11.89</v>
      </c>
      <c r="I160" s="56">
        <f t="shared" ref="I160:I162" si="194">(H160-G160)/H160</f>
        <v>0.33137089991589574</v>
      </c>
      <c r="J160" s="63">
        <f t="shared" ref="J160:J162" si="195">G160*F160</f>
        <v>0</v>
      </c>
      <c r="K160" s="63">
        <f t="shared" ref="K160:K162" si="196">(H160-G160)*F160</f>
        <v>0</v>
      </c>
      <c r="L160" s="54">
        <f t="shared" ref="L160:L162" si="197">H160*0.985</f>
        <v>11.711650000000001</v>
      </c>
      <c r="M160" s="54"/>
      <c r="N160" s="54">
        <f t="shared" ref="N160:N162" si="198">L160+M160</f>
        <v>11.711650000000001</v>
      </c>
      <c r="O160" s="54">
        <f t="shared" ref="O160:O162" si="199">H160-G160</f>
        <v>3.9400000000000004</v>
      </c>
      <c r="P160" s="54">
        <f t="shared" ref="P160:P162" si="200">H160-L160</f>
        <v>0.17835000000000001</v>
      </c>
      <c r="Q160" s="57">
        <f t="shared" ref="Q160:Q162" si="201">P160/N160</f>
        <v>1.5228426395939087E-2</v>
      </c>
      <c r="R160" s="57"/>
      <c r="S160" s="54"/>
      <c r="T160" s="58"/>
    </row>
    <row r="161" spans="1:20" ht="15.75" customHeight="1">
      <c r="A161" s="52"/>
      <c r="B161" s="52"/>
      <c r="C161" s="59" t="s">
        <v>3</v>
      </c>
      <c r="D161" s="54">
        <v>11.89</v>
      </c>
      <c r="E161" s="54"/>
      <c r="F161" s="75"/>
      <c r="G161" s="51">
        <v>7.95</v>
      </c>
      <c r="H161" s="55">
        <v>11.89</v>
      </c>
      <c r="I161" s="56">
        <f t="shared" si="194"/>
        <v>0.33137089991589574</v>
      </c>
      <c r="J161" s="63">
        <f t="shared" si="195"/>
        <v>0</v>
      </c>
      <c r="K161" s="63">
        <f t="shared" si="196"/>
        <v>0</v>
      </c>
      <c r="L161" s="54">
        <f t="shared" si="197"/>
        <v>11.711650000000001</v>
      </c>
      <c r="M161" s="54"/>
      <c r="N161" s="54">
        <f t="shared" si="198"/>
        <v>11.711650000000001</v>
      </c>
      <c r="O161" s="54">
        <f t="shared" si="199"/>
        <v>3.9400000000000004</v>
      </c>
      <c r="P161" s="54">
        <f t="shared" si="200"/>
        <v>0.17835000000000001</v>
      </c>
      <c r="Q161" s="57">
        <f t="shared" si="201"/>
        <v>1.5228426395939087E-2</v>
      </c>
      <c r="R161" s="57"/>
      <c r="S161" s="54"/>
      <c r="T161" s="76"/>
    </row>
    <row r="162" spans="1:20" ht="15.75" customHeight="1">
      <c r="A162" s="52"/>
      <c r="B162" s="52"/>
      <c r="C162" s="59" t="s">
        <v>3</v>
      </c>
      <c r="D162" s="54">
        <v>11.89</v>
      </c>
      <c r="E162" s="54"/>
      <c r="F162" s="75"/>
      <c r="G162" s="51">
        <v>7.95</v>
      </c>
      <c r="H162" s="55">
        <v>11.89</v>
      </c>
      <c r="I162" s="56">
        <f t="shared" si="194"/>
        <v>0.33137089991589574</v>
      </c>
      <c r="J162" s="63">
        <f t="shared" si="195"/>
        <v>0</v>
      </c>
      <c r="K162" s="63">
        <f t="shared" si="196"/>
        <v>0</v>
      </c>
      <c r="L162" s="54">
        <f t="shared" si="197"/>
        <v>11.711650000000001</v>
      </c>
      <c r="M162" s="54"/>
      <c r="N162" s="54">
        <f t="shared" si="198"/>
        <v>11.711650000000001</v>
      </c>
      <c r="O162" s="54">
        <f t="shared" si="199"/>
        <v>3.9400000000000004</v>
      </c>
      <c r="P162" s="54">
        <f t="shared" si="200"/>
        <v>0.17835000000000001</v>
      </c>
      <c r="Q162" s="57">
        <f t="shared" si="201"/>
        <v>1.5228426395939087E-2</v>
      </c>
      <c r="R162" s="57"/>
      <c r="S162" s="54"/>
      <c r="T162" s="76"/>
    </row>
    <row r="163" spans="1:20" ht="15.75" customHeight="1">
      <c r="A163" s="46"/>
      <c r="B163" s="47" t="s">
        <v>50</v>
      </c>
      <c r="C163" s="48"/>
      <c r="D163" s="49"/>
      <c r="E163" s="49"/>
      <c r="F163" s="50"/>
      <c r="G163" s="51"/>
      <c r="H163" s="72"/>
      <c r="I163" s="72"/>
      <c r="J163" s="72"/>
      <c r="K163" s="72"/>
      <c r="L163" s="73"/>
      <c r="M163" s="72"/>
      <c r="N163" s="49"/>
      <c r="O163" s="49"/>
      <c r="P163" s="49"/>
      <c r="Q163" s="57"/>
      <c r="R163" s="57"/>
      <c r="S163" s="49"/>
      <c r="T163" s="58"/>
    </row>
    <row r="164" spans="1:20" ht="15.75" customHeight="1">
      <c r="A164" s="52"/>
      <c r="B164" s="52"/>
      <c r="C164" s="53" t="s">
        <v>44</v>
      </c>
      <c r="D164" s="54"/>
      <c r="E164" s="54"/>
      <c r="F164" s="75"/>
      <c r="G164" s="51"/>
      <c r="H164" s="55"/>
      <c r="I164" s="56"/>
      <c r="J164" s="63"/>
      <c r="K164" s="63"/>
      <c r="L164" s="54"/>
      <c r="M164" s="54"/>
      <c r="N164" s="54"/>
      <c r="O164" s="54"/>
      <c r="P164" s="54"/>
      <c r="Q164" s="57"/>
      <c r="R164" s="57"/>
      <c r="S164" s="54"/>
      <c r="T164" s="76"/>
    </row>
    <row r="165" spans="1:20" ht="15.75" customHeight="1">
      <c r="A165" s="52"/>
      <c r="B165" s="52"/>
      <c r="C165" s="59" t="s">
        <v>3</v>
      </c>
      <c r="D165" s="54">
        <v>68</v>
      </c>
      <c r="E165" s="54">
        <v>13</v>
      </c>
      <c r="F165" s="75"/>
      <c r="G165" s="51">
        <v>70</v>
      </c>
      <c r="H165" s="55">
        <f>D165+E165</f>
        <v>81</v>
      </c>
      <c r="I165" s="56">
        <f>(H165-G165)/H165</f>
        <v>0.13580246913580246</v>
      </c>
      <c r="J165" s="63">
        <f>G165*F165</f>
        <v>0</v>
      </c>
      <c r="K165" s="63">
        <f>(H165-G165)*F165</f>
        <v>0</v>
      </c>
      <c r="L165" s="54">
        <v>59</v>
      </c>
      <c r="M165" s="54">
        <v>10</v>
      </c>
      <c r="N165" s="54">
        <f>L165+M165</f>
        <v>69</v>
      </c>
      <c r="O165" s="54">
        <f>H165-G165</f>
        <v>11</v>
      </c>
      <c r="P165" s="54">
        <f>G165-N165</f>
        <v>1</v>
      </c>
      <c r="Q165" s="57">
        <f>P165/N165</f>
        <v>1.4492753623188406E-2</v>
      </c>
      <c r="R165" s="57"/>
      <c r="S165" s="54"/>
      <c r="T165" s="76"/>
    </row>
    <row r="166" spans="1:20" ht="15.75" customHeight="1">
      <c r="A166" s="52"/>
      <c r="B166" s="52"/>
      <c r="C166" s="77"/>
      <c r="D166" s="54"/>
      <c r="E166" s="54"/>
      <c r="F166" s="60"/>
      <c r="G166" s="78"/>
      <c r="H166" s="55"/>
      <c r="I166" s="56"/>
      <c r="J166" s="63"/>
      <c r="K166" s="63"/>
      <c r="L166" s="60"/>
      <c r="M166" s="54"/>
      <c r="N166" s="54"/>
      <c r="O166" s="54"/>
      <c r="P166" s="54"/>
      <c r="Q166" s="57"/>
      <c r="R166" s="57"/>
      <c r="S166" s="54"/>
      <c r="T166" s="76"/>
    </row>
    <row r="167" spans="1:20" ht="15.75" customHeight="1">
      <c r="A167" s="79"/>
      <c r="B167" s="79"/>
      <c r="C167" s="44" t="s">
        <v>51</v>
      </c>
      <c r="D167" s="80"/>
      <c r="E167" s="80"/>
      <c r="F167" s="80"/>
      <c r="G167" s="80"/>
      <c r="H167" s="80"/>
      <c r="I167" s="80"/>
      <c r="J167" s="80"/>
      <c r="K167" s="80"/>
      <c r="L167" s="80"/>
      <c r="M167" s="80"/>
      <c r="N167" s="80"/>
      <c r="O167" s="80"/>
      <c r="P167" s="80"/>
      <c r="Q167" s="80"/>
      <c r="R167" s="80"/>
      <c r="S167" s="80"/>
      <c r="T167" s="80"/>
    </row>
    <row r="168" spans="1:20" ht="129" customHeight="1">
      <c r="A168" s="81"/>
      <c r="B168" s="81" t="s">
        <v>52</v>
      </c>
      <c r="C168" s="81"/>
      <c r="D168" s="82"/>
      <c r="E168" s="82"/>
      <c r="F168" s="82"/>
      <c r="G168" s="82"/>
      <c r="H168" s="82"/>
      <c r="I168" s="82"/>
      <c r="J168" s="82"/>
      <c r="K168" s="82"/>
      <c r="L168" s="82"/>
      <c r="M168" s="82"/>
      <c r="N168" s="82"/>
      <c r="O168" s="82"/>
      <c r="P168" s="82"/>
      <c r="Q168" s="82"/>
      <c r="R168" s="82"/>
      <c r="S168" s="82"/>
      <c r="T168" s="82"/>
    </row>
    <row r="169" spans="1:20" ht="36" customHeight="1">
      <c r="A169" s="83"/>
      <c r="B169" s="83"/>
      <c r="C169" s="45" t="s">
        <v>53</v>
      </c>
      <c r="D169" s="84"/>
      <c r="E169" s="84"/>
      <c r="F169" s="45" t="s">
        <v>54</v>
      </c>
      <c r="G169" s="5" t="s">
        <v>55</v>
      </c>
      <c r="H169" s="45"/>
      <c r="I169" s="45"/>
      <c r="J169" s="84" t="s">
        <v>1</v>
      </c>
      <c r="K169" s="84"/>
      <c r="L169" s="84"/>
      <c r="M169" s="84"/>
      <c r="N169" s="84"/>
      <c r="O169" s="84"/>
      <c r="P169" s="84"/>
      <c r="Q169" s="85"/>
      <c r="R169" s="85"/>
      <c r="S169" s="45" t="s">
        <v>16</v>
      </c>
      <c r="T169" s="18" t="s">
        <v>17</v>
      </c>
    </row>
    <row r="170" spans="1:20" ht="15.75" customHeight="1">
      <c r="A170" s="81"/>
      <c r="B170" s="81"/>
      <c r="C170" s="82"/>
      <c r="D170" s="49"/>
      <c r="E170" s="49"/>
      <c r="F170" s="50"/>
      <c r="G170" s="86"/>
      <c r="H170" s="71"/>
      <c r="I170" s="71"/>
      <c r="J170" s="87">
        <f t="shared" ref="J170:J188" si="202">F170*G170</f>
        <v>0</v>
      </c>
      <c r="K170" s="71"/>
      <c r="L170" s="49"/>
      <c r="M170" s="49"/>
      <c r="N170" s="49"/>
      <c r="O170" s="49"/>
      <c r="P170" s="49"/>
      <c r="Q170" s="57"/>
      <c r="R170" s="57"/>
      <c r="S170" s="49"/>
      <c r="T170" s="58"/>
    </row>
    <row r="171" spans="1:20" ht="15.75" customHeight="1">
      <c r="A171" s="81"/>
      <c r="B171" s="81"/>
      <c r="C171" s="82"/>
      <c r="D171" s="49"/>
      <c r="E171" s="49"/>
      <c r="F171" s="50"/>
      <c r="G171" s="86"/>
      <c r="H171" s="71"/>
      <c r="I171" s="71"/>
      <c r="J171" s="87">
        <f t="shared" si="202"/>
        <v>0</v>
      </c>
      <c r="K171" s="71"/>
      <c r="L171" s="49"/>
      <c r="M171" s="49"/>
      <c r="N171" s="49"/>
      <c r="O171" s="49"/>
      <c r="P171" s="49"/>
      <c r="Q171" s="57"/>
      <c r="R171" s="57"/>
      <c r="S171" s="49"/>
      <c r="T171" s="58"/>
    </row>
    <row r="172" spans="1:20" ht="15.75" customHeight="1">
      <c r="A172" s="81"/>
      <c r="B172" s="81"/>
      <c r="C172" s="82"/>
      <c r="D172" s="49"/>
      <c r="E172" s="49"/>
      <c r="F172" s="50"/>
      <c r="G172" s="86"/>
      <c r="H172" s="71"/>
      <c r="I172" s="71"/>
      <c r="J172" s="87">
        <f t="shared" si="202"/>
        <v>0</v>
      </c>
      <c r="K172" s="71"/>
      <c r="L172" s="49"/>
      <c r="M172" s="49"/>
      <c r="N172" s="49"/>
      <c r="O172" s="49"/>
      <c r="P172" s="49"/>
      <c r="Q172" s="57"/>
      <c r="R172" s="57"/>
      <c r="S172" s="49"/>
      <c r="T172" s="58"/>
    </row>
    <row r="173" spans="1:20" ht="15.75" customHeight="1">
      <c r="A173" s="81"/>
      <c r="B173" s="81"/>
      <c r="C173" s="82"/>
      <c r="D173" s="49"/>
      <c r="E173" s="49"/>
      <c r="F173" s="50"/>
      <c r="G173" s="86"/>
      <c r="H173" s="71"/>
      <c r="I173" s="71"/>
      <c r="J173" s="87">
        <f t="shared" si="202"/>
        <v>0</v>
      </c>
      <c r="K173" s="71"/>
      <c r="L173" s="49"/>
      <c r="M173" s="49"/>
      <c r="N173" s="49"/>
      <c r="O173" s="49"/>
      <c r="P173" s="49"/>
      <c r="Q173" s="57"/>
      <c r="R173" s="57"/>
      <c r="S173" s="49"/>
      <c r="T173" s="58"/>
    </row>
    <row r="174" spans="1:20" ht="15.75" customHeight="1">
      <c r="A174" s="81"/>
      <c r="B174" s="81"/>
      <c r="C174" s="82"/>
      <c r="D174" s="49"/>
      <c r="E174" s="49"/>
      <c r="F174" s="50"/>
      <c r="G174" s="86"/>
      <c r="H174" s="71"/>
      <c r="I174" s="71"/>
      <c r="J174" s="87">
        <f t="shared" si="202"/>
        <v>0</v>
      </c>
      <c r="K174" s="71"/>
      <c r="L174" s="49"/>
      <c r="M174" s="49"/>
      <c r="N174" s="49"/>
      <c r="O174" s="49"/>
      <c r="P174" s="49"/>
      <c r="Q174" s="57"/>
      <c r="R174" s="57"/>
      <c r="S174" s="49"/>
      <c r="T174" s="58"/>
    </row>
    <row r="175" spans="1:20" ht="15.75" customHeight="1">
      <c r="A175" s="81"/>
      <c r="B175" s="81"/>
      <c r="C175" s="82"/>
      <c r="D175" s="49"/>
      <c r="E175" s="49"/>
      <c r="F175" s="50"/>
      <c r="G175" s="86"/>
      <c r="H175" s="71"/>
      <c r="I175" s="71"/>
      <c r="J175" s="87">
        <f t="shared" si="202"/>
        <v>0</v>
      </c>
      <c r="K175" s="71"/>
      <c r="L175" s="49"/>
      <c r="M175" s="49"/>
      <c r="N175" s="49"/>
      <c r="O175" s="49"/>
      <c r="P175" s="49"/>
      <c r="Q175" s="57"/>
      <c r="R175" s="57"/>
      <c r="S175" s="49"/>
      <c r="T175" s="58"/>
    </row>
    <row r="176" spans="1:20" ht="15.75" customHeight="1">
      <c r="A176" s="81"/>
      <c r="B176" s="81"/>
      <c r="C176" s="82"/>
      <c r="D176" s="49"/>
      <c r="E176" s="49"/>
      <c r="F176" s="50"/>
      <c r="G176" s="86"/>
      <c r="H176" s="71"/>
      <c r="I176" s="71"/>
      <c r="J176" s="87">
        <f t="shared" si="202"/>
        <v>0</v>
      </c>
      <c r="K176" s="71"/>
      <c r="L176" s="49"/>
      <c r="M176" s="49"/>
      <c r="N176" s="49"/>
      <c r="O176" s="49"/>
      <c r="P176" s="49"/>
      <c r="Q176" s="57"/>
      <c r="R176" s="57"/>
      <c r="S176" s="49"/>
      <c r="T176" s="58"/>
    </row>
    <row r="177" spans="1:20" ht="15.75" customHeight="1">
      <c r="A177" s="81"/>
      <c r="B177" s="81"/>
      <c r="C177" s="82"/>
      <c r="D177" s="49"/>
      <c r="E177" s="49"/>
      <c r="F177" s="50"/>
      <c r="G177" s="86"/>
      <c r="H177" s="71"/>
      <c r="I177" s="71"/>
      <c r="J177" s="87">
        <f t="shared" si="202"/>
        <v>0</v>
      </c>
      <c r="K177" s="71"/>
      <c r="L177" s="49"/>
      <c r="M177" s="49"/>
      <c r="N177" s="49"/>
      <c r="O177" s="49"/>
      <c r="P177" s="49"/>
      <c r="Q177" s="57"/>
      <c r="R177" s="57"/>
      <c r="S177" s="49"/>
      <c r="T177" s="58"/>
    </row>
    <row r="178" spans="1:20" ht="15.75" customHeight="1">
      <c r="A178" s="81"/>
      <c r="B178" s="81"/>
      <c r="C178" s="82"/>
      <c r="D178" s="49"/>
      <c r="E178" s="49"/>
      <c r="F178" s="50"/>
      <c r="G178" s="86"/>
      <c r="H178" s="71"/>
      <c r="I178" s="71"/>
      <c r="J178" s="87">
        <f t="shared" si="202"/>
        <v>0</v>
      </c>
      <c r="K178" s="71"/>
      <c r="L178" s="49"/>
      <c r="M178" s="49"/>
      <c r="N178" s="49"/>
      <c r="O178" s="49"/>
      <c r="P178" s="49"/>
      <c r="Q178" s="57"/>
      <c r="R178" s="57"/>
      <c r="S178" s="49"/>
      <c r="T178" s="58"/>
    </row>
    <row r="179" spans="1:20" ht="15.75" customHeight="1">
      <c r="A179" s="81"/>
      <c r="B179" s="81"/>
      <c r="C179" s="82"/>
      <c r="D179" s="49"/>
      <c r="E179" s="49"/>
      <c r="F179" s="50"/>
      <c r="G179" s="86"/>
      <c r="H179" s="71"/>
      <c r="I179" s="71"/>
      <c r="J179" s="87">
        <f t="shared" si="202"/>
        <v>0</v>
      </c>
      <c r="K179" s="71"/>
      <c r="L179" s="49"/>
      <c r="M179" s="49"/>
      <c r="N179" s="49"/>
      <c r="O179" s="49"/>
      <c r="P179" s="49"/>
      <c r="Q179" s="57"/>
      <c r="R179" s="57"/>
      <c r="S179" s="49"/>
      <c r="T179" s="58"/>
    </row>
    <row r="180" spans="1:20" ht="15.75" customHeight="1">
      <c r="A180" s="81"/>
      <c r="B180" s="81"/>
      <c r="C180" s="82"/>
      <c r="D180" s="49"/>
      <c r="E180" s="49"/>
      <c r="F180" s="50"/>
      <c r="G180" s="86"/>
      <c r="H180" s="71"/>
      <c r="I180" s="71"/>
      <c r="J180" s="87">
        <f t="shared" si="202"/>
        <v>0</v>
      </c>
      <c r="K180" s="71"/>
      <c r="L180" s="49"/>
      <c r="M180" s="49"/>
      <c r="N180" s="49"/>
      <c r="O180" s="49"/>
      <c r="P180" s="49"/>
      <c r="Q180" s="57"/>
      <c r="R180" s="57"/>
      <c r="S180" s="49"/>
      <c r="T180" s="58"/>
    </row>
    <row r="181" spans="1:20" ht="15.75" customHeight="1">
      <c r="A181" s="81"/>
      <c r="B181" s="81"/>
      <c r="C181" s="82"/>
      <c r="D181" s="49"/>
      <c r="E181" s="49"/>
      <c r="F181" s="50"/>
      <c r="G181" s="86"/>
      <c r="H181" s="71"/>
      <c r="I181" s="71"/>
      <c r="J181" s="87">
        <f t="shared" si="202"/>
        <v>0</v>
      </c>
      <c r="K181" s="71"/>
      <c r="L181" s="49"/>
      <c r="M181" s="49"/>
      <c r="N181" s="49"/>
      <c r="O181" s="49"/>
      <c r="P181" s="49"/>
      <c r="Q181" s="57"/>
      <c r="R181" s="57"/>
      <c r="S181" s="49"/>
      <c r="T181" s="58"/>
    </row>
    <row r="182" spans="1:20" ht="15.75" customHeight="1">
      <c r="A182" s="81"/>
      <c r="B182" s="81"/>
      <c r="C182" s="82"/>
      <c r="D182" s="49"/>
      <c r="E182" s="49"/>
      <c r="F182" s="50"/>
      <c r="G182" s="86"/>
      <c r="H182" s="71"/>
      <c r="I182" s="71"/>
      <c r="J182" s="87">
        <f t="shared" si="202"/>
        <v>0</v>
      </c>
      <c r="K182" s="71"/>
      <c r="L182" s="49"/>
      <c r="M182" s="49"/>
      <c r="N182" s="49"/>
      <c r="O182" s="49"/>
      <c r="P182" s="49"/>
      <c r="Q182" s="57"/>
      <c r="R182" s="57"/>
      <c r="S182" s="49"/>
      <c r="T182" s="58"/>
    </row>
    <row r="183" spans="1:20" ht="15.75" customHeight="1">
      <c r="A183" s="81"/>
      <c r="B183" s="81"/>
      <c r="C183" s="82"/>
      <c r="D183" s="49"/>
      <c r="E183" s="49"/>
      <c r="F183" s="50"/>
      <c r="G183" s="86"/>
      <c r="H183" s="71"/>
      <c r="I183" s="71"/>
      <c r="J183" s="87">
        <f t="shared" si="202"/>
        <v>0</v>
      </c>
      <c r="K183" s="71"/>
      <c r="L183" s="49"/>
      <c r="M183" s="49"/>
      <c r="N183" s="49"/>
      <c r="O183" s="49"/>
      <c r="P183" s="49"/>
      <c r="Q183" s="57"/>
      <c r="R183" s="57"/>
      <c r="S183" s="49"/>
      <c r="T183" s="58"/>
    </row>
    <row r="184" spans="1:20" ht="15.75" customHeight="1">
      <c r="A184" s="81"/>
      <c r="B184" s="81"/>
      <c r="C184" s="82"/>
      <c r="D184" s="49"/>
      <c r="E184" s="49"/>
      <c r="F184" s="50"/>
      <c r="G184" s="86"/>
      <c r="H184" s="71"/>
      <c r="I184" s="71"/>
      <c r="J184" s="87">
        <f t="shared" si="202"/>
        <v>0</v>
      </c>
      <c r="K184" s="71"/>
      <c r="L184" s="49"/>
      <c r="M184" s="49"/>
      <c r="N184" s="49"/>
      <c r="O184" s="49"/>
      <c r="P184" s="49"/>
      <c r="Q184" s="57"/>
      <c r="R184" s="57"/>
      <c r="S184" s="49"/>
      <c r="T184" s="58"/>
    </row>
    <row r="185" spans="1:20" ht="15.75" customHeight="1">
      <c r="A185" s="81"/>
      <c r="B185" s="81"/>
      <c r="C185" s="82"/>
      <c r="D185" s="49"/>
      <c r="E185" s="49"/>
      <c r="F185" s="50"/>
      <c r="G185" s="86"/>
      <c r="H185" s="71"/>
      <c r="I185" s="71"/>
      <c r="J185" s="87">
        <f t="shared" si="202"/>
        <v>0</v>
      </c>
      <c r="K185" s="71"/>
      <c r="L185" s="49"/>
      <c r="M185" s="49"/>
      <c r="N185" s="49"/>
      <c r="O185" s="49"/>
      <c r="P185" s="49"/>
      <c r="Q185" s="57"/>
      <c r="R185" s="57"/>
      <c r="S185" s="49"/>
      <c r="T185" s="58"/>
    </row>
    <row r="186" spans="1:20" ht="15.75" customHeight="1">
      <c r="A186" s="81"/>
      <c r="B186" s="81"/>
      <c r="C186" s="82"/>
      <c r="D186" s="49"/>
      <c r="E186" s="49"/>
      <c r="F186" s="50"/>
      <c r="G186" s="86"/>
      <c r="H186" s="71"/>
      <c r="I186" s="71"/>
      <c r="J186" s="87">
        <f t="shared" si="202"/>
        <v>0</v>
      </c>
      <c r="K186" s="71"/>
      <c r="L186" s="49"/>
      <c r="M186" s="49"/>
      <c r="N186" s="49"/>
      <c r="O186" s="49"/>
      <c r="P186" s="49"/>
      <c r="Q186" s="57"/>
      <c r="R186" s="57"/>
      <c r="S186" s="49"/>
      <c r="T186" s="58"/>
    </row>
    <row r="187" spans="1:20" ht="15.75" customHeight="1">
      <c r="A187" s="81"/>
      <c r="B187" s="81"/>
      <c r="C187" s="82"/>
      <c r="D187" s="49"/>
      <c r="E187" s="49"/>
      <c r="F187" s="50"/>
      <c r="G187" s="86"/>
      <c r="H187" s="71"/>
      <c r="I187" s="71"/>
      <c r="J187" s="87">
        <f t="shared" si="202"/>
        <v>0</v>
      </c>
      <c r="K187" s="71"/>
      <c r="L187" s="49"/>
      <c r="M187" s="49"/>
      <c r="N187" s="49"/>
      <c r="O187" s="49"/>
      <c r="P187" s="49"/>
      <c r="Q187" s="57"/>
      <c r="R187" s="57"/>
      <c r="S187" s="49"/>
      <c r="T187" s="58"/>
    </row>
    <row r="188" spans="1:20" ht="15.75" customHeight="1">
      <c r="A188" s="81"/>
      <c r="B188" s="81"/>
      <c r="C188" s="82"/>
      <c r="D188" s="49"/>
      <c r="E188" s="49"/>
      <c r="F188" s="50"/>
      <c r="G188" s="86"/>
      <c r="H188" s="71"/>
      <c r="I188" s="71"/>
      <c r="J188" s="87">
        <f t="shared" si="202"/>
        <v>0</v>
      </c>
      <c r="K188" s="71"/>
      <c r="L188" s="49"/>
      <c r="M188" s="49"/>
      <c r="N188" s="49"/>
      <c r="O188" s="49"/>
      <c r="P188" s="49"/>
      <c r="Q188" s="57"/>
      <c r="R188" s="57"/>
      <c r="S188" s="49"/>
      <c r="T188" s="58"/>
    </row>
    <row r="189" spans="1:20" ht="32.25" customHeight="1">
      <c r="A189" s="88"/>
      <c r="B189" s="88"/>
      <c r="C189" s="89"/>
      <c r="D189" s="90"/>
      <c r="E189" s="90"/>
      <c r="F189" s="89"/>
      <c r="G189" s="91" t="s">
        <v>56</v>
      </c>
      <c r="H189" s="92"/>
      <c r="I189" s="93" t="s">
        <v>57</v>
      </c>
      <c r="J189" s="92"/>
      <c r="K189" s="92"/>
      <c r="L189" s="92"/>
      <c r="M189" s="94"/>
      <c r="N189" s="94"/>
      <c r="O189" s="94"/>
      <c r="P189" s="94"/>
      <c r="Q189" s="95"/>
      <c r="R189" s="95"/>
      <c r="S189" s="95"/>
      <c r="T189" s="96" t="s">
        <v>16</v>
      </c>
    </row>
    <row r="190" spans="1:20" ht="15.75" customHeight="1">
      <c r="A190" s="81"/>
      <c r="B190" s="81"/>
      <c r="C190" s="82"/>
      <c r="D190" s="49"/>
      <c r="E190" s="49"/>
      <c r="F190" s="49"/>
      <c r="G190" s="97" t="s">
        <v>58</v>
      </c>
      <c r="H190" s="94"/>
      <c r="I190" s="98" t="s">
        <v>59</v>
      </c>
      <c r="J190" s="99"/>
      <c r="K190" s="94"/>
      <c r="L190" s="94"/>
      <c r="M190" s="94"/>
      <c r="N190" s="94"/>
      <c r="O190" s="94"/>
      <c r="P190" s="94"/>
      <c r="Q190" s="95"/>
      <c r="R190" s="95"/>
      <c r="S190" s="95"/>
      <c r="T190" s="100"/>
    </row>
    <row r="191" spans="1:20" ht="15.75" customHeight="1">
      <c r="A191" s="81"/>
      <c r="B191" s="81"/>
      <c r="C191" s="82"/>
      <c r="D191" s="49"/>
      <c r="E191" s="49"/>
      <c r="F191" s="49"/>
      <c r="G191" s="101"/>
      <c r="H191" s="94"/>
      <c r="I191" s="102"/>
      <c r="J191" s="99"/>
      <c r="K191" s="99"/>
      <c r="L191" s="94"/>
      <c r="M191" s="94"/>
      <c r="N191" s="94"/>
      <c r="O191" s="94"/>
      <c r="P191" s="94"/>
      <c r="Q191" s="95"/>
      <c r="R191" s="95"/>
      <c r="S191" s="95"/>
      <c r="T191" s="103"/>
    </row>
    <row r="192" spans="1:20" ht="15.75" customHeight="1">
      <c r="A192" s="81"/>
      <c r="B192" s="81"/>
      <c r="C192" s="82"/>
      <c r="D192" s="49"/>
      <c r="E192" s="49"/>
      <c r="F192" s="49"/>
      <c r="G192" s="101"/>
      <c r="H192" s="94"/>
      <c r="I192" s="102"/>
      <c r="J192" s="99"/>
      <c r="K192" s="99"/>
      <c r="L192" s="99"/>
      <c r="M192" s="99"/>
      <c r="N192" s="99"/>
      <c r="O192" s="99"/>
      <c r="P192" s="94"/>
      <c r="Q192" s="95"/>
      <c r="R192" s="95"/>
      <c r="S192" s="95"/>
      <c r="T192" s="104"/>
    </row>
    <row r="193" spans="1:20" ht="15.75" customHeight="1">
      <c r="A193" s="81"/>
      <c r="B193" s="81"/>
      <c r="C193" s="82"/>
      <c r="D193" s="49"/>
      <c r="E193" s="49"/>
      <c r="F193" s="49"/>
      <c r="G193" s="105"/>
      <c r="H193" s="106"/>
      <c r="I193" s="102"/>
      <c r="J193" s="99"/>
      <c r="K193" s="99"/>
      <c r="L193" s="99"/>
      <c r="M193" s="94"/>
      <c r="N193" s="94"/>
      <c r="O193" s="94"/>
      <c r="P193" s="94"/>
      <c r="Q193" s="95"/>
      <c r="R193" s="95"/>
      <c r="S193" s="95"/>
      <c r="T193" s="104"/>
    </row>
    <row r="194" spans="1:20" ht="15.75" customHeight="1">
      <c r="A194" s="81"/>
      <c r="B194" s="81"/>
      <c r="C194" s="82"/>
      <c r="D194" s="49"/>
      <c r="E194" s="49"/>
      <c r="F194" s="49"/>
      <c r="G194" s="105"/>
      <c r="H194" s="106"/>
      <c r="I194" s="102"/>
      <c r="J194" s="99"/>
      <c r="K194" s="99"/>
      <c r="L194" s="99"/>
      <c r="M194" s="94"/>
      <c r="N194" s="94"/>
      <c r="O194" s="94"/>
      <c r="P194" s="94"/>
      <c r="Q194" s="95"/>
      <c r="R194" s="95"/>
      <c r="S194" s="95"/>
      <c r="T194" s="104"/>
    </row>
    <row r="195" spans="1:20" ht="15.75" customHeight="1">
      <c r="A195" s="81"/>
      <c r="B195" s="81"/>
      <c r="C195" s="82"/>
      <c r="D195" s="49"/>
      <c r="E195" s="49"/>
      <c r="F195" s="49"/>
      <c r="G195" s="101"/>
      <c r="H195" s="94"/>
      <c r="I195" s="102"/>
      <c r="J195" s="99"/>
      <c r="K195" s="94"/>
      <c r="L195" s="94"/>
      <c r="M195" s="94"/>
      <c r="N195" s="94"/>
      <c r="O195" s="94"/>
      <c r="P195" s="94"/>
      <c r="Q195" s="95"/>
      <c r="R195" s="95"/>
      <c r="S195" s="95"/>
      <c r="T195" s="104"/>
    </row>
    <row r="196" spans="1:20" ht="15.75" customHeight="1">
      <c r="A196" s="81"/>
      <c r="B196" s="81"/>
      <c r="C196" s="82"/>
      <c r="D196" s="49"/>
      <c r="E196" s="49"/>
      <c r="F196" s="49"/>
      <c r="G196" s="101"/>
      <c r="H196" s="94"/>
      <c r="I196" s="102"/>
      <c r="J196" s="99"/>
      <c r="K196" s="99"/>
      <c r="L196" s="94"/>
      <c r="M196" s="94"/>
      <c r="N196" s="94"/>
      <c r="O196" s="94"/>
      <c r="P196" s="94"/>
      <c r="Q196" s="95"/>
      <c r="R196" s="95"/>
      <c r="S196" s="95"/>
      <c r="T196" s="104"/>
    </row>
    <row r="197" spans="1:20" ht="15" customHeight="1">
      <c r="A197" s="107"/>
      <c r="B197" s="107"/>
      <c r="C197" s="41"/>
      <c r="D197" s="108"/>
      <c r="E197" s="108"/>
      <c r="F197" s="108"/>
      <c r="G197" s="108"/>
      <c r="H197" s="82"/>
      <c r="I197" s="82"/>
      <c r="J197" s="82"/>
      <c r="K197" s="82"/>
      <c r="L197" s="108"/>
      <c r="M197" s="108"/>
      <c r="N197" s="108"/>
      <c r="O197" s="108"/>
      <c r="P197" s="108"/>
      <c r="Q197" s="108"/>
      <c r="R197" s="108"/>
      <c r="S197" s="108"/>
      <c r="T197" s="108"/>
    </row>
    <row r="198" spans="1:20" ht="15.75" customHeight="1">
      <c r="A198" s="107"/>
      <c r="B198" s="107"/>
      <c r="C198" s="41"/>
      <c r="D198" s="108"/>
      <c r="E198" s="108"/>
      <c r="F198" s="108"/>
      <c r="G198" s="108"/>
      <c r="H198" s="108"/>
      <c r="I198" s="108"/>
      <c r="J198" s="108"/>
      <c r="K198" s="108"/>
      <c r="L198" s="108"/>
      <c r="M198" s="108"/>
      <c r="N198" s="108"/>
      <c r="O198" s="108"/>
      <c r="P198" s="108"/>
      <c r="Q198" s="108"/>
      <c r="R198" s="108"/>
      <c r="S198" s="108"/>
      <c r="T198" s="108"/>
    </row>
    <row r="199" spans="1:20" ht="15.75" customHeight="1"/>
    <row r="200" spans="1:20" ht="15.75" customHeight="1"/>
    <row r="201" spans="1:20" ht="15.75" customHeight="1"/>
    <row r="202" spans="1:20" ht="15.75" customHeight="1"/>
    <row r="203" spans="1:20" ht="15.75" customHeight="1"/>
    <row r="204" spans="1:20" ht="15.75" customHeight="1"/>
    <row r="205" spans="1:20" ht="15.75" customHeight="1"/>
    <row r="206" spans="1:20" ht="15.75" customHeight="1"/>
    <row r="207" spans="1:20" ht="15.75" customHeight="1"/>
    <row r="208" spans="1:20"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sheetData>
  <customSheetViews>
    <customSheetView guid="{A0F3FAB1-4420-405D-BBBA-6DCD584F6A98}" filter="1" showAutoFilter="1">
      <pageMargins left="0.7" right="0.7" top="0.75" bottom="0.75" header="0.3" footer="0.3"/>
      <autoFilter ref="A22:T196" xr:uid="{C89A3CF6-5632-437D-B66B-DEE1DA788CC4}"/>
      <extLst>
        <ext uri="GoogleSheetsCustomDataVersion1">
          <go:sheetsCustomData xmlns:go="http://customooxmlschemas.google.com/" filterViewId="58549265"/>
        </ext>
      </extLst>
    </customSheetView>
    <customSheetView guid="{3A624A1C-2780-4CAE-A87A-D2E0C76329A9}" filter="1" showAutoFilter="1">
      <pageMargins left="0.7" right="0.7" top="0.75" bottom="0.75" header="0.3" footer="0.3"/>
      <autoFilter ref="A22:T197" xr:uid="{3C4E4963-3837-4F0B-9512-82EE097DDB96}"/>
      <extLst>
        <ext uri="GoogleSheetsCustomDataVersion1">
          <go:sheetsCustomData xmlns:go="http://customooxmlschemas.google.com/" filterViewId="1515412454"/>
        </ext>
      </extLst>
    </customSheetView>
  </customSheetViews>
  <mergeCells count="13">
    <mergeCell ref="A5:B11"/>
    <mergeCell ref="A13:B14"/>
    <mergeCell ref="A15:B19"/>
    <mergeCell ref="F20:G20"/>
    <mergeCell ref="F22:G22"/>
    <mergeCell ref="F5:T5"/>
    <mergeCell ref="F6:T6"/>
    <mergeCell ref="F7:T7"/>
    <mergeCell ref="F10:G10"/>
    <mergeCell ref="H10:T10"/>
    <mergeCell ref="F11:G11"/>
    <mergeCell ref="F12:G12"/>
    <mergeCell ref="H20:T20"/>
  </mergeCells>
  <conditionalFormatting sqref="Q1:Q4 Q11:Q12 Q15:Q19 Q22:Q198">
    <cfRule type="cellIs" dxfId="0" priority="1" operator="lessThan">
      <formula>"2%"</formula>
    </cfRule>
  </conditionalFormatting>
  <dataValidations count="4">
    <dataValidation type="list" allowBlank="1" showInputMessage="1" showErrorMessage="1" prompt="Enter one of the vendor codes listed below." sqref="S170:S188" xr:uid="{00000000-0002-0000-0000-000000000000}">
      <formula1>$T$190:$T$207</formula1>
    </dataValidation>
    <dataValidation type="list" allowBlank="1" showInputMessage="1" showErrorMessage="1" prompt="Please select one of our 2 pickup locations." sqref="F12" xr:uid="{00000000-0002-0000-0000-000001000000}">
      <formula1>"Sat. March 19 9am - Noon,Sat. March 19 Noon - 5pm,Sun. March 20 9am - 1pm"</formula1>
    </dataValidation>
    <dataValidation type="list" allowBlank="1" showInputMessage="1" showErrorMessage="1" prompt="Please select one of our 2 pickup locations." sqref="F10" xr:uid="{00000000-0002-0000-0000-000002000000}">
      <formula1>"Online Bank Transfer - Free,Credit Card - 3.5% Fee Applies"</formula1>
    </dataValidation>
    <dataValidation type="list" allowBlank="1" showInputMessage="1" showErrorMessage="1" prompt="Please select one of our 2 pickup locations." sqref="F11" xr:uid="{00000000-0002-0000-0000-000003000000}">
      <formula1>"Ghent (Hawthorne Valley Farm),High Falls (Tributary Farm)"</formula1>
    </dataValidation>
  </dataValidations>
  <hyperlinks>
    <hyperlink ref="C19" r:id="rId1" xr:uid="{00000000-0004-0000-0000-000000000000}"/>
    <hyperlink ref="I190" r:id="rId2" xr:uid="{00000000-0004-0000-0000-000001000000}"/>
  </hyperlinks>
  <pageMargins left="0.75" right="0.75" top="1" bottom="1"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FA01E-3049-4D25-BF01-905917A411D3}">
  <sheetPr>
    <tabColor rgb="FFD9EAD3"/>
  </sheetPr>
  <dimension ref="A1:K4"/>
  <sheetViews>
    <sheetView tabSelected="1" workbookViewId="0">
      <selection activeCell="D11" sqref="D11"/>
    </sheetView>
  </sheetViews>
  <sheetFormatPr defaultRowHeight="13.2"/>
  <cols>
    <col min="1" max="16384" width="8.88671875" style="115"/>
  </cols>
  <sheetData>
    <row r="1" spans="1:11">
      <c r="A1" s="114" t="s">
        <v>60</v>
      </c>
      <c r="B1" s="114"/>
      <c r="C1" s="114"/>
      <c r="D1" s="114"/>
      <c r="E1" s="114"/>
      <c r="F1" s="114"/>
      <c r="G1" s="114"/>
      <c r="H1" s="114"/>
      <c r="I1" s="114"/>
      <c r="J1" s="114"/>
      <c r="K1" s="114"/>
    </row>
    <row r="2" spans="1:11">
      <c r="A2" s="114"/>
      <c r="B2" s="114"/>
      <c r="C2" s="114"/>
      <c r="D2" s="114"/>
      <c r="E2" s="114"/>
      <c r="F2" s="114"/>
      <c r="G2" s="114"/>
      <c r="H2" s="114"/>
      <c r="I2" s="114"/>
      <c r="J2" s="114"/>
      <c r="K2" s="114"/>
    </row>
    <row r="3" spans="1:11">
      <c r="A3" s="114"/>
      <c r="B3" s="114"/>
      <c r="C3" s="114"/>
      <c r="D3" s="114"/>
      <c r="E3" s="114"/>
      <c r="F3" s="114"/>
      <c r="G3" s="114"/>
      <c r="H3" s="114"/>
      <c r="I3" s="114"/>
      <c r="J3" s="114"/>
      <c r="K3" s="114"/>
    </row>
    <row r="4" spans="1:11">
      <c r="A4" s="114"/>
      <c r="B4" s="114"/>
      <c r="C4" s="114"/>
      <c r="D4" s="114"/>
      <c r="E4" s="114"/>
      <c r="F4" s="114"/>
      <c r="G4" s="114"/>
      <c r="H4" s="114"/>
      <c r="I4" s="114"/>
      <c r="J4" s="114"/>
      <c r="K4" s="114"/>
    </row>
  </sheetData>
  <mergeCells count="1">
    <mergeCell ref="A1:K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Sheet</vt:lpstr>
      <vt:lpstr>SARE Acknowledgement</vt:lpstr>
      <vt:lpstr>Fabrics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haomand</dc:creator>
  <cp:lastModifiedBy>haomand</cp:lastModifiedBy>
  <dcterms:created xsi:type="dcterms:W3CDTF">2022-03-30T12:44:03Z</dcterms:created>
  <dcterms:modified xsi:type="dcterms:W3CDTF">2022-03-30T12:44:03Z</dcterms:modified>
</cp:coreProperties>
</file>