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LLEWI\Desktop\2017-18 Fall Forage Budgets with PDF\"/>
    </mc:Choice>
  </mc:AlternateContent>
  <bookViews>
    <workbookView xWindow="0" yWindow="0" windowWidth="19200" windowHeight="12225"/>
  </bookViews>
  <sheets>
    <sheet name="OverSdPP17" sheetId="1" r:id="rId1"/>
  </sheets>
  <externalReferences>
    <externalReference r:id="rId2"/>
    <externalReference r:id="rId3"/>
  </externalReferences>
  <definedNames>
    <definedName name="\AUTOEXEC" localSheetId="0">OverSdPP17!$M$1</definedName>
    <definedName name="\AUTOEXEC">[1]FesEstab17!$M$1</definedName>
    <definedName name="\j">#REF!</definedName>
    <definedName name="\l" localSheetId="0">OverSdPP17!#REF!</definedName>
    <definedName name="\l">[1]FesEstab17!#REF!</definedName>
    <definedName name="\p" localSheetId="0">OverSdPP17!$M$3</definedName>
    <definedName name="\p">[1]FesEstab17!$M$3</definedName>
    <definedName name="BTABLE" localSheetId="0">OverSdPP17!$A$18:$G$52</definedName>
    <definedName name="BTABLE">[1]FesEstab17!$A$18:$G$48</definedName>
    <definedName name="BTABLE1" localSheetId="0">OverSdPP17!$A$18:$J$67</definedName>
    <definedName name="BTABLE1">[1]FesEstab17!$A$18:$J$72</definedName>
    <definedName name="BTABLEP">#REF!</definedName>
    <definedName name="F93_">#REF!</definedName>
    <definedName name="FOOT" localSheetId="0">OverSdPP17!$M$11:$M$16</definedName>
    <definedName name="FOOT">[1]FesEstab17!$M$10:$T$15</definedName>
    <definedName name="FOOT1" localSheetId="0">OverSdPP17!$M$43:$M$46</definedName>
    <definedName name="FOOT1">[1]FesEstab17!$M$49:$M$53</definedName>
    <definedName name="FUNGI">#REF!</definedName>
    <definedName name="HELP" localSheetId="0">OverSdPP17!$A$1:$G$17</definedName>
    <definedName name="HELP">[1]FesEstab17!$A$1:$G$17</definedName>
    <definedName name="HERB">#REF!</definedName>
    <definedName name="INPUT">#REF!</definedName>
    <definedName name="INSECT">#REF!</definedName>
    <definedName name="MACHLAB">[2]FesHay17!$J$84:$K$85</definedName>
    <definedName name="MTABLE" localSheetId="0">OverSdPP17!$A$68:$G$96</definedName>
    <definedName name="MTABLE">[1]FesEstab17!$A$79:$G$119</definedName>
    <definedName name="MTABLEP">#REF!</definedName>
    <definedName name="NEMA">#REF!</definedName>
    <definedName name="_xlnm.Print_Area" localSheetId="0">OverSdPP17!$A$17:$G$96</definedName>
    <definedName name="REF" localSheetId="0">OverSdPP17!$M$29:$O$30</definedName>
    <definedName name="REF">[1]FesEstab17!$M$32:$R$36</definedName>
    <definedName name="rename">[1]FesEstab17!#REF!</definedName>
    <definedName name="STABLE">[2]FesHay17!$A$99:$G$122</definedName>
    <definedName name="SYSTEM">#REF!</definedName>
    <definedName name="TRAC" localSheetId="0">OverSdPP17!$M$17:$M$20</definedName>
    <definedName name="TRAC">[1]FesEstab17!$M$16:$M$20</definedName>
    <definedName name="Z_364E1040_7D23_11D4_ABB6_00C04F137C40_.wvu.PrintArea" localSheetId="0" hidden="1">OverSdPP17!$A$17:$G$96</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8" i="1"/>
  <c r="T28" i="1"/>
  <c r="U28" i="1"/>
  <c r="F29" i="1"/>
  <c r="T29" i="1"/>
  <c r="U29" i="1"/>
  <c r="F31" i="1"/>
  <c r="F32" i="1"/>
  <c r="F33" i="1"/>
  <c r="F34" i="1"/>
  <c r="F35" i="1"/>
  <c r="F37" i="1"/>
  <c r="G41" i="1"/>
  <c r="D76" i="1"/>
  <c r="J81" i="1" s="1"/>
  <c r="D80" i="1" s="1"/>
  <c r="D77" i="1"/>
  <c r="K81" i="1"/>
  <c r="E80" i="1" s="1"/>
  <c r="L81" i="1"/>
  <c r="F80" i="1" s="1"/>
  <c r="E38" i="1" s="1"/>
  <c r="F38" i="1" s="1"/>
  <c r="M81" i="1"/>
  <c r="G80" i="1" s="1"/>
  <c r="E44" i="1" s="1"/>
  <c r="F44" i="1" s="1"/>
  <c r="J82" i="1"/>
  <c r="K82" i="1"/>
  <c r="L82" i="1"/>
  <c r="M82" i="1"/>
  <c r="D82" i="1" l="1"/>
  <c r="D36" i="1" s="1"/>
  <c r="F36" i="1" s="1"/>
  <c r="D39" i="1" l="1"/>
  <c r="F39" i="1" s="1"/>
  <c r="F41" i="1" s="1"/>
  <c r="D45" i="1" l="1"/>
  <c r="F45" i="1" s="1"/>
  <c r="F47" i="1" s="1"/>
  <c r="F50" i="1" s="1"/>
</calcChain>
</file>

<file path=xl/sharedStrings.xml><?xml version="1.0" encoding="utf-8"?>
<sst xmlns="http://schemas.openxmlformats.org/spreadsheetml/2006/main" count="96" uniqueCount="85">
  <si>
    <t>Also consider drilling Crimson Clover in November at 12-15#/ac at about $1/lb seed cost.</t>
  </si>
  <si>
    <t>***</t>
  </si>
  <si>
    <t>sex, age, veteran status, or disability.</t>
  </si>
  <si>
    <t>to all people without regard to race, color, national origin, religion,</t>
  </si>
  <si>
    <t>offers educational programs, materials, and equal opportunity employment</t>
  </si>
  <si>
    <t>Department of Agriculture.  The Alabama Cooperative Extension System</t>
  </si>
  <si>
    <t>University and Alabama A&amp;M University, in cooperation with the U.S.</t>
  </si>
  <si>
    <t>Published by the Alabama Cooperative Extension System, Auburn</t>
  </si>
  <si>
    <t xml:space="preserve">                 LEANNE DILLARD, EXTENSION FORAGE SPECIALIST</t>
  </si>
  <si>
    <t xml:space="preserve">                 KIM MULLINEX - EXTENSION BEEF SPECIALIST</t>
  </si>
  <si>
    <t xml:space="preserve">                 MAX RUNGE - EXTENSION ECONOMIST</t>
  </si>
  <si>
    <t>REFERENCE CONTACTS:  KEN KELLEY - REGIONAL EXTENSION AGENT</t>
  </si>
  <si>
    <t>WHIRL-SEEDER(1)   SEPT</t>
  </si>
  <si>
    <t>UNALLOCATED LABOR(HRS./AC.)</t>
  </si>
  <si>
    <t>HEAVY DISKING(3)  SEPT</t>
  </si>
  <si>
    <t>NO TILL GRAIN DRILL    SEPT</t>
  </si>
  <si>
    <t>SELECTED OPERATIONS</t>
  </si>
  <si>
    <t>PER ACRE TOTALS FOR</t>
  </si>
  <si>
    <t>&lt;=== UNALLOCATED LABOR TO MACHINE LABOR RATIO</t>
  </si>
  <si>
    <t>BROADCAST SPRAYER 27'</t>
  </si>
  <si>
    <t>&lt;=== LABOR TO MACHINE RATIO</t>
  </si>
  <si>
    <t>NO TILL GRAIN DRILL 12'</t>
  </si>
  <si>
    <t xml:space="preserve">     ------------- per trip ------------</t>
  </si>
  <si>
    <t>COSTS</t>
  </si>
  <si>
    <t xml:space="preserve"> HOURS</t>
  </si>
  <si>
    <t>OVER</t>
  </si>
  <si>
    <t xml:space="preserve">  FIXED</t>
  </si>
  <si>
    <t>VARIABLE</t>
  </si>
  <si>
    <t>MACHINE</t>
  </si>
  <si>
    <t xml:space="preserve"> LABOR</t>
  </si>
  <si>
    <t>TIMES</t>
  </si>
  <si>
    <t xml:space="preserve">OPERATION *       </t>
  </si>
  <si>
    <t>PER ACRE MACHINERY AND LABOR REQUIREMENTS FOR TYPICAL OPERATIONS</t>
  </si>
  <si>
    <t xml:space="preserve">OVERSEEDING PERMANENT (SUMMER) PASTURE WITH WINTER ANNUALS         </t>
  </si>
  <si>
    <t>THESE ESTIMATES SHOULD BE USED AS GUIDES FOR PLANNING PURPOSES ONLY.</t>
  </si>
  <si>
    <t>INCLUDE LAND RENT FOR THE PORTION OF THE YEAR USED.</t>
  </si>
  <si>
    <t>RATE AND PRICE (USING CERTIFIED SEED) MAY VARY WITH OTHER VARIETIES.</t>
  </si>
  <si>
    <t>FERTILIZER AND LIME COSTS REFLECT CUSTOM SPREADING; SEEDING</t>
  </si>
  <si>
    <t>COST IS ABOUT $10 PER SOIL TEST SAMPLE.</t>
  </si>
  <si>
    <t xml:space="preserve">TEST SAMPLE INVOLVES PULLING APPROXIMATELY 20 CORES OVER 10 ACRES. </t>
  </si>
  <si>
    <t>SOIL TESTING IS RECOMMENDED EVERY THIRD YEAR ON PASTURE FIELDS.  ONE SOIL</t>
  </si>
  <si>
    <t>FERTILIZER RATES USED (60-60-60) BASED ON MEDIUM LEVEL OF SOIL FERTILITY.</t>
  </si>
  <si>
    <t>3. TOTAL COST OF ALL SPECIFIED EXPENSES</t>
  </si>
  <si>
    <t xml:space="preserve">   TOTAL FIXED COSTS</t>
  </si>
  <si>
    <t>DOL.</t>
  </si>
  <si>
    <t xml:space="preserve">    GENERAL OVERHEAD</t>
  </si>
  <si>
    <t>ACRE</t>
  </si>
  <si>
    <t xml:space="preserve">    TRACTOR &amp; EQUIPMENT</t>
  </si>
  <si>
    <t>2. FIXED COSTS</t>
  </si>
  <si>
    <t xml:space="preserve">   TOTAL VARIABLE COST</t>
  </si>
  <si>
    <t xml:space="preserve">    INTEREST ON OP. CAP.</t>
  </si>
  <si>
    <t xml:space="preserve">    TRACTORS &amp; EQUIPMENT</t>
  </si>
  <si>
    <t xml:space="preserve">    LAND RENT</t>
  </si>
  <si>
    <t>HOUR</t>
  </si>
  <si>
    <t xml:space="preserve">    LABOR(WAGES &amp; FRINGE)</t>
  </si>
  <si>
    <t>HERBICIDE</t>
  </si>
  <si>
    <t>TONS</t>
  </si>
  <si>
    <t xml:space="preserve">    LIME (PRORATED)</t>
  </si>
  <si>
    <t>LBS.</t>
  </si>
  <si>
    <t xml:space="preserve">       POTASH</t>
  </si>
  <si>
    <t xml:space="preserve">       PHOSPHATE</t>
  </si>
  <si>
    <t xml:space="preserve">       NITROGEN</t>
  </si>
  <si>
    <t xml:space="preserve">    FERTILIZER</t>
  </si>
  <si>
    <t xml:space="preserve">       CLOVER</t>
  </si>
  <si>
    <t xml:space="preserve">       RYEGRASS</t>
  </si>
  <si>
    <t>Price/lb</t>
  </si>
  <si>
    <t>Average</t>
  </si>
  <si>
    <t xml:space="preserve">    SEED</t>
  </si>
  <si>
    <t xml:space="preserve">    SOIL TEST</t>
  </si>
  <si>
    <t>1. VARIABLE COSTS</t>
  </si>
  <si>
    <t>FARM</t>
  </si>
  <si>
    <t>PER ACRE</t>
  </si>
  <si>
    <t>COST/UNIT</t>
  </si>
  <si>
    <t>QUANTITY</t>
  </si>
  <si>
    <t>UNIT</t>
  </si>
  <si>
    <t>ITEM</t>
  </si>
  <si>
    <t>YOUR</t>
  </si>
  <si>
    <t>TOTAL</t>
  </si>
  <si>
    <t>PRICE OR</t>
  </si>
  <si>
    <t>FOLLOWING RECOMMENDED MANAGEMENT PRACTICES</t>
  </si>
  <si>
    <t>ESTIMATED ANNUAL COSTS PER ACRE</t>
  </si>
  <si>
    <t>OVERSEEDING PERMANENT SUMMER PASTURE WITH WINTER ANNUALS</t>
  </si>
  <si>
    <t>ALABAMA, 2017-2018</t>
  </si>
  <si>
    <t>NOTE: Changes can be made ONLY in the  HIGHLIGHTED cells.</t>
  </si>
  <si>
    <t xml:space="preserve"> OVERSEEDING WINTER ANNUALS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</si>
</sst>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numFmt numFmtId="165" formatCode="0.0000"/>
    <numFmt numFmtId="166" formatCode="0_)"/>
  </numFmts>
  <fonts count="6" x14ac:knownFonts="1">
    <font>
      <sz val="10"/>
      <name val="Courier"/>
    </font>
    <font>
      <sz val="10"/>
      <name val="Arial"/>
      <family val="2"/>
    </font>
    <font>
      <b/>
      <sz val="10"/>
      <name val="Arial"/>
      <family val="2"/>
    </font>
    <font>
      <b/>
      <sz val="26"/>
      <name val="Arial"/>
      <family val="2"/>
    </font>
    <font>
      <sz val="10"/>
      <color theme="5"/>
      <name val="Arial"/>
      <family val="2"/>
    </font>
    <font>
      <b/>
      <sz val="10"/>
      <color theme="5"/>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thin">
        <color indexed="64"/>
      </top>
      <bottom style="thin">
        <color indexed="64"/>
      </bottom>
      <diagonal/>
    </border>
  </borders>
  <cellStyleXfs count="1">
    <xf numFmtId="164" fontId="0" fillId="0" borderId="0"/>
  </cellStyleXfs>
  <cellXfs count="47">
    <xf numFmtId="164" fontId="0" fillId="0" borderId="0" xfId="0"/>
    <xf numFmtId="164" fontId="1" fillId="0" borderId="0" xfId="0" applyFont="1"/>
    <xf numFmtId="164" fontId="1" fillId="2" borderId="0" xfId="0" applyFont="1" applyFill="1"/>
    <xf numFmtId="164" fontId="2" fillId="2" borderId="0" xfId="0" applyFont="1" applyFill="1"/>
    <xf numFmtId="164" fontId="2" fillId="2" borderId="0" xfId="0" applyFont="1" applyFill="1" applyAlignment="1" applyProtection="1">
      <alignment horizontal="left"/>
      <protection locked="0"/>
    </xf>
    <xf numFmtId="164" fontId="2" fillId="2" borderId="0" xfId="0" applyFont="1" applyFill="1" applyAlignment="1" applyProtection="1">
      <alignment horizontal="fill"/>
      <protection locked="0"/>
    </xf>
    <xf numFmtId="164" fontId="1" fillId="0" borderId="0" xfId="0" applyFont="1" applyAlignment="1" applyProtection="1">
      <alignment horizontal="left"/>
      <protection locked="0"/>
    </xf>
    <xf numFmtId="164" fontId="1" fillId="0" borderId="0" xfId="0" applyFont="1" applyProtection="1">
      <protection locked="0"/>
    </xf>
    <xf numFmtId="164" fontId="1" fillId="2" borderId="0" xfId="0" applyFont="1" applyFill="1" applyBorder="1"/>
    <xf numFmtId="164" fontId="2" fillId="2" borderId="0" xfId="0" applyFont="1" applyFill="1" applyBorder="1"/>
    <xf numFmtId="164" fontId="2" fillId="2" borderId="1" xfId="0" applyFont="1" applyFill="1" applyBorder="1"/>
    <xf numFmtId="164" fontId="2" fillId="2" borderId="1" xfId="0" applyFont="1" applyFill="1" applyBorder="1" applyProtection="1">
      <protection locked="0"/>
    </xf>
    <xf numFmtId="164" fontId="2" fillId="2" borderId="1" xfId="0" applyFont="1" applyFill="1" applyBorder="1" applyAlignment="1" applyProtection="1">
      <alignment horizontal="left"/>
      <protection locked="0"/>
    </xf>
    <xf numFmtId="164" fontId="1" fillId="2" borderId="0" xfId="0" applyFont="1" applyFill="1" applyBorder="1" applyProtection="1">
      <protection locked="0"/>
    </xf>
    <xf numFmtId="164" fontId="2" fillId="2" borderId="0" xfId="0" applyFont="1" applyFill="1" applyBorder="1" applyProtection="1">
      <protection locked="0"/>
    </xf>
    <xf numFmtId="164" fontId="2" fillId="2" borderId="2" xfId="0" applyFont="1" applyFill="1" applyBorder="1" applyProtection="1">
      <protection locked="0"/>
    </xf>
    <xf numFmtId="164" fontId="2" fillId="2" borderId="2" xfId="0" applyNumberFormat="1" applyFont="1" applyFill="1" applyBorder="1" applyProtection="1">
      <protection locked="0"/>
    </xf>
    <xf numFmtId="164" fontId="2" fillId="2" borderId="2" xfId="0" applyFont="1" applyFill="1" applyBorder="1"/>
    <xf numFmtId="164" fontId="1" fillId="2" borderId="0" xfId="0" applyFont="1" applyFill="1" applyProtection="1">
      <protection locked="0"/>
    </xf>
    <xf numFmtId="164" fontId="2" fillId="2" borderId="0" xfId="0" applyFont="1" applyFill="1" applyProtection="1">
      <protection locked="0"/>
    </xf>
    <xf numFmtId="164" fontId="2" fillId="2" borderId="0" xfId="0" applyNumberFormat="1" applyFont="1" applyFill="1" applyProtection="1">
      <protection locked="0"/>
    </xf>
    <xf numFmtId="164" fontId="1" fillId="2" borderId="0" xfId="0" applyFont="1" applyFill="1" applyBorder="1" applyAlignment="1" applyProtection="1">
      <alignment horizontal="right"/>
      <protection locked="0"/>
    </xf>
    <xf numFmtId="164" fontId="2" fillId="2" borderId="0" xfId="0" applyFont="1" applyFill="1" applyBorder="1" applyAlignment="1" applyProtection="1">
      <alignment horizontal="right"/>
      <protection locked="0"/>
    </xf>
    <xf numFmtId="164" fontId="2" fillId="2" borderId="1" xfId="0" applyFont="1" applyFill="1" applyBorder="1" applyAlignment="1" applyProtection="1">
      <alignment horizontal="right"/>
      <protection locked="0"/>
    </xf>
    <xf numFmtId="164" fontId="1" fillId="2" borderId="0" xfId="0" applyFont="1" applyFill="1" applyAlignment="1" applyProtection="1">
      <alignment horizontal="right"/>
      <protection locked="0"/>
    </xf>
    <xf numFmtId="164" fontId="2" fillId="2" borderId="0" xfId="0" applyFont="1" applyFill="1" applyAlignment="1" applyProtection="1">
      <alignment horizontal="right"/>
      <protection locked="0"/>
    </xf>
    <xf numFmtId="164" fontId="2" fillId="0" borderId="0" xfId="0" applyFont="1"/>
    <xf numFmtId="164" fontId="2" fillId="0" borderId="0" xfId="0" applyFont="1" applyBorder="1" applyProtection="1">
      <protection locked="0"/>
    </xf>
    <xf numFmtId="164" fontId="2" fillId="2" borderId="2" xfId="0" quotePrefix="1" applyFont="1" applyFill="1" applyBorder="1" applyAlignment="1" applyProtection="1">
      <alignment horizontal="left"/>
      <protection locked="0"/>
    </xf>
    <xf numFmtId="164" fontId="2" fillId="2" borderId="0" xfId="0" applyFont="1" applyFill="1" applyAlignment="1">
      <alignment horizontal="center"/>
    </xf>
    <xf numFmtId="164" fontId="2" fillId="0" borderId="0" xfId="0" applyFont="1" applyProtection="1">
      <protection locked="0"/>
    </xf>
    <xf numFmtId="164" fontId="2" fillId="0" borderId="0" xfId="0" applyFont="1" applyAlignment="1" applyProtection="1">
      <alignment horizontal="left"/>
      <protection locked="0"/>
    </xf>
    <xf numFmtId="164" fontId="2" fillId="2" borderId="3" xfId="0" applyFont="1" applyFill="1" applyBorder="1" applyProtection="1">
      <protection locked="0"/>
    </xf>
    <xf numFmtId="164" fontId="2" fillId="2" borderId="0" xfId="0" applyFont="1" applyFill="1" applyAlignment="1" applyProtection="1">
      <alignment horizontal="center"/>
      <protection locked="0"/>
    </xf>
    <xf numFmtId="164" fontId="2" fillId="2" borderId="4" xfId="0" applyFont="1" applyFill="1" applyBorder="1" applyProtection="1">
      <protection locked="0"/>
    </xf>
    <xf numFmtId="164" fontId="2" fillId="0" borderId="0" xfId="0" applyFont="1" applyBorder="1"/>
    <xf numFmtId="164" fontId="2" fillId="0" borderId="0" xfId="0" applyFont="1" applyBorder="1" applyAlignment="1" applyProtection="1">
      <alignment horizontal="center"/>
      <protection locked="0"/>
    </xf>
    <xf numFmtId="164" fontId="2" fillId="2" borderId="0" xfId="0" applyFont="1" applyFill="1" applyBorder="1" applyAlignment="1" applyProtection="1">
      <alignment horizontal="center"/>
      <protection locked="0"/>
    </xf>
    <xf numFmtId="164" fontId="2" fillId="2" borderId="1" xfId="0" applyFont="1" applyFill="1" applyBorder="1" applyAlignment="1" applyProtection="1">
      <alignment horizontal="center"/>
      <protection locked="0"/>
    </xf>
    <xf numFmtId="166" fontId="1" fillId="0" borderId="0" xfId="0" applyNumberFormat="1" applyFont="1" applyAlignment="1" applyProtection="1">
      <alignment horizontal="left"/>
      <protection locked="0"/>
    </xf>
    <xf numFmtId="164" fontId="2" fillId="0" borderId="0" xfId="0" applyFont="1" applyAlignment="1" applyProtection="1">
      <alignment horizontal="center"/>
      <protection locked="0"/>
    </xf>
    <xf numFmtId="164" fontId="1" fillId="0" borderId="0" xfId="0" applyFont="1" applyAlignment="1" applyProtection="1">
      <alignment horizontal="right"/>
      <protection locked="0"/>
    </xf>
    <xf numFmtId="164" fontId="3" fillId="0" borderId="0" xfId="0" applyFont="1" applyAlignment="1" applyProtection="1">
      <alignment horizontal="left"/>
      <protection locked="0"/>
    </xf>
    <xf numFmtId="164" fontId="1" fillId="0" borderId="0" xfId="0" applyFont="1" applyAlignment="1" applyProtection="1">
      <alignment horizontal="fill"/>
      <protection locked="0"/>
    </xf>
    <xf numFmtId="164" fontId="4" fillId="0" borderId="0" xfId="0" applyFont="1" applyAlignment="1" applyProtection="1">
      <alignment horizontal="left"/>
      <protection locked="0"/>
    </xf>
    <xf numFmtId="164" fontId="5" fillId="2" borderId="0" xfId="0" applyFont="1" applyFill="1" applyProtection="1">
      <protection locked="0"/>
    </xf>
    <xf numFmtId="165" fontId="5" fillId="2" borderId="0" xfId="0" applyNumberFormat="1" applyFont="1" applyFill="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443923</xdr:colOff>
      <xdr:row>0</xdr:row>
      <xdr:rowOff>84666</xdr:rowOff>
    </xdr:from>
    <xdr:ext cx="4744025" cy="1701672"/>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4973" y="84666"/>
          <a:ext cx="4744025" cy="170167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scue%20establishment%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scue%20Hay%20201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Estab17"/>
    </sheetNames>
    <sheetDataSet>
      <sheetData sheetId="0">
        <row r="14">
          <cell r="A14" t="str">
            <v xml:space="preserve"> FESCUE ESTABLISHMENT (NOVEL ENDOPHYTE) BUDGET</v>
          </cell>
        </row>
        <row r="16">
          <cell r="A16" t="str">
            <v>NOTE: Changes can be made ONLY in the  HIGHLIGHTED cells.</v>
          </cell>
        </row>
        <row r="17">
          <cell r="A17" t="str">
            <v>ALABAMA, 2017-2018</v>
          </cell>
        </row>
        <row r="18">
          <cell r="A18" t="str">
            <v>FESCUE ESTABLISHMENT  (NOVEL ENDOPHYTE)*</v>
          </cell>
        </row>
        <row r="19">
          <cell r="A19" t="str">
            <v xml:space="preserve">ESTIMATED ANNUAL COSTS PER ACRE </v>
          </cell>
        </row>
        <row r="20">
          <cell r="A20" t="str">
            <v>FOLLOWING RECOMMENDED MANAGEMENT PRACTICES</v>
          </cell>
        </row>
        <row r="22">
          <cell r="E22" t="str">
            <v>PRICE OR</v>
          </cell>
          <cell r="F22" t="str">
            <v>TOTAL</v>
          </cell>
          <cell r="G22" t="str">
            <v>YOUR</v>
          </cell>
        </row>
        <row r="23">
          <cell r="A23" t="str">
            <v>ITEM</v>
          </cell>
          <cell r="C23" t="str">
            <v>UNIT</v>
          </cell>
          <cell r="D23" t="str">
            <v>QUANTITY</v>
          </cell>
          <cell r="E23" t="str">
            <v>COST/UNIT</v>
          </cell>
          <cell r="F23" t="str">
            <v>PER ACRE</v>
          </cell>
          <cell r="G23" t="str">
            <v>FARM</v>
          </cell>
        </row>
        <row r="25">
          <cell r="A25" t="str">
            <v>1. VARIABLE COSTS</v>
          </cell>
        </row>
        <row r="26">
          <cell r="A26" t="str">
            <v xml:space="preserve">     SOIL TEST</v>
          </cell>
          <cell r="C26" t="str">
            <v>ACRE</v>
          </cell>
          <cell r="D26">
            <v>1</v>
          </cell>
          <cell r="E26">
            <v>1</v>
          </cell>
          <cell r="F26">
            <v>1</v>
          </cell>
        </row>
        <row r="27">
          <cell r="A27" t="str">
            <v xml:space="preserve">     SEED</v>
          </cell>
          <cell r="C27" t="str">
            <v>LBS.</v>
          </cell>
          <cell r="D27">
            <v>20</v>
          </cell>
          <cell r="E27">
            <v>1.79</v>
          </cell>
          <cell r="F27">
            <v>35.799999999999997</v>
          </cell>
        </row>
        <row r="28">
          <cell r="A28" t="str">
            <v xml:space="preserve">     FERTILIZER</v>
          </cell>
        </row>
        <row r="29">
          <cell r="A29" t="str">
            <v xml:space="preserve">        NITROGEN</v>
          </cell>
          <cell r="C29" t="str">
            <v>LBS.</v>
          </cell>
          <cell r="D29">
            <v>80</v>
          </cell>
          <cell r="E29">
            <v>0.45</v>
          </cell>
          <cell r="F29">
            <v>36</v>
          </cell>
        </row>
        <row r="30">
          <cell r="A30" t="str">
            <v xml:space="preserve">        PHOSPHATE</v>
          </cell>
          <cell r="C30" t="str">
            <v>LBS.</v>
          </cell>
          <cell r="D30">
            <v>50</v>
          </cell>
          <cell r="E30">
            <v>0.4</v>
          </cell>
          <cell r="F30">
            <v>20</v>
          </cell>
        </row>
        <row r="31">
          <cell r="A31" t="str">
            <v xml:space="preserve">        POTASH</v>
          </cell>
          <cell r="C31" t="str">
            <v>LBS.</v>
          </cell>
          <cell r="D31">
            <v>50</v>
          </cell>
          <cell r="E31">
            <v>0.3</v>
          </cell>
          <cell r="F31">
            <v>15</v>
          </cell>
        </row>
        <row r="32">
          <cell r="A32" t="str">
            <v xml:space="preserve">     LIME</v>
          </cell>
          <cell r="C32" t="str">
            <v>TONS</v>
          </cell>
          <cell r="D32">
            <v>1</v>
          </cell>
          <cell r="E32">
            <v>35</v>
          </cell>
          <cell r="F32">
            <v>35</v>
          </cell>
        </row>
        <row r="33">
          <cell r="A33" t="str">
            <v xml:space="preserve">     HERBICIDE*</v>
          </cell>
          <cell r="C33" t="str">
            <v>ACRE</v>
          </cell>
          <cell r="D33">
            <v>2</v>
          </cell>
          <cell r="E33">
            <v>6</v>
          </cell>
          <cell r="F33">
            <v>12</v>
          </cell>
        </row>
        <row r="34">
          <cell r="A34" t="str">
            <v xml:space="preserve">     LABOR(WAGES &amp; FRINGE)</v>
          </cell>
          <cell r="C34" t="str">
            <v>HOUR</v>
          </cell>
          <cell r="D34">
            <v>6.1875</v>
          </cell>
          <cell r="E34">
            <v>12.5</v>
          </cell>
          <cell r="F34">
            <v>77.34375</v>
          </cell>
        </row>
        <row r="35">
          <cell r="A35" t="str">
            <v xml:space="preserve">     LAND RENT</v>
          </cell>
          <cell r="C35" t="str">
            <v>ACRE</v>
          </cell>
          <cell r="D35">
            <v>1</v>
          </cell>
          <cell r="E35">
            <v>22</v>
          </cell>
          <cell r="F35">
            <v>22</v>
          </cell>
        </row>
        <row r="36">
          <cell r="A36" t="str">
            <v xml:space="preserve">     TRACTORS &amp; EQUIPMENT</v>
          </cell>
          <cell r="C36" t="str">
            <v>ACRE</v>
          </cell>
          <cell r="D36">
            <v>1</v>
          </cell>
          <cell r="E36">
            <v>15.859999999999998</v>
          </cell>
          <cell r="F36">
            <v>15.859999999999998</v>
          </cell>
        </row>
        <row r="37">
          <cell r="A37" t="str">
            <v xml:space="preserve">     INTEREST ON OP. CAP.</v>
          </cell>
          <cell r="C37" t="str">
            <v>DOL.</v>
          </cell>
          <cell r="D37">
            <v>135.00187500000001</v>
          </cell>
          <cell r="E37">
            <v>5.5E-2</v>
          </cell>
          <cell r="F37">
            <v>7.4251031250000006</v>
          </cell>
        </row>
        <row r="39">
          <cell r="A39" t="str">
            <v xml:space="preserve">   TOTAL VARIABLE COST</v>
          </cell>
          <cell r="F39">
            <v>277.42885312500005</v>
          </cell>
          <cell r="G39">
            <v>0</v>
          </cell>
        </row>
        <row r="41">
          <cell r="A41" t="str">
            <v>2. FIXED COSTS</v>
          </cell>
        </row>
        <row r="42">
          <cell r="A42" t="str">
            <v xml:space="preserve">     TRACTOR &amp; EQUIPMENT</v>
          </cell>
          <cell r="C42" t="str">
            <v>ACRE</v>
          </cell>
          <cell r="D42">
            <v>1</v>
          </cell>
          <cell r="E42">
            <v>13.05</v>
          </cell>
          <cell r="F42">
            <v>13.05</v>
          </cell>
        </row>
        <row r="43">
          <cell r="A43" t="str">
            <v xml:space="preserve">     GENERAL OVERHEAD</v>
          </cell>
          <cell r="C43" t="str">
            <v>DOL.</v>
          </cell>
          <cell r="D43">
            <v>277.42885312500005</v>
          </cell>
          <cell r="E43">
            <v>7.0000000000000007E-2</v>
          </cell>
          <cell r="F43">
            <v>19.420019718750005</v>
          </cell>
        </row>
        <row r="45">
          <cell r="A45" t="str">
            <v xml:space="preserve">   TOTAL FIXED COSTS</v>
          </cell>
          <cell r="F45">
            <v>32.470019718750009</v>
          </cell>
        </row>
        <row r="48">
          <cell r="A48" t="str">
            <v>3. TOTAL COSTS OF ALL SPECIFIED EXPENSES</v>
          </cell>
          <cell r="F48">
            <v>309.89887284375004</v>
          </cell>
        </row>
        <row r="50">
          <cell r="A50" t="str">
            <v>FERTILIZER RATES USED (80-50-50) BASED ON MEDIUM LEVEL OF SOIL FERTILITY.</v>
          </cell>
        </row>
        <row r="51">
          <cell r="A51" t="str">
            <v>SOIL TESTING IS RECOMMENDED ON INDIVIDUAL FIELDS: ONE SOIL TEST SAMPLE INVOLVES</v>
          </cell>
        </row>
        <row r="52">
          <cell r="A52" t="str">
            <v>PULLING APPROXIMATELY 20 CORES OVER 10 ACRES.  COST IS ABOUT $10 PER SAMPLE.</v>
          </cell>
        </row>
        <row r="53">
          <cell r="A53" t="str">
            <v>FERTILIZER AND LIME COSTS REFLECT CUSTOM SPREADING.</v>
          </cell>
        </row>
        <row r="55">
          <cell r="A55" t="str">
            <v xml:space="preserve">*NOTE: The conversion of an existing "toxic endophyte" tall fescue pasture to a "novel endophyte" (non-toxic, friendly) tall fescue pasture will require 2 broadcast applications of a non-selective herbicide to kill the existing fescue and other plants present and/or the addition of a summer annual cover crop to "smother" the existing stand (either "spray-spray-plant" or "spray-smother-spray-plant techniques are both acceptable methods to eliminate existing stands). The production of seed by toxic endophyte plants should be prevented during the prior to planting seed in the autumn. The dry matter yield of any newly established tall fescue stand will be significantly less during the establishment year.   </v>
          </cell>
        </row>
        <row r="67">
          <cell r="A67" t="str">
            <v>THESE ESTIMATES SHOULD BE USED AS GUIDES FOR PLANNING PURPOSES ONLY.</v>
          </cell>
        </row>
        <row r="80">
          <cell r="A80" t="str">
            <v>PER ACRE MACHINERY AND LABOR REQUIREMENTS FOR TYPICAL OPERATIONS</v>
          </cell>
        </row>
        <row r="82">
          <cell r="A82" t="str">
            <v>OPERATION *       MONTH</v>
          </cell>
          <cell r="C82" t="str">
            <v>TIMES</v>
          </cell>
          <cell r="D82" t="str">
            <v xml:space="preserve"> LABOR</v>
          </cell>
          <cell r="E82" t="str">
            <v>MACHINE</v>
          </cell>
          <cell r="F82" t="str">
            <v>VARIABLE</v>
          </cell>
          <cell r="G82" t="str">
            <v xml:space="preserve">  FIXED</v>
          </cell>
        </row>
        <row r="83">
          <cell r="C83" t="str">
            <v>OVER</v>
          </cell>
          <cell r="D83" t="str">
            <v xml:space="preserve"> HOURS</v>
          </cell>
          <cell r="E83" t="str">
            <v xml:space="preserve"> HOURS</v>
          </cell>
          <cell r="F83" t="str">
            <v>COSTS</v>
          </cell>
          <cell r="G83" t="str">
            <v>COSTS</v>
          </cell>
        </row>
        <row r="85">
          <cell r="D85" t="str">
            <v xml:space="preserve">     ------------- per trip ------------</v>
          </cell>
        </row>
        <row r="87">
          <cell r="A87" t="str">
            <v>BROADCAST SPRAYER 27'</v>
          </cell>
          <cell r="C87">
            <v>2</v>
          </cell>
          <cell r="D87">
            <v>6.6000000000000003E-2</v>
          </cell>
          <cell r="E87">
            <v>0.06</v>
          </cell>
          <cell r="F87">
            <v>1.49</v>
          </cell>
          <cell r="G87">
            <v>0.95</v>
          </cell>
        </row>
        <row r="88">
          <cell r="A88" t="str">
            <v>CHISEL PLOW RIGID 15'</v>
          </cell>
          <cell r="C88">
            <v>1</v>
          </cell>
          <cell r="D88">
            <v>0.1353</v>
          </cell>
          <cell r="E88">
            <v>0.123</v>
          </cell>
          <cell r="F88">
            <v>3.02</v>
          </cell>
          <cell r="G88">
            <v>2.2200000000000002</v>
          </cell>
        </row>
        <row r="89">
          <cell r="A89" t="str">
            <v>DISK HARROW 14'</v>
          </cell>
          <cell r="C89">
            <v>1</v>
          </cell>
          <cell r="D89">
            <v>0.15400000000000003</v>
          </cell>
          <cell r="E89">
            <v>0.14000000000000001</v>
          </cell>
          <cell r="F89">
            <v>3.87</v>
          </cell>
          <cell r="G89">
            <v>3.73</v>
          </cell>
        </row>
        <row r="90">
          <cell r="A90" t="str">
            <v>GRAIND DRILL 12'</v>
          </cell>
          <cell r="C90">
            <v>1</v>
          </cell>
          <cell r="D90">
            <v>0.17270000000000002</v>
          </cell>
          <cell r="E90">
            <v>0.157</v>
          </cell>
          <cell r="F90">
            <v>4.47</v>
          </cell>
          <cell r="G90">
            <v>4.2699999999999996</v>
          </cell>
        </row>
        <row r="91">
          <cell r="A91" t="str">
            <v>ROTARY MOWER 12'</v>
          </cell>
          <cell r="C91">
            <v>2</v>
          </cell>
          <cell r="D91">
            <v>1.0780000000000001</v>
          </cell>
          <cell r="E91">
            <v>0.98</v>
          </cell>
          <cell r="F91">
            <v>3.01</v>
          </cell>
          <cell r="G91">
            <v>1.88</v>
          </cell>
        </row>
        <row r="92">
          <cell r="D92">
            <v>0</v>
          </cell>
        </row>
        <row r="94">
          <cell r="A94" t="str">
            <v>PER ACRE TOTALS FOR</v>
          </cell>
        </row>
        <row r="95">
          <cell r="A95" t="str">
            <v>SELECTED OPERATIONS</v>
          </cell>
          <cell r="D95">
            <v>2.75</v>
          </cell>
          <cell r="E95">
            <v>2.5</v>
          </cell>
          <cell r="F95">
            <v>15.859999999999998</v>
          </cell>
          <cell r="G95">
            <v>13.05</v>
          </cell>
        </row>
        <row r="97">
          <cell r="A97" t="str">
            <v>UNALLOCATED LABOR (HRS./AC.)</v>
          </cell>
          <cell r="D97">
            <v>3.4375</v>
          </cell>
        </row>
        <row r="101">
          <cell r="A101" t="str">
            <v>REFERENCE CONTACTS:  KEN KELLEY - REGIONAL EXTENSION AGENT</v>
          </cell>
        </row>
        <row r="102">
          <cell r="B102" t="str">
            <v xml:space="preserve">                    MAX RUNGE - EXTENSION ECONOMIST</v>
          </cell>
        </row>
        <row r="103">
          <cell r="B103" t="str">
            <v xml:space="preserve">                    KIM MULLINEX - EXTENSION BEEF SPECIALIST</v>
          </cell>
        </row>
        <row r="104">
          <cell r="B104" t="str">
            <v xml:space="preserve">                    LEANNE DILLARD, EXTENSION FORAGE SPECIALIST</v>
          </cell>
        </row>
        <row r="106">
          <cell r="A106" t="str">
            <v>Published by the Alabama Cooperative Extension System, Auburn</v>
          </cell>
        </row>
        <row r="107">
          <cell r="A107" t="str">
            <v>University, Alabama A&amp;M University, in cooperation with the U.S.</v>
          </cell>
        </row>
        <row r="108">
          <cell r="A108" t="str">
            <v>Department of Agriculture.  The Alabama Cooperative Extension System</v>
          </cell>
        </row>
        <row r="109">
          <cell r="A109" t="str">
            <v>offers educational programs, materials, and equal opportunity employment</v>
          </cell>
        </row>
        <row r="110">
          <cell r="A110" t="str">
            <v>to all people without regard to race, color, national origin, religion,</v>
          </cell>
        </row>
        <row r="111">
          <cell r="A111" t="str">
            <v>sex, age, veteran status, or disability.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Hay17"/>
    </sheetNames>
    <sheetDataSet>
      <sheetData sheetId="0">
        <row r="84">
          <cell r="J84">
            <v>1.1000000000000001</v>
          </cell>
          <cell r="K84" t="str">
            <v>&lt;=== LABOR TO MACHINE RATIO</v>
          </cell>
        </row>
        <row r="85">
          <cell r="J85">
            <v>1.25</v>
          </cell>
          <cell r="K85" t="str">
            <v>&lt;=== UNALLOCATED LABOR TO MACHINE LABOR RATIO</v>
          </cell>
        </row>
        <row r="99">
          <cell r="A99" t="str">
            <v xml:space="preserve">  AND WEATHER CONDITIONS.</v>
          </cell>
        </row>
        <row r="104">
          <cell r="B104" t="str">
            <v xml:space="preserve">                 NET RETURNS ABOVE SPECIFIED EXPENSES</v>
          </cell>
        </row>
        <row r="105">
          <cell r="B105" t="str">
            <v xml:space="preserve">                AT VARYING YIELDS AND SELLING PRICES(1)</v>
          </cell>
        </row>
        <row r="107">
          <cell r="D107" t="str">
            <v>PRICE PER TON (DOLLARS)</v>
          </cell>
        </row>
        <row r="108">
          <cell r="B108">
            <v>80</v>
          </cell>
          <cell r="C108">
            <v>90</v>
          </cell>
          <cell r="D108">
            <v>100</v>
          </cell>
          <cell r="E108">
            <v>110</v>
          </cell>
          <cell r="F108">
            <v>120</v>
          </cell>
        </row>
        <row r="109">
          <cell r="A109" t="str">
            <v>YIELD</v>
          </cell>
          <cell r="B109"/>
          <cell r="D109"/>
          <cell r="E109"/>
          <cell r="F109"/>
        </row>
        <row r="110">
          <cell r="A110" t="str">
            <v>TON/AC.</v>
          </cell>
          <cell r="D110" t="str">
            <v>-------------(dollars/acre)----------------</v>
          </cell>
        </row>
        <row r="111">
          <cell r="B111"/>
          <cell r="C111"/>
          <cell r="D111"/>
          <cell r="E111"/>
          <cell r="F111"/>
        </row>
        <row r="112">
          <cell r="A112">
            <v>2</v>
          </cell>
          <cell r="B112">
            <v>-197.08689929218752</v>
          </cell>
          <cell r="C112">
            <v>-177.08689929218752</v>
          </cell>
          <cell r="D112">
            <v>-157.08689929218752</v>
          </cell>
          <cell r="E112">
            <v>-137.08689929218752</v>
          </cell>
          <cell r="F112">
            <v>-117.08689929218752</v>
          </cell>
        </row>
        <row r="113">
          <cell r="A113"/>
          <cell r="D113"/>
          <cell r="E113"/>
          <cell r="F113"/>
        </row>
        <row r="114">
          <cell r="A114">
            <v>3</v>
          </cell>
          <cell r="B114">
            <v>-117.08689929218752</v>
          </cell>
          <cell r="C114">
            <v>-87.086899292187525</v>
          </cell>
          <cell r="D114">
            <v>-57.086899292187525</v>
          </cell>
          <cell r="E114">
            <v>-27.086899292187525</v>
          </cell>
          <cell r="F114">
            <v>2.9131007078124753</v>
          </cell>
        </row>
        <row r="115">
          <cell r="A115"/>
          <cell r="D115"/>
          <cell r="E115"/>
        </row>
        <row r="116">
          <cell r="A116">
            <v>4</v>
          </cell>
          <cell r="B116">
            <v>-37.086899292187525</v>
          </cell>
          <cell r="C116">
            <v>2.9131007078124753</v>
          </cell>
          <cell r="D116">
            <v>42.913100707812475</v>
          </cell>
          <cell r="E116">
            <v>82.913100707812475</v>
          </cell>
          <cell r="F116">
            <v>122.91310070781248</v>
          </cell>
        </row>
        <row r="117">
          <cell r="A117"/>
          <cell r="B117"/>
          <cell r="C117"/>
          <cell r="D117"/>
          <cell r="E117"/>
          <cell r="F117"/>
        </row>
        <row r="118">
          <cell r="A118">
            <v>5</v>
          </cell>
          <cell r="B118">
            <v>42.913100707812475</v>
          </cell>
          <cell r="C118">
            <v>92.913100707812475</v>
          </cell>
          <cell r="D118">
            <v>142.91310070781248</v>
          </cell>
          <cell r="E118">
            <v>192.91310070781248</v>
          </cell>
          <cell r="F118">
            <v>242.91310070781248</v>
          </cell>
        </row>
        <row r="119">
          <cell r="A119"/>
          <cell r="D119"/>
          <cell r="E119"/>
          <cell r="F119"/>
        </row>
        <row r="120">
          <cell r="A120">
            <v>6</v>
          </cell>
          <cell r="B120">
            <v>122.91310070781248</v>
          </cell>
          <cell r="C120">
            <v>182.91310070781248</v>
          </cell>
          <cell r="D120">
            <v>242.91310070781248</v>
          </cell>
          <cell r="E120">
            <v>302.91310070781248</v>
          </cell>
          <cell r="F120">
            <v>362.91310070781248</v>
          </cell>
        </row>
        <row r="122">
          <cell r="B122" t="str">
            <v xml:space="preserve">     (1) Production costs are held constant.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U128"/>
  <sheetViews>
    <sheetView showGridLines="0" tabSelected="1" zoomScale="90" zoomScaleNormal="90" workbookViewId="0">
      <selection activeCell="I29" sqref="I29"/>
    </sheetView>
  </sheetViews>
  <sheetFormatPr defaultColWidth="10.25" defaultRowHeight="12.75" x14ac:dyDescent="0.2"/>
  <cols>
    <col min="1" max="1" width="4.625" style="1" customWidth="1"/>
    <col min="2" max="2" width="24.625" style="1" customWidth="1"/>
    <col min="3" max="3" width="6.625" style="1" customWidth="1"/>
    <col min="4" max="9" width="10.625" style="1" customWidth="1"/>
    <col min="10" max="10" width="7.625" style="1" customWidth="1"/>
    <col min="11" max="16384" width="10.25" style="1"/>
  </cols>
  <sheetData>
    <row r="1" spans="1:13" x14ac:dyDescent="0.2">
      <c r="A1" s="41"/>
      <c r="B1" s="43"/>
      <c r="L1" s="6"/>
      <c r="M1" s="6"/>
    </row>
    <row r="2" spans="1:13" x14ac:dyDescent="0.2">
      <c r="A2" s="41"/>
    </row>
    <row r="3" spans="1:13" x14ac:dyDescent="0.2">
      <c r="A3" s="41"/>
      <c r="B3" s="43"/>
      <c r="L3" s="6"/>
      <c r="M3" s="6"/>
    </row>
    <row r="4" spans="1:13" x14ac:dyDescent="0.2">
      <c r="A4" s="41"/>
      <c r="B4" s="6"/>
      <c r="M4" s="6"/>
    </row>
    <row r="5" spans="1:13" x14ac:dyDescent="0.2">
      <c r="A5" s="41"/>
      <c r="B5" s="6"/>
      <c r="M5" s="6"/>
    </row>
    <row r="6" spans="1:13" x14ac:dyDescent="0.2">
      <c r="A6" s="41"/>
      <c r="B6" s="6"/>
      <c r="M6" s="6"/>
    </row>
    <row r="7" spans="1:13" x14ac:dyDescent="0.2">
      <c r="A7" s="41"/>
      <c r="B7" s="6"/>
    </row>
    <row r="8" spans="1:13" x14ac:dyDescent="0.2">
      <c r="A8" s="41"/>
      <c r="B8" s="6"/>
      <c r="M8" s="6"/>
    </row>
    <row r="9" spans="1:13" x14ac:dyDescent="0.2">
      <c r="A9" s="41"/>
      <c r="B9" s="6"/>
      <c r="M9" s="6"/>
    </row>
    <row r="10" spans="1:13" x14ac:dyDescent="0.2">
      <c r="A10" s="41"/>
      <c r="B10" s="6"/>
    </row>
    <row r="11" spans="1:13" x14ac:dyDescent="0.2">
      <c r="A11" s="41"/>
      <c r="B11" s="6"/>
      <c r="F11" s="6"/>
      <c r="M11" s="6"/>
    </row>
    <row r="12" spans="1:13" x14ac:dyDescent="0.2">
      <c r="A12" s="41"/>
      <c r="M12" s="6"/>
    </row>
    <row r="13" spans="1:13" x14ac:dyDescent="0.2">
      <c r="A13" s="41"/>
      <c r="B13" s="6"/>
      <c r="M13" s="6"/>
    </row>
    <row r="14" spans="1:13" ht="33.75" x14ac:dyDescent="0.5">
      <c r="A14" s="41"/>
      <c r="B14" s="42" t="s">
        <v>84</v>
      </c>
      <c r="M14" s="6"/>
    </row>
    <row r="15" spans="1:13" x14ac:dyDescent="0.2">
      <c r="A15" s="41"/>
      <c r="B15" s="6"/>
      <c r="M15" s="6"/>
    </row>
    <row r="16" spans="1:13" x14ac:dyDescent="0.2">
      <c r="A16" s="44" t="s">
        <v>83</v>
      </c>
      <c r="B16" s="6"/>
    </row>
    <row r="17" spans="1:21" x14ac:dyDescent="0.2">
      <c r="A17" s="4" t="s">
        <v>82</v>
      </c>
      <c r="B17" s="5"/>
      <c r="C17" s="3"/>
      <c r="D17" s="3"/>
      <c r="E17" s="3"/>
      <c r="F17" s="3"/>
      <c r="G17" s="3"/>
      <c r="H17" s="3"/>
      <c r="I17" s="26"/>
      <c r="M17" s="6"/>
    </row>
    <row r="18" spans="1:21" x14ac:dyDescent="0.2">
      <c r="A18" s="4" t="s">
        <v>81</v>
      </c>
      <c r="B18" s="3"/>
      <c r="C18" s="3"/>
      <c r="D18" s="3"/>
      <c r="E18" s="3"/>
      <c r="F18" s="3"/>
      <c r="G18" s="3"/>
      <c r="H18" s="3"/>
      <c r="I18" s="26"/>
      <c r="M18" s="6"/>
    </row>
    <row r="19" spans="1:21" x14ac:dyDescent="0.2">
      <c r="A19" s="4" t="s">
        <v>80</v>
      </c>
      <c r="B19" s="3"/>
      <c r="C19" s="3"/>
      <c r="D19" s="3"/>
      <c r="E19" s="3"/>
      <c r="F19" s="3"/>
      <c r="G19" s="3"/>
      <c r="H19" s="3"/>
      <c r="I19" s="26"/>
      <c r="M19" s="6"/>
    </row>
    <row r="20" spans="1:21" x14ac:dyDescent="0.2">
      <c r="A20" s="4" t="s">
        <v>79</v>
      </c>
      <c r="B20" s="3"/>
      <c r="C20" s="3"/>
      <c r="D20" s="3"/>
      <c r="E20" s="3"/>
      <c r="F20" s="3"/>
      <c r="G20" s="3"/>
      <c r="H20" s="3"/>
      <c r="I20" s="26"/>
      <c r="M20" s="6"/>
    </row>
    <row r="21" spans="1:21" x14ac:dyDescent="0.2">
      <c r="A21" s="12"/>
      <c r="B21" s="10"/>
      <c r="C21" s="10"/>
      <c r="D21" s="10"/>
      <c r="E21" s="10"/>
      <c r="F21" s="10"/>
      <c r="G21" s="10"/>
      <c r="H21" s="9"/>
      <c r="I21" s="35"/>
    </row>
    <row r="22" spans="1:21" x14ac:dyDescent="0.2">
      <c r="A22" s="3"/>
      <c r="B22" s="3"/>
      <c r="C22" s="3"/>
      <c r="D22" s="3"/>
      <c r="E22" s="33" t="s">
        <v>78</v>
      </c>
      <c r="F22" s="33" t="s">
        <v>77</v>
      </c>
      <c r="G22" s="33" t="s">
        <v>76</v>
      </c>
      <c r="H22" s="33"/>
      <c r="I22" s="40"/>
      <c r="M22" s="39"/>
    </row>
    <row r="23" spans="1:21" x14ac:dyDescent="0.2">
      <c r="A23" s="12" t="s">
        <v>75</v>
      </c>
      <c r="B23" s="10"/>
      <c r="C23" s="38" t="s">
        <v>74</v>
      </c>
      <c r="D23" s="38" t="s">
        <v>73</v>
      </c>
      <c r="E23" s="38" t="s">
        <v>72</v>
      </c>
      <c r="F23" s="38" t="s">
        <v>71</v>
      </c>
      <c r="G23" s="38" t="s">
        <v>70</v>
      </c>
      <c r="H23" s="37"/>
      <c r="I23" s="36"/>
    </row>
    <row r="24" spans="1:21" x14ac:dyDescent="0.2">
      <c r="A24" s="5"/>
      <c r="B24" s="3"/>
      <c r="C24" s="29"/>
      <c r="D24" s="3"/>
      <c r="E24" s="3"/>
      <c r="F24" s="3"/>
      <c r="G24" s="3"/>
      <c r="H24" s="3"/>
      <c r="I24" s="26"/>
      <c r="L24" s="6"/>
      <c r="M24" s="6"/>
    </row>
    <row r="25" spans="1:21" x14ac:dyDescent="0.2">
      <c r="A25" s="4" t="s">
        <v>69</v>
      </c>
      <c r="B25" s="3"/>
      <c r="C25" s="29"/>
      <c r="D25" s="3"/>
      <c r="E25" s="3"/>
      <c r="F25" s="3"/>
      <c r="G25" s="3"/>
      <c r="H25" s="3"/>
      <c r="I25" s="26"/>
      <c r="M25" s="6"/>
    </row>
    <row r="26" spans="1:21" x14ac:dyDescent="0.2">
      <c r="A26" s="4" t="s">
        <v>68</v>
      </c>
      <c r="B26" s="3"/>
      <c r="C26" s="33" t="s">
        <v>46</v>
      </c>
      <c r="D26" s="45">
        <v>1</v>
      </c>
      <c r="E26" s="45">
        <v>0.33</v>
      </c>
      <c r="F26" s="19">
        <f>+D26*E26</f>
        <v>0.33</v>
      </c>
      <c r="G26" s="11"/>
      <c r="H26" s="14"/>
      <c r="I26" s="27"/>
      <c r="M26" s="6"/>
    </row>
    <row r="27" spans="1:21" x14ac:dyDescent="0.2">
      <c r="A27" s="4" t="s">
        <v>67</v>
      </c>
      <c r="B27" s="3"/>
      <c r="C27" s="29"/>
      <c r="D27" s="45"/>
      <c r="E27" s="45"/>
      <c r="F27" s="3"/>
      <c r="G27" s="3"/>
      <c r="H27" s="3"/>
      <c r="I27" s="26"/>
      <c r="T27" s="1" t="s">
        <v>66</v>
      </c>
      <c r="U27" s="1" t="s">
        <v>65</v>
      </c>
    </row>
    <row r="28" spans="1:21" x14ac:dyDescent="0.2">
      <c r="A28" s="4" t="s">
        <v>64</v>
      </c>
      <c r="B28" s="3"/>
      <c r="C28" s="33" t="s">
        <v>58</v>
      </c>
      <c r="D28" s="45">
        <v>15</v>
      </c>
      <c r="E28" s="45">
        <v>0.57999999999999996</v>
      </c>
      <c r="F28" s="19">
        <f>E28*D28</f>
        <v>8.6999999999999993</v>
      </c>
      <c r="G28" s="11"/>
      <c r="H28" s="14"/>
      <c r="I28" s="27"/>
      <c r="J28" s="6"/>
      <c r="R28" s="1">
        <v>28.25</v>
      </c>
      <c r="S28" s="1">
        <v>24.25</v>
      </c>
      <c r="T28" s="1">
        <f>(R28+S28)/2</f>
        <v>26.25</v>
      </c>
      <c r="U28" s="1">
        <f>T28/50</f>
        <v>0.52500000000000002</v>
      </c>
    </row>
    <row r="29" spans="1:21" x14ac:dyDescent="0.2">
      <c r="A29" s="4" t="s">
        <v>63</v>
      </c>
      <c r="B29" s="3"/>
      <c r="C29" s="33" t="s">
        <v>58</v>
      </c>
      <c r="D29" s="45">
        <v>5</v>
      </c>
      <c r="E29" s="45">
        <v>0.9</v>
      </c>
      <c r="F29" s="19">
        <f>E29*D29</f>
        <v>4.5</v>
      </c>
      <c r="G29" s="34"/>
      <c r="H29" s="14"/>
      <c r="I29" s="27"/>
      <c r="J29" s="6"/>
      <c r="M29" s="6"/>
      <c r="R29" s="1">
        <v>79.5</v>
      </c>
      <c r="S29" s="1">
        <v>99</v>
      </c>
      <c r="T29" s="1">
        <f>(R29+S29)/2</f>
        <v>89.25</v>
      </c>
      <c r="U29" s="1">
        <f>T29/50</f>
        <v>1.7849999999999999</v>
      </c>
    </row>
    <row r="30" spans="1:21" x14ac:dyDescent="0.2">
      <c r="A30" s="4" t="s">
        <v>62</v>
      </c>
      <c r="B30" s="3"/>
      <c r="C30" s="29"/>
      <c r="D30" s="45"/>
      <c r="E30" s="45"/>
      <c r="F30" s="19"/>
      <c r="G30" s="9"/>
      <c r="H30" s="9"/>
      <c r="I30" s="35"/>
      <c r="N30" s="6"/>
    </row>
    <row r="31" spans="1:21" x14ac:dyDescent="0.2">
      <c r="A31" s="4" t="s">
        <v>61</v>
      </c>
      <c r="B31" s="3"/>
      <c r="C31" s="33" t="s">
        <v>58</v>
      </c>
      <c r="D31" s="45">
        <v>60</v>
      </c>
      <c r="E31" s="45">
        <v>0.45</v>
      </c>
      <c r="F31" s="19">
        <f>E31*D31</f>
        <v>27</v>
      </c>
      <c r="G31" s="11"/>
      <c r="H31" s="14"/>
      <c r="I31" s="27"/>
      <c r="J31" s="6"/>
    </row>
    <row r="32" spans="1:21" x14ac:dyDescent="0.2">
      <c r="A32" s="4" t="s">
        <v>60</v>
      </c>
      <c r="B32" s="3"/>
      <c r="C32" s="33" t="s">
        <v>58</v>
      </c>
      <c r="D32" s="45">
        <v>60</v>
      </c>
      <c r="E32" s="45">
        <v>0.4</v>
      </c>
      <c r="F32" s="19">
        <f>E32*D32</f>
        <v>24</v>
      </c>
      <c r="G32" s="34"/>
      <c r="H32" s="14"/>
      <c r="I32" s="27"/>
      <c r="J32" s="6"/>
    </row>
    <row r="33" spans="1:13" x14ac:dyDescent="0.2">
      <c r="A33" s="4" t="s">
        <v>59</v>
      </c>
      <c r="B33" s="3"/>
      <c r="C33" s="33" t="s">
        <v>58</v>
      </c>
      <c r="D33" s="45">
        <v>60</v>
      </c>
      <c r="E33" s="45">
        <v>0.3</v>
      </c>
      <c r="F33" s="19">
        <f>E33*D33</f>
        <v>18</v>
      </c>
      <c r="G33" s="34"/>
      <c r="H33" s="14"/>
      <c r="I33" s="27"/>
      <c r="J33" s="6"/>
    </row>
    <row r="34" spans="1:13" x14ac:dyDescent="0.2">
      <c r="A34" s="4" t="s">
        <v>57</v>
      </c>
      <c r="B34" s="3"/>
      <c r="C34" s="33" t="s">
        <v>56</v>
      </c>
      <c r="D34" s="45">
        <v>0.33</v>
      </c>
      <c r="E34" s="45">
        <v>35</v>
      </c>
      <c r="F34" s="19">
        <f>E34*D34</f>
        <v>11.55</v>
      </c>
      <c r="G34" s="34"/>
      <c r="H34" s="14"/>
      <c r="I34" s="27"/>
      <c r="J34" s="6"/>
      <c r="M34" s="7"/>
    </row>
    <row r="35" spans="1:13" x14ac:dyDescent="0.2">
      <c r="A35" s="4"/>
      <c r="B35" s="3" t="s">
        <v>55</v>
      </c>
      <c r="C35" s="4" t="s">
        <v>46</v>
      </c>
      <c r="D35" s="45">
        <v>0.33</v>
      </c>
      <c r="E35" s="45">
        <v>8</v>
      </c>
      <c r="F35" s="19">
        <f>+D35*E35</f>
        <v>2.64</v>
      </c>
      <c r="G35" s="34"/>
      <c r="H35" s="14"/>
      <c r="I35" s="27"/>
      <c r="J35" s="6"/>
    </row>
    <row r="36" spans="1:13" x14ac:dyDescent="0.2">
      <c r="A36" s="4" t="s">
        <v>54</v>
      </c>
      <c r="B36" s="3"/>
      <c r="C36" s="33" t="s">
        <v>53</v>
      </c>
      <c r="D36" s="45">
        <f>D80+D82</f>
        <v>0.53410500000000005</v>
      </c>
      <c r="E36" s="45">
        <v>12.5</v>
      </c>
      <c r="F36" s="19">
        <f>E36*D36</f>
        <v>6.6763125000000008</v>
      </c>
      <c r="G36" s="34"/>
      <c r="H36" s="14"/>
      <c r="I36" s="27"/>
      <c r="J36" s="6"/>
    </row>
    <row r="37" spans="1:13" x14ac:dyDescent="0.2">
      <c r="A37" s="4" t="s">
        <v>52</v>
      </c>
      <c r="B37" s="3"/>
      <c r="C37" s="33" t="s">
        <v>46</v>
      </c>
      <c r="D37" s="45">
        <v>1</v>
      </c>
      <c r="E37" s="45">
        <v>11</v>
      </c>
      <c r="F37" s="19">
        <f>E37*D37</f>
        <v>11</v>
      </c>
      <c r="G37" s="11"/>
      <c r="H37" s="14"/>
      <c r="I37" s="27"/>
      <c r="J37" s="6"/>
    </row>
    <row r="38" spans="1:13" x14ac:dyDescent="0.2">
      <c r="A38" s="4" t="s">
        <v>51</v>
      </c>
      <c r="B38" s="3"/>
      <c r="C38" s="33" t="s">
        <v>46</v>
      </c>
      <c r="D38" s="45">
        <v>1</v>
      </c>
      <c r="E38" s="45">
        <f>F80</f>
        <v>7.5016999999999996</v>
      </c>
      <c r="F38" s="19">
        <f>E38*D38</f>
        <v>7.5016999999999996</v>
      </c>
      <c r="G38" s="11"/>
      <c r="H38" s="14"/>
      <c r="I38" s="27"/>
      <c r="J38" s="6"/>
    </row>
    <row r="39" spans="1:13" ht="13.5" thickBot="1" x14ac:dyDescent="0.25">
      <c r="A39" s="4" t="s">
        <v>50</v>
      </c>
      <c r="B39" s="3"/>
      <c r="C39" s="33" t="s">
        <v>44</v>
      </c>
      <c r="D39" s="19">
        <f>SUM(F26:F38)*6/12</f>
        <v>60.949006249999996</v>
      </c>
      <c r="E39" s="46">
        <v>5.5E-2</v>
      </c>
      <c r="F39" s="19">
        <f>E39*D39</f>
        <v>3.3521953437499996</v>
      </c>
      <c r="G39" s="32"/>
      <c r="H39" s="14"/>
      <c r="I39" s="27"/>
      <c r="J39" s="6"/>
    </row>
    <row r="40" spans="1:13" x14ac:dyDescent="0.2">
      <c r="A40" s="3"/>
      <c r="B40" s="3"/>
      <c r="C40" s="29"/>
      <c r="D40" s="3"/>
      <c r="E40" s="3"/>
      <c r="F40" s="4"/>
      <c r="G40" s="4"/>
      <c r="H40" s="4"/>
      <c r="I40" s="31"/>
      <c r="J40" s="6"/>
    </row>
    <row r="41" spans="1:13" x14ac:dyDescent="0.2">
      <c r="A41" s="4" t="s">
        <v>49</v>
      </c>
      <c r="B41" s="3"/>
      <c r="C41" s="29"/>
      <c r="D41" s="3"/>
      <c r="E41" s="3"/>
      <c r="F41" s="19">
        <f>SUM(F26:F39)</f>
        <v>125.25020784374999</v>
      </c>
      <c r="G41" s="11">
        <f>SUM(G26:G39)</f>
        <v>0</v>
      </c>
      <c r="H41" s="14"/>
      <c r="I41" s="27"/>
      <c r="J41" s="6"/>
    </row>
    <row r="42" spans="1:13" x14ac:dyDescent="0.2">
      <c r="A42" s="3"/>
      <c r="B42" s="3"/>
      <c r="C42" s="29"/>
      <c r="D42" s="3"/>
      <c r="E42" s="3"/>
      <c r="F42" s="3"/>
      <c r="G42" s="3"/>
      <c r="H42" s="3"/>
      <c r="I42" s="26"/>
    </row>
    <row r="43" spans="1:13" x14ac:dyDescent="0.2">
      <c r="A43" s="4" t="s">
        <v>48</v>
      </c>
      <c r="B43" s="3"/>
      <c r="C43" s="29"/>
      <c r="D43" s="3"/>
      <c r="E43" s="3"/>
      <c r="F43" s="3"/>
      <c r="G43" s="3"/>
      <c r="H43" s="3"/>
      <c r="I43" s="26"/>
      <c r="M43" s="6"/>
    </row>
    <row r="44" spans="1:13" x14ac:dyDescent="0.2">
      <c r="A44" s="4" t="s">
        <v>47</v>
      </c>
      <c r="B44" s="3"/>
      <c r="C44" s="33" t="s">
        <v>46</v>
      </c>
      <c r="D44" s="45">
        <v>1</v>
      </c>
      <c r="E44" s="19">
        <f>G80</f>
        <v>8.6935000000000002</v>
      </c>
      <c r="F44" s="19">
        <f>E44*D44</f>
        <v>8.6935000000000002</v>
      </c>
      <c r="G44" s="11"/>
      <c r="H44" s="14"/>
      <c r="I44" s="27"/>
      <c r="J44" s="6"/>
      <c r="M44" s="6"/>
    </row>
    <row r="45" spans="1:13" ht="13.5" thickBot="1" x14ac:dyDescent="0.25">
      <c r="A45" s="4" t="s">
        <v>45</v>
      </c>
      <c r="B45" s="3"/>
      <c r="C45" s="33" t="s">
        <v>44</v>
      </c>
      <c r="D45" s="19">
        <f>F41</f>
        <v>125.25020784374999</v>
      </c>
      <c r="E45" s="45">
        <v>7.0000000000000007E-2</v>
      </c>
      <c r="F45" s="32">
        <f>E45*D45</f>
        <v>8.7675145490625006</v>
      </c>
      <c r="G45" s="32"/>
      <c r="H45" s="14"/>
      <c r="I45" s="27"/>
      <c r="J45" s="6"/>
      <c r="M45" s="6"/>
    </row>
    <row r="46" spans="1:13" x14ac:dyDescent="0.2">
      <c r="A46" s="3"/>
      <c r="B46" s="3"/>
      <c r="C46" s="29"/>
      <c r="D46" s="3"/>
      <c r="E46" s="3"/>
      <c r="F46" s="4"/>
      <c r="G46" s="4"/>
      <c r="H46" s="4"/>
      <c r="I46" s="31"/>
      <c r="J46" s="6"/>
      <c r="M46" s="6"/>
    </row>
    <row r="47" spans="1:13" x14ac:dyDescent="0.2">
      <c r="A47" s="4" t="s">
        <v>43</v>
      </c>
      <c r="B47" s="3"/>
      <c r="C47" s="29"/>
      <c r="D47" s="3"/>
      <c r="E47" s="3"/>
      <c r="F47" s="19">
        <f>SUM(F44:F45)</f>
        <v>17.461014549062501</v>
      </c>
      <c r="G47" s="19"/>
      <c r="H47" s="19"/>
      <c r="I47" s="30"/>
      <c r="J47" s="6"/>
    </row>
    <row r="48" spans="1:13" x14ac:dyDescent="0.2">
      <c r="A48" s="3"/>
      <c r="B48" s="3"/>
      <c r="C48" s="29"/>
      <c r="D48" s="3"/>
      <c r="E48" s="3"/>
      <c r="F48" s="3"/>
      <c r="G48" s="3"/>
      <c r="H48" s="3"/>
      <c r="I48" s="26"/>
    </row>
    <row r="49" spans="1:10" x14ac:dyDescent="0.2">
      <c r="A49" s="3"/>
      <c r="B49" s="3"/>
      <c r="C49" s="3"/>
      <c r="D49" s="3"/>
      <c r="E49" s="3"/>
      <c r="F49" s="3"/>
      <c r="G49" s="3"/>
      <c r="H49" s="3"/>
      <c r="I49" s="26"/>
    </row>
    <row r="50" spans="1:10" ht="13.5" thickBot="1" x14ac:dyDescent="0.25">
      <c r="A50" s="28" t="s">
        <v>42</v>
      </c>
      <c r="B50" s="17"/>
      <c r="C50" s="17"/>
      <c r="D50" s="17"/>
      <c r="E50" s="17"/>
      <c r="F50" s="15">
        <f>F41+F47</f>
        <v>142.71122239281249</v>
      </c>
      <c r="G50" s="15"/>
      <c r="H50" s="14"/>
      <c r="I50" s="27"/>
      <c r="J50" s="6"/>
    </row>
    <row r="51" spans="1:10" ht="13.5" thickTop="1" x14ac:dyDescent="0.2">
      <c r="A51" s="3"/>
      <c r="B51" s="3"/>
      <c r="C51" s="3"/>
      <c r="D51" s="3"/>
      <c r="E51" s="3"/>
      <c r="F51" s="3"/>
      <c r="G51" s="3"/>
      <c r="H51" s="3"/>
      <c r="I51" s="26"/>
      <c r="J51" s="6"/>
    </row>
    <row r="52" spans="1:10" x14ac:dyDescent="0.2">
      <c r="A52" s="5"/>
      <c r="B52" s="3"/>
      <c r="C52" s="3"/>
      <c r="D52" s="3"/>
      <c r="E52" s="3"/>
      <c r="F52" s="3"/>
      <c r="G52" s="3"/>
      <c r="H52" s="3"/>
      <c r="I52" s="26"/>
      <c r="J52" s="6"/>
    </row>
    <row r="53" spans="1:10" x14ac:dyDescent="0.2">
      <c r="A53" s="3"/>
      <c r="B53" s="3"/>
      <c r="C53" s="3"/>
      <c r="D53" s="3"/>
      <c r="E53" s="3"/>
      <c r="F53" s="3"/>
      <c r="G53" s="3"/>
      <c r="H53" s="3"/>
      <c r="I53" s="26"/>
      <c r="J53" s="6"/>
    </row>
    <row r="54" spans="1:10" x14ac:dyDescent="0.2">
      <c r="A54" s="4" t="s">
        <v>41</v>
      </c>
      <c r="B54" s="3"/>
      <c r="C54" s="3"/>
      <c r="D54" s="3"/>
      <c r="E54" s="3"/>
      <c r="F54" s="3"/>
      <c r="G54" s="3"/>
      <c r="H54" s="3"/>
      <c r="I54" s="26"/>
    </row>
    <row r="55" spans="1:10" x14ac:dyDescent="0.2">
      <c r="A55" s="4" t="s">
        <v>40</v>
      </c>
      <c r="B55" s="3"/>
      <c r="C55" s="3"/>
      <c r="D55" s="3"/>
      <c r="E55" s="3"/>
      <c r="F55" s="3"/>
      <c r="G55" s="3"/>
      <c r="H55" s="3"/>
      <c r="I55" s="26"/>
    </row>
    <row r="56" spans="1:10" x14ac:dyDescent="0.2">
      <c r="A56" s="4" t="s">
        <v>39</v>
      </c>
      <c r="B56" s="3"/>
      <c r="C56" s="3"/>
      <c r="D56" s="3"/>
      <c r="E56" s="3"/>
      <c r="F56" s="3"/>
      <c r="G56" s="3"/>
      <c r="H56" s="3"/>
      <c r="I56" s="26"/>
    </row>
    <row r="57" spans="1:10" x14ac:dyDescent="0.2">
      <c r="A57" s="4" t="s">
        <v>38</v>
      </c>
      <c r="B57" s="3"/>
      <c r="C57" s="3"/>
      <c r="D57" s="3"/>
      <c r="E57" s="3"/>
      <c r="F57" s="3"/>
      <c r="G57" s="3"/>
      <c r="H57" s="3"/>
      <c r="I57" s="26"/>
      <c r="J57" s="6"/>
    </row>
    <row r="58" spans="1:10" x14ac:dyDescent="0.2">
      <c r="A58" s="4" t="s">
        <v>37</v>
      </c>
      <c r="B58" s="3"/>
      <c r="C58" s="3"/>
      <c r="D58" s="3"/>
      <c r="E58" s="3"/>
      <c r="F58" s="3"/>
      <c r="G58" s="3"/>
      <c r="H58" s="3"/>
      <c r="I58" s="26"/>
    </row>
    <row r="59" spans="1:10" x14ac:dyDescent="0.2">
      <c r="A59" s="4" t="s">
        <v>36</v>
      </c>
      <c r="B59" s="3"/>
      <c r="C59" s="3"/>
      <c r="D59" s="3"/>
      <c r="E59" s="3"/>
      <c r="F59" s="3"/>
      <c r="G59" s="3"/>
      <c r="H59" s="3"/>
      <c r="I59" s="26"/>
    </row>
    <row r="60" spans="1:10" x14ac:dyDescent="0.2">
      <c r="A60" s="4" t="s">
        <v>35</v>
      </c>
      <c r="B60" s="3"/>
      <c r="C60" s="3"/>
      <c r="D60" s="3"/>
      <c r="E60" s="3"/>
      <c r="F60" s="3"/>
      <c r="G60" s="3"/>
      <c r="H60" s="3"/>
      <c r="I60" s="26"/>
    </row>
    <row r="61" spans="1:10" x14ac:dyDescent="0.2">
      <c r="A61" s="3"/>
      <c r="B61" s="3"/>
      <c r="C61" s="3"/>
      <c r="D61" s="3"/>
      <c r="E61" s="3"/>
      <c r="F61" s="3"/>
      <c r="G61" s="3"/>
      <c r="H61" s="3"/>
      <c r="I61" s="26"/>
    </row>
    <row r="62" spans="1:10" x14ac:dyDescent="0.2">
      <c r="A62" s="4" t="s">
        <v>34</v>
      </c>
      <c r="B62" s="3"/>
      <c r="C62" s="3"/>
      <c r="D62" s="3"/>
      <c r="E62" s="3"/>
      <c r="F62" s="3"/>
      <c r="G62" s="3"/>
      <c r="H62" s="3"/>
      <c r="I62" s="26"/>
    </row>
    <row r="63" spans="1:10" x14ac:dyDescent="0.2">
      <c r="A63" s="6"/>
    </row>
    <row r="64" spans="1:10" x14ac:dyDescent="0.2">
      <c r="A64" s="6"/>
    </row>
    <row r="65" spans="1:11" x14ac:dyDescent="0.2">
      <c r="A65" s="4" t="s">
        <v>33</v>
      </c>
      <c r="B65" s="3"/>
      <c r="C65" s="3"/>
      <c r="D65" s="3"/>
      <c r="E65" s="3"/>
      <c r="F65" s="4"/>
      <c r="G65" s="3"/>
      <c r="H65" s="3"/>
      <c r="I65" s="2"/>
    </row>
    <row r="66" spans="1:11" x14ac:dyDescent="0.2">
      <c r="A66" s="3"/>
      <c r="B66" s="3"/>
      <c r="C66" s="3"/>
      <c r="D66" s="3"/>
      <c r="E66" s="3"/>
      <c r="F66" s="3"/>
      <c r="G66" s="3"/>
      <c r="H66" s="3"/>
      <c r="I66" s="2"/>
    </row>
    <row r="67" spans="1:11" x14ac:dyDescent="0.2">
      <c r="A67" s="3"/>
      <c r="B67" s="3"/>
      <c r="C67" s="3"/>
      <c r="D67" s="3"/>
      <c r="E67" s="3"/>
      <c r="F67" s="3"/>
      <c r="G67" s="3"/>
      <c r="H67" s="3"/>
      <c r="I67" s="2"/>
    </row>
    <row r="68" spans="1:11" x14ac:dyDescent="0.2">
      <c r="A68" s="12" t="s">
        <v>32</v>
      </c>
      <c r="B68" s="10"/>
      <c r="C68" s="10"/>
      <c r="D68" s="10"/>
      <c r="E68" s="10"/>
      <c r="F68" s="10"/>
      <c r="G68" s="10"/>
      <c r="H68" s="9"/>
      <c r="I68" s="8"/>
    </row>
    <row r="69" spans="1:11" x14ac:dyDescent="0.2">
      <c r="A69" s="3"/>
      <c r="B69" s="4"/>
      <c r="C69" s="3"/>
      <c r="D69" s="3"/>
      <c r="E69" s="3"/>
      <c r="F69" s="3"/>
      <c r="G69" s="3"/>
      <c r="H69" s="3"/>
      <c r="I69" s="2"/>
    </row>
    <row r="70" spans="1:11" x14ac:dyDescent="0.2">
      <c r="A70" s="4"/>
      <c r="B70" s="3"/>
      <c r="C70" s="3"/>
      <c r="D70" s="3"/>
      <c r="E70" s="3"/>
      <c r="F70" s="3"/>
      <c r="G70" s="3"/>
      <c r="H70" s="3"/>
      <c r="I70" s="2"/>
    </row>
    <row r="71" spans="1:11" x14ac:dyDescent="0.2">
      <c r="A71" s="4" t="s">
        <v>31</v>
      </c>
      <c r="B71" s="3"/>
      <c r="C71" s="4" t="s">
        <v>30</v>
      </c>
      <c r="D71" s="25" t="s">
        <v>29</v>
      </c>
      <c r="E71" s="25" t="s">
        <v>28</v>
      </c>
      <c r="F71" s="25" t="s">
        <v>27</v>
      </c>
      <c r="G71" s="25" t="s">
        <v>26</v>
      </c>
      <c r="H71" s="25"/>
      <c r="I71" s="24"/>
    </row>
    <row r="72" spans="1:11" x14ac:dyDescent="0.2">
      <c r="A72" s="10"/>
      <c r="B72" s="10"/>
      <c r="C72" s="12" t="s">
        <v>25</v>
      </c>
      <c r="D72" s="23" t="s">
        <v>24</v>
      </c>
      <c r="E72" s="23" t="s">
        <v>24</v>
      </c>
      <c r="F72" s="23" t="s">
        <v>23</v>
      </c>
      <c r="G72" s="23" t="s">
        <v>23</v>
      </c>
      <c r="H72" s="22"/>
      <c r="I72" s="21"/>
    </row>
    <row r="73" spans="1:11" x14ac:dyDescent="0.2">
      <c r="A73" s="5"/>
      <c r="B73" s="3"/>
      <c r="C73" s="3"/>
      <c r="D73" s="3"/>
      <c r="E73" s="3"/>
      <c r="F73" s="3"/>
      <c r="G73" s="3"/>
      <c r="H73" s="3"/>
      <c r="I73" s="2"/>
    </row>
    <row r="74" spans="1:11" x14ac:dyDescent="0.2">
      <c r="A74" s="3"/>
      <c r="B74" s="3"/>
      <c r="C74" s="3"/>
      <c r="D74" s="4" t="s">
        <v>22</v>
      </c>
      <c r="E74" s="3"/>
      <c r="F74" s="3"/>
      <c r="G74" s="3"/>
      <c r="H74" s="3"/>
      <c r="I74" s="2"/>
    </row>
    <row r="75" spans="1:11" x14ac:dyDescent="0.2">
      <c r="A75" s="5"/>
      <c r="B75" s="3"/>
      <c r="C75" s="3"/>
      <c r="D75" s="3"/>
      <c r="E75" s="3"/>
      <c r="F75" s="3"/>
      <c r="G75" s="3"/>
      <c r="H75" s="3"/>
      <c r="I75" s="2"/>
    </row>
    <row r="76" spans="1:11" x14ac:dyDescent="0.2">
      <c r="A76" s="4" t="s">
        <v>21</v>
      </c>
      <c r="B76" s="3"/>
      <c r="C76" s="19">
        <v>1</v>
      </c>
      <c r="D76" s="20">
        <f>+E76*$J$76</f>
        <v>0.21560000000000001</v>
      </c>
      <c r="E76" s="19">
        <v>0.19600000000000001</v>
      </c>
      <c r="F76" s="19">
        <v>7.01</v>
      </c>
      <c r="G76" s="19">
        <v>8.3800000000000008</v>
      </c>
      <c r="H76" s="19"/>
      <c r="I76" s="18"/>
      <c r="J76" s="7">
        <v>1.1000000000000001</v>
      </c>
      <c r="K76" s="6" t="s">
        <v>20</v>
      </c>
    </row>
    <row r="77" spans="1:11" ht="13.5" thickBot="1" x14ac:dyDescent="0.25">
      <c r="A77" s="4" t="s">
        <v>19</v>
      </c>
      <c r="B77" s="17"/>
      <c r="C77" s="15">
        <v>0.33</v>
      </c>
      <c r="D77" s="16">
        <f>+E77*$J$76</f>
        <v>6.6000000000000003E-2</v>
      </c>
      <c r="E77" s="15">
        <v>0.06</v>
      </c>
      <c r="F77" s="15">
        <v>1.49</v>
      </c>
      <c r="G77" s="15">
        <v>0.95</v>
      </c>
      <c r="H77" s="14"/>
      <c r="I77" s="13"/>
      <c r="J77" s="7">
        <v>1.25</v>
      </c>
      <c r="K77" s="6" t="s">
        <v>18</v>
      </c>
    </row>
    <row r="78" spans="1:11" ht="13.5" thickTop="1" x14ac:dyDescent="0.2">
      <c r="A78" s="5"/>
      <c r="B78" s="3"/>
      <c r="C78" s="3"/>
      <c r="D78" s="3"/>
      <c r="E78" s="3"/>
      <c r="F78" s="3"/>
      <c r="G78" s="3"/>
      <c r="H78" s="3"/>
      <c r="I78" s="2"/>
    </row>
    <row r="79" spans="1:11" x14ac:dyDescent="0.2">
      <c r="A79" s="4" t="s">
        <v>17</v>
      </c>
      <c r="B79" s="3"/>
      <c r="C79" s="3"/>
      <c r="D79" s="3"/>
      <c r="E79" s="3"/>
      <c r="F79" s="3"/>
      <c r="G79" s="3"/>
      <c r="H79" s="3"/>
      <c r="I79" s="2"/>
    </row>
    <row r="80" spans="1:11" x14ac:dyDescent="0.2">
      <c r="A80" s="12" t="s">
        <v>16</v>
      </c>
      <c r="B80" s="10"/>
      <c r="C80" s="10"/>
      <c r="D80" s="11">
        <f>SUM(J81:J82)</f>
        <v>0.23738000000000001</v>
      </c>
      <c r="E80" s="11">
        <f>SUM(K81:K82)</f>
        <v>0.21580000000000002</v>
      </c>
      <c r="F80" s="11">
        <f>SUM(L81:L82)</f>
        <v>7.5016999999999996</v>
      </c>
      <c r="G80" s="11">
        <f>SUM(M81:M82)</f>
        <v>8.6935000000000002</v>
      </c>
      <c r="H80" s="14"/>
      <c r="I80" s="13"/>
    </row>
    <row r="81" spans="1:17" x14ac:dyDescent="0.2">
      <c r="A81" s="5"/>
      <c r="B81" s="3"/>
      <c r="C81" s="3"/>
      <c r="D81" s="3"/>
      <c r="E81" s="3"/>
      <c r="F81" s="3"/>
      <c r="G81" s="3"/>
      <c r="H81" s="3"/>
      <c r="I81" s="2"/>
      <c r="J81" s="7">
        <f>+D76*C76</f>
        <v>0.21560000000000001</v>
      </c>
      <c r="K81" s="7">
        <f>+E76*C76</f>
        <v>0.19600000000000001</v>
      </c>
      <c r="L81" s="7">
        <f>+F76*C76</f>
        <v>7.01</v>
      </c>
      <c r="M81" s="7">
        <f>+G76*C76</f>
        <v>8.3800000000000008</v>
      </c>
      <c r="N81" s="6" t="s">
        <v>15</v>
      </c>
      <c r="Q81" s="6" t="s">
        <v>14</v>
      </c>
    </row>
    <row r="82" spans="1:17" x14ac:dyDescent="0.2">
      <c r="A82" s="12" t="s">
        <v>13</v>
      </c>
      <c r="B82" s="10"/>
      <c r="C82" s="10"/>
      <c r="D82" s="11">
        <f>+D80*$J$77</f>
        <v>0.29672500000000002</v>
      </c>
      <c r="E82" s="10"/>
      <c r="F82" s="10"/>
      <c r="G82" s="10"/>
      <c r="H82" s="9"/>
      <c r="I82" s="8"/>
      <c r="J82" s="7">
        <f>+D77*C77</f>
        <v>2.1780000000000001E-2</v>
      </c>
      <c r="K82" s="7">
        <f>+E77*C77</f>
        <v>1.9800000000000002E-2</v>
      </c>
      <c r="L82" s="7">
        <f>+F77*C77</f>
        <v>0.49170000000000003</v>
      </c>
      <c r="M82" s="7">
        <f>+G77*C77</f>
        <v>0.3135</v>
      </c>
      <c r="N82" s="6"/>
      <c r="Q82" s="6" t="s">
        <v>12</v>
      </c>
    </row>
    <row r="83" spans="1:17" x14ac:dyDescent="0.2">
      <c r="A83" s="5"/>
      <c r="B83" s="3"/>
      <c r="C83" s="3"/>
      <c r="D83" s="3"/>
      <c r="E83" s="3"/>
      <c r="F83" s="3"/>
      <c r="G83" s="3"/>
      <c r="H83" s="3"/>
      <c r="I83" s="2"/>
    </row>
    <row r="84" spans="1:17" x14ac:dyDescent="0.2">
      <c r="A84" s="3"/>
      <c r="B84" s="3"/>
      <c r="C84" s="3"/>
      <c r="D84" s="3"/>
      <c r="E84" s="3"/>
      <c r="F84" s="3"/>
      <c r="G84" s="3"/>
      <c r="H84" s="3"/>
      <c r="I84" s="2"/>
    </row>
    <row r="85" spans="1:17" x14ac:dyDescent="0.2">
      <c r="A85" s="4"/>
      <c r="B85" s="3"/>
      <c r="C85" s="3"/>
      <c r="D85" s="3"/>
      <c r="E85" s="3"/>
      <c r="F85" s="3"/>
      <c r="G85" s="3"/>
      <c r="H85" s="3"/>
      <c r="I85" s="2"/>
    </row>
    <row r="86" spans="1:17" x14ac:dyDescent="0.2">
      <c r="A86" s="4" t="s">
        <v>11</v>
      </c>
      <c r="B86" s="3"/>
      <c r="C86" s="3"/>
      <c r="D86" s="3"/>
      <c r="E86" s="3"/>
      <c r="F86" s="3"/>
      <c r="G86" s="3"/>
      <c r="H86" s="3"/>
      <c r="I86" s="2"/>
    </row>
    <row r="87" spans="1:17" x14ac:dyDescent="0.2">
      <c r="A87" s="4"/>
      <c r="B87" s="4" t="s">
        <v>10</v>
      </c>
      <c r="C87" s="3"/>
      <c r="D87" s="3"/>
      <c r="E87" s="3"/>
      <c r="F87" s="3"/>
      <c r="G87" s="3"/>
      <c r="H87" s="3"/>
      <c r="I87" s="2"/>
    </row>
    <row r="88" spans="1:17" x14ac:dyDescent="0.2">
      <c r="A88" s="4"/>
      <c r="B88" s="4" t="s">
        <v>9</v>
      </c>
      <c r="C88" s="3"/>
      <c r="D88" s="3"/>
      <c r="E88" s="3"/>
      <c r="F88" s="3"/>
      <c r="G88" s="3"/>
      <c r="H88" s="3"/>
      <c r="I88" s="2"/>
    </row>
    <row r="89" spans="1:17" x14ac:dyDescent="0.2">
      <c r="A89" s="4"/>
      <c r="B89" s="4" t="s">
        <v>8</v>
      </c>
      <c r="C89" s="3"/>
      <c r="D89" s="3"/>
      <c r="E89" s="3"/>
      <c r="F89" s="3"/>
      <c r="G89" s="3"/>
      <c r="H89" s="3"/>
      <c r="I89" s="2"/>
    </row>
    <row r="90" spans="1:17" x14ac:dyDescent="0.2">
      <c r="A90" s="3"/>
      <c r="B90" s="3"/>
      <c r="C90" s="3"/>
      <c r="D90" s="3"/>
      <c r="E90" s="3"/>
      <c r="F90" s="3"/>
      <c r="G90" s="3"/>
      <c r="H90" s="3"/>
      <c r="I90" s="2"/>
    </row>
    <row r="91" spans="1:17" x14ac:dyDescent="0.2">
      <c r="A91" s="4" t="s">
        <v>7</v>
      </c>
      <c r="B91" s="3"/>
      <c r="C91" s="3"/>
      <c r="D91" s="3"/>
      <c r="E91" s="3"/>
      <c r="F91" s="3"/>
      <c r="G91" s="3"/>
      <c r="H91" s="3"/>
      <c r="I91" s="2"/>
    </row>
    <row r="92" spans="1:17" x14ac:dyDescent="0.2">
      <c r="A92" s="4" t="s">
        <v>6</v>
      </c>
      <c r="B92" s="3"/>
      <c r="C92" s="3"/>
      <c r="D92" s="3"/>
      <c r="E92" s="3"/>
      <c r="F92" s="3"/>
      <c r="G92" s="3"/>
      <c r="H92" s="3"/>
      <c r="I92" s="2"/>
    </row>
    <row r="93" spans="1:17" x14ac:dyDescent="0.2">
      <c r="A93" s="4" t="s">
        <v>5</v>
      </c>
      <c r="B93" s="3"/>
      <c r="C93" s="3"/>
      <c r="D93" s="3"/>
      <c r="E93" s="3"/>
      <c r="F93" s="3"/>
      <c r="G93" s="3"/>
      <c r="H93" s="3"/>
      <c r="I93" s="2"/>
    </row>
    <row r="94" spans="1:17" x14ac:dyDescent="0.2">
      <c r="A94" s="4" t="s">
        <v>4</v>
      </c>
      <c r="B94" s="3"/>
      <c r="C94" s="3"/>
      <c r="D94" s="3"/>
      <c r="E94" s="3"/>
      <c r="F94" s="3"/>
      <c r="G94" s="3"/>
      <c r="H94" s="3"/>
      <c r="I94" s="2"/>
    </row>
    <row r="95" spans="1:17" x14ac:dyDescent="0.2">
      <c r="A95" s="4" t="s">
        <v>3</v>
      </c>
      <c r="B95" s="3"/>
      <c r="C95" s="3"/>
      <c r="D95" s="3"/>
      <c r="E95" s="3"/>
      <c r="F95" s="3"/>
      <c r="G95" s="3"/>
      <c r="H95" s="3"/>
      <c r="I95" s="2"/>
    </row>
    <row r="96" spans="1:17" x14ac:dyDescent="0.2">
      <c r="A96" s="4" t="s">
        <v>2</v>
      </c>
      <c r="B96" s="3"/>
      <c r="C96" s="3"/>
      <c r="D96" s="3"/>
      <c r="E96" s="3"/>
      <c r="F96" s="3"/>
      <c r="G96" s="3"/>
      <c r="H96" s="3"/>
      <c r="I96" s="2"/>
    </row>
    <row r="97" spans="1:9" x14ac:dyDescent="0.2">
      <c r="I97" s="2"/>
    </row>
    <row r="98" spans="1:9" x14ac:dyDescent="0.2">
      <c r="A98" s="3"/>
      <c r="B98" s="3"/>
      <c r="C98" s="3"/>
      <c r="D98" s="3"/>
      <c r="E98" s="3"/>
      <c r="F98" s="3"/>
      <c r="G98" s="3"/>
      <c r="H98" s="3"/>
      <c r="I98" s="2"/>
    </row>
    <row r="99" spans="1:9" x14ac:dyDescent="0.2">
      <c r="A99" s="3"/>
      <c r="B99" s="3"/>
      <c r="C99" s="3"/>
      <c r="D99" s="3"/>
      <c r="E99" s="3"/>
      <c r="F99" s="3"/>
      <c r="G99" s="3"/>
      <c r="H99" s="3"/>
      <c r="I99" s="2"/>
    </row>
    <row r="100" spans="1:9" x14ac:dyDescent="0.2">
      <c r="I100" s="2"/>
    </row>
    <row r="101" spans="1:9" x14ac:dyDescent="0.2">
      <c r="I101" s="2"/>
    </row>
    <row r="102" spans="1:9" x14ac:dyDescent="0.2">
      <c r="I102" s="2"/>
    </row>
    <row r="103" spans="1:9" x14ac:dyDescent="0.2">
      <c r="I103" s="2"/>
    </row>
    <row r="104" spans="1:9" x14ac:dyDescent="0.2">
      <c r="I104" s="2"/>
    </row>
    <row r="105" spans="1:9" x14ac:dyDescent="0.2">
      <c r="I105" s="2"/>
    </row>
    <row r="128" spans="1:2" x14ac:dyDescent="0.2">
      <c r="A128" s="1" t="s">
        <v>1</v>
      </c>
      <c r="B128" s="1" t="s">
        <v>0</v>
      </c>
    </row>
  </sheetData>
  <sheetProtection sheet="1" objects="1" scenarios="1" selectLockedCells="1"/>
  <printOptions horizontalCentered="1"/>
  <pageMargins left="0.75" right="0.75" top="1" bottom="1" header="0.5" footer="0.5"/>
  <pageSetup firstPageNumber="12" fitToHeight="2" orientation="portrait" r:id="rId1"/>
  <headerFooter alignWithMargins="0"/>
  <rowBreaks count="1" manualBreakCount="1">
    <brk id="6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OverSdPP17</vt:lpstr>
      <vt:lpstr>OverSdPP17!\AUTOEXEC</vt:lpstr>
      <vt:lpstr>OverSdPP17!\p</vt:lpstr>
      <vt:lpstr>OverSdPP17!BTABLE</vt:lpstr>
      <vt:lpstr>OverSdPP17!BTABLE1</vt:lpstr>
      <vt:lpstr>OverSdPP17!FOOT</vt:lpstr>
      <vt:lpstr>OverSdPP17!FOOT1</vt:lpstr>
      <vt:lpstr>OverSdPP17!HELP</vt:lpstr>
      <vt:lpstr>OverSdPP17!MTABLE</vt:lpstr>
      <vt:lpstr>OverSdPP17!Print_Area</vt:lpstr>
      <vt:lpstr>OverSdPP17!REF</vt:lpstr>
      <vt:lpstr>OverSdPP17!TRAC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Kelley</dc:creator>
  <cp:lastModifiedBy>William Kelley</cp:lastModifiedBy>
  <dcterms:created xsi:type="dcterms:W3CDTF">2017-08-28T15:25:43Z</dcterms:created>
  <dcterms:modified xsi:type="dcterms:W3CDTF">2017-08-28T18:35:07Z</dcterms:modified>
</cp:coreProperties>
</file>