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griculture\NYODP\Grants\Compaction SARE\"/>
    </mc:Choice>
  </mc:AlternateContent>
  <bookViews>
    <workbookView xWindow="0" yWindow="0" windowWidth="28800" windowHeight="13530" activeTab="2"/>
  </bookViews>
  <sheets>
    <sheet name="Adams" sheetId="1" r:id="rId1"/>
    <sheet name="Scheffler" sheetId="2" r:id="rId2"/>
    <sheet name="Carey" sheetId="4" r:id="rId3"/>
    <sheet name="Events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8" i="1" l="1"/>
  <c r="P57" i="1"/>
  <c r="P56" i="1" l="1"/>
  <c r="P48" i="1"/>
  <c r="P49" i="1"/>
  <c r="P50" i="1"/>
  <c r="P51" i="1"/>
  <c r="P53" i="1"/>
  <c r="P54" i="1"/>
  <c r="P55" i="1"/>
  <c r="P47" i="1"/>
  <c r="O55" i="1"/>
  <c r="O54" i="1"/>
  <c r="O53" i="1"/>
  <c r="O52" i="1"/>
  <c r="O51" i="1"/>
  <c r="O50" i="1"/>
  <c r="O49" i="1"/>
  <c r="O48" i="1"/>
  <c r="N56" i="1"/>
  <c r="O47" i="1" s="1"/>
  <c r="U94" i="4" l="1"/>
  <c r="T93" i="4"/>
  <c r="Z47" i="1" l="1"/>
  <c r="Y47" i="1"/>
  <c r="X47" i="1"/>
  <c r="V80" i="4" l="1"/>
  <c r="N87" i="1"/>
  <c r="N79" i="1"/>
  <c r="N80" i="1"/>
  <c r="N81" i="1"/>
  <c r="N82" i="1"/>
  <c r="N83" i="1"/>
  <c r="N84" i="1"/>
  <c r="N85" i="1"/>
  <c r="N86" i="1"/>
  <c r="N78" i="1"/>
  <c r="F37" i="1"/>
  <c r="F89" i="1"/>
  <c r="F82" i="1"/>
  <c r="F75" i="1"/>
  <c r="F68" i="1"/>
  <c r="F61" i="1"/>
  <c r="F55" i="1"/>
  <c r="F49" i="1"/>
  <c r="F43" i="1"/>
  <c r="AM19" i="4" l="1"/>
  <c r="AI19" i="4"/>
  <c r="AE19" i="4"/>
  <c r="AC55" i="4"/>
  <c r="Y55" i="4"/>
  <c r="Y20" i="4"/>
  <c r="L47" i="4"/>
  <c r="M47" i="4"/>
  <c r="N47" i="4" s="1"/>
  <c r="O47" i="4"/>
  <c r="P47" i="4"/>
  <c r="R47" i="4"/>
  <c r="S47" i="4"/>
  <c r="T47" i="4" s="1"/>
  <c r="N55" i="2"/>
  <c r="D90" i="1"/>
  <c r="Q47" i="4" l="1"/>
  <c r="M34" i="4"/>
  <c r="L34" i="4"/>
  <c r="S15" i="4"/>
  <c r="R15" i="4"/>
  <c r="N34" i="4" l="1"/>
  <c r="T15" i="4"/>
  <c r="M28" i="4"/>
  <c r="L28" i="4"/>
  <c r="M22" i="4"/>
  <c r="L22" i="4"/>
  <c r="M15" i="4"/>
  <c r="L15" i="4"/>
  <c r="P15" i="4"/>
  <c r="O15" i="4"/>
  <c r="S22" i="4"/>
  <c r="R22" i="4"/>
  <c r="P22" i="4"/>
  <c r="O22" i="4"/>
  <c r="S28" i="4"/>
  <c r="R28" i="4"/>
  <c r="P28" i="4"/>
  <c r="O28" i="4"/>
  <c r="S34" i="4"/>
  <c r="R34" i="4"/>
  <c r="P34" i="4"/>
  <c r="O34" i="4"/>
  <c r="S40" i="4"/>
  <c r="R40" i="4"/>
  <c r="P40" i="4"/>
  <c r="O40" i="4"/>
  <c r="P61" i="4"/>
  <c r="O61" i="4"/>
  <c r="S61" i="4"/>
  <c r="R61" i="4"/>
  <c r="S68" i="4"/>
  <c r="R68" i="4"/>
  <c r="P68" i="4"/>
  <c r="O68" i="4"/>
  <c r="M40" i="4"/>
  <c r="L40" i="4"/>
  <c r="M61" i="4"/>
  <c r="L61" i="4"/>
  <c r="M68" i="4"/>
  <c r="L68" i="4"/>
  <c r="J68" i="4"/>
  <c r="I68" i="4"/>
  <c r="J61" i="4"/>
  <c r="I61" i="4"/>
  <c r="J40" i="4"/>
  <c r="I40" i="4"/>
  <c r="J34" i="4"/>
  <c r="I34" i="4"/>
  <c r="J28" i="4"/>
  <c r="I28" i="4"/>
  <c r="J22" i="4"/>
  <c r="I22" i="4"/>
  <c r="J15" i="4"/>
  <c r="I15" i="4"/>
  <c r="G15" i="4"/>
  <c r="F15" i="4"/>
  <c r="G22" i="4"/>
  <c r="F22" i="4"/>
  <c r="G28" i="4"/>
  <c r="F28" i="4"/>
  <c r="G34" i="4"/>
  <c r="F34" i="4"/>
  <c r="G40" i="4"/>
  <c r="F40" i="4"/>
  <c r="G61" i="4"/>
  <c r="F61" i="4"/>
  <c r="G68" i="4"/>
  <c r="F68" i="4"/>
  <c r="D68" i="4"/>
  <c r="C68" i="4"/>
  <c r="D61" i="4"/>
  <c r="C61" i="4"/>
  <c r="D47" i="4"/>
  <c r="C47" i="4"/>
  <c r="D40" i="4"/>
  <c r="C40" i="4"/>
  <c r="D34" i="4"/>
  <c r="C34" i="4"/>
  <c r="D28" i="4"/>
  <c r="C28" i="4"/>
  <c r="D22" i="4"/>
  <c r="C22" i="4"/>
  <c r="D15" i="4"/>
  <c r="C15" i="4"/>
  <c r="D8" i="4"/>
  <c r="C8" i="4"/>
  <c r="B90" i="2"/>
  <c r="C90" i="2"/>
  <c r="D90" i="2"/>
  <c r="C76" i="2"/>
  <c r="D76" i="2" s="1"/>
  <c r="B76" i="2"/>
  <c r="C69" i="2"/>
  <c r="D69" i="2" s="1"/>
  <c r="B69" i="2"/>
  <c r="D56" i="2"/>
  <c r="C56" i="2"/>
  <c r="B56" i="2"/>
  <c r="E8" i="4" l="1"/>
  <c r="E28" i="4"/>
  <c r="E40" i="4"/>
  <c r="E61" i="4"/>
  <c r="H68" i="4"/>
  <c r="H40" i="4"/>
  <c r="H28" i="4"/>
  <c r="H15" i="4"/>
  <c r="K22" i="4"/>
  <c r="K34" i="4"/>
  <c r="K61" i="4"/>
  <c r="N68" i="4"/>
  <c r="N40" i="4"/>
  <c r="E15" i="4"/>
  <c r="Q68" i="4"/>
  <c r="T61" i="4"/>
  <c r="Q40" i="4"/>
  <c r="Q34" i="4"/>
  <c r="N22" i="4"/>
  <c r="E34" i="4"/>
  <c r="E47" i="4"/>
  <c r="E68" i="4"/>
  <c r="H61" i="4"/>
  <c r="H34" i="4"/>
  <c r="H22" i="4"/>
  <c r="K15" i="4"/>
  <c r="K28" i="4"/>
  <c r="K40" i="4"/>
  <c r="K68" i="4"/>
  <c r="N61" i="4"/>
  <c r="T68" i="4"/>
  <c r="Q61" i="4"/>
  <c r="T40" i="4"/>
  <c r="T34" i="4"/>
  <c r="T28" i="4"/>
  <c r="T22" i="4"/>
  <c r="N15" i="4"/>
  <c r="N28" i="4"/>
  <c r="E22" i="4"/>
  <c r="Q28" i="4"/>
  <c r="Q22" i="4"/>
  <c r="Q15" i="4"/>
  <c r="B89" i="1"/>
  <c r="C89" i="1"/>
  <c r="D89" i="1"/>
  <c r="B68" i="1"/>
  <c r="C68" i="1"/>
  <c r="D68" i="1"/>
  <c r="C82" i="1"/>
  <c r="D82" i="1" s="1"/>
  <c r="B82" i="1"/>
  <c r="C75" i="1"/>
  <c r="D75" i="1" s="1"/>
  <c r="B75" i="1"/>
  <c r="C61" i="1"/>
  <c r="D61" i="1" s="1"/>
  <c r="B61" i="1"/>
  <c r="C55" i="1"/>
  <c r="D55" i="1" s="1"/>
  <c r="B55" i="1"/>
  <c r="C49" i="1"/>
  <c r="D49" i="1" s="1"/>
  <c r="B49" i="1"/>
  <c r="C43" i="1"/>
  <c r="D43" i="1" s="1"/>
  <c r="B43" i="1"/>
  <c r="C37" i="1"/>
  <c r="D37" i="1" s="1"/>
  <c r="B37" i="1"/>
  <c r="D62" i="2" l="1"/>
  <c r="C62" i="2"/>
  <c r="B62" i="2"/>
  <c r="C49" i="2"/>
  <c r="D49" i="2" s="1"/>
  <c r="B49" i="2"/>
  <c r="C42" i="2"/>
  <c r="D42" i="2" s="1"/>
  <c r="B42" i="2"/>
  <c r="C35" i="2"/>
  <c r="D35" i="2" s="1"/>
  <c r="B35" i="2"/>
  <c r="B28" i="2"/>
  <c r="C28" i="2"/>
  <c r="D28" i="2" s="1"/>
  <c r="C14" i="2" l="1"/>
  <c r="D14" i="2" s="1"/>
  <c r="B14" i="2"/>
  <c r="W14" i="1" l="1"/>
  <c r="W15" i="1"/>
  <c r="W16" i="1"/>
  <c r="W17" i="1"/>
  <c r="W13" i="1"/>
  <c r="V14" i="1"/>
  <c r="V15" i="1"/>
  <c r="V16" i="1"/>
  <c r="V17" i="1"/>
  <c r="V13" i="1"/>
  <c r="W18" i="1" l="1"/>
  <c r="V18" i="1"/>
  <c r="G26" i="3"/>
  <c r="F26" i="3"/>
  <c r="E26" i="3"/>
  <c r="C21" i="2"/>
  <c r="D21" i="2" s="1"/>
  <c r="B21" i="2"/>
  <c r="C6" i="2"/>
  <c r="B6" i="2"/>
  <c r="C31" i="1"/>
  <c r="B31" i="1"/>
  <c r="C24" i="1"/>
  <c r="B24" i="1"/>
  <c r="C11" i="1"/>
  <c r="B11" i="1"/>
  <c r="D5" i="1"/>
  <c r="D24" i="1" l="1"/>
  <c r="X18" i="1"/>
  <c r="D11" i="1"/>
  <c r="D31" i="1"/>
  <c r="D6" i="2"/>
</calcChain>
</file>

<file path=xl/comments1.xml><?xml version="1.0" encoding="utf-8"?>
<comments xmlns="http://schemas.openxmlformats.org/spreadsheetml/2006/main">
  <authors>
    <author>A. Fay Benson</author>
  </authors>
  <commentList>
    <comment ref="G55" authorId="0" shapeId="0">
      <text>
        <r>
          <rPr>
            <b/>
            <sz val="9"/>
            <color indexed="81"/>
            <rFont val="Tahoma"/>
            <family val="2"/>
          </rPr>
          <t>A. Fay Benson:</t>
        </r>
        <r>
          <rPr>
            <sz val="9"/>
            <color indexed="81"/>
            <rFont val="Tahoma"/>
            <family val="2"/>
          </rPr>
          <t xml:space="preserve">
Extended fence by 3 feet. Now will have 3 areas of rest to measure: current pasture, rested since 6/26/20, and rested since 9/11/19</t>
        </r>
      </text>
    </comment>
  </commentList>
</comments>
</file>

<file path=xl/comments2.xml><?xml version="1.0" encoding="utf-8"?>
<comments xmlns="http://schemas.openxmlformats.org/spreadsheetml/2006/main">
  <authors>
    <author>A. Fay Benson</author>
  </authors>
  <commentList>
    <comment ref="F42" authorId="0" shapeId="0">
      <text>
        <r>
          <rPr>
            <b/>
            <sz val="9"/>
            <color indexed="81"/>
            <rFont val="Tahoma"/>
            <family val="2"/>
          </rPr>
          <t>A. Fay Benson:</t>
        </r>
        <r>
          <rPr>
            <sz val="9"/>
            <color indexed="81"/>
            <rFont val="Tahoma"/>
            <family val="2"/>
          </rPr>
          <t xml:space="preserve">
P12 &amp; P13 are fields where 1st cutting are removed. In both of these fields compaction between 1-3 inches of depth was 400-500. Deeper readings exceeded the 500 lbs/sqinch. This was universal across all readings. Dan Carey shared that soil test showed that these pastures were 1% OM below other pastures.</t>
        </r>
      </text>
    </comment>
  </commentList>
</comments>
</file>

<file path=xl/sharedStrings.xml><?xml version="1.0" encoding="utf-8"?>
<sst xmlns="http://schemas.openxmlformats.org/spreadsheetml/2006/main" count="170" uniqueCount="44">
  <si>
    <t>DATE</t>
  </si>
  <si>
    <t>Fence</t>
  </si>
  <si>
    <t>Pasture</t>
  </si>
  <si>
    <t>Avg</t>
  </si>
  <si>
    <t>PCR</t>
  </si>
  <si>
    <t>Installed enclosure</t>
  </si>
  <si>
    <t>avg</t>
  </si>
  <si>
    <t>After 1/2 in. rain</t>
  </si>
  <si>
    <t>Hardy Farm Sydney ME.</t>
  </si>
  <si>
    <t>Kg Past</t>
  </si>
  <si>
    <t>Past</t>
  </si>
  <si>
    <t>Date</t>
  </si>
  <si>
    <t>Carey9</t>
  </si>
  <si>
    <t>Carey12</t>
  </si>
  <si>
    <t>Carey13</t>
  </si>
  <si>
    <t>Carey 2</t>
  </si>
  <si>
    <t>Carey1</t>
  </si>
  <si>
    <t>Carey3</t>
  </si>
  <si>
    <t>Enclosure2</t>
  </si>
  <si>
    <t>&gt;500</t>
  </si>
  <si>
    <t xml:space="preserve"> </t>
  </si>
  <si>
    <t>Enclosure1</t>
  </si>
  <si>
    <t>P9</t>
  </si>
  <si>
    <t>P12</t>
  </si>
  <si>
    <t>P13</t>
  </si>
  <si>
    <t>P3</t>
  </si>
  <si>
    <t>P2</t>
  </si>
  <si>
    <t>P1</t>
  </si>
  <si>
    <t>RAINFALL</t>
  </si>
  <si>
    <t>prior 7 day</t>
  </si>
  <si>
    <t>Enclosure</t>
  </si>
  <si>
    <t>Adams P</t>
  </si>
  <si>
    <t>Adams E</t>
  </si>
  <si>
    <t>Scheffler</t>
  </si>
  <si>
    <t>% Change</t>
  </si>
  <si>
    <t>SD1</t>
  </si>
  <si>
    <t>sq</t>
  </si>
  <si>
    <t>1.       For each of the nine paddocks the PCRs will be used to determine the Mean PCR.</t>
  </si>
  <si>
    <t>2.       To find the standard deviation, subtract each result from the mean and square the difference to ensure to have only positive numbers.</t>
  </si>
  <si>
    <t>3.       Sum up these squared differences and divide by the number of results minus one,</t>
  </si>
  <si>
    <t>4.       We then take the square root of that quotient.</t>
  </si>
  <si>
    <t>.047174/8</t>
  </si>
  <si>
    <t>This is the stadard deviation</t>
  </si>
  <si>
    <t>Caculating the Stadard Deviation for Adams paddock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</si>
</sst>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m/d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6" fontId="0" fillId="0" borderId="0" xfId="0" applyNumberFormat="1"/>
    <xf numFmtId="164" fontId="0" fillId="0" borderId="0" xfId="0" applyNumberFormat="1"/>
    <xf numFmtId="165" fontId="0" fillId="0" borderId="0" xfId="0" applyNumberFormat="1"/>
    <xf numFmtId="14" fontId="0" fillId="0" borderId="0" xfId="0" applyNumberFormat="1"/>
    <xf numFmtId="1" fontId="0" fillId="0" borderId="0" xfId="0" applyNumberFormat="1"/>
    <xf numFmtId="0" fontId="0" fillId="0" borderId="0" xfId="0" applyNumberFormat="1"/>
    <xf numFmtId="0" fontId="2" fillId="0" borderId="0" xfId="0" applyFont="1"/>
    <xf numFmtId="0" fontId="5" fillId="0" borderId="0" xfId="0" applyFont="1"/>
    <xf numFmtId="2" fontId="0" fillId="0" borderId="0" xfId="0" applyNumberFormat="1"/>
    <xf numFmtId="2" fontId="2" fillId="0" borderId="0" xfId="0" applyNumberFormat="1" applyFont="1"/>
    <xf numFmtId="2" fontId="5" fillId="0" borderId="0" xfId="0" applyNumberFormat="1" applyFont="1"/>
    <xf numFmtId="1" fontId="1" fillId="0" borderId="0" xfId="0" applyNumberFormat="1" applyFont="1"/>
    <xf numFmtId="2" fontId="1" fillId="0" borderId="0" xfId="0" applyNumberFormat="1" applyFont="1"/>
    <xf numFmtId="0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Pasture Compaction Ratio 2019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Adams!$I$1</c:f>
              <c:strCache>
                <c:ptCount val="1"/>
                <c:pt idx="0">
                  <c:v>Past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39A-4D93-92A9-C1E974221D4D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39A-4D93-92A9-C1E974221D4D}"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39A-4D93-92A9-C1E974221D4D}"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39A-4D93-92A9-C1E974221D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Adams!$H$2:$H$5</c:f>
              <c:numCache>
                <c:formatCode>d\-mmm</c:formatCode>
                <c:ptCount val="4"/>
                <c:pt idx="0">
                  <c:v>43940</c:v>
                </c:pt>
                <c:pt idx="1">
                  <c:v>43974</c:v>
                </c:pt>
                <c:pt idx="2">
                  <c:v>44098</c:v>
                </c:pt>
                <c:pt idx="3">
                  <c:v>44144</c:v>
                </c:pt>
              </c:numCache>
            </c:numRef>
          </c:cat>
          <c:val>
            <c:numRef>
              <c:f>Adams!$I$2:$I$5</c:f>
              <c:numCache>
                <c:formatCode>General</c:formatCode>
                <c:ptCount val="4"/>
                <c:pt idx="0">
                  <c:v>100</c:v>
                </c:pt>
                <c:pt idx="1">
                  <c:v>193</c:v>
                </c:pt>
                <c:pt idx="2">
                  <c:v>425</c:v>
                </c:pt>
                <c:pt idx="3">
                  <c:v>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9A-4D93-92A9-C1E974221D4D}"/>
            </c:ext>
          </c:extLst>
        </c:ser>
        <c:ser>
          <c:idx val="1"/>
          <c:order val="1"/>
          <c:tx>
            <c:strRef>
              <c:f>Adams!$J$1</c:f>
              <c:strCache>
                <c:ptCount val="1"/>
                <c:pt idx="0">
                  <c:v>Fence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Adams!$H$2:$H$5</c:f>
              <c:numCache>
                <c:formatCode>d\-mmm</c:formatCode>
                <c:ptCount val="4"/>
                <c:pt idx="0">
                  <c:v>43940</c:v>
                </c:pt>
                <c:pt idx="1">
                  <c:v>43974</c:v>
                </c:pt>
                <c:pt idx="2">
                  <c:v>44098</c:v>
                </c:pt>
                <c:pt idx="3">
                  <c:v>44144</c:v>
                </c:pt>
              </c:numCache>
            </c:numRef>
          </c:cat>
          <c:val>
            <c:numRef>
              <c:f>Adams!$J$2:$J$5</c:f>
              <c:numCache>
                <c:formatCode>General</c:formatCode>
                <c:ptCount val="4"/>
                <c:pt idx="0">
                  <c:v>45</c:v>
                </c:pt>
                <c:pt idx="1">
                  <c:v>93.75</c:v>
                </c:pt>
                <c:pt idx="2">
                  <c:v>200</c:v>
                </c:pt>
                <c:pt idx="3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9A-4D93-92A9-C1E974221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0012575"/>
        <c:axId val="800014655"/>
      </c:lineChart>
      <c:lineChart>
        <c:grouping val="standard"/>
        <c:varyColors val="0"/>
        <c:ser>
          <c:idx val="2"/>
          <c:order val="2"/>
          <c:tx>
            <c:strRef>
              <c:f>Adams!$K$1</c:f>
              <c:strCache>
                <c:ptCount val="1"/>
                <c:pt idx="0">
                  <c:v>PCR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Adams!$H$2:$H$5</c:f>
              <c:numCache>
                <c:formatCode>d\-mmm</c:formatCode>
                <c:ptCount val="4"/>
                <c:pt idx="0">
                  <c:v>43940</c:v>
                </c:pt>
                <c:pt idx="1">
                  <c:v>43974</c:v>
                </c:pt>
                <c:pt idx="2">
                  <c:v>44098</c:v>
                </c:pt>
                <c:pt idx="3">
                  <c:v>44144</c:v>
                </c:pt>
              </c:numCache>
            </c:numRef>
          </c:cat>
          <c:val>
            <c:numRef>
              <c:f>Adams!$K$2:$K$5</c:f>
              <c:numCache>
                <c:formatCode>General</c:formatCode>
                <c:ptCount val="4"/>
                <c:pt idx="0">
                  <c:v>0.45</c:v>
                </c:pt>
                <c:pt idx="1">
                  <c:v>0.48399999999999999</c:v>
                </c:pt>
                <c:pt idx="2">
                  <c:v>0.47099999999999997</c:v>
                </c:pt>
                <c:pt idx="3">
                  <c:v>0.46899999999999997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9A-4D93-92A9-C1E974221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4726383"/>
        <c:axId val="850558959"/>
      </c:lineChart>
      <c:dateAx>
        <c:axId val="80001257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0014655"/>
        <c:crosses val="autoZero"/>
        <c:auto val="1"/>
        <c:lblOffset val="100"/>
        <c:baseTimeUnit val="months"/>
      </c:dateAx>
      <c:valAx>
        <c:axId val="800014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lbs/in</a:t>
                </a:r>
                <a:r>
                  <a:rPr lang="en-US" sz="800"/>
                  <a:t>2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0012575"/>
        <c:crosses val="autoZero"/>
        <c:crossBetween val="between"/>
      </c:valAx>
      <c:valAx>
        <c:axId val="850558959"/>
        <c:scaling>
          <c:orientation val="minMax"/>
          <c:min val="0.30000000000000004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PCR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4726383"/>
        <c:crosses val="max"/>
        <c:crossBetween val="between"/>
      </c:valAx>
      <c:dateAx>
        <c:axId val="63472638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850558959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Paddock 12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Carey!$W$47</c:f>
              <c:strCache>
                <c:ptCount val="1"/>
                <c:pt idx="0">
                  <c:v>Past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Carey!$V$48:$V$54</c:f>
              <c:numCache>
                <c:formatCode>m/d/yyyy</c:formatCode>
                <c:ptCount val="7"/>
                <c:pt idx="0">
                  <c:v>43946</c:v>
                </c:pt>
                <c:pt idx="1">
                  <c:v>43963</c:v>
                </c:pt>
                <c:pt idx="2">
                  <c:v>43976</c:v>
                </c:pt>
                <c:pt idx="3">
                  <c:v>43990</c:v>
                </c:pt>
                <c:pt idx="4">
                  <c:v>44008</c:v>
                </c:pt>
                <c:pt idx="5">
                  <c:v>44106</c:v>
                </c:pt>
                <c:pt idx="6">
                  <c:v>44144</c:v>
                </c:pt>
              </c:numCache>
            </c:numRef>
          </c:cat>
          <c:val>
            <c:numRef>
              <c:f>Carey!$W$48:$W$54</c:f>
              <c:numCache>
                <c:formatCode>General</c:formatCode>
                <c:ptCount val="7"/>
                <c:pt idx="0">
                  <c:v>220</c:v>
                </c:pt>
                <c:pt idx="1">
                  <c:v>260</c:v>
                </c:pt>
                <c:pt idx="2">
                  <c:v>255</c:v>
                </c:pt>
                <c:pt idx="3">
                  <c:v>315</c:v>
                </c:pt>
                <c:pt idx="4">
                  <c:v>420</c:v>
                </c:pt>
                <c:pt idx="5">
                  <c:v>295</c:v>
                </c:pt>
                <c:pt idx="6">
                  <c:v>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8F-4F40-9BFE-683129FAC2EE}"/>
            </c:ext>
          </c:extLst>
        </c:ser>
        <c:ser>
          <c:idx val="1"/>
          <c:order val="1"/>
          <c:tx>
            <c:strRef>
              <c:f>Carey!$X$47</c:f>
              <c:strCache>
                <c:ptCount val="1"/>
                <c:pt idx="0">
                  <c:v>Fence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Carey!$V$48:$V$54</c:f>
              <c:numCache>
                <c:formatCode>m/d/yyyy</c:formatCode>
                <c:ptCount val="7"/>
                <c:pt idx="0">
                  <c:v>43946</c:v>
                </c:pt>
                <c:pt idx="1">
                  <c:v>43963</c:v>
                </c:pt>
                <c:pt idx="2">
                  <c:v>43976</c:v>
                </c:pt>
                <c:pt idx="3">
                  <c:v>43990</c:v>
                </c:pt>
                <c:pt idx="4">
                  <c:v>44008</c:v>
                </c:pt>
                <c:pt idx="5">
                  <c:v>44106</c:v>
                </c:pt>
                <c:pt idx="6">
                  <c:v>44144</c:v>
                </c:pt>
              </c:numCache>
            </c:numRef>
          </c:cat>
          <c:val>
            <c:numRef>
              <c:f>Carey!$X$48:$X$54</c:f>
              <c:numCache>
                <c:formatCode>General</c:formatCode>
                <c:ptCount val="7"/>
                <c:pt idx="0">
                  <c:v>195</c:v>
                </c:pt>
                <c:pt idx="1">
                  <c:v>165</c:v>
                </c:pt>
                <c:pt idx="2">
                  <c:v>155</c:v>
                </c:pt>
                <c:pt idx="3">
                  <c:v>220</c:v>
                </c:pt>
                <c:pt idx="4">
                  <c:v>360</c:v>
                </c:pt>
                <c:pt idx="5">
                  <c:v>200</c:v>
                </c:pt>
                <c:pt idx="6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8F-4F40-9BFE-683129FAC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7342239"/>
        <c:axId val="1637343903"/>
      </c:lineChart>
      <c:lineChart>
        <c:grouping val="standard"/>
        <c:varyColors val="0"/>
        <c:ser>
          <c:idx val="2"/>
          <c:order val="2"/>
          <c:tx>
            <c:strRef>
              <c:f>Carey!$Y$47</c:f>
              <c:strCache>
                <c:ptCount val="1"/>
                <c:pt idx="0">
                  <c:v>PCR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Carey!$V$48:$V$54</c:f>
              <c:numCache>
                <c:formatCode>m/d/yyyy</c:formatCode>
                <c:ptCount val="7"/>
                <c:pt idx="0">
                  <c:v>43946</c:v>
                </c:pt>
                <c:pt idx="1">
                  <c:v>43963</c:v>
                </c:pt>
                <c:pt idx="2">
                  <c:v>43976</c:v>
                </c:pt>
                <c:pt idx="3">
                  <c:v>43990</c:v>
                </c:pt>
                <c:pt idx="4">
                  <c:v>44008</c:v>
                </c:pt>
                <c:pt idx="5">
                  <c:v>44106</c:v>
                </c:pt>
                <c:pt idx="6">
                  <c:v>44144</c:v>
                </c:pt>
              </c:numCache>
            </c:numRef>
          </c:cat>
          <c:val>
            <c:numRef>
              <c:f>Carey!$Y$48:$Y$54</c:f>
              <c:numCache>
                <c:formatCode>0.00</c:formatCode>
                <c:ptCount val="7"/>
                <c:pt idx="0">
                  <c:v>0.88636363636363635</c:v>
                </c:pt>
                <c:pt idx="1">
                  <c:v>0.63461538461538458</c:v>
                </c:pt>
                <c:pt idx="2">
                  <c:v>0.60784313725490191</c:v>
                </c:pt>
                <c:pt idx="3">
                  <c:v>0.69841269841269837</c:v>
                </c:pt>
                <c:pt idx="4">
                  <c:v>0.8571428571428571</c:v>
                </c:pt>
                <c:pt idx="5">
                  <c:v>0.67796610169491522</c:v>
                </c:pt>
                <c:pt idx="6">
                  <c:v>0.64150943396226412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8F-4F40-9BFE-683129FAC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1926863"/>
        <c:axId val="1631913967"/>
      </c:lineChart>
      <c:dateAx>
        <c:axId val="16373422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Sample Date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7343903"/>
        <c:crosses val="autoZero"/>
        <c:auto val="1"/>
        <c:lblOffset val="100"/>
        <c:baseTimeUnit val="days"/>
      </c:dateAx>
      <c:valAx>
        <c:axId val="1637343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lbs/sq. inch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7342239"/>
        <c:crosses val="autoZero"/>
        <c:crossBetween val="between"/>
      </c:valAx>
      <c:valAx>
        <c:axId val="1631913967"/>
        <c:scaling>
          <c:orientation val="minMax"/>
          <c:max val="3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Compaction Ratio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1926863"/>
        <c:crosses val="max"/>
        <c:crossBetween val="between"/>
      </c:valAx>
      <c:dateAx>
        <c:axId val="163192686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31913967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Paddock 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Carey!$AG$10</c:f>
              <c:strCache>
                <c:ptCount val="1"/>
                <c:pt idx="0">
                  <c:v>Past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Carey!$AF$11:$AF$18</c:f>
              <c:numCache>
                <c:formatCode>m/d/yyyy</c:formatCode>
                <c:ptCount val="8"/>
                <c:pt idx="0">
                  <c:v>43946</c:v>
                </c:pt>
                <c:pt idx="1">
                  <c:v>43963</c:v>
                </c:pt>
                <c:pt idx="2">
                  <c:v>43976</c:v>
                </c:pt>
                <c:pt idx="3">
                  <c:v>43990</c:v>
                </c:pt>
                <c:pt idx="4">
                  <c:v>44008</c:v>
                </c:pt>
                <c:pt idx="5">
                  <c:v>44025</c:v>
                </c:pt>
                <c:pt idx="6">
                  <c:v>44106</c:v>
                </c:pt>
                <c:pt idx="7">
                  <c:v>44144</c:v>
                </c:pt>
              </c:numCache>
            </c:numRef>
          </c:cat>
          <c:val>
            <c:numRef>
              <c:f>Carey!$AG$11:$AG$18</c:f>
              <c:numCache>
                <c:formatCode>General</c:formatCode>
                <c:ptCount val="8"/>
                <c:pt idx="0">
                  <c:v>195</c:v>
                </c:pt>
                <c:pt idx="1">
                  <c:v>255</c:v>
                </c:pt>
                <c:pt idx="2">
                  <c:v>240</c:v>
                </c:pt>
                <c:pt idx="3">
                  <c:v>325</c:v>
                </c:pt>
                <c:pt idx="4">
                  <c:v>435</c:v>
                </c:pt>
                <c:pt idx="5">
                  <c:v>365</c:v>
                </c:pt>
                <c:pt idx="6">
                  <c:v>270</c:v>
                </c:pt>
                <c:pt idx="7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C3-4EE1-B9ED-FEBF09C4F658}"/>
            </c:ext>
          </c:extLst>
        </c:ser>
        <c:ser>
          <c:idx val="1"/>
          <c:order val="1"/>
          <c:tx>
            <c:strRef>
              <c:f>Carey!$AH$10</c:f>
              <c:strCache>
                <c:ptCount val="1"/>
                <c:pt idx="0">
                  <c:v>Fence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Carey!$AF$11:$AF$18</c:f>
              <c:numCache>
                <c:formatCode>m/d/yyyy</c:formatCode>
                <c:ptCount val="8"/>
                <c:pt idx="0">
                  <c:v>43946</c:v>
                </c:pt>
                <c:pt idx="1">
                  <c:v>43963</c:v>
                </c:pt>
                <c:pt idx="2">
                  <c:v>43976</c:v>
                </c:pt>
                <c:pt idx="3">
                  <c:v>43990</c:v>
                </c:pt>
                <c:pt idx="4">
                  <c:v>44008</c:v>
                </c:pt>
                <c:pt idx="5">
                  <c:v>44025</c:v>
                </c:pt>
                <c:pt idx="6">
                  <c:v>44106</c:v>
                </c:pt>
                <c:pt idx="7">
                  <c:v>44144</c:v>
                </c:pt>
              </c:numCache>
            </c:numRef>
          </c:cat>
          <c:val>
            <c:numRef>
              <c:f>Carey!$AH$11:$AH$18</c:f>
              <c:numCache>
                <c:formatCode>General</c:formatCode>
                <c:ptCount val="8"/>
                <c:pt idx="0">
                  <c:v>165</c:v>
                </c:pt>
                <c:pt idx="1">
                  <c:v>180</c:v>
                </c:pt>
                <c:pt idx="2">
                  <c:v>185</c:v>
                </c:pt>
                <c:pt idx="3">
                  <c:v>205</c:v>
                </c:pt>
                <c:pt idx="4">
                  <c:v>320</c:v>
                </c:pt>
                <c:pt idx="5">
                  <c:v>320</c:v>
                </c:pt>
                <c:pt idx="6">
                  <c:v>215</c:v>
                </c:pt>
                <c:pt idx="7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C3-4EE1-B9ED-FEBF09C4F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6921647"/>
        <c:axId val="1726914159"/>
      </c:lineChart>
      <c:lineChart>
        <c:grouping val="standard"/>
        <c:varyColors val="0"/>
        <c:ser>
          <c:idx val="2"/>
          <c:order val="2"/>
          <c:tx>
            <c:strRef>
              <c:f>Carey!$AI$10</c:f>
              <c:strCache>
                <c:ptCount val="1"/>
                <c:pt idx="0">
                  <c:v>PCR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Carey!$AF$11:$AF$18</c:f>
              <c:numCache>
                <c:formatCode>m/d/yyyy</c:formatCode>
                <c:ptCount val="8"/>
                <c:pt idx="0">
                  <c:v>43946</c:v>
                </c:pt>
                <c:pt idx="1">
                  <c:v>43963</c:v>
                </c:pt>
                <c:pt idx="2">
                  <c:v>43976</c:v>
                </c:pt>
                <c:pt idx="3">
                  <c:v>43990</c:v>
                </c:pt>
                <c:pt idx="4">
                  <c:v>44008</c:v>
                </c:pt>
                <c:pt idx="5">
                  <c:v>44025</c:v>
                </c:pt>
                <c:pt idx="6">
                  <c:v>44106</c:v>
                </c:pt>
                <c:pt idx="7">
                  <c:v>44144</c:v>
                </c:pt>
              </c:numCache>
            </c:numRef>
          </c:cat>
          <c:val>
            <c:numRef>
              <c:f>Carey!$AI$11:$AI$18</c:f>
              <c:numCache>
                <c:formatCode>0.00</c:formatCode>
                <c:ptCount val="8"/>
                <c:pt idx="0">
                  <c:v>0.84615384615384615</c:v>
                </c:pt>
                <c:pt idx="1">
                  <c:v>0.70588235294117652</c:v>
                </c:pt>
                <c:pt idx="2">
                  <c:v>0.77083333333333337</c:v>
                </c:pt>
                <c:pt idx="3">
                  <c:v>0.63076923076923075</c:v>
                </c:pt>
                <c:pt idx="4">
                  <c:v>0.73563218390804597</c:v>
                </c:pt>
                <c:pt idx="5">
                  <c:v>0.87671232876712324</c:v>
                </c:pt>
                <c:pt idx="6">
                  <c:v>0.79629629629629628</c:v>
                </c:pt>
                <c:pt idx="7">
                  <c:v>0.81395348837209303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C3-4EE1-B9ED-FEBF09C4F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6560975"/>
        <c:axId val="1726916655"/>
      </c:lineChart>
      <c:dateAx>
        <c:axId val="1726921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Sample Date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6914159"/>
        <c:crosses val="autoZero"/>
        <c:auto val="1"/>
        <c:lblOffset val="100"/>
        <c:baseTimeUnit val="days"/>
      </c:dateAx>
      <c:valAx>
        <c:axId val="17269141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Lbs/. sq inch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6921647"/>
        <c:crosses val="autoZero"/>
        <c:crossBetween val="between"/>
      </c:valAx>
      <c:valAx>
        <c:axId val="1726916655"/>
        <c:scaling>
          <c:orientation val="minMax"/>
          <c:max val="3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Compaction Ratio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6560975"/>
        <c:crosses val="max"/>
        <c:crossBetween val="between"/>
      </c:valAx>
      <c:dateAx>
        <c:axId val="1626560975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726916655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Paddock 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Carey!$AK$10</c:f>
              <c:strCache>
                <c:ptCount val="1"/>
                <c:pt idx="0">
                  <c:v>Past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Carey!$AJ$11:$AJ$18</c:f>
              <c:numCache>
                <c:formatCode>m/d/yyyy</c:formatCode>
                <c:ptCount val="8"/>
                <c:pt idx="0">
                  <c:v>43946</c:v>
                </c:pt>
                <c:pt idx="1">
                  <c:v>43963</c:v>
                </c:pt>
                <c:pt idx="2">
                  <c:v>43976</c:v>
                </c:pt>
                <c:pt idx="3">
                  <c:v>43990</c:v>
                </c:pt>
                <c:pt idx="4">
                  <c:v>44008</c:v>
                </c:pt>
                <c:pt idx="5">
                  <c:v>44025</c:v>
                </c:pt>
                <c:pt idx="6">
                  <c:v>44106</c:v>
                </c:pt>
                <c:pt idx="7">
                  <c:v>44144</c:v>
                </c:pt>
              </c:numCache>
            </c:numRef>
          </c:cat>
          <c:val>
            <c:numRef>
              <c:f>Carey!$AK$11:$AK$18</c:f>
              <c:numCache>
                <c:formatCode>General</c:formatCode>
                <c:ptCount val="8"/>
                <c:pt idx="0">
                  <c:v>210</c:v>
                </c:pt>
                <c:pt idx="1">
                  <c:v>260</c:v>
                </c:pt>
                <c:pt idx="2">
                  <c:v>265</c:v>
                </c:pt>
                <c:pt idx="3">
                  <c:v>360</c:v>
                </c:pt>
                <c:pt idx="4">
                  <c:v>470</c:v>
                </c:pt>
                <c:pt idx="5">
                  <c:v>300</c:v>
                </c:pt>
                <c:pt idx="6">
                  <c:v>295</c:v>
                </c:pt>
                <c:pt idx="7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E3-4E40-8F85-FE96AD51DCC1}"/>
            </c:ext>
          </c:extLst>
        </c:ser>
        <c:ser>
          <c:idx val="1"/>
          <c:order val="1"/>
          <c:tx>
            <c:strRef>
              <c:f>Carey!$AL$10</c:f>
              <c:strCache>
                <c:ptCount val="1"/>
                <c:pt idx="0">
                  <c:v>Fence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Carey!$AJ$11:$AJ$18</c:f>
              <c:numCache>
                <c:formatCode>m/d/yyyy</c:formatCode>
                <c:ptCount val="8"/>
                <c:pt idx="0">
                  <c:v>43946</c:v>
                </c:pt>
                <c:pt idx="1">
                  <c:v>43963</c:v>
                </c:pt>
                <c:pt idx="2">
                  <c:v>43976</c:v>
                </c:pt>
                <c:pt idx="3">
                  <c:v>43990</c:v>
                </c:pt>
                <c:pt idx="4">
                  <c:v>44008</c:v>
                </c:pt>
                <c:pt idx="5">
                  <c:v>44025</c:v>
                </c:pt>
                <c:pt idx="6">
                  <c:v>44106</c:v>
                </c:pt>
                <c:pt idx="7">
                  <c:v>44144</c:v>
                </c:pt>
              </c:numCache>
            </c:numRef>
          </c:cat>
          <c:val>
            <c:numRef>
              <c:f>Carey!$AL$11:$AL$18</c:f>
              <c:numCache>
                <c:formatCode>General</c:formatCode>
                <c:ptCount val="8"/>
                <c:pt idx="0">
                  <c:v>165</c:v>
                </c:pt>
                <c:pt idx="1">
                  <c:v>180</c:v>
                </c:pt>
                <c:pt idx="2">
                  <c:v>185</c:v>
                </c:pt>
                <c:pt idx="3">
                  <c:v>245</c:v>
                </c:pt>
                <c:pt idx="4">
                  <c:v>310</c:v>
                </c:pt>
                <c:pt idx="5">
                  <c:v>235</c:v>
                </c:pt>
                <c:pt idx="6">
                  <c:v>240</c:v>
                </c:pt>
                <c:pt idx="7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E3-4E40-8F85-FE96AD51D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1834063"/>
        <c:axId val="1721834479"/>
      </c:lineChart>
      <c:lineChart>
        <c:grouping val="standard"/>
        <c:varyColors val="0"/>
        <c:ser>
          <c:idx val="2"/>
          <c:order val="2"/>
          <c:tx>
            <c:strRef>
              <c:f>Carey!$AM$10</c:f>
              <c:strCache>
                <c:ptCount val="1"/>
                <c:pt idx="0">
                  <c:v>PCR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Carey!$AJ$11:$AJ$18</c:f>
              <c:numCache>
                <c:formatCode>m/d/yyyy</c:formatCode>
                <c:ptCount val="8"/>
                <c:pt idx="0">
                  <c:v>43946</c:v>
                </c:pt>
                <c:pt idx="1">
                  <c:v>43963</c:v>
                </c:pt>
                <c:pt idx="2">
                  <c:v>43976</c:v>
                </c:pt>
                <c:pt idx="3">
                  <c:v>43990</c:v>
                </c:pt>
                <c:pt idx="4">
                  <c:v>44008</c:v>
                </c:pt>
                <c:pt idx="5">
                  <c:v>44025</c:v>
                </c:pt>
                <c:pt idx="6">
                  <c:v>44106</c:v>
                </c:pt>
                <c:pt idx="7">
                  <c:v>44144</c:v>
                </c:pt>
              </c:numCache>
            </c:numRef>
          </c:cat>
          <c:val>
            <c:numRef>
              <c:f>Carey!$AM$11:$AM$18</c:f>
              <c:numCache>
                <c:formatCode>0.00</c:formatCode>
                <c:ptCount val="8"/>
                <c:pt idx="0">
                  <c:v>0.7857142857142857</c:v>
                </c:pt>
                <c:pt idx="1">
                  <c:v>0.69230769230769229</c:v>
                </c:pt>
                <c:pt idx="2">
                  <c:v>0.69811320754716977</c:v>
                </c:pt>
                <c:pt idx="3">
                  <c:v>0.68055555555555558</c:v>
                </c:pt>
                <c:pt idx="4">
                  <c:v>0.65957446808510634</c:v>
                </c:pt>
                <c:pt idx="5">
                  <c:v>0.78333333333333333</c:v>
                </c:pt>
                <c:pt idx="6">
                  <c:v>0.81355932203389836</c:v>
                </c:pt>
                <c:pt idx="7">
                  <c:v>0.62745098039215685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E3-4E40-8F85-FE96AD51D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6958831"/>
        <c:axId val="1846960495"/>
      </c:lineChart>
      <c:dateAx>
        <c:axId val="172183406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Sample Date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1834479"/>
        <c:crosses val="autoZero"/>
        <c:auto val="1"/>
        <c:lblOffset val="100"/>
        <c:baseTimeUnit val="days"/>
      </c:dateAx>
      <c:valAx>
        <c:axId val="1721834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Lbs/sq.</a:t>
                </a:r>
                <a:r>
                  <a:rPr lang="en-US" baseline="0"/>
                  <a:t> Inch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1834063"/>
        <c:crosses val="autoZero"/>
        <c:crossBetween val="between"/>
      </c:valAx>
      <c:valAx>
        <c:axId val="1846960495"/>
        <c:scaling>
          <c:orientation val="minMax"/>
          <c:max val="3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Compaction</a:t>
                </a:r>
                <a:r>
                  <a:rPr lang="en-US" baseline="0"/>
                  <a:t> Ratio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6958831"/>
        <c:crosses val="max"/>
        <c:crossBetween val="between"/>
      </c:valAx>
      <c:dateAx>
        <c:axId val="1846958831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6960495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PCR Thoughout 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4447-484B-89D5-333D49B8717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447-484B-89D5-333D49B8717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447-484B-89D5-333D49B8717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447-484B-89D5-333D49B8717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447-484B-89D5-333D49B8717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447-484B-89D5-333D49B87170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4447-484B-89D5-333D49B87170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447-484B-89D5-333D49B87170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4447-484B-89D5-333D49B87170}"/>
              </c:ext>
            </c:extLst>
          </c:dPt>
          <c:cat>
            <c:strRef>
              <c:f>Carey!$U$78:$U$86</c:f>
              <c:strCache>
                <c:ptCount val="9"/>
                <c:pt idx="0">
                  <c:v>Adams P</c:v>
                </c:pt>
                <c:pt idx="1">
                  <c:v>Adams E</c:v>
                </c:pt>
                <c:pt idx="2">
                  <c:v>Scheffler</c:v>
                </c:pt>
                <c:pt idx="3">
                  <c:v>P9</c:v>
                </c:pt>
                <c:pt idx="4">
                  <c:v>P12</c:v>
                </c:pt>
                <c:pt idx="5">
                  <c:v>P13</c:v>
                </c:pt>
                <c:pt idx="6">
                  <c:v>P3</c:v>
                </c:pt>
                <c:pt idx="7">
                  <c:v>P2</c:v>
                </c:pt>
                <c:pt idx="8">
                  <c:v>P1</c:v>
                </c:pt>
              </c:strCache>
            </c:strRef>
          </c:cat>
          <c:val>
            <c:numRef>
              <c:f>Carey!$V$78:$V$86</c:f>
              <c:numCache>
                <c:formatCode>0.00</c:formatCode>
                <c:ptCount val="9"/>
                <c:pt idx="0">
                  <c:v>0.66666666666666663</c:v>
                </c:pt>
                <c:pt idx="1">
                  <c:v>0.79129716848059495</c:v>
                </c:pt>
                <c:pt idx="2">
                  <c:v>0.72898191757363073</c:v>
                </c:pt>
                <c:pt idx="3">
                  <c:v>0.55000000000000004</c:v>
                </c:pt>
                <c:pt idx="4">
                  <c:v>0.72705730258073231</c:v>
                </c:pt>
                <c:pt idx="5">
                  <c:v>0.86</c:v>
                </c:pt>
                <c:pt idx="6">
                  <c:v>0.65</c:v>
                </c:pt>
                <c:pt idx="7">
                  <c:v>0.77</c:v>
                </c:pt>
                <c:pt idx="8">
                  <c:v>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41-43B9-BC90-965523119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2737327"/>
        <c:axId val="232738575"/>
      </c:barChart>
      <c:catAx>
        <c:axId val="2327373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738575"/>
        <c:crosses val="autoZero"/>
        <c:auto val="1"/>
        <c:lblAlgn val="ctr"/>
        <c:lblOffset val="100"/>
        <c:noMultiLvlLbl val="0"/>
      </c:catAx>
      <c:valAx>
        <c:axId val="232738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7373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Adams PCR 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Adams!$L$46</c:f>
              <c:strCache>
                <c:ptCount val="1"/>
                <c:pt idx="0">
                  <c:v>Past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Adams!$K$47:$K$55</c:f>
              <c:numCache>
                <c:formatCode>m/d/yyyy</c:formatCode>
                <c:ptCount val="9"/>
                <c:pt idx="0">
                  <c:v>43928</c:v>
                </c:pt>
                <c:pt idx="1">
                  <c:v>43963</c:v>
                </c:pt>
                <c:pt idx="2">
                  <c:v>43976</c:v>
                </c:pt>
                <c:pt idx="3">
                  <c:v>43990</c:v>
                </c:pt>
                <c:pt idx="4">
                  <c:v>44008</c:v>
                </c:pt>
                <c:pt idx="5">
                  <c:v>44025</c:v>
                </c:pt>
                <c:pt idx="6">
                  <c:v>44055</c:v>
                </c:pt>
                <c:pt idx="7">
                  <c:v>44106</c:v>
                </c:pt>
                <c:pt idx="8">
                  <c:v>44144</c:v>
                </c:pt>
              </c:numCache>
            </c:numRef>
          </c:cat>
          <c:val>
            <c:numRef>
              <c:f>Adams!$L$47:$L$55</c:f>
              <c:numCache>
                <c:formatCode>0.00</c:formatCode>
                <c:ptCount val="9"/>
                <c:pt idx="0">
                  <c:v>181.25</c:v>
                </c:pt>
                <c:pt idx="1">
                  <c:v>206.25</c:v>
                </c:pt>
                <c:pt idx="2">
                  <c:v>325</c:v>
                </c:pt>
                <c:pt idx="3">
                  <c:v>356.25</c:v>
                </c:pt>
                <c:pt idx="4">
                  <c:v>468.75</c:v>
                </c:pt>
                <c:pt idx="5">
                  <c:v>400</c:v>
                </c:pt>
                <c:pt idx="6">
                  <c:v>450</c:v>
                </c:pt>
                <c:pt idx="7">
                  <c:v>306.25</c:v>
                </c:pt>
                <c:pt idx="8">
                  <c:v>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5-4BEA-83E8-4EBD8E47832D}"/>
            </c:ext>
          </c:extLst>
        </c:ser>
        <c:ser>
          <c:idx val="1"/>
          <c:order val="1"/>
          <c:tx>
            <c:strRef>
              <c:f>Adams!$M$46</c:f>
              <c:strCache>
                <c:ptCount val="1"/>
                <c:pt idx="0">
                  <c:v>Fence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Adams!$K$47:$K$55</c:f>
              <c:numCache>
                <c:formatCode>m/d/yyyy</c:formatCode>
                <c:ptCount val="9"/>
                <c:pt idx="0">
                  <c:v>43928</c:v>
                </c:pt>
                <c:pt idx="1">
                  <c:v>43963</c:v>
                </c:pt>
                <c:pt idx="2">
                  <c:v>43976</c:v>
                </c:pt>
                <c:pt idx="3">
                  <c:v>43990</c:v>
                </c:pt>
                <c:pt idx="4">
                  <c:v>44008</c:v>
                </c:pt>
                <c:pt idx="5">
                  <c:v>44025</c:v>
                </c:pt>
                <c:pt idx="6">
                  <c:v>44055</c:v>
                </c:pt>
                <c:pt idx="7">
                  <c:v>44106</c:v>
                </c:pt>
                <c:pt idx="8">
                  <c:v>44144</c:v>
                </c:pt>
              </c:numCache>
            </c:numRef>
          </c:cat>
          <c:val>
            <c:numRef>
              <c:f>Adams!$M$47:$M$55</c:f>
              <c:numCache>
                <c:formatCode>General</c:formatCode>
                <c:ptCount val="9"/>
                <c:pt idx="0">
                  <c:v>87.5</c:v>
                </c:pt>
                <c:pt idx="1">
                  <c:v>112.5</c:v>
                </c:pt>
                <c:pt idx="2">
                  <c:v>162.5</c:v>
                </c:pt>
                <c:pt idx="3">
                  <c:v>218.75</c:v>
                </c:pt>
                <c:pt idx="4">
                  <c:v>331.25</c:v>
                </c:pt>
                <c:pt idx="5">
                  <c:v>231.25</c:v>
                </c:pt>
                <c:pt idx="6">
                  <c:v>231.25</c:v>
                </c:pt>
                <c:pt idx="7">
                  <c:v>187.5</c:v>
                </c:pt>
                <c:pt idx="8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65-4BEA-83E8-4EBD8E478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933792"/>
        <c:axId val="49933376"/>
      </c:lineChart>
      <c:lineChart>
        <c:grouping val="standard"/>
        <c:varyColors val="0"/>
        <c:ser>
          <c:idx val="2"/>
          <c:order val="2"/>
          <c:tx>
            <c:strRef>
              <c:f>Adams!$N$46</c:f>
              <c:strCache>
                <c:ptCount val="1"/>
                <c:pt idx="0">
                  <c:v>PCR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Adams!$N$47:$N$55</c:f>
              <c:numCache>
                <c:formatCode>0.00</c:formatCode>
                <c:ptCount val="9"/>
                <c:pt idx="0">
                  <c:v>0.48275862068965519</c:v>
                </c:pt>
                <c:pt idx="1">
                  <c:v>0.54545454545454541</c:v>
                </c:pt>
                <c:pt idx="2">
                  <c:v>0.5</c:v>
                </c:pt>
                <c:pt idx="3">
                  <c:v>0.61403508771929827</c:v>
                </c:pt>
                <c:pt idx="4">
                  <c:v>0.70666666666666667</c:v>
                </c:pt>
                <c:pt idx="5">
                  <c:v>0.578125</c:v>
                </c:pt>
                <c:pt idx="6">
                  <c:v>0.51388888888888884</c:v>
                </c:pt>
                <c:pt idx="7">
                  <c:v>0.61224489795918369</c:v>
                </c:pt>
                <c:pt idx="8">
                  <c:v>0.66666666666666663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65-4BEA-83E8-4EBD8E478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9093680"/>
        <c:axId val="2049092848"/>
      </c:lineChart>
      <c:dateAx>
        <c:axId val="49933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Sample Date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33376"/>
        <c:crosses val="autoZero"/>
        <c:auto val="1"/>
        <c:lblOffset val="100"/>
        <c:baseTimeUnit val="days"/>
      </c:dateAx>
      <c:valAx>
        <c:axId val="49933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Lbs/sq inch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33792"/>
        <c:crosses val="autoZero"/>
        <c:crossBetween val="between"/>
      </c:valAx>
      <c:valAx>
        <c:axId val="2049092848"/>
        <c:scaling>
          <c:orientation val="minMax"/>
          <c:max val="3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Compaction Ratio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9093680"/>
        <c:crosses val="max"/>
        <c:crossBetween val="between"/>
      </c:valAx>
      <c:catAx>
        <c:axId val="2049093680"/>
        <c:scaling>
          <c:orientation val="minMax"/>
        </c:scaling>
        <c:delete val="1"/>
        <c:axPos val="b"/>
        <c:majorTickMark val="out"/>
        <c:minorTickMark val="none"/>
        <c:tickLblPos val="nextTo"/>
        <c:crossAx val="20490928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Adams Enclosure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3527640550880989E-2"/>
          <c:y val="0.15012865497076025"/>
          <c:w val="0.80065963534920981"/>
          <c:h val="0.51172666574572911"/>
        </c:manualLayout>
      </c:layout>
      <c:lineChart>
        <c:grouping val="standard"/>
        <c:varyColors val="0"/>
        <c:ser>
          <c:idx val="0"/>
          <c:order val="0"/>
          <c:tx>
            <c:v>Enclosure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Adams!$K$77:$K$86</c15:sqref>
                  </c15:fullRef>
                </c:ext>
              </c:extLst>
              <c:f>Adams!$K$78:$K$86</c:f>
              <c:numCache>
                <c:formatCode>m/d/yyyy</c:formatCode>
                <c:ptCount val="9"/>
                <c:pt idx="0">
                  <c:v>43928</c:v>
                </c:pt>
                <c:pt idx="1">
                  <c:v>43963</c:v>
                </c:pt>
                <c:pt idx="2">
                  <c:v>43976</c:v>
                </c:pt>
                <c:pt idx="3">
                  <c:v>43990</c:v>
                </c:pt>
                <c:pt idx="4">
                  <c:v>44008</c:v>
                </c:pt>
                <c:pt idx="5">
                  <c:v>44025</c:v>
                </c:pt>
                <c:pt idx="6">
                  <c:v>44055</c:v>
                </c:pt>
                <c:pt idx="7">
                  <c:v>44106</c:v>
                </c:pt>
                <c:pt idx="8">
                  <c:v>44144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Adams!$L$77:$L$86</c15:sqref>
                  </c15:fullRef>
                </c:ext>
              </c:extLst>
              <c:f>Adams!$L$78:$L$86</c:f>
              <c:numCache>
                <c:formatCode>General</c:formatCode>
                <c:ptCount val="9"/>
                <c:pt idx="0">
                  <c:v>175</c:v>
                </c:pt>
                <c:pt idx="1">
                  <c:v>195</c:v>
                </c:pt>
                <c:pt idx="2">
                  <c:v>215</c:v>
                </c:pt>
                <c:pt idx="3">
                  <c:v>255</c:v>
                </c:pt>
                <c:pt idx="4">
                  <c:v>360</c:v>
                </c:pt>
                <c:pt idx="5">
                  <c:v>240</c:v>
                </c:pt>
                <c:pt idx="6">
                  <c:v>290</c:v>
                </c:pt>
                <c:pt idx="7">
                  <c:v>210</c:v>
                </c:pt>
                <c:pt idx="8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4C-45BD-9E30-A297C8307772}"/>
            </c:ext>
          </c:extLst>
        </c:ser>
        <c:ser>
          <c:idx val="1"/>
          <c:order val="1"/>
          <c:tx>
            <c:v>Fenceline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Adams!$K$77:$K$86</c15:sqref>
                  </c15:fullRef>
                </c:ext>
              </c:extLst>
              <c:f>Adams!$K$78:$K$86</c:f>
              <c:numCache>
                <c:formatCode>m/d/yyyy</c:formatCode>
                <c:ptCount val="9"/>
                <c:pt idx="0">
                  <c:v>43928</c:v>
                </c:pt>
                <c:pt idx="1">
                  <c:v>43963</c:v>
                </c:pt>
                <c:pt idx="2">
                  <c:v>43976</c:v>
                </c:pt>
                <c:pt idx="3">
                  <c:v>43990</c:v>
                </c:pt>
                <c:pt idx="4">
                  <c:v>44008</c:v>
                </c:pt>
                <c:pt idx="5">
                  <c:v>44025</c:v>
                </c:pt>
                <c:pt idx="6">
                  <c:v>44055</c:v>
                </c:pt>
                <c:pt idx="7">
                  <c:v>44106</c:v>
                </c:pt>
                <c:pt idx="8">
                  <c:v>44144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Adams!$M$77:$M$86</c15:sqref>
                  </c15:fullRef>
                </c:ext>
              </c:extLst>
              <c:f>Adams!$M$78:$M$86</c:f>
              <c:numCache>
                <c:formatCode>General</c:formatCode>
                <c:ptCount val="9"/>
                <c:pt idx="0">
                  <c:v>87.5</c:v>
                </c:pt>
                <c:pt idx="1">
                  <c:v>112.5</c:v>
                </c:pt>
                <c:pt idx="2">
                  <c:v>162.5</c:v>
                </c:pt>
                <c:pt idx="3">
                  <c:v>218.75</c:v>
                </c:pt>
                <c:pt idx="4">
                  <c:v>331.25</c:v>
                </c:pt>
                <c:pt idx="5">
                  <c:v>231.25</c:v>
                </c:pt>
                <c:pt idx="6">
                  <c:v>231.25</c:v>
                </c:pt>
                <c:pt idx="7">
                  <c:v>187.5</c:v>
                </c:pt>
                <c:pt idx="8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4C-45BD-9E30-A297C8307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113743"/>
        <c:axId val="337116655"/>
      </c:lineChart>
      <c:lineChart>
        <c:grouping val="standard"/>
        <c:varyColors val="0"/>
        <c:ser>
          <c:idx val="2"/>
          <c:order val="2"/>
          <c:tx>
            <c:v>PCR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Adams!$K$77:$K$86</c15:sqref>
                  </c15:fullRef>
                </c:ext>
              </c:extLst>
              <c:f>Adams!$K$78:$K$86</c:f>
              <c:numCache>
                <c:formatCode>m/d/yyyy</c:formatCode>
                <c:ptCount val="9"/>
                <c:pt idx="0">
                  <c:v>43928</c:v>
                </c:pt>
                <c:pt idx="1">
                  <c:v>43963</c:v>
                </c:pt>
                <c:pt idx="2">
                  <c:v>43976</c:v>
                </c:pt>
                <c:pt idx="3">
                  <c:v>43990</c:v>
                </c:pt>
                <c:pt idx="4">
                  <c:v>44008</c:v>
                </c:pt>
                <c:pt idx="5">
                  <c:v>44025</c:v>
                </c:pt>
                <c:pt idx="6">
                  <c:v>44055</c:v>
                </c:pt>
                <c:pt idx="7">
                  <c:v>44106</c:v>
                </c:pt>
                <c:pt idx="8">
                  <c:v>44144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Adams!$N$77:$N$86</c15:sqref>
                  </c15:fullRef>
                </c:ext>
              </c:extLst>
              <c:f>Adams!$N$78:$N$86</c:f>
              <c:numCache>
                <c:formatCode>0.00</c:formatCode>
                <c:ptCount val="9"/>
                <c:pt idx="0">
                  <c:v>0.5</c:v>
                </c:pt>
                <c:pt idx="1">
                  <c:v>0.57692307692307687</c:v>
                </c:pt>
                <c:pt idx="2">
                  <c:v>0.7558139534883721</c:v>
                </c:pt>
                <c:pt idx="3">
                  <c:v>0.85784313725490191</c:v>
                </c:pt>
                <c:pt idx="4">
                  <c:v>0.92013888888888884</c:v>
                </c:pt>
                <c:pt idx="5">
                  <c:v>0.96354166666666663</c:v>
                </c:pt>
                <c:pt idx="6">
                  <c:v>0.79741379310344829</c:v>
                </c:pt>
                <c:pt idx="7">
                  <c:v>0.8928571428571429</c:v>
                </c:pt>
                <c:pt idx="8">
                  <c:v>0.8571428571428571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4C-45BD-9E30-A297C8307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078463"/>
        <c:axId val="237080543"/>
      </c:lineChart>
      <c:dateAx>
        <c:axId val="33711374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Sample Date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7116655"/>
        <c:crosses val="autoZero"/>
        <c:auto val="1"/>
        <c:lblOffset val="100"/>
        <c:baseTimeUnit val="days"/>
      </c:dateAx>
      <c:valAx>
        <c:axId val="337116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bs/sq.inch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7113743"/>
        <c:crosses val="autoZero"/>
        <c:crossBetween val="between"/>
      </c:valAx>
      <c:valAx>
        <c:axId val="237080543"/>
        <c:scaling>
          <c:orientation val="minMax"/>
          <c:max val="3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Compaction Ratio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078463"/>
        <c:crosses val="max"/>
        <c:crossBetween val="between"/>
      </c:valAx>
      <c:dateAx>
        <c:axId val="23707846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708054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Change In Compaction After One Year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008-4587-8992-06BE2AC4866F}"/>
              </c:ext>
            </c:extLst>
          </c:dPt>
          <c:cat>
            <c:strRef>
              <c:f>Adams!$X$46:$Y$46</c:f>
              <c:strCache>
                <c:ptCount val="2"/>
                <c:pt idx="0">
                  <c:v>Enclosure</c:v>
                </c:pt>
                <c:pt idx="1">
                  <c:v>Pasture</c:v>
                </c:pt>
              </c:strCache>
            </c:strRef>
          </c:cat>
          <c:val>
            <c:numRef>
              <c:f>Adams!$X$47:$Y$47</c:f>
              <c:numCache>
                <c:formatCode>0</c:formatCode>
                <c:ptCount val="2"/>
                <c:pt idx="0" formatCode="General">
                  <c:v>235</c:v>
                </c:pt>
                <c:pt idx="1">
                  <c:v>324.30555555555554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08-4587-8992-06BE2AC48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8207200"/>
        <c:axId val="708206368"/>
      </c:barChart>
      <c:catAx>
        <c:axId val="70820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206368"/>
        <c:crosses val="autoZero"/>
        <c:auto val="1"/>
        <c:lblAlgn val="ctr"/>
        <c:lblOffset val="100"/>
        <c:noMultiLvlLbl val="0"/>
      </c:catAx>
      <c:valAx>
        <c:axId val="70820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Lbs/sq. inch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207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Pasture Compaction Ratio 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Scheffler!$J$3</c:f>
              <c:strCache>
                <c:ptCount val="1"/>
                <c:pt idx="0">
                  <c:v>Past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Scheffler!$I$4:$I$8</c:f>
              <c:numCache>
                <c:formatCode>m/d;@</c:formatCode>
                <c:ptCount val="5"/>
                <c:pt idx="0">
                  <c:v>43974</c:v>
                </c:pt>
                <c:pt idx="1">
                  <c:v>43992</c:v>
                </c:pt>
                <c:pt idx="2">
                  <c:v>44097</c:v>
                </c:pt>
                <c:pt idx="3">
                  <c:v>44098</c:v>
                </c:pt>
                <c:pt idx="4">
                  <c:v>44144</c:v>
                </c:pt>
              </c:numCache>
            </c:numRef>
          </c:cat>
          <c:val>
            <c:numRef>
              <c:f>Scheffler!$J$4:$J$8</c:f>
              <c:numCache>
                <c:formatCode>General</c:formatCode>
                <c:ptCount val="5"/>
                <c:pt idx="0">
                  <c:v>105.25</c:v>
                </c:pt>
                <c:pt idx="1">
                  <c:v>305</c:v>
                </c:pt>
                <c:pt idx="2">
                  <c:v>312</c:v>
                </c:pt>
                <c:pt idx="3">
                  <c:v>275</c:v>
                </c:pt>
                <c:pt idx="4">
                  <c:v>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0E-413F-B393-262644BA22C2}"/>
            </c:ext>
          </c:extLst>
        </c:ser>
        <c:ser>
          <c:idx val="1"/>
          <c:order val="1"/>
          <c:tx>
            <c:strRef>
              <c:f>Scheffler!$K$3</c:f>
              <c:strCache>
                <c:ptCount val="1"/>
                <c:pt idx="0">
                  <c:v>Fence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Scheffler!$I$4:$I$8</c:f>
              <c:numCache>
                <c:formatCode>m/d;@</c:formatCode>
                <c:ptCount val="5"/>
                <c:pt idx="0">
                  <c:v>43974</c:v>
                </c:pt>
                <c:pt idx="1">
                  <c:v>43992</c:v>
                </c:pt>
                <c:pt idx="2">
                  <c:v>44097</c:v>
                </c:pt>
                <c:pt idx="3">
                  <c:v>44098</c:v>
                </c:pt>
                <c:pt idx="4">
                  <c:v>44144</c:v>
                </c:pt>
              </c:numCache>
            </c:numRef>
          </c:cat>
          <c:val>
            <c:numRef>
              <c:f>Scheffler!$K$4:$K$8</c:f>
              <c:numCache>
                <c:formatCode>General</c:formatCode>
                <c:ptCount val="5"/>
                <c:pt idx="0">
                  <c:v>56</c:v>
                </c:pt>
                <c:pt idx="1">
                  <c:v>205</c:v>
                </c:pt>
                <c:pt idx="2">
                  <c:v>211</c:v>
                </c:pt>
                <c:pt idx="3">
                  <c:v>170</c:v>
                </c:pt>
                <c:pt idx="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0E-413F-B393-262644BA2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4709615"/>
        <c:axId val="634711695"/>
      </c:lineChart>
      <c:lineChart>
        <c:grouping val="standard"/>
        <c:varyColors val="0"/>
        <c:ser>
          <c:idx val="2"/>
          <c:order val="2"/>
          <c:tx>
            <c:strRef>
              <c:f>Scheffler!$L$3</c:f>
              <c:strCache>
                <c:ptCount val="1"/>
                <c:pt idx="0">
                  <c:v>PCR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Scheffler!$I$4:$I$8</c:f>
              <c:numCache>
                <c:formatCode>m/d;@</c:formatCode>
                <c:ptCount val="5"/>
                <c:pt idx="0">
                  <c:v>43974</c:v>
                </c:pt>
                <c:pt idx="1">
                  <c:v>43992</c:v>
                </c:pt>
                <c:pt idx="2">
                  <c:v>44097</c:v>
                </c:pt>
                <c:pt idx="3">
                  <c:v>44098</c:v>
                </c:pt>
                <c:pt idx="4">
                  <c:v>44144</c:v>
                </c:pt>
              </c:numCache>
            </c:numRef>
          </c:cat>
          <c:val>
            <c:numRef>
              <c:f>Scheffler!$L$4:$L$8</c:f>
              <c:numCache>
                <c:formatCode>General</c:formatCode>
                <c:ptCount val="5"/>
                <c:pt idx="0">
                  <c:v>0.54</c:v>
                </c:pt>
                <c:pt idx="1">
                  <c:v>0.67200000000000004</c:v>
                </c:pt>
                <c:pt idx="2">
                  <c:v>0.67700000000000005</c:v>
                </c:pt>
                <c:pt idx="3">
                  <c:v>0.61799999999999999</c:v>
                </c:pt>
                <c:pt idx="4">
                  <c:v>0.46899999999999997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0E-413F-B393-262644BA2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7921967"/>
        <c:axId val="637920719"/>
      </c:lineChart>
      <c:dateAx>
        <c:axId val="63470961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4711695"/>
        <c:crosses val="autoZero"/>
        <c:auto val="1"/>
        <c:lblOffset val="100"/>
        <c:baseTimeUnit val="days"/>
      </c:dateAx>
      <c:valAx>
        <c:axId val="634711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lbs./in2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4709615"/>
        <c:crosses val="autoZero"/>
        <c:crossBetween val="between"/>
      </c:valAx>
      <c:valAx>
        <c:axId val="637920719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PRC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7921967"/>
        <c:crosses val="max"/>
        <c:crossBetween val="between"/>
      </c:valAx>
      <c:dateAx>
        <c:axId val="637921967"/>
        <c:scaling>
          <c:orientation val="minMax"/>
        </c:scaling>
        <c:delete val="1"/>
        <c:axPos val="b"/>
        <c:numFmt formatCode="m/d;@" sourceLinked="1"/>
        <c:majorTickMark val="out"/>
        <c:minorTickMark val="none"/>
        <c:tickLblPos val="nextTo"/>
        <c:crossAx val="637920719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Scheffler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Scheffler!$L$45</c:f>
              <c:strCache>
                <c:ptCount val="1"/>
                <c:pt idx="0">
                  <c:v>Past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Scheffler!$K$46:$K$54</c:f>
              <c:numCache>
                <c:formatCode>m/d/yyyy</c:formatCode>
                <c:ptCount val="9"/>
                <c:pt idx="0">
                  <c:v>43928</c:v>
                </c:pt>
                <c:pt idx="1">
                  <c:v>43963</c:v>
                </c:pt>
                <c:pt idx="2">
                  <c:v>43976</c:v>
                </c:pt>
                <c:pt idx="3">
                  <c:v>43990</c:v>
                </c:pt>
                <c:pt idx="4">
                  <c:v>44008</c:v>
                </c:pt>
                <c:pt idx="5">
                  <c:v>44025</c:v>
                </c:pt>
                <c:pt idx="6">
                  <c:v>44055</c:v>
                </c:pt>
                <c:pt idx="7">
                  <c:v>44106</c:v>
                </c:pt>
                <c:pt idx="8">
                  <c:v>44144</c:v>
                </c:pt>
              </c:numCache>
            </c:numRef>
          </c:cat>
          <c:val>
            <c:numRef>
              <c:f>Scheffler!$L$46:$L$54</c:f>
              <c:numCache>
                <c:formatCode>General</c:formatCode>
                <c:ptCount val="9"/>
                <c:pt idx="0">
                  <c:v>175</c:v>
                </c:pt>
                <c:pt idx="1">
                  <c:v>180</c:v>
                </c:pt>
                <c:pt idx="2">
                  <c:v>210</c:v>
                </c:pt>
                <c:pt idx="3">
                  <c:v>225</c:v>
                </c:pt>
                <c:pt idx="4">
                  <c:v>280</c:v>
                </c:pt>
                <c:pt idx="5">
                  <c:v>225</c:v>
                </c:pt>
                <c:pt idx="6">
                  <c:v>320</c:v>
                </c:pt>
                <c:pt idx="7">
                  <c:v>275</c:v>
                </c:pt>
                <c:pt idx="8">
                  <c:v>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A1-4F64-B065-E9C93515CAB4}"/>
            </c:ext>
          </c:extLst>
        </c:ser>
        <c:ser>
          <c:idx val="1"/>
          <c:order val="1"/>
          <c:tx>
            <c:strRef>
              <c:f>Scheffler!$M$45</c:f>
              <c:strCache>
                <c:ptCount val="1"/>
                <c:pt idx="0">
                  <c:v>Fence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Scheffler!$K$46:$K$54</c:f>
              <c:numCache>
                <c:formatCode>m/d/yyyy</c:formatCode>
                <c:ptCount val="9"/>
                <c:pt idx="0">
                  <c:v>43928</c:v>
                </c:pt>
                <c:pt idx="1">
                  <c:v>43963</c:v>
                </c:pt>
                <c:pt idx="2">
                  <c:v>43976</c:v>
                </c:pt>
                <c:pt idx="3">
                  <c:v>43990</c:v>
                </c:pt>
                <c:pt idx="4">
                  <c:v>44008</c:v>
                </c:pt>
                <c:pt idx="5">
                  <c:v>44025</c:v>
                </c:pt>
                <c:pt idx="6">
                  <c:v>44055</c:v>
                </c:pt>
                <c:pt idx="7">
                  <c:v>44106</c:v>
                </c:pt>
                <c:pt idx="8">
                  <c:v>44144</c:v>
                </c:pt>
              </c:numCache>
            </c:numRef>
          </c:cat>
          <c:val>
            <c:numRef>
              <c:f>Scheffler!$M$46:$M$54</c:f>
              <c:numCache>
                <c:formatCode>General</c:formatCode>
                <c:ptCount val="9"/>
                <c:pt idx="0">
                  <c:v>87.5</c:v>
                </c:pt>
                <c:pt idx="1">
                  <c:v>90.2</c:v>
                </c:pt>
                <c:pt idx="2">
                  <c:v>150</c:v>
                </c:pt>
                <c:pt idx="3">
                  <c:v>130</c:v>
                </c:pt>
                <c:pt idx="4">
                  <c:v>230</c:v>
                </c:pt>
                <c:pt idx="5">
                  <c:v>115</c:v>
                </c:pt>
                <c:pt idx="6">
                  <c:v>220</c:v>
                </c:pt>
                <c:pt idx="7">
                  <c:v>170</c:v>
                </c:pt>
                <c:pt idx="8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A1-4F64-B065-E9C93515C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216479"/>
        <c:axId val="334218559"/>
      </c:lineChart>
      <c:lineChart>
        <c:grouping val="standard"/>
        <c:varyColors val="0"/>
        <c:ser>
          <c:idx val="2"/>
          <c:order val="2"/>
          <c:tx>
            <c:strRef>
              <c:f>Scheffler!$N$45</c:f>
              <c:strCache>
                <c:ptCount val="1"/>
                <c:pt idx="0">
                  <c:v>PCR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Scheffler!$K$46:$K$54</c:f>
              <c:numCache>
                <c:formatCode>m/d/yyyy</c:formatCode>
                <c:ptCount val="9"/>
                <c:pt idx="0">
                  <c:v>43928</c:v>
                </c:pt>
                <c:pt idx="1">
                  <c:v>43963</c:v>
                </c:pt>
                <c:pt idx="2">
                  <c:v>43976</c:v>
                </c:pt>
                <c:pt idx="3">
                  <c:v>43990</c:v>
                </c:pt>
                <c:pt idx="4">
                  <c:v>44008</c:v>
                </c:pt>
                <c:pt idx="5">
                  <c:v>44025</c:v>
                </c:pt>
                <c:pt idx="6">
                  <c:v>44055</c:v>
                </c:pt>
                <c:pt idx="7">
                  <c:v>44106</c:v>
                </c:pt>
                <c:pt idx="8">
                  <c:v>44144</c:v>
                </c:pt>
              </c:numCache>
            </c:numRef>
          </c:cat>
          <c:val>
            <c:numRef>
              <c:f>Scheffler!$N$46:$N$54</c:f>
              <c:numCache>
                <c:formatCode>0.00</c:formatCode>
                <c:ptCount val="9"/>
                <c:pt idx="0">
                  <c:v>0.5</c:v>
                </c:pt>
                <c:pt idx="1">
                  <c:v>0.50111111111111117</c:v>
                </c:pt>
                <c:pt idx="2">
                  <c:v>0.7142857142857143</c:v>
                </c:pt>
                <c:pt idx="3">
                  <c:v>0.57777777777777772</c:v>
                </c:pt>
                <c:pt idx="4">
                  <c:v>0.8214285714285714</c:v>
                </c:pt>
                <c:pt idx="5">
                  <c:v>0.51111111111111107</c:v>
                </c:pt>
                <c:pt idx="6">
                  <c:v>0.6875</c:v>
                </c:pt>
                <c:pt idx="7">
                  <c:v>0.61818181818181817</c:v>
                </c:pt>
                <c:pt idx="8">
                  <c:v>0.6428571428571429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A1-4F64-B065-E9C93515C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228127"/>
        <c:axId val="334225631"/>
      </c:lineChart>
      <c:dateAx>
        <c:axId val="33421647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Sample date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218559"/>
        <c:crosses val="autoZero"/>
        <c:auto val="1"/>
        <c:lblOffset val="100"/>
        <c:baseTimeUnit val="days"/>
      </c:dateAx>
      <c:valAx>
        <c:axId val="334218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Lbs./sq. inch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216479"/>
        <c:crosses val="autoZero"/>
        <c:crossBetween val="between"/>
      </c:valAx>
      <c:valAx>
        <c:axId val="334225631"/>
        <c:scaling>
          <c:orientation val="minMax"/>
          <c:max val="3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Compaction Ratio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228127"/>
        <c:crosses val="max"/>
        <c:crossBetween val="between"/>
      </c:valAx>
      <c:dateAx>
        <c:axId val="334228127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34225631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Paddock</a:t>
            </a:r>
            <a:r>
              <a:rPr lang="en-US" baseline="0"/>
              <a:t> 9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Carey!$W$10</c:f>
              <c:strCache>
                <c:ptCount val="1"/>
                <c:pt idx="0">
                  <c:v>Past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Carey!$V$11:$V$19</c:f>
              <c:numCache>
                <c:formatCode>m/d/yyyy</c:formatCode>
                <c:ptCount val="9"/>
                <c:pt idx="0">
                  <c:v>43928</c:v>
                </c:pt>
                <c:pt idx="1">
                  <c:v>43946</c:v>
                </c:pt>
                <c:pt idx="2">
                  <c:v>43963</c:v>
                </c:pt>
                <c:pt idx="3">
                  <c:v>43976</c:v>
                </c:pt>
                <c:pt idx="4">
                  <c:v>43990</c:v>
                </c:pt>
                <c:pt idx="5">
                  <c:v>44008</c:v>
                </c:pt>
                <c:pt idx="6">
                  <c:v>44025</c:v>
                </c:pt>
                <c:pt idx="7">
                  <c:v>44106</c:v>
                </c:pt>
                <c:pt idx="8">
                  <c:v>44144</c:v>
                </c:pt>
              </c:numCache>
            </c:numRef>
          </c:cat>
          <c:val>
            <c:numRef>
              <c:f>Carey!$W$11:$W$19</c:f>
              <c:numCache>
                <c:formatCode>General</c:formatCode>
                <c:ptCount val="9"/>
                <c:pt idx="0">
                  <c:v>210</c:v>
                </c:pt>
                <c:pt idx="1">
                  <c:v>230</c:v>
                </c:pt>
                <c:pt idx="2">
                  <c:v>235</c:v>
                </c:pt>
                <c:pt idx="3">
                  <c:v>230</c:v>
                </c:pt>
                <c:pt idx="4">
                  <c:v>330</c:v>
                </c:pt>
                <c:pt idx="5">
                  <c:v>340</c:v>
                </c:pt>
                <c:pt idx="6">
                  <c:v>450</c:v>
                </c:pt>
                <c:pt idx="7">
                  <c:v>330</c:v>
                </c:pt>
                <c:pt idx="8">
                  <c:v>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6D-4B1E-B4F9-020B9D8E5CD5}"/>
            </c:ext>
          </c:extLst>
        </c:ser>
        <c:ser>
          <c:idx val="1"/>
          <c:order val="1"/>
          <c:tx>
            <c:strRef>
              <c:f>Carey!$X$10</c:f>
              <c:strCache>
                <c:ptCount val="1"/>
                <c:pt idx="0">
                  <c:v>Fence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Carey!$V$11:$V$19</c:f>
              <c:numCache>
                <c:formatCode>m/d/yyyy</c:formatCode>
                <c:ptCount val="9"/>
                <c:pt idx="0">
                  <c:v>43928</c:v>
                </c:pt>
                <c:pt idx="1">
                  <c:v>43946</c:v>
                </c:pt>
                <c:pt idx="2">
                  <c:v>43963</c:v>
                </c:pt>
                <c:pt idx="3">
                  <c:v>43976</c:v>
                </c:pt>
                <c:pt idx="4">
                  <c:v>43990</c:v>
                </c:pt>
                <c:pt idx="5">
                  <c:v>44008</c:v>
                </c:pt>
                <c:pt idx="6">
                  <c:v>44025</c:v>
                </c:pt>
                <c:pt idx="7">
                  <c:v>44106</c:v>
                </c:pt>
                <c:pt idx="8">
                  <c:v>44144</c:v>
                </c:pt>
              </c:numCache>
            </c:numRef>
          </c:cat>
          <c:val>
            <c:numRef>
              <c:f>Carey!$X$11:$X$19</c:f>
              <c:numCache>
                <c:formatCode>General</c:formatCode>
                <c:ptCount val="9"/>
                <c:pt idx="0">
                  <c:v>95</c:v>
                </c:pt>
                <c:pt idx="1">
                  <c:v>205</c:v>
                </c:pt>
                <c:pt idx="2">
                  <c:v>95</c:v>
                </c:pt>
                <c:pt idx="3">
                  <c:v>105</c:v>
                </c:pt>
                <c:pt idx="4">
                  <c:v>135</c:v>
                </c:pt>
                <c:pt idx="5">
                  <c:v>275</c:v>
                </c:pt>
                <c:pt idx="6">
                  <c:v>230</c:v>
                </c:pt>
                <c:pt idx="7">
                  <c:v>190</c:v>
                </c:pt>
                <c:pt idx="8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6D-4B1E-B4F9-020B9D8E5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6717248"/>
        <c:axId val="888783280"/>
      </c:lineChart>
      <c:lineChart>
        <c:grouping val="standard"/>
        <c:varyColors val="0"/>
        <c:ser>
          <c:idx val="2"/>
          <c:order val="2"/>
          <c:tx>
            <c:v>PCR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Carey!$V$13:$V$19</c:f>
              <c:numCache>
                <c:formatCode>m/d/yyyy</c:formatCode>
                <c:ptCount val="7"/>
                <c:pt idx="0">
                  <c:v>43963</c:v>
                </c:pt>
                <c:pt idx="1">
                  <c:v>43976</c:v>
                </c:pt>
                <c:pt idx="2">
                  <c:v>43990</c:v>
                </c:pt>
                <c:pt idx="3">
                  <c:v>44008</c:v>
                </c:pt>
                <c:pt idx="4">
                  <c:v>44025</c:v>
                </c:pt>
                <c:pt idx="5">
                  <c:v>44106</c:v>
                </c:pt>
                <c:pt idx="6">
                  <c:v>44144</c:v>
                </c:pt>
              </c:numCache>
            </c:numRef>
          </c:cat>
          <c:val>
            <c:numRef>
              <c:f>Carey!$Y$11:$Y$19</c:f>
              <c:numCache>
                <c:formatCode>0.00</c:formatCode>
                <c:ptCount val="9"/>
                <c:pt idx="0">
                  <c:v>0.45238095238095238</c:v>
                </c:pt>
                <c:pt idx="1">
                  <c:v>0.89130434782608692</c:v>
                </c:pt>
                <c:pt idx="2">
                  <c:v>0.40425531914893614</c:v>
                </c:pt>
                <c:pt idx="3">
                  <c:v>0.45652173913043476</c:v>
                </c:pt>
                <c:pt idx="4">
                  <c:v>0.40909090909090912</c:v>
                </c:pt>
                <c:pt idx="5">
                  <c:v>0.80882352941176472</c:v>
                </c:pt>
                <c:pt idx="6">
                  <c:v>0.51111111111111107</c:v>
                </c:pt>
                <c:pt idx="7">
                  <c:v>0.5757575757575758</c:v>
                </c:pt>
                <c:pt idx="8">
                  <c:v>0.42307692307692307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6D-4B1E-B4F9-020B9D8E5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326672"/>
        <c:axId val="892325840"/>
      </c:lineChart>
      <c:dateAx>
        <c:axId val="886717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Sample</a:t>
                </a:r>
                <a:r>
                  <a:rPr lang="en-US" baseline="0"/>
                  <a:t> Date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3244444444444446"/>
              <c:y val="0.772777048702245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8783280"/>
        <c:crosses val="autoZero"/>
        <c:auto val="1"/>
        <c:lblOffset val="100"/>
        <c:baseTimeUnit val="days"/>
      </c:dateAx>
      <c:valAx>
        <c:axId val="888783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Lbs/sq.</a:t>
                </a:r>
                <a:r>
                  <a:rPr lang="en-US" baseline="0"/>
                  <a:t> inch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6717248"/>
        <c:crosses val="autoZero"/>
        <c:crossBetween val="between"/>
      </c:valAx>
      <c:valAx>
        <c:axId val="892325840"/>
        <c:scaling>
          <c:orientation val="minMax"/>
          <c:max val="4"/>
          <c:min val="0.4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Compaction</a:t>
                </a:r>
                <a:r>
                  <a:rPr lang="en-US" baseline="0"/>
                  <a:t> Ratio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2326672"/>
        <c:crosses val="max"/>
        <c:crossBetween val="between"/>
      </c:valAx>
      <c:dateAx>
        <c:axId val="8923266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923258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Pasture 13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Carey!$AA$47</c:f>
              <c:strCache>
                <c:ptCount val="1"/>
                <c:pt idx="0">
                  <c:v>Pasture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Carey!$Z$48:$Z$54</c:f>
              <c:numCache>
                <c:formatCode>m/d/yyyy</c:formatCode>
                <c:ptCount val="7"/>
                <c:pt idx="0">
                  <c:v>43946</c:v>
                </c:pt>
                <c:pt idx="1">
                  <c:v>43963</c:v>
                </c:pt>
                <c:pt idx="2">
                  <c:v>43976</c:v>
                </c:pt>
                <c:pt idx="3">
                  <c:v>43990</c:v>
                </c:pt>
                <c:pt idx="4">
                  <c:v>44008</c:v>
                </c:pt>
                <c:pt idx="5">
                  <c:v>44106</c:v>
                </c:pt>
                <c:pt idx="6">
                  <c:v>44144</c:v>
                </c:pt>
              </c:numCache>
            </c:numRef>
          </c:cat>
          <c:val>
            <c:numRef>
              <c:f>Carey!$AA$48:$AA$54</c:f>
              <c:numCache>
                <c:formatCode>General</c:formatCode>
                <c:ptCount val="7"/>
                <c:pt idx="0">
                  <c:v>225</c:v>
                </c:pt>
                <c:pt idx="1">
                  <c:v>250</c:v>
                </c:pt>
                <c:pt idx="2">
                  <c:v>235</c:v>
                </c:pt>
                <c:pt idx="3">
                  <c:v>280</c:v>
                </c:pt>
                <c:pt idx="4">
                  <c:v>410</c:v>
                </c:pt>
                <c:pt idx="5">
                  <c:v>300</c:v>
                </c:pt>
                <c:pt idx="6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9C-4A77-BC75-72BB9576AC9B}"/>
            </c:ext>
          </c:extLst>
        </c:ser>
        <c:ser>
          <c:idx val="1"/>
          <c:order val="1"/>
          <c:tx>
            <c:strRef>
              <c:f>Carey!$AB$47</c:f>
              <c:strCache>
                <c:ptCount val="1"/>
                <c:pt idx="0">
                  <c:v>Fence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Carey!$Z$48:$Z$54</c:f>
              <c:numCache>
                <c:formatCode>m/d/yyyy</c:formatCode>
                <c:ptCount val="7"/>
                <c:pt idx="0">
                  <c:v>43946</c:v>
                </c:pt>
                <c:pt idx="1">
                  <c:v>43963</c:v>
                </c:pt>
                <c:pt idx="2">
                  <c:v>43976</c:v>
                </c:pt>
                <c:pt idx="3">
                  <c:v>43990</c:v>
                </c:pt>
                <c:pt idx="4">
                  <c:v>44008</c:v>
                </c:pt>
                <c:pt idx="5">
                  <c:v>44106</c:v>
                </c:pt>
                <c:pt idx="6">
                  <c:v>44144</c:v>
                </c:pt>
              </c:numCache>
            </c:numRef>
          </c:cat>
          <c:val>
            <c:numRef>
              <c:f>Carey!$AB$48:$AB$54</c:f>
              <c:numCache>
                <c:formatCode>General</c:formatCode>
                <c:ptCount val="7"/>
                <c:pt idx="0">
                  <c:v>190</c:v>
                </c:pt>
                <c:pt idx="1">
                  <c:v>240</c:v>
                </c:pt>
                <c:pt idx="2">
                  <c:v>190</c:v>
                </c:pt>
                <c:pt idx="3">
                  <c:v>255</c:v>
                </c:pt>
                <c:pt idx="4">
                  <c:v>325</c:v>
                </c:pt>
                <c:pt idx="5">
                  <c:v>250</c:v>
                </c:pt>
                <c:pt idx="6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9C-4A77-BC75-72BB9576A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7256639"/>
        <c:axId val="1631917295"/>
      </c:lineChart>
      <c:lineChart>
        <c:grouping val="standard"/>
        <c:varyColors val="0"/>
        <c:ser>
          <c:idx val="2"/>
          <c:order val="2"/>
          <c:tx>
            <c:strRef>
              <c:f>Carey!$AC$47</c:f>
              <c:strCache>
                <c:ptCount val="1"/>
                <c:pt idx="0">
                  <c:v>PCR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Carey!$Z$48:$Z$54</c:f>
              <c:numCache>
                <c:formatCode>m/d/yyyy</c:formatCode>
                <c:ptCount val="7"/>
                <c:pt idx="0">
                  <c:v>43946</c:v>
                </c:pt>
                <c:pt idx="1">
                  <c:v>43963</c:v>
                </c:pt>
                <c:pt idx="2">
                  <c:v>43976</c:v>
                </c:pt>
                <c:pt idx="3">
                  <c:v>43990</c:v>
                </c:pt>
                <c:pt idx="4">
                  <c:v>44008</c:v>
                </c:pt>
                <c:pt idx="5">
                  <c:v>44106</c:v>
                </c:pt>
                <c:pt idx="6">
                  <c:v>44144</c:v>
                </c:pt>
              </c:numCache>
            </c:numRef>
          </c:cat>
          <c:val>
            <c:numRef>
              <c:f>Carey!$AC$48:$AC$54</c:f>
              <c:numCache>
                <c:formatCode>0.00</c:formatCode>
                <c:ptCount val="7"/>
                <c:pt idx="0">
                  <c:v>0.84444444444444444</c:v>
                </c:pt>
                <c:pt idx="1">
                  <c:v>0.96</c:v>
                </c:pt>
                <c:pt idx="2">
                  <c:v>0.80851063829787229</c:v>
                </c:pt>
                <c:pt idx="3">
                  <c:v>0.9107142857142857</c:v>
                </c:pt>
                <c:pt idx="4">
                  <c:v>0.79268292682926833</c:v>
                </c:pt>
                <c:pt idx="5">
                  <c:v>0.83333333333333337</c:v>
                </c:pt>
                <c:pt idx="6">
                  <c:v>0.78431372549019607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9C-4A77-BC75-72BB9576A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7346815"/>
        <c:axId val="1539251183"/>
      </c:lineChart>
      <c:dateAx>
        <c:axId val="15372566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Sample Date</a:t>
                </a:r>
              </a:p>
            </c:rich>
          </c:tx>
          <c:layout>
            <c:manualLayout>
              <c:xMode val="edge"/>
              <c:yMode val="edge"/>
              <c:x val="0.438"/>
              <c:y val="0.772777048702245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1917295"/>
        <c:crosses val="autoZero"/>
        <c:auto val="1"/>
        <c:lblOffset val="100"/>
        <c:baseTimeUnit val="days"/>
      </c:dateAx>
      <c:valAx>
        <c:axId val="16319172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Pounds per Square Inch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7256639"/>
        <c:crosses val="autoZero"/>
        <c:crossBetween val="between"/>
      </c:valAx>
      <c:valAx>
        <c:axId val="1539251183"/>
        <c:scaling>
          <c:orientation val="minMax"/>
          <c:max val="3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Compaction Ratio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7346815"/>
        <c:crosses val="max"/>
        <c:crossBetween val="between"/>
      </c:valAx>
      <c:dateAx>
        <c:axId val="1637346815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3925118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Paddock 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Carey!$AC$10</c:f>
              <c:strCache>
                <c:ptCount val="1"/>
                <c:pt idx="0">
                  <c:v>Past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Carey!$AB$11:$AB$18</c:f>
              <c:numCache>
                <c:formatCode>m/d/yyyy</c:formatCode>
                <c:ptCount val="8"/>
                <c:pt idx="0">
                  <c:v>43946</c:v>
                </c:pt>
                <c:pt idx="1">
                  <c:v>43963</c:v>
                </c:pt>
                <c:pt idx="2">
                  <c:v>43976</c:v>
                </c:pt>
                <c:pt idx="3">
                  <c:v>43990</c:v>
                </c:pt>
                <c:pt idx="4">
                  <c:v>44008</c:v>
                </c:pt>
                <c:pt idx="5">
                  <c:v>44025</c:v>
                </c:pt>
                <c:pt idx="6">
                  <c:v>44106</c:v>
                </c:pt>
                <c:pt idx="7">
                  <c:v>44144</c:v>
                </c:pt>
              </c:numCache>
            </c:numRef>
          </c:cat>
          <c:val>
            <c:numRef>
              <c:f>Carey!$AC$11:$AC$18</c:f>
              <c:numCache>
                <c:formatCode>General</c:formatCode>
                <c:ptCount val="8"/>
                <c:pt idx="0">
                  <c:v>210</c:v>
                </c:pt>
                <c:pt idx="1">
                  <c:v>280</c:v>
                </c:pt>
                <c:pt idx="2">
                  <c:v>250</c:v>
                </c:pt>
                <c:pt idx="3">
                  <c:v>360</c:v>
                </c:pt>
                <c:pt idx="4">
                  <c:v>465</c:v>
                </c:pt>
                <c:pt idx="5">
                  <c:v>475</c:v>
                </c:pt>
                <c:pt idx="6">
                  <c:v>300</c:v>
                </c:pt>
                <c:pt idx="7">
                  <c:v>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A1-4E1F-A2D4-E3C900B8B7B3}"/>
            </c:ext>
          </c:extLst>
        </c:ser>
        <c:ser>
          <c:idx val="1"/>
          <c:order val="1"/>
          <c:tx>
            <c:strRef>
              <c:f>Carey!$AD$10</c:f>
              <c:strCache>
                <c:ptCount val="1"/>
                <c:pt idx="0">
                  <c:v>Fence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Carey!$AB$11:$AB$18</c:f>
              <c:numCache>
                <c:formatCode>m/d/yyyy</c:formatCode>
                <c:ptCount val="8"/>
                <c:pt idx="0">
                  <c:v>43946</c:v>
                </c:pt>
                <c:pt idx="1">
                  <c:v>43963</c:v>
                </c:pt>
                <c:pt idx="2">
                  <c:v>43976</c:v>
                </c:pt>
                <c:pt idx="3">
                  <c:v>43990</c:v>
                </c:pt>
                <c:pt idx="4">
                  <c:v>44008</c:v>
                </c:pt>
                <c:pt idx="5">
                  <c:v>44025</c:v>
                </c:pt>
                <c:pt idx="6">
                  <c:v>44106</c:v>
                </c:pt>
                <c:pt idx="7">
                  <c:v>44144</c:v>
                </c:pt>
              </c:numCache>
            </c:numRef>
          </c:cat>
          <c:val>
            <c:numRef>
              <c:f>Carey!$AD$11:$AD$18</c:f>
              <c:numCache>
                <c:formatCode>General</c:formatCode>
                <c:ptCount val="8"/>
                <c:pt idx="0">
                  <c:v>130</c:v>
                </c:pt>
                <c:pt idx="1">
                  <c:v>175</c:v>
                </c:pt>
                <c:pt idx="2">
                  <c:v>220</c:v>
                </c:pt>
                <c:pt idx="3">
                  <c:v>190</c:v>
                </c:pt>
                <c:pt idx="4">
                  <c:v>320</c:v>
                </c:pt>
                <c:pt idx="5">
                  <c:v>265</c:v>
                </c:pt>
                <c:pt idx="6">
                  <c:v>200</c:v>
                </c:pt>
                <c:pt idx="7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A1-4E1F-A2D4-E3C900B8B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1924783"/>
        <c:axId val="1631920623"/>
      </c:lineChart>
      <c:lineChart>
        <c:grouping val="standard"/>
        <c:varyColors val="0"/>
        <c:ser>
          <c:idx val="2"/>
          <c:order val="2"/>
          <c:tx>
            <c:strRef>
              <c:f>Carey!$AE$10</c:f>
              <c:strCache>
                <c:ptCount val="1"/>
                <c:pt idx="0">
                  <c:v>PCR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Carey!$AB$11:$AB$18</c:f>
              <c:numCache>
                <c:formatCode>m/d/yyyy</c:formatCode>
                <c:ptCount val="8"/>
                <c:pt idx="0">
                  <c:v>43946</c:v>
                </c:pt>
                <c:pt idx="1">
                  <c:v>43963</c:v>
                </c:pt>
                <c:pt idx="2">
                  <c:v>43976</c:v>
                </c:pt>
                <c:pt idx="3">
                  <c:v>43990</c:v>
                </c:pt>
                <c:pt idx="4">
                  <c:v>44008</c:v>
                </c:pt>
                <c:pt idx="5">
                  <c:v>44025</c:v>
                </c:pt>
                <c:pt idx="6">
                  <c:v>44106</c:v>
                </c:pt>
                <c:pt idx="7">
                  <c:v>44144</c:v>
                </c:pt>
              </c:numCache>
            </c:numRef>
          </c:cat>
          <c:val>
            <c:numRef>
              <c:f>Carey!$AE$11:$AE$18</c:f>
              <c:numCache>
                <c:formatCode>0.00</c:formatCode>
                <c:ptCount val="8"/>
                <c:pt idx="0">
                  <c:v>0.61904761904761907</c:v>
                </c:pt>
                <c:pt idx="1">
                  <c:v>0.625</c:v>
                </c:pt>
                <c:pt idx="2">
                  <c:v>0.88</c:v>
                </c:pt>
                <c:pt idx="3">
                  <c:v>0.52777777777777779</c:v>
                </c:pt>
                <c:pt idx="4">
                  <c:v>0.68817204301075274</c:v>
                </c:pt>
                <c:pt idx="5">
                  <c:v>0.55789473684210522</c:v>
                </c:pt>
                <c:pt idx="6">
                  <c:v>0.66666666666666663</c:v>
                </c:pt>
                <c:pt idx="7">
                  <c:v>0.63636363636363635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A1-4E1F-A2D4-E3C900B8B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1926031"/>
        <c:axId val="1631916047"/>
      </c:lineChart>
      <c:dateAx>
        <c:axId val="163192478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Sample</a:t>
                </a:r>
                <a:r>
                  <a:rPr lang="en-US" baseline="0"/>
                  <a:t> Date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1920623"/>
        <c:crosses val="autoZero"/>
        <c:auto val="1"/>
        <c:lblOffset val="100"/>
        <c:baseTimeUnit val="days"/>
      </c:dateAx>
      <c:valAx>
        <c:axId val="1631920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Lbs/sq inch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1924783"/>
        <c:crosses val="autoZero"/>
        <c:crossBetween val="between"/>
      </c:valAx>
      <c:valAx>
        <c:axId val="1631916047"/>
        <c:scaling>
          <c:orientation val="minMax"/>
          <c:max val="3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Compaction Ratio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1926031"/>
        <c:crosses val="max"/>
        <c:crossBetween val="between"/>
      </c:valAx>
      <c:dateAx>
        <c:axId val="1631926031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31916047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53339</xdr:colOff>
      <xdr:row>6</xdr:row>
      <xdr:rowOff>180975</xdr:rowOff>
    </xdr:from>
    <xdr:to>
      <xdr:col>15</xdr:col>
      <xdr:colOff>352425</xdr:colOff>
      <xdr:row>21</xdr:row>
      <xdr:rowOff>156209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638174</xdr:colOff>
      <xdr:row>59</xdr:row>
      <xdr:rowOff>9524</xdr:rowOff>
    </xdr:from>
    <xdr:to>
      <xdr:col>21</xdr:col>
      <xdr:colOff>295275</xdr:colOff>
      <xdr:row>73</xdr:row>
      <xdr:rowOff>38099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547687</xdr:colOff>
      <xdr:row>74</xdr:row>
      <xdr:rowOff>38099</xdr:rowOff>
    </xdr:from>
    <xdr:to>
      <xdr:col>25</xdr:col>
      <xdr:colOff>228600</xdr:colOff>
      <xdr:row>88</xdr:row>
      <xdr:rowOff>85724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519112</xdr:colOff>
      <xdr:row>47</xdr:row>
      <xdr:rowOff>47625</xdr:rowOff>
    </xdr:from>
    <xdr:to>
      <xdr:col>30</xdr:col>
      <xdr:colOff>214312</xdr:colOff>
      <xdr:row>61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22</xdr:col>
      <xdr:colOff>66675</xdr:colOff>
      <xdr:row>54</xdr:row>
      <xdr:rowOff>89739</xdr:rowOff>
    </xdr:from>
    <xdr:to>
      <xdr:col>32</xdr:col>
      <xdr:colOff>163209</xdr:colOff>
      <xdr:row>74</xdr:row>
      <xdr:rowOff>3946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630275" y="10376739"/>
          <a:ext cx="6192534" cy="37242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281940</xdr:colOff>
      <xdr:row>11</xdr:row>
      <xdr:rowOff>11430</xdr:rowOff>
    </xdr:from>
    <xdr:to>
      <xdr:col>14</xdr:col>
      <xdr:colOff>586740</xdr:colOff>
      <xdr:row>26</xdr:row>
      <xdr:rowOff>11430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57150</xdr:colOff>
      <xdr:row>58</xdr:row>
      <xdr:rowOff>47625</xdr:rowOff>
    </xdr:from>
    <xdr:to>
      <xdr:col>13</xdr:col>
      <xdr:colOff>371475</xdr:colOff>
      <xdr:row>72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171450</xdr:colOff>
      <xdr:row>25</xdr:row>
      <xdr:rowOff>47625</xdr:rowOff>
    </xdr:from>
    <xdr:to>
      <xdr:col>27</xdr:col>
      <xdr:colOff>361950</xdr:colOff>
      <xdr:row>39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476250</xdr:colOff>
      <xdr:row>70</xdr:row>
      <xdr:rowOff>142875</xdr:rowOff>
    </xdr:from>
    <xdr:to>
      <xdr:col>12</xdr:col>
      <xdr:colOff>128587</xdr:colOff>
      <xdr:row>85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361950</xdr:colOff>
      <xdr:row>58</xdr:row>
      <xdr:rowOff>57150</xdr:rowOff>
    </xdr:from>
    <xdr:to>
      <xdr:col>28</xdr:col>
      <xdr:colOff>571500</xdr:colOff>
      <xdr:row>72</xdr:row>
      <xdr:rowOff>133350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29</xdr:col>
      <xdr:colOff>559595</xdr:colOff>
      <xdr:row>58</xdr:row>
      <xdr:rowOff>45244</xdr:rowOff>
    </xdr:from>
    <xdr:to>
      <xdr:col>37</xdr:col>
      <xdr:colOff>11907</xdr:colOff>
      <xdr:row>72</xdr:row>
      <xdr:rowOff>121444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29</xdr:col>
      <xdr:colOff>83344</xdr:colOff>
      <xdr:row>25</xdr:row>
      <xdr:rowOff>128587</xdr:rowOff>
    </xdr:from>
    <xdr:to>
      <xdr:col>36</xdr:col>
      <xdr:colOff>142875</xdr:colOff>
      <xdr:row>40</xdr:row>
      <xdr:rowOff>14287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95250</xdr:colOff>
      <xdr:row>43</xdr:row>
      <xdr:rowOff>104775</xdr:rowOff>
    </xdr:from>
    <xdr:to>
      <xdr:col>37</xdr:col>
      <xdr:colOff>154781</xdr:colOff>
      <xdr:row>57</xdr:row>
      <xdr:rowOff>180975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23</xdr:col>
      <xdr:colOff>80962</xdr:colOff>
      <xdr:row>76</xdr:row>
      <xdr:rowOff>66675</xdr:rowOff>
    </xdr:from>
    <xdr:to>
      <xdr:col>30</xdr:col>
      <xdr:colOff>404812</xdr:colOff>
      <xdr:row>90</xdr:row>
      <xdr:rowOff>142875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0"/>
  <sheetViews>
    <sheetView topLeftCell="H59" workbookViewId="0">
      <selection activeCell="V58" sqref="V58"/>
    </sheetView>
  </sheetViews>
  <sheetFormatPr defaultRowHeight="15" x14ac:dyDescent="0.25"/>
  <cols>
    <col min="1" max="1" width="9.7109375" bestFit="1" customWidth="1"/>
    <col min="4" max="4" width="8.85546875" style="3"/>
    <col min="11" max="11" width="9.7109375" bestFit="1" customWidth="1"/>
    <col min="20" max="20" width="10.5703125" customWidth="1"/>
  </cols>
  <sheetData>
    <row r="1" spans="1:27" x14ac:dyDescent="0.25">
      <c r="A1" s="1" t="s">
        <v>0</v>
      </c>
      <c r="B1" t="s">
        <v>2</v>
      </c>
      <c r="C1" t="s">
        <v>1</v>
      </c>
      <c r="D1" s="3" t="s">
        <v>4</v>
      </c>
      <c r="H1" t="s">
        <v>11</v>
      </c>
      <c r="I1" t="s">
        <v>10</v>
      </c>
      <c r="J1" t="s">
        <v>1</v>
      </c>
      <c r="K1" t="s">
        <v>4</v>
      </c>
    </row>
    <row r="2" spans="1:27" x14ac:dyDescent="0.25">
      <c r="A2" s="2">
        <v>43940</v>
      </c>
      <c r="B2">
        <v>100</v>
      </c>
      <c r="C2">
        <v>45</v>
      </c>
      <c r="H2" s="2">
        <v>43940</v>
      </c>
      <c r="I2">
        <v>100</v>
      </c>
      <c r="J2">
        <v>45</v>
      </c>
      <c r="K2">
        <v>0.45</v>
      </c>
    </row>
    <row r="3" spans="1:27" x14ac:dyDescent="0.25">
      <c r="B3">
        <v>100</v>
      </c>
      <c r="C3">
        <v>50</v>
      </c>
      <c r="H3" s="2">
        <v>43974</v>
      </c>
      <c r="I3">
        <v>193</v>
      </c>
      <c r="J3">
        <v>93.75</v>
      </c>
      <c r="K3">
        <v>0.48399999999999999</v>
      </c>
    </row>
    <row r="4" spans="1:27" x14ac:dyDescent="0.25">
      <c r="B4">
        <v>100</v>
      </c>
      <c r="C4">
        <v>40</v>
      </c>
      <c r="H4" s="2">
        <v>44098</v>
      </c>
      <c r="I4">
        <v>425</v>
      </c>
      <c r="J4">
        <v>200</v>
      </c>
      <c r="K4">
        <v>0.47099999999999997</v>
      </c>
    </row>
    <row r="5" spans="1:27" x14ac:dyDescent="0.25">
      <c r="A5" t="s">
        <v>3</v>
      </c>
      <c r="B5">
        <v>100</v>
      </c>
      <c r="C5">
        <v>45</v>
      </c>
      <c r="D5" s="3">
        <f>C5/B5</f>
        <v>0.45</v>
      </c>
      <c r="H5" s="2">
        <v>44144</v>
      </c>
      <c r="I5">
        <v>192</v>
      </c>
      <c r="J5">
        <v>90</v>
      </c>
      <c r="K5">
        <v>0.46899999999999997</v>
      </c>
    </row>
    <row r="7" spans="1:27" x14ac:dyDescent="0.25">
      <c r="A7" s="2">
        <v>43974</v>
      </c>
      <c r="B7">
        <v>200</v>
      </c>
      <c r="C7">
        <v>100</v>
      </c>
    </row>
    <row r="8" spans="1:27" x14ac:dyDescent="0.25">
      <c r="B8">
        <v>200</v>
      </c>
      <c r="C8">
        <v>75</v>
      </c>
    </row>
    <row r="9" spans="1:27" x14ac:dyDescent="0.25">
      <c r="B9">
        <v>175</v>
      </c>
      <c r="C9">
        <v>100</v>
      </c>
    </row>
    <row r="10" spans="1:27" x14ac:dyDescent="0.25">
      <c r="B10">
        <v>200</v>
      </c>
      <c r="C10">
        <v>100</v>
      </c>
    </row>
    <row r="11" spans="1:27" x14ac:dyDescent="0.25">
      <c r="A11" t="s">
        <v>3</v>
      </c>
      <c r="B11">
        <f>AVERAGE(B7:B10)</f>
        <v>193.75</v>
      </c>
      <c r="C11">
        <f>AVERAGE(C7:C10)</f>
        <v>93.75</v>
      </c>
      <c r="D11" s="3">
        <f>C11/B11</f>
        <v>0.4838709677419355</v>
      </c>
    </row>
    <row r="12" spans="1:27" x14ac:dyDescent="0.25">
      <c r="X12" s="3"/>
      <c r="Z12" t="s">
        <v>9</v>
      </c>
      <c r="AA12" t="s">
        <v>1</v>
      </c>
    </row>
    <row r="13" spans="1:27" x14ac:dyDescent="0.25">
      <c r="U13" s="2">
        <v>43992</v>
      </c>
      <c r="V13">
        <f>Y13*Z13</f>
        <v>82.011864000000003</v>
      </c>
      <c r="W13">
        <f>Y13*AA13</f>
        <v>47.840253999999995</v>
      </c>
      <c r="X13" s="3"/>
      <c r="Y13">
        <v>2.2046199999999998</v>
      </c>
      <c r="Z13">
        <v>37.200000000000003</v>
      </c>
      <c r="AA13">
        <v>21.7</v>
      </c>
    </row>
    <row r="14" spans="1:27" x14ac:dyDescent="0.25">
      <c r="V14">
        <f>Y14*Z14</f>
        <v>84.65740799999999</v>
      </c>
      <c r="W14">
        <f>Y14*AA14</f>
        <v>50.265335999999998</v>
      </c>
      <c r="X14" s="3"/>
      <c r="Y14">
        <v>2.2046199999999998</v>
      </c>
      <c r="Z14">
        <v>38.4</v>
      </c>
      <c r="AA14">
        <v>22.8</v>
      </c>
    </row>
    <row r="15" spans="1:27" x14ac:dyDescent="0.25">
      <c r="V15">
        <f>Y15*Z15</f>
        <v>92.81450199999999</v>
      </c>
      <c r="W15">
        <f>Y15*AA15</f>
        <v>35.053457999999999</v>
      </c>
      <c r="X15" s="3"/>
      <c r="Y15">
        <v>2.2046199999999998</v>
      </c>
      <c r="Z15">
        <v>42.1</v>
      </c>
      <c r="AA15">
        <v>15.9</v>
      </c>
    </row>
    <row r="16" spans="1:27" x14ac:dyDescent="0.25">
      <c r="V16">
        <f>Y16*Z16</f>
        <v>86.862027999999995</v>
      </c>
      <c r="W16">
        <f>Y16*AA16</f>
        <v>44.312862000000003</v>
      </c>
      <c r="X16" s="3"/>
      <c r="Y16">
        <v>2.2046199999999998</v>
      </c>
      <c r="Z16">
        <v>39.4</v>
      </c>
      <c r="AA16">
        <v>20.100000000000001</v>
      </c>
    </row>
    <row r="17" spans="1:27" x14ac:dyDescent="0.25">
      <c r="V17">
        <f>Y17*Z17</f>
        <v>81.130015999999983</v>
      </c>
      <c r="W17">
        <f>Y17*AA17</f>
        <v>47.178867999999994</v>
      </c>
      <c r="X17" s="3"/>
      <c r="Y17">
        <v>2.2046199999999998</v>
      </c>
      <c r="Z17">
        <v>36.799999999999997</v>
      </c>
      <c r="AA17">
        <v>21.4</v>
      </c>
    </row>
    <row r="18" spans="1:27" x14ac:dyDescent="0.25">
      <c r="U18" t="s">
        <v>3</v>
      </c>
      <c r="V18">
        <f>AVERAGE(V13:V17)</f>
        <v>85.495163599999998</v>
      </c>
      <c r="W18">
        <f>AVERAGE(W13:W17)</f>
        <v>44.930155599999992</v>
      </c>
      <c r="X18" s="3">
        <f>W18/V18</f>
        <v>0.52552862300154712</v>
      </c>
    </row>
    <row r="20" spans="1:27" x14ac:dyDescent="0.25">
      <c r="A20" s="2">
        <v>44098</v>
      </c>
      <c r="B20">
        <v>425</v>
      </c>
      <c r="C20">
        <v>200</v>
      </c>
    </row>
    <row r="21" spans="1:27" x14ac:dyDescent="0.25">
      <c r="B21">
        <v>450</v>
      </c>
      <c r="C21">
        <v>200</v>
      </c>
    </row>
    <row r="22" spans="1:27" x14ac:dyDescent="0.25">
      <c r="B22">
        <v>400</v>
      </c>
      <c r="C22">
        <v>175</v>
      </c>
    </row>
    <row r="23" spans="1:27" x14ac:dyDescent="0.25">
      <c r="B23">
        <v>425</v>
      </c>
      <c r="C23">
        <v>225</v>
      </c>
    </row>
    <row r="24" spans="1:27" x14ac:dyDescent="0.25">
      <c r="A24" t="s">
        <v>3</v>
      </c>
      <c r="B24">
        <f>AVERAGE(B20:B23)</f>
        <v>425</v>
      </c>
      <c r="C24">
        <f>AVERAGE(C20:C23)</f>
        <v>200</v>
      </c>
      <c r="D24" s="3">
        <f>C24/B24</f>
        <v>0.47058823529411764</v>
      </c>
    </row>
    <row r="26" spans="1:27" x14ac:dyDescent="0.25">
      <c r="A26" s="2">
        <v>44144</v>
      </c>
      <c r="B26">
        <v>180</v>
      </c>
      <c r="C26">
        <v>80</v>
      </c>
      <c r="F26" t="s">
        <v>5</v>
      </c>
    </row>
    <row r="27" spans="1:27" x14ac:dyDescent="0.25">
      <c r="B27">
        <v>180</v>
      </c>
      <c r="C27">
        <v>100</v>
      </c>
    </row>
    <row r="28" spans="1:27" x14ac:dyDescent="0.25">
      <c r="B28">
        <v>200</v>
      </c>
      <c r="C28">
        <v>80</v>
      </c>
    </row>
    <row r="29" spans="1:27" x14ac:dyDescent="0.25">
      <c r="B29">
        <v>220</v>
      </c>
      <c r="C29">
        <v>100</v>
      </c>
    </row>
    <row r="30" spans="1:27" x14ac:dyDescent="0.25">
      <c r="B30">
        <v>180</v>
      </c>
    </row>
    <row r="31" spans="1:27" x14ac:dyDescent="0.25">
      <c r="A31" t="s">
        <v>6</v>
      </c>
      <c r="B31">
        <f>AVERAGE(B26:B30)</f>
        <v>192</v>
      </c>
      <c r="C31">
        <f>AVERAGE(C26:C29)</f>
        <v>90</v>
      </c>
      <c r="D31" s="3">
        <f>C31/B31</f>
        <v>0.46875</v>
      </c>
      <c r="I31" t="s">
        <v>37</v>
      </c>
    </row>
    <row r="32" spans="1:27" x14ac:dyDescent="0.25">
      <c r="F32" s="3" t="s">
        <v>21</v>
      </c>
      <c r="I32" t="s">
        <v>38</v>
      </c>
    </row>
    <row r="33" spans="1:26" x14ac:dyDescent="0.25">
      <c r="A33" s="5">
        <v>43928</v>
      </c>
      <c r="B33">
        <v>175</v>
      </c>
      <c r="C33">
        <v>100</v>
      </c>
      <c r="F33" s="6">
        <v>175</v>
      </c>
      <c r="I33" t="s">
        <v>39</v>
      </c>
    </row>
    <row r="34" spans="1:26" x14ac:dyDescent="0.25">
      <c r="B34">
        <v>175</v>
      </c>
      <c r="C34">
        <v>50</v>
      </c>
      <c r="F34" s="6">
        <v>175</v>
      </c>
      <c r="I34" t="s">
        <v>40</v>
      </c>
    </row>
    <row r="35" spans="1:26" x14ac:dyDescent="0.25">
      <c r="B35">
        <v>200</v>
      </c>
      <c r="C35">
        <v>100</v>
      </c>
      <c r="F35" s="6">
        <v>175</v>
      </c>
    </row>
    <row r="36" spans="1:26" x14ac:dyDescent="0.25">
      <c r="B36">
        <v>175</v>
      </c>
      <c r="C36">
        <v>100</v>
      </c>
      <c r="F36" s="6">
        <v>175</v>
      </c>
    </row>
    <row r="37" spans="1:26" x14ac:dyDescent="0.25">
      <c r="A37" t="s">
        <v>3</v>
      </c>
      <c r="B37">
        <f>AVERAGE(B33:B36)</f>
        <v>181.25</v>
      </c>
      <c r="C37">
        <f>AVERAGE(C33:C36)</f>
        <v>87.5</v>
      </c>
      <c r="D37" s="3">
        <f>C37/B37</f>
        <v>0.48275862068965519</v>
      </c>
      <c r="F37" s="13">
        <f>AVERAGE(F33:F36)</f>
        <v>175</v>
      </c>
    </row>
    <row r="38" spans="1:26" x14ac:dyDescent="0.25">
      <c r="A38" s="5">
        <v>43963</v>
      </c>
      <c r="B38">
        <v>225</v>
      </c>
      <c r="C38">
        <v>175</v>
      </c>
      <c r="F38" s="6">
        <v>200</v>
      </c>
      <c r="Q38" s="7">
        <v>5.8967116066713397E-3</v>
      </c>
    </row>
    <row r="39" spans="1:26" x14ac:dyDescent="0.25">
      <c r="B39">
        <v>200</v>
      </c>
      <c r="C39">
        <v>100</v>
      </c>
      <c r="F39" s="6">
        <v>200</v>
      </c>
    </row>
    <row r="40" spans="1:26" x14ac:dyDescent="0.25">
      <c r="B40">
        <v>200</v>
      </c>
      <c r="C40">
        <v>100</v>
      </c>
      <c r="F40" s="6">
        <v>175</v>
      </c>
    </row>
    <row r="41" spans="1:26" x14ac:dyDescent="0.25">
      <c r="B41">
        <v>200</v>
      </c>
      <c r="C41">
        <v>150</v>
      </c>
      <c r="F41" s="6">
        <v>200</v>
      </c>
    </row>
    <row r="42" spans="1:26" x14ac:dyDescent="0.25">
      <c r="B42">
        <v>225</v>
      </c>
      <c r="C42">
        <v>100</v>
      </c>
      <c r="F42" s="6">
        <v>200</v>
      </c>
    </row>
    <row r="43" spans="1:26" x14ac:dyDescent="0.25">
      <c r="A43" t="s">
        <v>3</v>
      </c>
      <c r="B43">
        <f>AVERAGE(B39:B42)</f>
        <v>206.25</v>
      </c>
      <c r="C43">
        <f>AVERAGE(C39:C42)</f>
        <v>112.5</v>
      </c>
      <c r="D43" s="3">
        <f>C43/B43</f>
        <v>0.54545454545454541</v>
      </c>
      <c r="F43" s="13">
        <f>AVERAGE(F38:F42)</f>
        <v>195</v>
      </c>
      <c r="K43" t="s">
        <v>43</v>
      </c>
    </row>
    <row r="44" spans="1:26" x14ac:dyDescent="0.25">
      <c r="A44" s="2">
        <v>43976</v>
      </c>
      <c r="B44">
        <v>300</v>
      </c>
      <c r="C44">
        <v>175</v>
      </c>
      <c r="F44" s="6">
        <v>200</v>
      </c>
    </row>
    <row r="45" spans="1:26" x14ac:dyDescent="0.25">
      <c r="B45">
        <v>325</v>
      </c>
      <c r="C45">
        <v>150</v>
      </c>
      <c r="F45" s="6">
        <v>200</v>
      </c>
      <c r="O45" t="s">
        <v>35</v>
      </c>
      <c r="P45" t="s">
        <v>36</v>
      </c>
    </row>
    <row r="46" spans="1:26" x14ac:dyDescent="0.25">
      <c r="B46">
        <v>350</v>
      </c>
      <c r="C46">
        <v>175</v>
      </c>
      <c r="F46" s="7">
        <v>250</v>
      </c>
      <c r="G46" s="7"/>
      <c r="H46" s="7"/>
      <c r="I46" s="7"/>
      <c r="J46" s="7"/>
      <c r="K46" t="s">
        <v>11</v>
      </c>
      <c r="L46" s="10" t="s">
        <v>10</v>
      </c>
      <c r="M46" t="s">
        <v>1</v>
      </c>
      <c r="N46" s="10" t="s">
        <v>4</v>
      </c>
      <c r="O46" s="7"/>
      <c r="P46" s="7"/>
      <c r="Q46" s="7"/>
      <c r="R46" s="7"/>
      <c r="S46" s="7"/>
      <c r="U46" t="s">
        <v>30</v>
      </c>
      <c r="V46" t="s">
        <v>2</v>
      </c>
      <c r="W46" s="7"/>
      <c r="X46" t="s">
        <v>30</v>
      </c>
      <c r="Y46" s="10" t="s">
        <v>2</v>
      </c>
      <c r="Z46" t="s">
        <v>34</v>
      </c>
    </row>
    <row r="47" spans="1:26" x14ac:dyDescent="0.25">
      <c r="B47">
        <v>300</v>
      </c>
      <c r="C47">
        <v>150</v>
      </c>
      <c r="F47" s="6">
        <v>225</v>
      </c>
      <c r="G47" s="7"/>
      <c r="H47" s="7"/>
      <c r="I47" s="7"/>
      <c r="J47" s="7"/>
      <c r="K47" s="5">
        <v>43928</v>
      </c>
      <c r="L47" s="10">
        <v>181.25</v>
      </c>
      <c r="M47" s="7">
        <v>87.5</v>
      </c>
      <c r="N47" s="10">
        <v>0.48275862068965519</v>
      </c>
      <c r="O47" s="10">
        <f>N56-N47</f>
        <v>9.7223643093111989E-2</v>
      </c>
      <c r="P47" s="7">
        <f>O47*O47</f>
        <v>9.4524367762968218E-3</v>
      </c>
      <c r="Q47" s="7"/>
      <c r="R47" s="7"/>
      <c r="S47" s="7"/>
      <c r="T47" s="5">
        <v>43928</v>
      </c>
      <c r="U47">
        <v>175</v>
      </c>
      <c r="V47" s="6">
        <v>181.25</v>
      </c>
      <c r="W47" s="7"/>
      <c r="X47" s="7">
        <f>AVERAGE(U47:U55)</f>
        <v>235</v>
      </c>
      <c r="Y47" s="6">
        <f>AVERAGE(V47:V55)</f>
        <v>324.30555555555554</v>
      </c>
      <c r="Z47">
        <f>X47/Y47</f>
        <v>0.72462526766595292</v>
      </c>
    </row>
    <row r="48" spans="1:26" x14ac:dyDescent="0.25">
      <c r="B48">
        <v>325</v>
      </c>
      <c r="C48">
        <v>175</v>
      </c>
      <c r="F48" s="6">
        <v>200</v>
      </c>
      <c r="G48" s="7"/>
      <c r="H48" s="7"/>
      <c r="I48" s="7"/>
      <c r="J48" s="7"/>
      <c r="K48" s="5">
        <v>43963</v>
      </c>
      <c r="L48" s="10">
        <v>206.25</v>
      </c>
      <c r="M48" s="7">
        <v>112.5</v>
      </c>
      <c r="N48" s="10">
        <v>0.54545454545454541</v>
      </c>
      <c r="O48" s="10">
        <f>N56-N48</f>
        <v>3.4527718328221768E-2</v>
      </c>
      <c r="P48" s="7">
        <f t="shared" ref="P48:P55" si="0">O48*O48</f>
        <v>1.1921633329530215E-3</v>
      </c>
      <c r="Q48" s="7"/>
      <c r="R48" s="7"/>
      <c r="S48" s="7"/>
      <c r="T48" s="5">
        <v>43963</v>
      </c>
      <c r="U48">
        <v>195</v>
      </c>
      <c r="V48" s="6">
        <v>206.25</v>
      </c>
      <c r="W48" s="7"/>
    </row>
    <row r="49" spans="1:23" x14ac:dyDescent="0.25">
      <c r="A49" t="s">
        <v>3</v>
      </c>
      <c r="B49">
        <f>AVERAGE(B45:B48)</f>
        <v>325</v>
      </c>
      <c r="C49">
        <f>AVERAGE(C45:C48)</f>
        <v>162.5</v>
      </c>
      <c r="D49" s="3">
        <f>C49/B49</f>
        <v>0.5</v>
      </c>
      <c r="F49" s="13">
        <f>AVERAGE(F44:F48)</f>
        <v>215</v>
      </c>
      <c r="G49" s="7"/>
      <c r="H49" s="7"/>
      <c r="I49" s="7"/>
      <c r="J49" s="7"/>
      <c r="K49" s="5">
        <v>43976</v>
      </c>
      <c r="L49" s="10">
        <v>325</v>
      </c>
      <c r="M49" s="7">
        <v>162.5</v>
      </c>
      <c r="N49" s="10">
        <v>0.5</v>
      </c>
      <c r="O49" s="10">
        <f>N56-N49</f>
        <v>7.9982263782767182E-2</v>
      </c>
      <c r="P49" s="7">
        <f t="shared" si="0"/>
        <v>6.3971625198161507E-3</v>
      </c>
      <c r="Q49" s="7"/>
      <c r="R49" s="7"/>
      <c r="S49" s="7"/>
      <c r="T49" s="5">
        <v>43976</v>
      </c>
      <c r="U49">
        <v>215</v>
      </c>
      <c r="V49" s="6">
        <v>325</v>
      </c>
      <c r="W49" s="7"/>
    </row>
    <row r="50" spans="1:23" x14ac:dyDescent="0.25">
      <c r="A50" s="5">
        <v>43990</v>
      </c>
      <c r="B50">
        <v>350</v>
      </c>
      <c r="C50">
        <v>250</v>
      </c>
      <c r="F50" s="6">
        <v>250</v>
      </c>
      <c r="G50" s="7"/>
      <c r="H50" s="7"/>
      <c r="I50" s="7"/>
      <c r="J50" s="7"/>
      <c r="K50" s="5">
        <v>43990</v>
      </c>
      <c r="L50" s="10">
        <v>356.25</v>
      </c>
      <c r="M50" s="7">
        <v>218.75</v>
      </c>
      <c r="N50" s="10">
        <v>0.61403508771929827</v>
      </c>
      <c r="O50" s="10">
        <f>N56-N50</f>
        <v>-3.4052823936531085E-2</v>
      </c>
      <c r="P50" s="7">
        <f t="shared" si="0"/>
        <v>1.1595948180523844E-3</v>
      </c>
      <c r="Q50" s="7"/>
      <c r="R50" s="7"/>
      <c r="S50" s="7"/>
      <c r="T50" s="5">
        <v>43990</v>
      </c>
      <c r="U50">
        <v>255</v>
      </c>
      <c r="V50" s="6">
        <v>356.25</v>
      </c>
      <c r="W50" s="7"/>
    </row>
    <row r="51" spans="1:23" x14ac:dyDescent="0.25">
      <c r="B51">
        <v>350</v>
      </c>
      <c r="C51">
        <v>250</v>
      </c>
      <c r="F51" s="6">
        <v>250</v>
      </c>
      <c r="G51" s="7"/>
      <c r="H51" s="7"/>
      <c r="I51" s="7"/>
      <c r="J51" s="7"/>
      <c r="K51" s="5">
        <v>44008</v>
      </c>
      <c r="L51" s="10">
        <v>468.75</v>
      </c>
      <c r="M51" s="7">
        <v>331.25</v>
      </c>
      <c r="N51" s="10">
        <v>0.70666666666666667</v>
      </c>
      <c r="O51" s="10">
        <f>N56-N51</f>
        <v>-0.12668440288389948</v>
      </c>
      <c r="P51" s="7">
        <f t="shared" si="0"/>
        <v>1.6048937934050159E-2</v>
      </c>
      <c r="Q51" s="7"/>
      <c r="R51" s="7"/>
      <c r="S51" s="7"/>
      <c r="T51" s="5">
        <v>44008</v>
      </c>
      <c r="U51">
        <v>360</v>
      </c>
      <c r="V51" s="6">
        <v>468.75</v>
      </c>
      <c r="W51" s="7"/>
    </row>
    <row r="52" spans="1:23" x14ac:dyDescent="0.25">
      <c r="B52">
        <v>400</v>
      </c>
      <c r="C52">
        <v>200</v>
      </c>
      <c r="F52" s="6">
        <v>275</v>
      </c>
      <c r="G52" s="7"/>
      <c r="H52" s="7"/>
      <c r="I52" s="7"/>
      <c r="J52" s="7"/>
      <c r="K52" s="5">
        <v>44025</v>
      </c>
      <c r="L52" s="10">
        <v>400</v>
      </c>
      <c r="M52" s="7">
        <v>231.25</v>
      </c>
      <c r="N52" s="10">
        <v>0.578125</v>
      </c>
      <c r="O52" s="10">
        <f>N56-N52</f>
        <v>1.8572637827671823E-3</v>
      </c>
      <c r="P52" s="7">
        <v>0</v>
      </c>
      <c r="Q52" s="7"/>
      <c r="R52" s="7"/>
      <c r="S52" s="7"/>
      <c r="T52" s="5">
        <v>44025</v>
      </c>
      <c r="U52">
        <v>240</v>
      </c>
      <c r="V52" s="6">
        <v>400</v>
      </c>
      <c r="W52" s="7"/>
    </row>
    <row r="53" spans="1:23" x14ac:dyDescent="0.25">
      <c r="B53">
        <v>325</v>
      </c>
      <c r="C53">
        <v>200</v>
      </c>
      <c r="F53" s="6">
        <v>225</v>
      </c>
      <c r="G53" s="7"/>
      <c r="H53" s="7"/>
      <c r="I53" s="7"/>
      <c r="J53" s="7"/>
      <c r="K53" s="5">
        <v>44055</v>
      </c>
      <c r="L53" s="10">
        <v>450</v>
      </c>
      <c r="M53" s="7">
        <v>231.25</v>
      </c>
      <c r="N53" s="10">
        <v>0.51388888888888884</v>
      </c>
      <c r="O53" s="10">
        <f>N56-N53</f>
        <v>6.6093374893878343E-2</v>
      </c>
      <c r="P53" s="7">
        <f t="shared" si="0"/>
        <v>4.3683342048627481E-3</v>
      </c>
      <c r="Q53" s="7"/>
      <c r="R53" s="7"/>
      <c r="S53" s="7"/>
      <c r="T53" s="5">
        <v>44055</v>
      </c>
      <c r="U53">
        <v>290</v>
      </c>
      <c r="V53" s="6">
        <v>450</v>
      </c>
      <c r="W53" s="7"/>
    </row>
    <row r="54" spans="1:23" x14ac:dyDescent="0.25">
      <c r="B54">
        <v>350</v>
      </c>
      <c r="C54">
        <v>225</v>
      </c>
      <c r="F54" s="6">
        <v>275</v>
      </c>
      <c r="G54" s="7"/>
      <c r="H54" s="7"/>
      <c r="I54" s="7"/>
      <c r="J54" s="7"/>
      <c r="K54" s="5">
        <v>44106</v>
      </c>
      <c r="L54" s="10">
        <v>306.25</v>
      </c>
      <c r="M54" s="7">
        <v>187.5</v>
      </c>
      <c r="N54" s="10">
        <v>0.61224489795918369</v>
      </c>
      <c r="O54" s="10">
        <f>N56-N54</f>
        <v>-3.2262634176416505E-2</v>
      </c>
      <c r="P54" s="7">
        <f t="shared" si="0"/>
        <v>1.0408775640012784E-3</v>
      </c>
      <c r="Q54" s="7"/>
      <c r="R54" s="7"/>
      <c r="S54" s="7"/>
      <c r="T54" s="5">
        <v>44106</v>
      </c>
      <c r="U54">
        <v>210</v>
      </c>
      <c r="V54" s="6">
        <v>306.25</v>
      </c>
      <c r="W54" s="7"/>
    </row>
    <row r="55" spans="1:23" x14ac:dyDescent="0.25">
      <c r="A55" t="s">
        <v>3</v>
      </c>
      <c r="B55">
        <f>AVERAGE(B51:B54)</f>
        <v>356.25</v>
      </c>
      <c r="C55">
        <f>AVERAGE(C51:C54)</f>
        <v>218.75</v>
      </c>
      <c r="D55" s="3">
        <f>C55/B55</f>
        <v>0.61403508771929827</v>
      </c>
      <c r="F55" s="13">
        <f>AVERAGE(F50:F54)</f>
        <v>255</v>
      </c>
      <c r="G55" s="7" t="s">
        <v>18</v>
      </c>
      <c r="H55" s="7"/>
      <c r="I55" s="7"/>
      <c r="J55" s="7"/>
      <c r="K55" s="5">
        <v>44144</v>
      </c>
      <c r="L55" s="10">
        <v>225</v>
      </c>
      <c r="M55" s="7">
        <v>150</v>
      </c>
      <c r="N55" s="10">
        <v>0.66666666666666663</v>
      </c>
      <c r="O55" s="10">
        <f>N56-N55</f>
        <v>-8.6684402883899447E-2</v>
      </c>
      <c r="P55" s="7">
        <f t="shared" si="0"/>
        <v>7.5141857033381946E-3</v>
      </c>
      <c r="Q55" s="7"/>
      <c r="R55" s="7"/>
      <c r="S55" s="7"/>
      <c r="T55" s="5">
        <v>44144</v>
      </c>
      <c r="U55">
        <v>175</v>
      </c>
      <c r="V55" s="6">
        <v>225</v>
      </c>
      <c r="W55" s="7"/>
    </row>
    <row r="56" spans="1:23" x14ac:dyDescent="0.25">
      <c r="A56" s="5">
        <v>44008</v>
      </c>
      <c r="B56">
        <v>450</v>
      </c>
      <c r="C56">
        <v>300</v>
      </c>
      <c r="F56" s="6">
        <v>350</v>
      </c>
      <c r="G56" s="7">
        <v>450</v>
      </c>
      <c r="H56" s="7"/>
      <c r="I56" s="7"/>
      <c r="J56" s="7"/>
      <c r="K56" s="7"/>
      <c r="L56" s="7"/>
      <c r="M56" s="7" t="s">
        <v>3</v>
      </c>
      <c r="N56" s="10">
        <f>AVERAGE(N47:N55)</f>
        <v>0.57998226378276718</v>
      </c>
      <c r="O56" s="7"/>
      <c r="P56" s="7">
        <f>SUM(P47:P55)</f>
        <v>4.7173692853370759E-2</v>
      </c>
      <c r="Q56" s="7"/>
      <c r="R56" s="7"/>
      <c r="S56" s="7"/>
      <c r="T56" s="7"/>
      <c r="W56" s="7"/>
    </row>
    <row r="57" spans="1:23" x14ac:dyDescent="0.25">
      <c r="B57">
        <v>450</v>
      </c>
      <c r="C57">
        <v>350</v>
      </c>
      <c r="F57" s="6">
        <v>350</v>
      </c>
      <c r="G57" s="7">
        <v>500</v>
      </c>
      <c r="H57" s="7"/>
      <c r="I57" s="7"/>
      <c r="J57" s="7"/>
      <c r="K57" s="7"/>
      <c r="L57" s="7"/>
      <c r="M57" s="7"/>
      <c r="N57" s="10"/>
      <c r="O57" s="7" t="s">
        <v>41</v>
      </c>
      <c r="P57" s="7">
        <f>P56/8</f>
        <v>5.8967116066713449E-3</v>
      </c>
      <c r="R57" s="7"/>
      <c r="S57" s="7"/>
      <c r="T57" s="7"/>
      <c r="U57" s="7"/>
      <c r="V57" s="7"/>
      <c r="W57" s="7"/>
    </row>
    <row r="58" spans="1:23" x14ac:dyDescent="0.25">
      <c r="B58">
        <v>475</v>
      </c>
      <c r="C58">
        <v>325</v>
      </c>
      <c r="F58" s="6">
        <v>375</v>
      </c>
      <c r="G58" s="7">
        <v>450</v>
      </c>
      <c r="H58" s="7"/>
      <c r="I58" s="7"/>
      <c r="J58" s="7"/>
      <c r="K58" s="7"/>
      <c r="L58" s="7"/>
      <c r="M58" s="7"/>
      <c r="N58" s="10"/>
      <c r="O58" s="7"/>
      <c r="P58" s="7">
        <f>SQRT(P57)</f>
        <v>7.6790048877906997E-2</v>
      </c>
      <c r="Q58" s="7" t="s">
        <v>42</v>
      </c>
      <c r="R58" s="7"/>
      <c r="S58" s="7"/>
      <c r="T58" s="7"/>
      <c r="U58" s="7"/>
      <c r="V58" s="7"/>
      <c r="W58" s="7"/>
    </row>
    <row r="59" spans="1:23" x14ac:dyDescent="0.25">
      <c r="B59">
        <v>450</v>
      </c>
      <c r="C59">
        <v>325</v>
      </c>
      <c r="F59" s="6">
        <v>325</v>
      </c>
      <c r="G59" s="7">
        <v>475</v>
      </c>
      <c r="H59" s="7"/>
      <c r="I59" s="7"/>
      <c r="J59" s="7"/>
      <c r="K59" s="7"/>
      <c r="L59" s="7"/>
      <c r="M59" s="7"/>
      <c r="N59" s="10"/>
      <c r="O59" s="7"/>
      <c r="P59" s="7"/>
      <c r="Q59" s="7"/>
      <c r="R59" s="7"/>
      <c r="S59" s="7"/>
      <c r="T59" s="7"/>
      <c r="U59" s="7"/>
      <c r="V59" s="7"/>
      <c r="W59" s="7"/>
    </row>
    <row r="60" spans="1:23" x14ac:dyDescent="0.25">
      <c r="B60">
        <v>500</v>
      </c>
      <c r="C60">
        <v>325</v>
      </c>
      <c r="F60" s="6">
        <v>400</v>
      </c>
      <c r="G60" s="7">
        <v>475</v>
      </c>
      <c r="H60" s="7"/>
      <c r="I60" s="7"/>
      <c r="J60" s="7"/>
      <c r="K60" s="7"/>
      <c r="L60" s="7"/>
      <c r="M60" s="7"/>
      <c r="N60" s="10"/>
      <c r="O60" s="7"/>
      <c r="P60" s="7"/>
      <c r="Q60" s="7"/>
      <c r="R60" s="7"/>
      <c r="S60" s="7"/>
      <c r="T60" s="7"/>
      <c r="U60" s="7"/>
      <c r="V60" s="7"/>
      <c r="W60" s="7"/>
    </row>
    <row r="61" spans="1:23" x14ac:dyDescent="0.25">
      <c r="A61" t="s">
        <v>3</v>
      </c>
      <c r="B61">
        <f>AVERAGE(B57:B60)</f>
        <v>468.75</v>
      </c>
      <c r="C61">
        <f>AVERAGE(C57:C60)</f>
        <v>331.25</v>
      </c>
      <c r="D61" s="3">
        <f>C61/B61</f>
        <v>0.70666666666666667</v>
      </c>
      <c r="F61" s="13">
        <f>AVERAGE(F56:F60)</f>
        <v>360</v>
      </c>
      <c r="G61" s="7"/>
      <c r="H61" s="7"/>
      <c r="I61" s="7"/>
      <c r="J61" s="7"/>
      <c r="K61" s="7"/>
      <c r="L61" s="7"/>
      <c r="M61" s="7"/>
      <c r="N61" s="10"/>
      <c r="O61" s="7"/>
      <c r="P61" s="7"/>
      <c r="Q61" s="7"/>
      <c r="R61" s="7"/>
      <c r="S61" s="7"/>
      <c r="T61" s="7"/>
      <c r="U61" s="7"/>
      <c r="V61" s="7"/>
      <c r="W61" s="7"/>
    </row>
    <row r="62" spans="1:23" x14ac:dyDescent="0.25">
      <c r="F62" s="7"/>
      <c r="G62" s="7"/>
      <c r="H62" s="7"/>
      <c r="I62" s="7"/>
      <c r="J62" s="7"/>
      <c r="K62" s="7"/>
      <c r="L62" s="7"/>
      <c r="M62" s="7"/>
      <c r="N62" s="10"/>
      <c r="O62" s="7"/>
      <c r="P62" s="7"/>
      <c r="Q62" s="7"/>
      <c r="R62" s="7"/>
      <c r="S62" s="7"/>
      <c r="T62" s="7"/>
      <c r="U62" s="7"/>
      <c r="V62" s="7"/>
      <c r="W62" s="7"/>
    </row>
    <row r="63" spans="1:23" x14ac:dyDescent="0.25">
      <c r="A63" s="5">
        <v>44025</v>
      </c>
      <c r="B63">
        <v>325</v>
      </c>
      <c r="C63">
        <v>200</v>
      </c>
      <c r="F63" s="7">
        <v>225</v>
      </c>
      <c r="G63" s="7">
        <v>350</v>
      </c>
      <c r="H63" s="7"/>
      <c r="I63" s="7"/>
      <c r="J63" s="7"/>
      <c r="K63" s="7"/>
      <c r="L63" s="7"/>
      <c r="M63" s="7"/>
      <c r="N63" s="10"/>
      <c r="O63" s="7"/>
      <c r="P63" s="7"/>
      <c r="Q63" s="7"/>
      <c r="R63" s="7"/>
      <c r="S63" s="7"/>
      <c r="T63" s="7"/>
      <c r="U63" s="7"/>
      <c r="V63" s="7"/>
      <c r="W63" s="7"/>
    </row>
    <row r="64" spans="1:23" x14ac:dyDescent="0.25">
      <c r="A64" s="5"/>
      <c r="B64">
        <v>350</v>
      </c>
      <c r="C64">
        <v>200</v>
      </c>
      <c r="F64" s="7">
        <v>250</v>
      </c>
      <c r="G64" s="7">
        <v>375</v>
      </c>
      <c r="H64" s="7"/>
      <c r="I64" s="7"/>
      <c r="J64" s="7"/>
      <c r="K64" s="7"/>
      <c r="L64" s="7"/>
      <c r="M64" s="7"/>
      <c r="N64" s="10"/>
      <c r="O64" s="7"/>
      <c r="P64" s="7"/>
      <c r="Q64" s="7"/>
      <c r="R64" s="7"/>
      <c r="S64" s="7"/>
      <c r="T64" s="7"/>
      <c r="U64" s="7"/>
      <c r="V64" s="7"/>
      <c r="W64" s="7"/>
    </row>
    <row r="65" spans="1:23" x14ac:dyDescent="0.25">
      <c r="B65">
        <v>400</v>
      </c>
      <c r="C65">
        <v>250</v>
      </c>
      <c r="F65" s="7">
        <v>225</v>
      </c>
      <c r="G65" s="7">
        <v>300</v>
      </c>
      <c r="H65" s="7"/>
      <c r="I65" s="7"/>
      <c r="J65" s="7"/>
      <c r="K65" s="7"/>
      <c r="L65" s="7"/>
      <c r="M65" s="7"/>
      <c r="N65" s="10"/>
      <c r="O65" s="7"/>
      <c r="P65" s="7"/>
      <c r="Q65" s="7"/>
      <c r="R65" s="7"/>
      <c r="S65" s="7"/>
      <c r="T65" s="7"/>
      <c r="U65" s="7"/>
      <c r="V65" s="7"/>
      <c r="W65" s="7"/>
    </row>
    <row r="66" spans="1:23" x14ac:dyDescent="0.25">
      <c r="B66">
        <v>400</v>
      </c>
      <c r="C66">
        <v>225</v>
      </c>
      <c r="F66" s="7">
        <v>250</v>
      </c>
      <c r="G66" s="7">
        <v>375</v>
      </c>
      <c r="H66" s="7"/>
      <c r="I66" s="7"/>
      <c r="J66" s="7"/>
      <c r="K66" s="7"/>
      <c r="L66" s="7"/>
      <c r="M66" s="7"/>
      <c r="N66" s="10"/>
      <c r="O66" s="7"/>
      <c r="P66" s="7"/>
      <c r="Q66" s="7"/>
      <c r="R66" s="7"/>
      <c r="S66" s="7"/>
      <c r="T66" s="7"/>
      <c r="U66" s="7"/>
      <c r="V66" s="7"/>
      <c r="W66" s="7"/>
    </row>
    <row r="67" spans="1:23" x14ac:dyDescent="0.25">
      <c r="B67">
        <v>450</v>
      </c>
      <c r="C67">
        <v>250</v>
      </c>
      <c r="F67" s="7">
        <v>250</v>
      </c>
      <c r="G67" s="7">
        <v>400</v>
      </c>
      <c r="H67" s="7"/>
      <c r="I67" s="7"/>
      <c r="J67" s="7"/>
      <c r="K67" s="7"/>
      <c r="L67" s="7"/>
      <c r="M67" s="7"/>
      <c r="N67" s="10"/>
      <c r="O67" s="7"/>
      <c r="P67" s="7"/>
      <c r="Q67" s="7"/>
      <c r="R67" s="7"/>
      <c r="S67" s="7"/>
      <c r="T67" s="7"/>
      <c r="U67" s="7"/>
      <c r="V67" s="7"/>
      <c r="W67" s="7"/>
    </row>
    <row r="68" spans="1:23" x14ac:dyDescent="0.25">
      <c r="A68" t="s">
        <v>3</v>
      </c>
      <c r="B68">
        <f>AVERAGE(B64:B67)</f>
        <v>400</v>
      </c>
      <c r="C68">
        <f>AVERAGE(C64:C67)</f>
        <v>231.25</v>
      </c>
      <c r="D68" s="3">
        <f>C68/B68</f>
        <v>0.578125</v>
      </c>
      <c r="F68" s="15">
        <f>AVERAGE(F63:F67)</f>
        <v>240</v>
      </c>
      <c r="N68" s="10"/>
    </row>
    <row r="69" spans="1:23" x14ac:dyDescent="0.25">
      <c r="F69" s="7"/>
      <c r="N69" s="10"/>
    </row>
    <row r="70" spans="1:23" x14ac:dyDescent="0.25">
      <c r="A70" s="5">
        <v>44055</v>
      </c>
      <c r="B70" s="9">
        <v>425</v>
      </c>
      <c r="C70">
        <v>250</v>
      </c>
      <c r="F70" s="7">
        <v>300</v>
      </c>
      <c r="G70">
        <v>350</v>
      </c>
      <c r="N70" s="10"/>
    </row>
    <row r="71" spans="1:23" x14ac:dyDescent="0.25">
      <c r="B71">
        <v>450</v>
      </c>
      <c r="C71">
        <v>250</v>
      </c>
      <c r="F71" s="7">
        <v>300</v>
      </c>
      <c r="G71">
        <v>300</v>
      </c>
      <c r="N71" s="10"/>
    </row>
    <row r="72" spans="1:23" x14ac:dyDescent="0.25">
      <c r="B72">
        <v>475</v>
      </c>
      <c r="C72">
        <v>225</v>
      </c>
      <c r="F72" s="7">
        <v>275</v>
      </c>
      <c r="G72">
        <v>325</v>
      </c>
      <c r="N72" s="10"/>
    </row>
    <row r="73" spans="1:23" x14ac:dyDescent="0.25">
      <c r="B73">
        <v>450</v>
      </c>
      <c r="C73">
        <v>225</v>
      </c>
      <c r="F73" s="7">
        <v>275</v>
      </c>
      <c r="G73">
        <v>325</v>
      </c>
      <c r="N73" s="10"/>
    </row>
    <row r="74" spans="1:23" x14ac:dyDescent="0.25">
      <c r="B74">
        <v>425</v>
      </c>
      <c r="C74">
        <v>225</v>
      </c>
      <c r="F74" s="7">
        <v>300</v>
      </c>
      <c r="G74">
        <v>325</v>
      </c>
      <c r="N74" s="10"/>
    </row>
    <row r="75" spans="1:23" x14ac:dyDescent="0.25">
      <c r="A75" t="s">
        <v>3</v>
      </c>
      <c r="B75">
        <f>AVERAGE(B71:B74)</f>
        <v>450</v>
      </c>
      <c r="C75">
        <f>AVERAGE(C71:C74)</f>
        <v>231.25</v>
      </c>
      <c r="D75" s="3">
        <f>C75/B75</f>
        <v>0.51388888888888884</v>
      </c>
      <c r="F75" s="15">
        <f>AVERAGE(F70:F74)</f>
        <v>290</v>
      </c>
      <c r="N75" s="10"/>
    </row>
    <row r="76" spans="1:23" x14ac:dyDescent="0.25">
      <c r="F76" s="7"/>
      <c r="J76" t="s">
        <v>30</v>
      </c>
      <c r="N76" s="10"/>
    </row>
    <row r="77" spans="1:23" x14ac:dyDescent="0.25">
      <c r="A77" s="5">
        <v>44106</v>
      </c>
      <c r="B77">
        <v>275</v>
      </c>
      <c r="C77">
        <v>200</v>
      </c>
      <c r="F77" s="7">
        <v>200</v>
      </c>
      <c r="G77">
        <v>225</v>
      </c>
      <c r="L77" t="s">
        <v>10</v>
      </c>
      <c r="M77" t="s">
        <v>1</v>
      </c>
      <c r="N77" s="10"/>
    </row>
    <row r="78" spans="1:23" x14ac:dyDescent="0.25">
      <c r="B78">
        <v>300</v>
      </c>
      <c r="C78">
        <v>200</v>
      </c>
      <c r="F78" s="7">
        <v>225</v>
      </c>
      <c r="G78">
        <v>250</v>
      </c>
      <c r="K78" s="5">
        <v>43928</v>
      </c>
      <c r="L78">
        <v>175</v>
      </c>
      <c r="M78" s="7">
        <v>87.5</v>
      </c>
      <c r="N78" s="10">
        <f>M78/L78</f>
        <v>0.5</v>
      </c>
    </row>
    <row r="79" spans="1:23" x14ac:dyDescent="0.25">
      <c r="B79">
        <v>300</v>
      </c>
      <c r="C79">
        <v>175</v>
      </c>
      <c r="F79" s="7">
        <v>200</v>
      </c>
      <c r="G79">
        <v>275</v>
      </c>
      <c r="K79" s="5">
        <v>43963</v>
      </c>
      <c r="L79">
        <v>195</v>
      </c>
      <c r="M79" s="7">
        <v>112.5</v>
      </c>
      <c r="N79" s="10">
        <f t="shared" ref="N79:N86" si="1">M79/L79</f>
        <v>0.57692307692307687</v>
      </c>
    </row>
    <row r="80" spans="1:23" x14ac:dyDescent="0.25">
      <c r="B80">
        <v>325</v>
      </c>
      <c r="C80">
        <v>175</v>
      </c>
      <c r="F80" s="7">
        <v>225</v>
      </c>
      <c r="G80">
        <v>250</v>
      </c>
      <c r="K80" s="5">
        <v>43976</v>
      </c>
      <c r="L80">
        <v>215</v>
      </c>
      <c r="M80" s="7">
        <v>162.5</v>
      </c>
      <c r="N80" s="10">
        <f t="shared" si="1"/>
        <v>0.7558139534883721</v>
      </c>
    </row>
    <row r="81" spans="1:14" x14ac:dyDescent="0.25">
      <c r="B81">
        <v>300</v>
      </c>
      <c r="C81">
        <v>200</v>
      </c>
      <c r="F81" s="7">
        <v>200</v>
      </c>
      <c r="G81">
        <v>250</v>
      </c>
      <c r="K81" s="5">
        <v>43990</v>
      </c>
      <c r="L81">
        <v>255</v>
      </c>
      <c r="M81" s="7">
        <v>218.75</v>
      </c>
      <c r="N81" s="10">
        <f t="shared" si="1"/>
        <v>0.85784313725490191</v>
      </c>
    </row>
    <row r="82" spans="1:14" x14ac:dyDescent="0.25">
      <c r="A82" t="s">
        <v>3</v>
      </c>
      <c r="B82">
        <f>AVERAGE(B78:B81)</f>
        <v>306.25</v>
      </c>
      <c r="C82">
        <f>AVERAGE(C78:C81)</f>
        <v>187.5</v>
      </c>
      <c r="D82" s="3">
        <f>C82/B82</f>
        <v>0.61224489795918369</v>
      </c>
      <c r="F82" s="15">
        <f>AVERAGE(F77:F81)</f>
        <v>210</v>
      </c>
      <c r="K82" s="5">
        <v>44008</v>
      </c>
      <c r="L82">
        <v>360</v>
      </c>
      <c r="M82" s="7">
        <v>331.25</v>
      </c>
      <c r="N82" s="10">
        <f t="shared" si="1"/>
        <v>0.92013888888888884</v>
      </c>
    </row>
    <row r="83" spans="1:14" x14ac:dyDescent="0.25">
      <c r="F83" s="7"/>
      <c r="K83" s="5">
        <v>44025</v>
      </c>
      <c r="L83">
        <v>240</v>
      </c>
      <c r="M83" s="7">
        <v>231.25</v>
      </c>
      <c r="N83" s="10">
        <f t="shared" si="1"/>
        <v>0.96354166666666663</v>
      </c>
    </row>
    <row r="84" spans="1:14" x14ac:dyDescent="0.25">
      <c r="A84" s="5">
        <v>44144</v>
      </c>
      <c r="B84">
        <v>200</v>
      </c>
      <c r="C84">
        <v>125</v>
      </c>
      <c r="F84" s="7">
        <v>175</v>
      </c>
      <c r="G84">
        <v>225</v>
      </c>
      <c r="K84" s="5">
        <v>44055</v>
      </c>
      <c r="L84">
        <v>290</v>
      </c>
      <c r="M84" s="7">
        <v>231.25</v>
      </c>
      <c r="N84" s="10">
        <f t="shared" si="1"/>
        <v>0.79741379310344829</v>
      </c>
    </row>
    <row r="85" spans="1:14" x14ac:dyDescent="0.25">
      <c r="B85">
        <v>225</v>
      </c>
      <c r="C85">
        <v>125</v>
      </c>
      <c r="F85" s="7">
        <v>200</v>
      </c>
      <c r="G85">
        <v>200</v>
      </c>
      <c r="K85" s="5">
        <v>44106</v>
      </c>
      <c r="L85">
        <v>210</v>
      </c>
      <c r="M85" s="7">
        <v>187.5</v>
      </c>
      <c r="N85" s="10">
        <f t="shared" si="1"/>
        <v>0.8928571428571429</v>
      </c>
    </row>
    <row r="86" spans="1:14" x14ac:dyDescent="0.25">
      <c r="B86">
        <v>225</v>
      </c>
      <c r="C86">
        <v>150</v>
      </c>
      <c r="F86" s="7">
        <v>150</v>
      </c>
      <c r="G86">
        <v>175</v>
      </c>
      <c r="K86" s="5">
        <v>44144</v>
      </c>
      <c r="L86">
        <v>175</v>
      </c>
      <c r="M86" s="7">
        <v>150</v>
      </c>
      <c r="N86" s="10">
        <f t="shared" si="1"/>
        <v>0.8571428571428571</v>
      </c>
    </row>
    <row r="87" spans="1:14" x14ac:dyDescent="0.25">
      <c r="B87">
        <v>250</v>
      </c>
      <c r="C87">
        <v>150</v>
      </c>
      <c r="F87" s="7">
        <v>175</v>
      </c>
      <c r="G87">
        <v>200</v>
      </c>
      <c r="N87" s="14">
        <f>AVERAGE(N78:N86)</f>
        <v>0.79129716848059495</v>
      </c>
    </row>
    <row r="88" spans="1:14" x14ac:dyDescent="0.25">
      <c r="B88">
        <v>200</v>
      </c>
      <c r="C88">
        <v>175</v>
      </c>
      <c r="F88" s="7">
        <v>175</v>
      </c>
      <c r="G88">
        <v>200</v>
      </c>
    </row>
    <row r="89" spans="1:14" x14ac:dyDescent="0.25">
      <c r="A89" t="s">
        <v>3</v>
      </c>
      <c r="B89">
        <f>AVERAGE(B85:B88)</f>
        <v>225</v>
      </c>
      <c r="C89">
        <f>AVERAGE(C85:C88)</f>
        <v>150</v>
      </c>
      <c r="D89" s="3">
        <f>C89/B89</f>
        <v>0.66666666666666663</v>
      </c>
      <c r="F89" s="15">
        <f>AVERAGE(F84:F88)</f>
        <v>175</v>
      </c>
    </row>
    <row r="90" spans="1:14" x14ac:dyDescent="0.25">
      <c r="D90" s="3">
        <f>AVERAGE(D19:D89)</f>
        <v>0.55992532812172935</v>
      </c>
      <c r="G90" t="s">
        <v>20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"/>
  <sheetViews>
    <sheetView topLeftCell="B52" workbookViewId="0">
      <selection activeCell="O62" sqref="O62:P62"/>
    </sheetView>
  </sheetViews>
  <sheetFormatPr defaultRowHeight="15" x14ac:dyDescent="0.25"/>
  <cols>
    <col min="1" max="1" width="9.7109375" bestFit="1" customWidth="1"/>
    <col min="4" max="4" width="8.85546875" style="3"/>
    <col min="9" max="9" width="8.85546875" style="4"/>
    <col min="10" max="10" width="7.85546875" customWidth="1"/>
    <col min="11" max="11" width="10.5703125" customWidth="1"/>
  </cols>
  <sheetData>
    <row r="1" spans="1:12" x14ac:dyDescent="0.25">
      <c r="A1" t="s">
        <v>0</v>
      </c>
      <c r="B1" t="s">
        <v>2</v>
      </c>
      <c r="C1" t="s">
        <v>1</v>
      </c>
      <c r="D1" s="3" t="s">
        <v>4</v>
      </c>
    </row>
    <row r="2" spans="1:12" x14ac:dyDescent="0.25">
      <c r="A2" s="2">
        <v>43974</v>
      </c>
      <c r="B2">
        <v>75</v>
      </c>
      <c r="C2">
        <v>50</v>
      </c>
    </row>
    <row r="3" spans="1:12" x14ac:dyDescent="0.25">
      <c r="B3">
        <v>121</v>
      </c>
      <c r="C3">
        <v>50</v>
      </c>
      <c r="I3" s="4" t="s">
        <v>11</v>
      </c>
      <c r="J3" t="s">
        <v>10</v>
      </c>
      <c r="K3" t="s">
        <v>1</v>
      </c>
      <c r="L3" t="s">
        <v>4</v>
      </c>
    </row>
    <row r="4" spans="1:12" x14ac:dyDescent="0.25">
      <c r="B4">
        <v>125</v>
      </c>
      <c r="C4">
        <v>75</v>
      </c>
      <c r="I4" s="4">
        <v>43974</v>
      </c>
      <c r="J4">
        <v>105.25</v>
      </c>
      <c r="K4">
        <v>56</v>
      </c>
      <c r="L4">
        <v>0.54</v>
      </c>
    </row>
    <row r="5" spans="1:12" x14ac:dyDescent="0.25">
      <c r="B5">
        <v>100</v>
      </c>
      <c r="C5">
        <v>50</v>
      </c>
      <c r="I5" s="4">
        <v>43992</v>
      </c>
      <c r="J5">
        <v>305</v>
      </c>
      <c r="K5">
        <v>205</v>
      </c>
      <c r="L5">
        <v>0.67200000000000004</v>
      </c>
    </row>
    <row r="6" spans="1:12" x14ac:dyDescent="0.25">
      <c r="A6" t="s">
        <v>3</v>
      </c>
      <c r="B6">
        <f>AVERAGE(B2:B5)</f>
        <v>105.25</v>
      </c>
      <c r="C6">
        <f>AVERAGE(C2:C5)</f>
        <v>56.25</v>
      </c>
      <c r="D6" s="3">
        <f>C6/B6</f>
        <v>0.53444180522565321</v>
      </c>
      <c r="I6" s="4">
        <v>44097</v>
      </c>
      <c r="J6">
        <v>312</v>
      </c>
      <c r="K6">
        <v>211</v>
      </c>
      <c r="L6">
        <v>0.67700000000000005</v>
      </c>
    </row>
    <row r="7" spans="1:12" x14ac:dyDescent="0.25">
      <c r="I7" s="4">
        <v>44098</v>
      </c>
      <c r="J7">
        <v>275</v>
      </c>
      <c r="K7">
        <v>170</v>
      </c>
      <c r="L7">
        <v>0.61799999999999999</v>
      </c>
    </row>
    <row r="8" spans="1:12" x14ac:dyDescent="0.25">
      <c r="B8" t="s">
        <v>2</v>
      </c>
      <c r="C8" t="s">
        <v>1</v>
      </c>
      <c r="I8" s="4">
        <v>44144</v>
      </c>
      <c r="J8">
        <v>192</v>
      </c>
      <c r="K8">
        <v>90</v>
      </c>
      <c r="L8">
        <v>0.46899999999999997</v>
      </c>
    </row>
    <row r="9" spans="1:12" x14ac:dyDescent="0.25">
      <c r="A9" s="2">
        <v>43992</v>
      </c>
      <c r="B9">
        <v>300</v>
      </c>
      <c r="C9">
        <v>200</v>
      </c>
    </row>
    <row r="10" spans="1:12" x14ac:dyDescent="0.25">
      <c r="B10">
        <v>300</v>
      </c>
      <c r="C10">
        <v>200</v>
      </c>
    </row>
    <row r="11" spans="1:12" x14ac:dyDescent="0.25">
      <c r="B11">
        <v>275</v>
      </c>
      <c r="C11">
        <v>250</v>
      </c>
    </row>
    <row r="12" spans="1:12" x14ac:dyDescent="0.25">
      <c r="B12">
        <v>325</v>
      </c>
      <c r="C12">
        <v>175</v>
      </c>
    </row>
    <row r="13" spans="1:12" x14ac:dyDescent="0.25">
      <c r="B13">
        <v>325</v>
      </c>
      <c r="C13">
        <v>200</v>
      </c>
    </row>
    <row r="14" spans="1:12" x14ac:dyDescent="0.25">
      <c r="A14" t="s">
        <v>3</v>
      </c>
      <c r="B14">
        <f>AVERAGE(B9:B13)</f>
        <v>305</v>
      </c>
      <c r="C14">
        <f>AVERAGE(C9:C13)</f>
        <v>205</v>
      </c>
      <c r="D14" s="3">
        <f>C14/B14</f>
        <v>0.67213114754098358</v>
      </c>
    </row>
    <row r="16" spans="1:12" x14ac:dyDescent="0.25">
      <c r="A16" s="2">
        <v>44097</v>
      </c>
      <c r="B16">
        <v>325</v>
      </c>
      <c r="C16">
        <v>225</v>
      </c>
    </row>
    <row r="17" spans="1:6" x14ac:dyDescent="0.25">
      <c r="B17">
        <v>325</v>
      </c>
      <c r="C17">
        <v>210</v>
      </c>
    </row>
    <row r="18" spans="1:6" x14ac:dyDescent="0.25">
      <c r="B18">
        <v>309</v>
      </c>
      <c r="C18">
        <v>220</v>
      </c>
    </row>
    <row r="19" spans="1:6" x14ac:dyDescent="0.25">
      <c r="B19">
        <v>275</v>
      </c>
      <c r="C19">
        <v>175</v>
      </c>
    </row>
    <row r="20" spans="1:6" x14ac:dyDescent="0.25">
      <c r="B20">
        <v>325</v>
      </c>
      <c r="C20">
        <v>225</v>
      </c>
    </row>
    <row r="21" spans="1:6" x14ac:dyDescent="0.25">
      <c r="A21" t="s">
        <v>3</v>
      </c>
      <c r="B21">
        <f>AVERAGE(B16:B20)</f>
        <v>311.8</v>
      </c>
      <c r="C21">
        <f>AVERAGE(C16:C20)</f>
        <v>211</v>
      </c>
      <c r="D21" s="3">
        <f>C21/B21</f>
        <v>0.67671584348941627</v>
      </c>
    </row>
    <row r="23" spans="1:6" x14ac:dyDescent="0.25">
      <c r="A23" s="2">
        <v>44098</v>
      </c>
      <c r="B23">
        <v>275</v>
      </c>
      <c r="C23">
        <v>175</v>
      </c>
      <c r="F23" t="s">
        <v>7</v>
      </c>
    </row>
    <row r="24" spans="1:6" x14ac:dyDescent="0.25">
      <c r="B24">
        <v>275</v>
      </c>
      <c r="C24">
        <v>175</v>
      </c>
    </row>
    <row r="25" spans="1:6" x14ac:dyDescent="0.25">
      <c r="B25">
        <v>300</v>
      </c>
      <c r="C25">
        <v>200</v>
      </c>
    </row>
    <row r="26" spans="1:6" x14ac:dyDescent="0.25">
      <c r="B26">
        <v>250</v>
      </c>
      <c r="C26">
        <v>150</v>
      </c>
    </row>
    <row r="27" spans="1:6" x14ac:dyDescent="0.25">
      <c r="B27">
        <v>275</v>
      </c>
      <c r="C27">
        <v>150</v>
      </c>
    </row>
    <row r="28" spans="1:6" x14ac:dyDescent="0.25">
      <c r="A28" t="s">
        <v>3</v>
      </c>
      <c r="B28">
        <f>AVERAGE(B23:B27)</f>
        <v>275</v>
      </c>
      <c r="C28">
        <f>AVERAGE(C23:C27)</f>
        <v>170</v>
      </c>
      <c r="D28" s="3">
        <f>C28/B28</f>
        <v>0.61818181818181817</v>
      </c>
    </row>
    <row r="31" spans="1:6" x14ac:dyDescent="0.25">
      <c r="A31" s="5">
        <v>43928</v>
      </c>
      <c r="B31">
        <v>175</v>
      </c>
      <c r="C31">
        <v>75</v>
      </c>
    </row>
    <row r="32" spans="1:6" x14ac:dyDescent="0.25">
      <c r="B32">
        <v>200</v>
      </c>
      <c r="C32">
        <v>100</v>
      </c>
    </row>
    <row r="33" spans="1:14" x14ac:dyDescent="0.25">
      <c r="B33">
        <v>150</v>
      </c>
      <c r="C33">
        <v>100</v>
      </c>
    </row>
    <row r="34" spans="1:14" x14ac:dyDescent="0.25">
      <c r="B34">
        <v>175</v>
      </c>
      <c r="C34">
        <v>75</v>
      </c>
    </row>
    <row r="35" spans="1:14" x14ac:dyDescent="0.25">
      <c r="A35" t="s">
        <v>3</v>
      </c>
      <c r="B35">
        <f>AVERAGE(B30:B34)</f>
        <v>175</v>
      </c>
      <c r="C35">
        <f>AVERAGE(C30:C34)</f>
        <v>87.5</v>
      </c>
      <c r="D35" s="3">
        <f>C35/B35</f>
        <v>0.5</v>
      </c>
    </row>
    <row r="37" spans="1:14" x14ac:dyDescent="0.25">
      <c r="A37" s="5">
        <v>43963</v>
      </c>
      <c r="B37">
        <v>175</v>
      </c>
      <c r="C37">
        <v>100</v>
      </c>
    </row>
    <row r="38" spans="1:14" x14ac:dyDescent="0.25">
      <c r="B38">
        <v>175</v>
      </c>
      <c r="C38">
        <v>75</v>
      </c>
    </row>
    <row r="39" spans="1:14" x14ac:dyDescent="0.25">
      <c r="B39">
        <v>175</v>
      </c>
      <c r="C39">
        <v>100</v>
      </c>
    </row>
    <row r="40" spans="1:14" x14ac:dyDescent="0.25">
      <c r="B40">
        <v>200</v>
      </c>
      <c r="C40">
        <v>76</v>
      </c>
    </row>
    <row r="41" spans="1:14" x14ac:dyDescent="0.25">
      <c r="B41">
        <v>175</v>
      </c>
      <c r="C41">
        <v>100</v>
      </c>
    </row>
    <row r="42" spans="1:14" x14ac:dyDescent="0.25">
      <c r="A42" t="s">
        <v>3</v>
      </c>
      <c r="B42">
        <f>AVERAGE(B37:B41)</f>
        <v>180</v>
      </c>
      <c r="C42">
        <f>AVERAGE(C37:C41)</f>
        <v>90.2</v>
      </c>
      <c r="D42" s="3">
        <f>C42/B42</f>
        <v>0.50111111111111117</v>
      </c>
    </row>
    <row r="44" spans="1:14" x14ac:dyDescent="0.25">
      <c r="A44" s="2">
        <v>43976</v>
      </c>
      <c r="B44">
        <v>200</v>
      </c>
      <c r="C44">
        <v>150</v>
      </c>
    </row>
    <row r="45" spans="1:14" x14ac:dyDescent="0.25">
      <c r="B45">
        <v>175</v>
      </c>
      <c r="C45">
        <v>150</v>
      </c>
      <c r="K45" t="s">
        <v>11</v>
      </c>
      <c r="L45" t="s">
        <v>10</v>
      </c>
      <c r="M45" t="s">
        <v>1</v>
      </c>
      <c r="N45" t="s">
        <v>4</v>
      </c>
    </row>
    <row r="46" spans="1:14" x14ac:dyDescent="0.25">
      <c r="B46">
        <v>250</v>
      </c>
      <c r="C46">
        <v>175</v>
      </c>
      <c r="K46" s="5">
        <v>43928</v>
      </c>
      <c r="L46">
        <v>175</v>
      </c>
      <c r="M46">
        <v>87.5</v>
      </c>
      <c r="N46" s="10">
        <v>0.5</v>
      </c>
    </row>
    <row r="47" spans="1:14" x14ac:dyDescent="0.25">
      <c r="B47">
        <v>225</v>
      </c>
      <c r="C47">
        <v>125</v>
      </c>
      <c r="K47" s="5">
        <v>43963</v>
      </c>
      <c r="L47">
        <v>180</v>
      </c>
      <c r="M47">
        <v>90.2</v>
      </c>
      <c r="N47" s="10">
        <v>0.50111111111111117</v>
      </c>
    </row>
    <row r="48" spans="1:14" x14ac:dyDescent="0.25">
      <c r="B48">
        <v>200</v>
      </c>
      <c r="C48">
        <v>150</v>
      </c>
      <c r="K48" s="5">
        <v>43976</v>
      </c>
      <c r="L48">
        <v>210</v>
      </c>
      <c r="M48">
        <v>150</v>
      </c>
      <c r="N48" s="10">
        <v>0.7142857142857143</v>
      </c>
    </row>
    <row r="49" spans="1:14" x14ac:dyDescent="0.25">
      <c r="A49" t="s">
        <v>3</v>
      </c>
      <c r="B49">
        <f>AVERAGE(B44:B48)</f>
        <v>210</v>
      </c>
      <c r="C49">
        <f>AVERAGE(C44:C48)</f>
        <v>150</v>
      </c>
      <c r="D49" s="3">
        <f>C49/B49</f>
        <v>0.7142857142857143</v>
      </c>
      <c r="K49" s="5">
        <v>43990</v>
      </c>
      <c r="L49">
        <v>225</v>
      </c>
      <c r="M49">
        <v>130</v>
      </c>
      <c r="N49" s="10">
        <v>0.57777777777777772</v>
      </c>
    </row>
    <row r="50" spans="1:14" x14ac:dyDescent="0.25">
      <c r="K50" s="5">
        <v>44008</v>
      </c>
      <c r="L50">
        <v>280</v>
      </c>
      <c r="M50">
        <v>230</v>
      </c>
      <c r="N50" s="10">
        <v>0.8214285714285714</v>
      </c>
    </row>
    <row r="51" spans="1:14" x14ac:dyDescent="0.25">
      <c r="A51" s="5">
        <v>43990</v>
      </c>
      <c r="B51">
        <v>250</v>
      </c>
      <c r="C51">
        <v>150</v>
      </c>
      <c r="K51" s="5">
        <v>44025</v>
      </c>
      <c r="L51">
        <v>225</v>
      </c>
      <c r="M51">
        <v>115</v>
      </c>
      <c r="N51" s="10">
        <v>0.51111111111111107</v>
      </c>
    </row>
    <row r="52" spans="1:14" x14ac:dyDescent="0.25">
      <c r="B52">
        <v>200</v>
      </c>
      <c r="C52">
        <v>125</v>
      </c>
      <c r="K52" s="5">
        <v>44055</v>
      </c>
      <c r="L52">
        <v>320</v>
      </c>
      <c r="M52">
        <v>220</v>
      </c>
      <c r="N52" s="10">
        <v>0.6875</v>
      </c>
    </row>
    <row r="53" spans="1:14" x14ac:dyDescent="0.25">
      <c r="B53">
        <v>225</v>
      </c>
      <c r="C53">
        <v>125</v>
      </c>
      <c r="K53" s="5">
        <v>44106</v>
      </c>
      <c r="L53">
        <v>275</v>
      </c>
      <c r="M53">
        <v>170</v>
      </c>
      <c r="N53" s="10">
        <v>0.61818181818181817</v>
      </c>
    </row>
    <row r="54" spans="1:14" x14ac:dyDescent="0.25">
      <c r="B54">
        <v>225</v>
      </c>
      <c r="C54">
        <v>150</v>
      </c>
      <c r="K54" s="5">
        <v>44144</v>
      </c>
      <c r="L54">
        <v>210</v>
      </c>
      <c r="M54">
        <v>135</v>
      </c>
      <c r="N54" s="10">
        <v>0.6428571428571429</v>
      </c>
    </row>
    <row r="55" spans="1:14" x14ac:dyDescent="0.25">
      <c r="B55">
        <v>225</v>
      </c>
      <c r="C55">
        <v>100</v>
      </c>
      <c r="N55" s="10">
        <f>AVERAGE(N46:N54)</f>
        <v>0.61936147186147184</v>
      </c>
    </row>
    <row r="56" spans="1:14" x14ac:dyDescent="0.25">
      <c r="B56">
        <f>AVERAGE(B51:B55)</f>
        <v>225</v>
      </c>
      <c r="C56">
        <f>AVERAGE(C51:C55)</f>
        <v>130</v>
      </c>
      <c r="D56" s="3">
        <f>C56/B56</f>
        <v>0.57777777777777772</v>
      </c>
    </row>
    <row r="57" spans="1:14" x14ac:dyDescent="0.25">
      <c r="A57" s="2">
        <v>44008</v>
      </c>
      <c r="B57">
        <v>275</v>
      </c>
      <c r="C57">
        <v>250</v>
      </c>
    </row>
    <row r="58" spans="1:14" x14ac:dyDescent="0.25">
      <c r="B58">
        <v>250</v>
      </c>
      <c r="C58">
        <v>250</v>
      </c>
    </row>
    <row r="59" spans="1:14" x14ac:dyDescent="0.25">
      <c r="B59">
        <v>275</v>
      </c>
      <c r="C59">
        <v>225</v>
      </c>
    </row>
    <row r="60" spans="1:14" x14ac:dyDescent="0.25">
      <c r="B60">
        <v>300</v>
      </c>
      <c r="C60">
        <v>200</v>
      </c>
    </row>
    <row r="61" spans="1:14" x14ac:dyDescent="0.25">
      <c r="B61">
        <v>300</v>
      </c>
      <c r="C61">
        <v>225</v>
      </c>
    </row>
    <row r="62" spans="1:14" x14ac:dyDescent="0.25">
      <c r="A62" t="s">
        <v>3</v>
      </c>
      <c r="B62">
        <f>AVERAGE(B57:B61)</f>
        <v>280</v>
      </c>
      <c r="C62">
        <f>AVERAGE(C57:C61)</f>
        <v>230</v>
      </c>
      <c r="D62" s="3">
        <f>C62/B62</f>
        <v>0.8214285714285714</v>
      </c>
    </row>
    <row r="64" spans="1:14" x14ac:dyDescent="0.25">
      <c r="A64" s="5">
        <v>44025</v>
      </c>
      <c r="B64">
        <v>200</v>
      </c>
      <c r="C64">
        <v>100</v>
      </c>
    </row>
    <row r="65" spans="1:4" x14ac:dyDescent="0.25">
      <c r="B65">
        <v>225</v>
      </c>
      <c r="C65">
        <v>125</v>
      </c>
    </row>
    <row r="66" spans="1:4" x14ac:dyDescent="0.25">
      <c r="B66">
        <v>225</v>
      </c>
      <c r="C66">
        <v>100</v>
      </c>
    </row>
    <row r="67" spans="1:4" x14ac:dyDescent="0.25">
      <c r="B67">
        <v>225</v>
      </c>
      <c r="C67">
        <v>125</v>
      </c>
    </row>
    <row r="68" spans="1:4" x14ac:dyDescent="0.25">
      <c r="B68">
        <v>250</v>
      </c>
      <c r="C68">
        <v>125</v>
      </c>
    </row>
    <row r="69" spans="1:4" x14ac:dyDescent="0.25">
      <c r="B69">
        <f>AVERAGE(B64:B68)</f>
        <v>225</v>
      </c>
      <c r="C69">
        <f>AVERAGE(C64:C68)</f>
        <v>115</v>
      </c>
      <c r="D69" s="3">
        <f>C69/B69</f>
        <v>0.51111111111111107</v>
      </c>
    </row>
    <row r="71" spans="1:4" x14ac:dyDescent="0.25">
      <c r="A71" s="5">
        <v>44055</v>
      </c>
      <c r="B71">
        <v>300</v>
      </c>
      <c r="C71">
        <v>200</v>
      </c>
    </row>
    <row r="72" spans="1:4" x14ac:dyDescent="0.25">
      <c r="B72">
        <v>350</v>
      </c>
      <c r="C72">
        <v>250</v>
      </c>
    </row>
    <row r="73" spans="1:4" x14ac:dyDescent="0.25">
      <c r="B73">
        <v>325</v>
      </c>
      <c r="C73">
        <v>225</v>
      </c>
    </row>
    <row r="74" spans="1:4" x14ac:dyDescent="0.25">
      <c r="B74">
        <v>300</v>
      </c>
      <c r="C74">
        <v>225</v>
      </c>
    </row>
    <row r="75" spans="1:4" x14ac:dyDescent="0.25">
      <c r="B75">
        <v>325</v>
      </c>
      <c r="C75">
        <v>200</v>
      </c>
    </row>
    <row r="76" spans="1:4" x14ac:dyDescent="0.25">
      <c r="B76">
        <f>AVERAGE(B71:B75)</f>
        <v>320</v>
      </c>
      <c r="C76">
        <f>AVERAGE(C71:C75)</f>
        <v>220</v>
      </c>
      <c r="D76" s="3">
        <f>C76/B76</f>
        <v>0.6875</v>
      </c>
    </row>
    <row r="78" spans="1:4" x14ac:dyDescent="0.25">
      <c r="A78" s="5">
        <v>44106</v>
      </c>
      <c r="B78">
        <v>250</v>
      </c>
      <c r="C78">
        <v>100</v>
      </c>
    </row>
    <row r="79" spans="1:4" x14ac:dyDescent="0.25">
      <c r="B79">
        <v>275</v>
      </c>
      <c r="C79">
        <v>125</v>
      </c>
    </row>
    <row r="80" spans="1:4" x14ac:dyDescent="0.25">
      <c r="B80">
        <v>275</v>
      </c>
      <c r="C80">
        <v>125</v>
      </c>
    </row>
    <row r="81" spans="1:4" x14ac:dyDescent="0.25">
      <c r="B81">
        <v>250</v>
      </c>
      <c r="C81">
        <v>150</v>
      </c>
    </row>
    <row r="82" spans="1:4" x14ac:dyDescent="0.25">
      <c r="B82">
        <v>300</v>
      </c>
      <c r="C82">
        <v>100</v>
      </c>
    </row>
    <row r="83" spans="1:4" x14ac:dyDescent="0.25">
      <c r="B83">
        <v>275</v>
      </c>
      <c r="C83">
        <v>170</v>
      </c>
      <c r="D83" s="3">
        <v>0.61818181818181817</v>
      </c>
    </row>
    <row r="85" spans="1:4" x14ac:dyDescent="0.25">
      <c r="A85" s="5">
        <v>44144</v>
      </c>
      <c r="B85">
        <v>200</v>
      </c>
      <c r="C85">
        <v>100</v>
      </c>
    </row>
    <row r="86" spans="1:4" x14ac:dyDescent="0.25">
      <c r="B86">
        <v>225</v>
      </c>
      <c r="C86">
        <v>150</v>
      </c>
    </row>
    <row r="87" spans="1:4" x14ac:dyDescent="0.25">
      <c r="B87">
        <v>200</v>
      </c>
      <c r="C87">
        <v>175</v>
      </c>
    </row>
    <row r="88" spans="1:4" x14ac:dyDescent="0.25">
      <c r="B88">
        <v>200</v>
      </c>
      <c r="C88">
        <v>150</v>
      </c>
    </row>
    <row r="89" spans="1:4" x14ac:dyDescent="0.25">
      <c r="B89">
        <v>225</v>
      </c>
      <c r="C89">
        <v>100</v>
      </c>
    </row>
    <row r="90" spans="1:4" x14ac:dyDescent="0.25">
      <c r="B90">
        <f>AVERAGE(B85:B89)</f>
        <v>210</v>
      </c>
      <c r="C90">
        <f>AVERAGE(C85:C89)</f>
        <v>135</v>
      </c>
      <c r="D90" s="3">
        <f>C90/B90</f>
        <v>0.6428571428571429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94"/>
  <sheetViews>
    <sheetView tabSelected="1" topLeftCell="V1" zoomScaleNormal="100" workbookViewId="0">
      <pane ySplit="1" topLeftCell="A13" activePane="bottomLeft" state="frozen"/>
      <selection pane="bottomLeft" activeCell="Z46" sqref="Z46:AC54"/>
    </sheetView>
  </sheetViews>
  <sheetFormatPr defaultRowHeight="15" x14ac:dyDescent="0.25"/>
  <cols>
    <col min="1" max="1" width="12.7109375" customWidth="1"/>
    <col min="2" max="2" width="0" hidden="1" customWidth="1"/>
    <col min="22" max="22" width="10.85546875" customWidth="1"/>
    <col min="25" max="25" width="9.140625" style="11"/>
    <col min="26" max="26" width="9.7109375" bestFit="1" customWidth="1"/>
    <col min="27" max="27" width="6.42578125" customWidth="1"/>
    <col min="28" max="28" width="11" style="11" customWidth="1"/>
    <col min="31" max="31" width="9.140625" style="11"/>
    <col min="32" max="32" width="11" customWidth="1"/>
    <col min="34" max="34" width="9.140625" style="11"/>
    <col min="36" max="36" width="11" customWidth="1"/>
    <col min="37" max="37" width="9.140625" style="11"/>
    <col min="40" max="40" width="9.140625" style="11"/>
  </cols>
  <sheetData>
    <row r="1" spans="1:39" x14ac:dyDescent="0.25">
      <c r="A1" t="s">
        <v>12</v>
      </c>
      <c r="E1" t="s">
        <v>13</v>
      </c>
      <c r="H1" t="s">
        <v>14</v>
      </c>
      <c r="K1" t="s">
        <v>17</v>
      </c>
      <c r="N1" t="s">
        <v>15</v>
      </c>
      <c r="Q1" t="s">
        <v>16</v>
      </c>
    </row>
    <row r="2" spans="1:39" x14ac:dyDescent="0.25">
      <c r="C2" t="s">
        <v>2</v>
      </c>
      <c r="D2" t="s">
        <v>1</v>
      </c>
      <c r="F2" t="s">
        <v>2</v>
      </c>
      <c r="G2" t="s">
        <v>1</v>
      </c>
      <c r="I2" t="s">
        <v>2</v>
      </c>
      <c r="J2" t="s">
        <v>1</v>
      </c>
      <c r="O2" t="s">
        <v>2</v>
      </c>
      <c r="P2" t="s">
        <v>1</v>
      </c>
      <c r="R2" t="s">
        <v>2</v>
      </c>
      <c r="S2" t="s">
        <v>1</v>
      </c>
    </row>
    <row r="3" spans="1:39" x14ac:dyDescent="0.25">
      <c r="A3" s="5">
        <v>43928</v>
      </c>
      <c r="C3">
        <v>200</v>
      </c>
      <c r="D3">
        <v>100</v>
      </c>
      <c r="Q3" s="2"/>
    </row>
    <row r="4" spans="1:39" x14ac:dyDescent="0.25">
      <c r="C4">
        <v>200</v>
      </c>
      <c r="D4">
        <v>100</v>
      </c>
    </row>
    <row r="5" spans="1:39" x14ac:dyDescent="0.25">
      <c r="C5">
        <v>225</v>
      </c>
      <c r="D5">
        <v>75</v>
      </c>
    </row>
    <row r="6" spans="1:39" x14ac:dyDescent="0.25">
      <c r="C6">
        <v>200</v>
      </c>
      <c r="D6">
        <v>100</v>
      </c>
    </row>
    <row r="7" spans="1:39" x14ac:dyDescent="0.25">
      <c r="C7">
        <v>225</v>
      </c>
      <c r="D7">
        <v>100</v>
      </c>
    </row>
    <row r="8" spans="1:39" x14ac:dyDescent="0.25">
      <c r="A8" t="s">
        <v>3</v>
      </c>
      <c r="C8">
        <f>AVERAGE(C3:C7)</f>
        <v>210</v>
      </c>
      <c r="D8">
        <f>AVERAGE(D3:D7)</f>
        <v>95</v>
      </c>
      <c r="E8">
        <f>D8/C8</f>
        <v>0.45238095238095238</v>
      </c>
    </row>
    <row r="9" spans="1:39" x14ac:dyDescent="0.25">
      <c r="U9" t="s">
        <v>28</v>
      </c>
      <c r="V9" t="s">
        <v>22</v>
      </c>
      <c r="AD9" t="s">
        <v>25</v>
      </c>
      <c r="AG9" t="s">
        <v>26</v>
      </c>
      <c r="AH9"/>
      <c r="AI9" s="11"/>
      <c r="AK9" t="s">
        <v>27</v>
      </c>
      <c r="AM9" s="11"/>
    </row>
    <row r="10" spans="1:39" x14ac:dyDescent="0.25">
      <c r="A10" s="2">
        <v>43946</v>
      </c>
      <c r="C10">
        <v>275</v>
      </c>
      <c r="D10">
        <v>200</v>
      </c>
      <c r="F10">
        <v>200</v>
      </c>
      <c r="G10">
        <v>175</v>
      </c>
      <c r="I10">
        <v>250</v>
      </c>
      <c r="J10">
        <v>200</v>
      </c>
      <c r="L10">
        <v>200</v>
      </c>
      <c r="M10">
        <v>150</v>
      </c>
      <c r="O10">
        <v>175</v>
      </c>
      <c r="P10">
        <v>175</v>
      </c>
      <c r="R10">
        <v>200</v>
      </c>
      <c r="S10">
        <v>175</v>
      </c>
      <c r="U10" t="s">
        <v>29</v>
      </c>
      <c r="W10" t="s">
        <v>10</v>
      </c>
      <c r="X10" t="s">
        <v>1</v>
      </c>
      <c r="Y10" s="11" t="s">
        <v>4</v>
      </c>
      <c r="AC10" s="12" t="s">
        <v>10</v>
      </c>
      <c r="AD10" t="s">
        <v>1</v>
      </c>
      <c r="AE10" t="s">
        <v>4</v>
      </c>
      <c r="AG10" t="s">
        <v>10</v>
      </c>
      <c r="AH10" t="s">
        <v>1</v>
      </c>
      <c r="AI10" t="s">
        <v>4</v>
      </c>
      <c r="AK10" t="s">
        <v>10</v>
      </c>
      <c r="AL10" t="s">
        <v>1</v>
      </c>
      <c r="AM10" s="11" t="s">
        <v>4</v>
      </c>
    </row>
    <row r="11" spans="1:39" x14ac:dyDescent="0.25">
      <c r="C11">
        <v>250</v>
      </c>
      <c r="D11">
        <v>200</v>
      </c>
      <c r="F11">
        <v>225</v>
      </c>
      <c r="G11">
        <v>200</v>
      </c>
      <c r="I11">
        <v>250</v>
      </c>
      <c r="J11">
        <v>200</v>
      </c>
      <c r="L11">
        <v>225</v>
      </c>
      <c r="M11">
        <v>100</v>
      </c>
      <c r="O11">
        <v>200</v>
      </c>
      <c r="P11">
        <v>150</v>
      </c>
      <c r="R11">
        <v>225</v>
      </c>
      <c r="S11">
        <v>100</v>
      </c>
      <c r="U11">
        <v>7.0000000000000007E-2</v>
      </c>
      <c r="V11" s="5">
        <v>43928</v>
      </c>
      <c r="W11">
        <v>210</v>
      </c>
      <c r="X11">
        <v>95</v>
      </c>
      <c r="Y11" s="11">
        <v>0.45238095238095238</v>
      </c>
      <c r="AB11" s="5">
        <v>43946</v>
      </c>
      <c r="AC11">
        <v>210</v>
      </c>
      <c r="AD11">
        <v>130</v>
      </c>
      <c r="AE11" s="11">
        <v>0.61904761904761907</v>
      </c>
      <c r="AF11" s="5">
        <v>43946</v>
      </c>
      <c r="AG11">
        <v>195</v>
      </c>
      <c r="AH11">
        <v>165</v>
      </c>
      <c r="AI11" s="11">
        <v>0.84615384615384615</v>
      </c>
      <c r="AJ11" s="5">
        <v>43946</v>
      </c>
      <c r="AK11">
        <v>210</v>
      </c>
      <c r="AL11">
        <v>165</v>
      </c>
      <c r="AM11" s="11">
        <v>0.7857142857142857</v>
      </c>
    </row>
    <row r="12" spans="1:39" x14ac:dyDescent="0.25">
      <c r="C12">
        <v>200</v>
      </c>
      <c r="D12">
        <v>200</v>
      </c>
      <c r="F12">
        <v>225</v>
      </c>
      <c r="G12">
        <v>200</v>
      </c>
      <c r="I12">
        <v>200</v>
      </c>
      <c r="J12">
        <v>200</v>
      </c>
      <c r="L12">
        <v>225</v>
      </c>
      <c r="M12">
        <v>125</v>
      </c>
      <c r="O12">
        <v>225</v>
      </c>
      <c r="P12">
        <v>175</v>
      </c>
      <c r="R12">
        <v>200</v>
      </c>
      <c r="S12">
        <v>200</v>
      </c>
      <c r="U12">
        <v>0.47</v>
      </c>
      <c r="V12" s="5">
        <v>43946</v>
      </c>
      <c r="W12">
        <v>230</v>
      </c>
      <c r="X12">
        <v>205</v>
      </c>
      <c r="Y12" s="11">
        <v>0.89130434782608692</v>
      </c>
      <c r="AB12" s="5">
        <v>43963</v>
      </c>
      <c r="AC12">
        <v>280</v>
      </c>
      <c r="AD12">
        <v>175</v>
      </c>
      <c r="AE12" s="11">
        <v>0.625</v>
      </c>
      <c r="AF12" s="5">
        <v>43963</v>
      </c>
      <c r="AG12">
        <v>255</v>
      </c>
      <c r="AH12">
        <v>180</v>
      </c>
      <c r="AI12" s="11">
        <v>0.70588235294117652</v>
      </c>
      <c r="AJ12" s="5">
        <v>43963</v>
      </c>
      <c r="AK12">
        <v>260</v>
      </c>
      <c r="AL12">
        <v>180</v>
      </c>
      <c r="AM12" s="11">
        <v>0.69230769230769229</v>
      </c>
    </row>
    <row r="13" spans="1:39" x14ac:dyDescent="0.25">
      <c r="C13">
        <v>200</v>
      </c>
      <c r="D13">
        <v>225</v>
      </c>
      <c r="F13">
        <v>200</v>
      </c>
      <c r="G13">
        <v>200</v>
      </c>
      <c r="I13">
        <v>200</v>
      </c>
      <c r="J13">
        <v>175</v>
      </c>
      <c r="L13">
        <v>200</v>
      </c>
      <c r="M13">
        <v>125</v>
      </c>
      <c r="O13">
        <v>200</v>
      </c>
      <c r="P13">
        <v>175</v>
      </c>
      <c r="R13">
        <v>200</v>
      </c>
      <c r="S13">
        <v>200</v>
      </c>
      <c r="U13">
        <v>0.15</v>
      </c>
      <c r="V13" s="5">
        <v>43963</v>
      </c>
      <c r="W13">
        <v>235</v>
      </c>
      <c r="X13">
        <v>95</v>
      </c>
      <c r="Y13" s="11">
        <v>0.40425531914893614</v>
      </c>
      <c r="AB13" s="5">
        <v>43976</v>
      </c>
      <c r="AC13">
        <v>250</v>
      </c>
      <c r="AD13">
        <v>220</v>
      </c>
      <c r="AE13" s="11">
        <v>0.88</v>
      </c>
      <c r="AF13" s="5">
        <v>43976</v>
      </c>
      <c r="AG13">
        <v>240</v>
      </c>
      <c r="AH13">
        <v>185</v>
      </c>
      <c r="AI13" s="11">
        <v>0.77083333333333337</v>
      </c>
      <c r="AJ13" s="5">
        <v>43976</v>
      </c>
      <c r="AK13">
        <v>265</v>
      </c>
      <c r="AL13">
        <v>185</v>
      </c>
      <c r="AM13" s="11">
        <v>0.69811320754716977</v>
      </c>
    </row>
    <row r="14" spans="1:39" x14ac:dyDescent="0.25">
      <c r="C14">
        <v>225</v>
      </c>
      <c r="D14">
        <v>200</v>
      </c>
      <c r="F14">
        <v>250</v>
      </c>
      <c r="G14">
        <v>200</v>
      </c>
      <c r="I14">
        <v>225</v>
      </c>
      <c r="J14">
        <v>175</v>
      </c>
      <c r="L14">
        <v>200</v>
      </c>
      <c r="M14">
        <v>150</v>
      </c>
      <c r="O14">
        <v>175</v>
      </c>
      <c r="P14">
        <v>150</v>
      </c>
      <c r="R14">
        <v>225</v>
      </c>
      <c r="S14">
        <v>150</v>
      </c>
      <c r="V14" s="5">
        <v>43976</v>
      </c>
      <c r="W14">
        <v>230</v>
      </c>
      <c r="X14">
        <v>105</v>
      </c>
      <c r="Y14" s="11">
        <v>0.45652173913043476</v>
      </c>
      <c r="AB14" s="5">
        <v>43990</v>
      </c>
      <c r="AC14">
        <v>360</v>
      </c>
      <c r="AD14">
        <v>190</v>
      </c>
      <c r="AE14" s="11">
        <v>0.52777777777777779</v>
      </c>
      <c r="AF14" s="5">
        <v>43990</v>
      </c>
      <c r="AG14">
        <v>325</v>
      </c>
      <c r="AH14">
        <v>205</v>
      </c>
      <c r="AI14" s="11">
        <v>0.63076923076923075</v>
      </c>
      <c r="AJ14" s="5">
        <v>43990</v>
      </c>
      <c r="AK14">
        <v>360</v>
      </c>
      <c r="AL14">
        <v>245</v>
      </c>
      <c r="AM14" s="11">
        <v>0.68055555555555558</v>
      </c>
    </row>
    <row r="15" spans="1:39" x14ac:dyDescent="0.25">
      <c r="C15">
        <f>AVERAGE(C10:C14)</f>
        <v>230</v>
      </c>
      <c r="D15">
        <f>AVERAGE(D10:D14)</f>
        <v>205</v>
      </c>
      <c r="E15">
        <f>D15/C15</f>
        <v>0.89130434782608692</v>
      </c>
      <c r="F15">
        <f>AVERAGE(F10:F14)</f>
        <v>220</v>
      </c>
      <c r="G15">
        <f>AVERAGE(G10:G14)</f>
        <v>195</v>
      </c>
      <c r="H15">
        <f>G15/F15</f>
        <v>0.88636363636363635</v>
      </c>
      <c r="I15">
        <f>AVERAGE(I10:I14)</f>
        <v>225</v>
      </c>
      <c r="J15">
        <f>AVERAGE(J10:J14)</f>
        <v>190</v>
      </c>
      <c r="K15">
        <f>J15/I15</f>
        <v>0.84444444444444444</v>
      </c>
      <c r="L15">
        <f>AVERAGE(L10:L14)</f>
        <v>210</v>
      </c>
      <c r="M15">
        <f>AVERAGE(M10:M14)</f>
        <v>130</v>
      </c>
      <c r="N15">
        <f>M15/L15</f>
        <v>0.61904761904761907</v>
      </c>
      <c r="O15">
        <f>AVERAGE(O10:O14)</f>
        <v>195</v>
      </c>
      <c r="P15">
        <f>AVERAGE(P10:P14)</f>
        <v>165</v>
      </c>
      <c r="Q15">
        <f>P15/O15</f>
        <v>0.84615384615384615</v>
      </c>
      <c r="R15">
        <f>AVERAGE(R10:R14)</f>
        <v>210</v>
      </c>
      <c r="S15">
        <f>AVERAGE(S10:S14)</f>
        <v>165</v>
      </c>
      <c r="T15">
        <f>S15/R15</f>
        <v>0.7857142857142857</v>
      </c>
      <c r="V15" s="5">
        <v>43990</v>
      </c>
      <c r="W15">
        <v>330</v>
      </c>
      <c r="X15">
        <v>135</v>
      </c>
      <c r="Y15" s="11">
        <v>0.40909090909090912</v>
      </c>
      <c r="AB15" s="5">
        <v>44008</v>
      </c>
      <c r="AC15">
        <v>465</v>
      </c>
      <c r="AD15">
        <v>320</v>
      </c>
      <c r="AE15" s="11">
        <v>0.68817204301075274</v>
      </c>
      <c r="AF15" s="5">
        <v>44008</v>
      </c>
      <c r="AG15">
        <v>435</v>
      </c>
      <c r="AH15">
        <v>320</v>
      </c>
      <c r="AI15" s="11">
        <v>0.73563218390804597</v>
      </c>
      <c r="AJ15" s="5">
        <v>44008</v>
      </c>
      <c r="AK15">
        <v>470</v>
      </c>
      <c r="AL15">
        <v>310</v>
      </c>
      <c r="AM15" s="11">
        <v>0.65957446808510634</v>
      </c>
    </row>
    <row r="16" spans="1:39" x14ac:dyDescent="0.25">
      <c r="V16" s="5">
        <v>44008</v>
      </c>
      <c r="W16">
        <v>340</v>
      </c>
      <c r="X16">
        <v>275</v>
      </c>
      <c r="Y16" s="11">
        <v>0.80882352941176472</v>
      </c>
      <c r="AB16" s="5">
        <v>44025</v>
      </c>
      <c r="AC16">
        <v>475</v>
      </c>
      <c r="AD16">
        <v>265</v>
      </c>
      <c r="AE16" s="11">
        <v>0.55789473684210522</v>
      </c>
      <c r="AF16" s="5">
        <v>44025</v>
      </c>
      <c r="AG16">
        <v>365</v>
      </c>
      <c r="AH16">
        <v>320</v>
      </c>
      <c r="AI16" s="11">
        <v>0.87671232876712324</v>
      </c>
      <c r="AJ16" s="5">
        <v>44025</v>
      </c>
      <c r="AK16">
        <v>300</v>
      </c>
      <c r="AL16">
        <v>235</v>
      </c>
      <c r="AM16" s="11">
        <v>0.78333333333333333</v>
      </c>
    </row>
    <row r="17" spans="1:41" x14ac:dyDescent="0.25">
      <c r="A17" s="2">
        <v>43963</v>
      </c>
      <c r="C17">
        <v>225</v>
      </c>
      <c r="D17">
        <v>100</v>
      </c>
      <c r="F17">
        <v>250</v>
      </c>
      <c r="G17">
        <v>175</v>
      </c>
      <c r="I17">
        <v>250</v>
      </c>
      <c r="J17">
        <v>200</v>
      </c>
      <c r="L17">
        <v>250</v>
      </c>
      <c r="M17">
        <v>175</v>
      </c>
      <c r="O17">
        <v>250</v>
      </c>
      <c r="P17">
        <v>200</v>
      </c>
      <c r="R17">
        <v>250</v>
      </c>
      <c r="S17">
        <v>150</v>
      </c>
      <c r="V17" s="5">
        <v>44025</v>
      </c>
      <c r="W17">
        <v>450</v>
      </c>
      <c r="X17">
        <v>230</v>
      </c>
      <c r="Y17" s="11">
        <v>0.51111111111111107</v>
      </c>
      <c r="AB17" s="5">
        <v>44106</v>
      </c>
      <c r="AC17">
        <v>300</v>
      </c>
      <c r="AD17">
        <v>200</v>
      </c>
      <c r="AE17" s="11">
        <v>0.66666666666666663</v>
      </c>
      <c r="AF17" s="5">
        <v>44106</v>
      </c>
      <c r="AG17">
        <v>270</v>
      </c>
      <c r="AH17">
        <v>215</v>
      </c>
      <c r="AI17" s="11">
        <v>0.79629629629629628</v>
      </c>
      <c r="AJ17" s="5">
        <v>44106</v>
      </c>
      <c r="AK17">
        <v>295</v>
      </c>
      <c r="AL17">
        <v>240</v>
      </c>
      <c r="AM17" s="11">
        <v>0.81355932203389836</v>
      </c>
    </row>
    <row r="18" spans="1:41" x14ac:dyDescent="0.25">
      <c r="C18">
        <v>200</v>
      </c>
      <c r="D18">
        <v>100</v>
      </c>
      <c r="F18">
        <v>275</v>
      </c>
      <c r="G18">
        <v>175</v>
      </c>
      <c r="I18">
        <v>225</v>
      </c>
      <c r="J18">
        <v>225</v>
      </c>
      <c r="L18">
        <v>275</v>
      </c>
      <c r="M18">
        <v>200</v>
      </c>
      <c r="O18">
        <v>275</v>
      </c>
      <c r="P18">
        <v>175</v>
      </c>
      <c r="R18">
        <v>250</v>
      </c>
      <c r="S18">
        <v>175</v>
      </c>
      <c r="V18" s="5">
        <v>44106</v>
      </c>
      <c r="W18">
        <v>330</v>
      </c>
      <c r="X18">
        <v>190</v>
      </c>
      <c r="Y18" s="11">
        <v>0.5757575757575758</v>
      </c>
      <c r="AB18" s="5">
        <v>44144</v>
      </c>
      <c r="AC18">
        <v>275</v>
      </c>
      <c r="AD18">
        <v>175</v>
      </c>
      <c r="AE18" s="11">
        <v>0.63636363636363635</v>
      </c>
      <c r="AF18" s="5">
        <v>44144</v>
      </c>
      <c r="AG18">
        <v>215</v>
      </c>
      <c r="AH18">
        <v>175</v>
      </c>
      <c r="AI18" s="11">
        <v>0.81395348837209303</v>
      </c>
      <c r="AJ18" s="5">
        <v>44144</v>
      </c>
      <c r="AK18">
        <v>255</v>
      </c>
      <c r="AL18">
        <v>160</v>
      </c>
      <c r="AM18" s="11">
        <v>0.62745098039215685</v>
      </c>
    </row>
    <row r="19" spans="1:41" x14ac:dyDescent="0.25">
      <c r="C19">
        <v>250</v>
      </c>
      <c r="D19">
        <v>75</v>
      </c>
      <c r="F19">
        <v>250</v>
      </c>
      <c r="G19">
        <v>150</v>
      </c>
      <c r="I19">
        <v>250</v>
      </c>
      <c r="J19">
        <v>250</v>
      </c>
      <c r="L19">
        <v>300</v>
      </c>
      <c r="M19">
        <v>175</v>
      </c>
      <c r="O19">
        <v>250</v>
      </c>
      <c r="P19">
        <v>175</v>
      </c>
      <c r="R19">
        <v>275</v>
      </c>
      <c r="S19">
        <v>175</v>
      </c>
      <c r="V19" s="5">
        <v>44144</v>
      </c>
      <c r="W19">
        <v>260</v>
      </c>
      <c r="X19">
        <v>110</v>
      </c>
      <c r="Y19" s="11">
        <v>0.42307692307692307</v>
      </c>
      <c r="AE19" s="11">
        <f>AVERAGE(AE11:AE17)</f>
        <v>0.65207983476356013</v>
      </c>
      <c r="AH19"/>
      <c r="AI19" s="11">
        <f>AVERAGE(AI11:AI17)</f>
        <v>0.76603993888129318</v>
      </c>
      <c r="AK19"/>
      <c r="AM19" s="11">
        <f>AVERAGE(AM11:AM17)</f>
        <v>0.73045112351100605</v>
      </c>
    </row>
    <row r="20" spans="1:41" x14ac:dyDescent="0.25">
      <c r="C20">
        <v>225</v>
      </c>
      <c r="D20">
        <v>100</v>
      </c>
      <c r="F20">
        <v>250</v>
      </c>
      <c r="G20">
        <v>150</v>
      </c>
      <c r="I20">
        <v>250</v>
      </c>
      <c r="J20">
        <v>250</v>
      </c>
      <c r="L20">
        <v>300</v>
      </c>
      <c r="M20">
        <v>175</v>
      </c>
      <c r="O20">
        <v>225</v>
      </c>
      <c r="P20">
        <v>150</v>
      </c>
      <c r="R20">
        <v>250</v>
      </c>
      <c r="S20">
        <v>200</v>
      </c>
      <c r="Y20" s="11">
        <f>AVERAGE(Y11:Y19)</f>
        <v>0.54803582299274389</v>
      </c>
    </row>
    <row r="21" spans="1:41" x14ac:dyDescent="0.25">
      <c r="C21">
        <v>275</v>
      </c>
      <c r="D21">
        <v>100</v>
      </c>
      <c r="F21">
        <v>275</v>
      </c>
      <c r="G21">
        <v>175</v>
      </c>
      <c r="I21">
        <v>275</v>
      </c>
      <c r="J21">
        <v>275</v>
      </c>
      <c r="L21">
        <v>275</v>
      </c>
      <c r="M21">
        <v>150</v>
      </c>
      <c r="O21">
        <v>275</v>
      </c>
      <c r="P21">
        <v>200</v>
      </c>
      <c r="R21">
        <v>275</v>
      </c>
      <c r="S21">
        <v>200</v>
      </c>
      <c r="AG21" s="11"/>
      <c r="AH21" s="5">
        <v>44058</v>
      </c>
      <c r="AL21" s="5">
        <v>44059</v>
      </c>
      <c r="AN21"/>
      <c r="AO21" s="11"/>
    </row>
    <row r="22" spans="1:41" x14ac:dyDescent="0.25">
      <c r="C22">
        <f>AVERAGE(C17:C21)</f>
        <v>235</v>
      </c>
      <c r="D22">
        <f>AVERAGE(D17:D21)</f>
        <v>95</v>
      </c>
      <c r="E22">
        <f>D22/C22</f>
        <v>0.40425531914893614</v>
      </c>
      <c r="F22">
        <f>AVERAGE(F17:F21)</f>
        <v>260</v>
      </c>
      <c r="G22">
        <f>AVERAGE(G17:G21)</f>
        <v>165</v>
      </c>
      <c r="H22">
        <f>G22/F22</f>
        <v>0.63461538461538458</v>
      </c>
      <c r="I22">
        <f>AVERAGE(I17:I21)</f>
        <v>250</v>
      </c>
      <c r="J22">
        <f>AVERAGE(J17:J21)</f>
        <v>240</v>
      </c>
      <c r="K22">
        <f>J22/I22</f>
        <v>0.96</v>
      </c>
      <c r="L22">
        <f>AVERAGE(L17:L21)</f>
        <v>280</v>
      </c>
      <c r="M22">
        <f>AVERAGE(M17:M21)</f>
        <v>175</v>
      </c>
      <c r="N22">
        <f>M22/L22</f>
        <v>0.625</v>
      </c>
      <c r="O22">
        <f>AVERAGE(O17:O21)</f>
        <v>255</v>
      </c>
      <c r="P22">
        <f>AVERAGE(P17:P21)</f>
        <v>180</v>
      </c>
      <c r="Q22">
        <f>P22/O22</f>
        <v>0.70588235294117652</v>
      </c>
      <c r="R22">
        <f>AVERAGE(R17:R21)</f>
        <v>260</v>
      </c>
      <c r="S22">
        <f>AVERAGE(S17:S21)</f>
        <v>180</v>
      </c>
      <c r="T22">
        <f>S22/R22</f>
        <v>0.69230769230769229</v>
      </c>
      <c r="V22" s="5">
        <v>44055</v>
      </c>
      <c r="Z22" s="5">
        <v>44056</v>
      </c>
      <c r="AB22"/>
      <c r="AC22" s="11"/>
      <c r="AD22" s="5">
        <v>44057</v>
      </c>
      <c r="AE22"/>
    </row>
    <row r="23" spans="1:41" x14ac:dyDescent="0.25">
      <c r="A23" s="2">
        <v>43976</v>
      </c>
      <c r="C23">
        <v>200</v>
      </c>
      <c r="D23">
        <v>100</v>
      </c>
      <c r="F23">
        <v>225</v>
      </c>
      <c r="G23">
        <v>125</v>
      </c>
      <c r="I23">
        <v>200</v>
      </c>
      <c r="J23">
        <v>200</v>
      </c>
      <c r="L23">
        <v>250</v>
      </c>
      <c r="M23">
        <v>200</v>
      </c>
      <c r="O23">
        <v>225</v>
      </c>
      <c r="P23">
        <v>175</v>
      </c>
      <c r="R23">
        <v>250</v>
      </c>
      <c r="S23">
        <v>150</v>
      </c>
    </row>
    <row r="24" spans="1:41" x14ac:dyDescent="0.25">
      <c r="C24">
        <v>200</v>
      </c>
      <c r="D24">
        <v>100</v>
      </c>
      <c r="F24">
        <v>250</v>
      </c>
      <c r="G24">
        <v>175</v>
      </c>
      <c r="I24">
        <v>225</v>
      </c>
      <c r="J24">
        <v>175</v>
      </c>
      <c r="L24">
        <v>250</v>
      </c>
      <c r="M24">
        <v>225</v>
      </c>
      <c r="O24">
        <v>200</v>
      </c>
      <c r="P24">
        <v>175</v>
      </c>
      <c r="R24">
        <v>275</v>
      </c>
      <c r="S24">
        <v>175</v>
      </c>
      <c r="V24" s="5"/>
    </row>
    <row r="25" spans="1:41" x14ac:dyDescent="0.25">
      <c r="C25">
        <v>250</v>
      </c>
      <c r="D25">
        <v>125</v>
      </c>
      <c r="F25">
        <v>250</v>
      </c>
      <c r="G25">
        <v>150</v>
      </c>
      <c r="I25">
        <v>250</v>
      </c>
      <c r="J25">
        <v>175</v>
      </c>
      <c r="L25">
        <v>225</v>
      </c>
      <c r="M25">
        <v>225</v>
      </c>
      <c r="O25">
        <v>250</v>
      </c>
      <c r="P25">
        <v>200</v>
      </c>
      <c r="R25">
        <v>275</v>
      </c>
      <c r="S25">
        <v>175</v>
      </c>
      <c r="V25" s="5"/>
    </row>
    <row r="26" spans="1:41" x14ac:dyDescent="0.25">
      <c r="C26">
        <v>250</v>
      </c>
      <c r="D26">
        <v>100</v>
      </c>
      <c r="F26">
        <v>275</v>
      </c>
      <c r="G26">
        <v>150</v>
      </c>
      <c r="I26">
        <v>250</v>
      </c>
      <c r="J26">
        <v>200</v>
      </c>
      <c r="L26">
        <v>250</v>
      </c>
      <c r="M26">
        <v>250</v>
      </c>
      <c r="O26">
        <v>250</v>
      </c>
      <c r="P26">
        <v>200</v>
      </c>
      <c r="R26">
        <v>250</v>
      </c>
      <c r="S26">
        <v>200</v>
      </c>
      <c r="V26" s="5"/>
    </row>
    <row r="27" spans="1:41" x14ac:dyDescent="0.25">
      <c r="C27">
        <v>250</v>
      </c>
      <c r="D27">
        <v>100</v>
      </c>
      <c r="F27">
        <v>275</v>
      </c>
      <c r="G27">
        <v>175</v>
      </c>
      <c r="I27">
        <v>250</v>
      </c>
      <c r="J27">
        <v>200</v>
      </c>
      <c r="L27">
        <v>275</v>
      </c>
      <c r="M27">
        <v>200</v>
      </c>
      <c r="O27">
        <v>275</v>
      </c>
      <c r="P27">
        <v>175</v>
      </c>
      <c r="R27">
        <v>275</v>
      </c>
      <c r="S27">
        <v>225</v>
      </c>
      <c r="V27" s="5"/>
    </row>
    <row r="28" spans="1:41" x14ac:dyDescent="0.25">
      <c r="C28">
        <f>AVERAGE(C23:C27)</f>
        <v>230</v>
      </c>
      <c r="D28">
        <f>AVERAGE(D23:D27)</f>
        <v>105</v>
      </c>
      <c r="E28">
        <f>D28/C28</f>
        <v>0.45652173913043476</v>
      </c>
      <c r="F28">
        <f>AVERAGE(F23:F27)</f>
        <v>255</v>
      </c>
      <c r="G28">
        <f>AVERAGE(G23:G27)</f>
        <v>155</v>
      </c>
      <c r="H28">
        <f>G28/F28</f>
        <v>0.60784313725490191</v>
      </c>
      <c r="I28">
        <f>AVERAGE(I23:I27)</f>
        <v>235</v>
      </c>
      <c r="J28">
        <f>AVERAGE(J23:J27)</f>
        <v>190</v>
      </c>
      <c r="K28">
        <f>J28/I28</f>
        <v>0.80851063829787229</v>
      </c>
      <c r="L28">
        <f>AVERAGE(L23:L27)</f>
        <v>250</v>
      </c>
      <c r="M28">
        <f>AVERAGE(M23:M27)</f>
        <v>220</v>
      </c>
      <c r="N28">
        <f>M28/L28</f>
        <v>0.88</v>
      </c>
      <c r="O28">
        <f>AVERAGE(O23:O27)</f>
        <v>240</v>
      </c>
      <c r="P28">
        <f>AVERAGE(P23:P27)</f>
        <v>185</v>
      </c>
      <c r="Q28">
        <f>P28/O28</f>
        <v>0.77083333333333337</v>
      </c>
      <c r="R28">
        <f>AVERAGE(R23:R27)</f>
        <v>265</v>
      </c>
      <c r="S28">
        <f>AVERAGE(S23:S27)</f>
        <v>185</v>
      </c>
      <c r="T28">
        <f>S28/R28</f>
        <v>0.69811320754716977</v>
      </c>
      <c r="V28" s="5"/>
    </row>
    <row r="29" spans="1:41" x14ac:dyDescent="0.25">
      <c r="A29" s="5">
        <v>43990</v>
      </c>
      <c r="C29">
        <v>300</v>
      </c>
      <c r="D29">
        <v>100</v>
      </c>
      <c r="F29">
        <v>350</v>
      </c>
      <c r="G29">
        <v>250</v>
      </c>
      <c r="I29">
        <v>300</v>
      </c>
      <c r="J29">
        <v>250</v>
      </c>
      <c r="L29">
        <v>400</v>
      </c>
      <c r="M29">
        <v>200</v>
      </c>
      <c r="O29">
        <v>300</v>
      </c>
      <c r="P29">
        <v>200</v>
      </c>
      <c r="R29">
        <v>350</v>
      </c>
      <c r="S29">
        <v>200</v>
      </c>
      <c r="V29" s="5"/>
    </row>
    <row r="30" spans="1:41" x14ac:dyDescent="0.25">
      <c r="C30">
        <v>300</v>
      </c>
      <c r="D30">
        <v>100</v>
      </c>
      <c r="F30">
        <v>350</v>
      </c>
      <c r="G30">
        <v>250</v>
      </c>
      <c r="I30">
        <v>275</v>
      </c>
      <c r="J30">
        <v>250</v>
      </c>
      <c r="L30">
        <v>400</v>
      </c>
      <c r="M30">
        <v>200</v>
      </c>
      <c r="O30">
        <v>350</v>
      </c>
      <c r="P30">
        <v>200</v>
      </c>
      <c r="R30">
        <v>350</v>
      </c>
      <c r="S30">
        <v>250</v>
      </c>
      <c r="V30" s="5"/>
    </row>
    <row r="31" spans="1:41" x14ac:dyDescent="0.25">
      <c r="C31">
        <v>350</v>
      </c>
      <c r="D31">
        <v>150</v>
      </c>
      <c r="F31">
        <v>275</v>
      </c>
      <c r="G31">
        <v>200</v>
      </c>
      <c r="I31">
        <v>275</v>
      </c>
      <c r="J31">
        <v>275</v>
      </c>
      <c r="L31">
        <v>350</v>
      </c>
      <c r="M31">
        <v>225</v>
      </c>
      <c r="O31">
        <v>350</v>
      </c>
      <c r="P31">
        <v>225</v>
      </c>
      <c r="R31">
        <v>400</v>
      </c>
      <c r="S31">
        <v>250</v>
      </c>
      <c r="V31" s="5"/>
    </row>
    <row r="32" spans="1:41" x14ac:dyDescent="0.25">
      <c r="C32">
        <v>350</v>
      </c>
      <c r="D32">
        <v>150</v>
      </c>
      <c r="F32">
        <v>300</v>
      </c>
      <c r="G32">
        <v>200</v>
      </c>
      <c r="I32">
        <v>300</v>
      </c>
      <c r="J32">
        <v>250</v>
      </c>
      <c r="L32">
        <v>350</v>
      </c>
      <c r="M32">
        <v>150</v>
      </c>
      <c r="O32">
        <v>300</v>
      </c>
      <c r="P32">
        <v>200</v>
      </c>
      <c r="R32">
        <v>350</v>
      </c>
      <c r="S32">
        <v>275</v>
      </c>
      <c r="V32" s="5"/>
    </row>
    <row r="33" spans="1:29" x14ac:dyDescent="0.25">
      <c r="C33">
        <v>350</v>
      </c>
      <c r="D33">
        <v>175</v>
      </c>
      <c r="F33">
        <v>300</v>
      </c>
      <c r="G33">
        <v>200</v>
      </c>
      <c r="I33">
        <v>250</v>
      </c>
      <c r="J33">
        <v>250</v>
      </c>
      <c r="L33">
        <v>300</v>
      </c>
      <c r="M33">
        <v>175</v>
      </c>
      <c r="O33">
        <v>325</v>
      </c>
      <c r="P33">
        <v>200</v>
      </c>
      <c r="R33">
        <v>350</v>
      </c>
      <c r="S33">
        <v>250</v>
      </c>
    </row>
    <row r="34" spans="1:29" x14ac:dyDescent="0.25">
      <c r="C34">
        <f>AVERAGE(C29:C33)</f>
        <v>330</v>
      </c>
      <c r="D34">
        <f>AVERAGE(D29:D33)</f>
        <v>135</v>
      </c>
      <c r="E34">
        <f>D34/C34</f>
        <v>0.40909090909090912</v>
      </c>
      <c r="F34">
        <f>AVERAGE(F29:F33)</f>
        <v>315</v>
      </c>
      <c r="G34">
        <f>AVERAGE(G29:G33)</f>
        <v>220</v>
      </c>
      <c r="H34">
        <f>G34/F34</f>
        <v>0.69841269841269837</v>
      </c>
      <c r="I34">
        <f>AVERAGE(I29:I33)</f>
        <v>280</v>
      </c>
      <c r="J34">
        <f>AVERAGE(J29:J33)</f>
        <v>255</v>
      </c>
      <c r="K34">
        <f>J34/I34</f>
        <v>0.9107142857142857</v>
      </c>
      <c r="L34">
        <f>AVERAGE(L29:L33)</f>
        <v>360</v>
      </c>
      <c r="M34">
        <f>AVERAGE(M29:M33)</f>
        <v>190</v>
      </c>
      <c r="N34">
        <f>M34/L34</f>
        <v>0.52777777777777779</v>
      </c>
      <c r="O34">
        <f>AVERAGE(O29:O33)</f>
        <v>325</v>
      </c>
      <c r="P34">
        <f>AVERAGE(P29:P33)</f>
        <v>205</v>
      </c>
      <c r="Q34">
        <f>P34/O34</f>
        <v>0.63076923076923075</v>
      </c>
      <c r="R34">
        <f>AVERAGE(R29:R33)</f>
        <v>360</v>
      </c>
      <c r="S34">
        <f>AVERAGE(S29:S33)</f>
        <v>245</v>
      </c>
      <c r="T34">
        <f>S34/R34</f>
        <v>0.68055555555555558</v>
      </c>
    </row>
    <row r="35" spans="1:29" x14ac:dyDescent="0.25">
      <c r="A35" s="5">
        <v>44008</v>
      </c>
      <c r="C35">
        <v>325</v>
      </c>
      <c r="D35">
        <v>250</v>
      </c>
      <c r="F35">
        <v>450</v>
      </c>
      <c r="G35">
        <v>350</v>
      </c>
      <c r="I35">
        <v>350</v>
      </c>
      <c r="J35">
        <v>350</v>
      </c>
      <c r="L35">
        <v>450</v>
      </c>
      <c r="M35">
        <v>350</v>
      </c>
      <c r="O35">
        <v>375</v>
      </c>
      <c r="P35">
        <v>300</v>
      </c>
      <c r="R35">
        <v>450</v>
      </c>
      <c r="S35">
        <v>275</v>
      </c>
    </row>
    <row r="36" spans="1:29" x14ac:dyDescent="0.25">
      <c r="C36">
        <v>350</v>
      </c>
      <c r="D36">
        <v>300</v>
      </c>
      <c r="F36">
        <v>400</v>
      </c>
      <c r="G36">
        <v>375</v>
      </c>
      <c r="I36">
        <v>400</v>
      </c>
      <c r="J36">
        <v>325</v>
      </c>
      <c r="L36">
        <v>475</v>
      </c>
      <c r="M36">
        <v>300</v>
      </c>
      <c r="O36">
        <v>400</v>
      </c>
      <c r="P36">
        <v>325</v>
      </c>
      <c r="R36">
        <v>450</v>
      </c>
      <c r="S36">
        <v>300</v>
      </c>
      <c r="V36" s="5"/>
    </row>
    <row r="37" spans="1:29" x14ac:dyDescent="0.25">
      <c r="C37">
        <v>350</v>
      </c>
      <c r="D37">
        <v>300</v>
      </c>
      <c r="F37">
        <v>400</v>
      </c>
      <c r="G37">
        <v>350</v>
      </c>
      <c r="I37">
        <v>425</v>
      </c>
      <c r="J37">
        <v>325</v>
      </c>
      <c r="L37">
        <v>500</v>
      </c>
      <c r="M37">
        <v>325</v>
      </c>
      <c r="O37">
        <v>450</v>
      </c>
      <c r="P37">
        <v>350</v>
      </c>
      <c r="R37">
        <v>500</v>
      </c>
      <c r="S37">
        <v>350</v>
      </c>
      <c r="V37" s="5"/>
    </row>
    <row r="38" spans="1:29" x14ac:dyDescent="0.25">
      <c r="C38">
        <v>350</v>
      </c>
      <c r="D38">
        <v>275</v>
      </c>
      <c r="F38">
        <v>450</v>
      </c>
      <c r="G38">
        <v>350</v>
      </c>
      <c r="I38">
        <v>425</v>
      </c>
      <c r="J38">
        <v>325</v>
      </c>
      <c r="L38">
        <v>450</v>
      </c>
      <c r="M38">
        <v>325</v>
      </c>
      <c r="O38">
        <v>500</v>
      </c>
      <c r="P38">
        <v>300</v>
      </c>
      <c r="R38">
        <v>475</v>
      </c>
      <c r="S38">
        <v>300</v>
      </c>
      <c r="V38" s="5"/>
    </row>
    <row r="39" spans="1:29" x14ac:dyDescent="0.25">
      <c r="C39">
        <v>325</v>
      </c>
      <c r="D39">
        <v>250</v>
      </c>
      <c r="F39">
        <v>400</v>
      </c>
      <c r="G39">
        <v>375</v>
      </c>
      <c r="I39">
        <v>450</v>
      </c>
      <c r="J39">
        <v>300</v>
      </c>
      <c r="L39">
        <v>450</v>
      </c>
      <c r="M39">
        <v>300</v>
      </c>
      <c r="O39">
        <v>450</v>
      </c>
      <c r="P39">
        <v>325</v>
      </c>
      <c r="R39">
        <v>475</v>
      </c>
      <c r="S39">
        <v>325</v>
      </c>
      <c r="V39" s="5"/>
    </row>
    <row r="40" spans="1:29" x14ac:dyDescent="0.25">
      <c r="C40">
        <f>AVERAGE(C35:C39)</f>
        <v>340</v>
      </c>
      <c r="D40">
        <f>AVERAGE(D35:D39)</f>
        <v>275</v>
      </c>
      <c r="E40">
        <f>D40/C40</f>
        <v>0.80882352941176472</v>
      </c>
      <c r="F40">
        <f>AVERAGE(F35:F39)</f>
        <v>420</v>
      </c>
      <c r="G40">
        <f>AVERAGE(G35:G39)</f>
        <v>360</v>
      </c>
      <c r="H40">
        <f>G40/F40</f>
        <v>0.8571428571428571</v>
      </c>
      <c r="I40">
        <f>AVERAGE(I35:I39)</f>
        <v>410</v>
      </c>
      <c r="J40">
        <f>AVERAGE(J35:J39)</f>
        <v>325</v>
      </c>
      <c r="K40">
        <f>J40/I40</f>
        <v>0.79268292682926833</v>
      </c>
      <c r="L40">
        <f>AVERAGE(L35:L39)</f>
        <v>465</v>
      </c>
      <c r="M40">
        <f>AVERAGE(M35:M39)</f>
        <v>320</v>
      </c>
      <c r="N40">
        <f>M40/L40</f>
        <v>0.68817204301075274</v>
      </c>
      <c r="O40">
        <f>AVERAGE(O35:O39)</f>
        <v>435</v>
      </c>
      <c r="P40">
        <f>AVERAGE(P35:P39)</f>
        <v>320</v>
      </c>
      <c r="Q40">
        <f>P40/O40</f>
        <v>0.73563218390804597</v>
      </c>
      <c r="R40">
        <f>AVERAGE(R35:R39)</f>
        <v>470</v>
      </c>
      <c r="S40">
        <f>AVERAGE(S35:S39)</f>
        <v>310</v>
      </c>
      <c r="T40">
        <f>S40/R40</f>
        <v>0.65957446808510634</v>
      </c>
      <c r="V40" s="5"/>
    </row>
    <row r="41" spans="1:29" x14ac:dyDescent="0.25">
      <c r="V41" s="5"/>
    </row>
    <row r="42" spans="1:29" x14ac:dyDescent="0.25">
      <c r="A42" s="5">
        <v>44025</v>
      </c>
      <c r="C42">
        <v>400</v>
      </c>
      <c r="D42">
        <v>200</v>
      </c>
      <c r="F42" s="8" t="s">
        <v>19</v>
      </c>
      <c r="G42" s="8"/>
      <c r="H42" s="8"/>
      <c r="I42" s="8" t="s">
        <v>19</v>
      </c>
      <c r="L42">
        <v>500</v>
      </c>
      <c r="M42">
        <v>225</v>
      </c>
      <c r="O42">
        <v>300</v>
      </c>
      <c r="P42">
        <v>300</v>
      </c>
      <c r="R42">
        <v>300</v>
      </c>
      <c r="S42">
        <v>250</v>
      </c>
      <c r="V42" s="5"/>
    </row>
    <row r="43" spans="1:29" x14ac:dyDescent="0.25">
      <c r="C43">
        <v>450</v>
      </c>
      <c r="D43">
        <v>250</v>
      </c>
      <c r="F43" s="8" t="s">
        <v>19</v>
      </c>
      <c r="G43" s="8"/>
      <c r="H43" s="8"/>
      <c r="I43" s="8" t="s">
        <v>19</v>
      </c>
      <c r="L43">
        <v>475</v>
      </c>
      <c r="M43">
        <v>250</v>
      </c>
      <c r="O43">
        <v>350</v>
      </c>
      <c r="P43">
        <v>325</v>
      </c>
      <c r="R43">
        <v>325</v>
      </c>
      <c r="S43">
        <v>200</v>
      </c>
      <c r="V43" s="5"/>
    </row>
    <row r="44" spans="1:29" x14ac:dyDescent="0.25">
      <c r="C44">
        <v>450</v>
      </c>
      <c r="D44">
        <v>225</v>
      </c>
      <c r="F44" s="8" t="s">
        <v>19</v>
      </c>
      <c r="G44" s="8"/>
      <c r="H44" s="8"/>
      <c r="I44" s="8" t="s">
        <v>19</v>
      </c>
      <c r="L44">
        <v>500</v>
      </c>
      <c r="M44">
        <v>250</v>
      </c>
      <c r="O44">
        <v>400</v>
      </c>
      <c r="P44">
        <v>325</v>
      </c>
      <c r="R44">
        <v>275</v>
      </c>
      <c r="S44">
        <v>200</v>
      </c>
      <c r="V44" s="5"/>
    </row>
    <row r="45" spans="1:29" x14ac:dyDescent="0.25">
      <c r="C45">
        <v>500</v>
      </c>
      <c r="D45">
        <v>225</v>
      </c>
      <c r="F45" s="8" t="s">
        <v>19</v>
      </c>
      <c r="G45" s="8"/>
      <c r="H45" s="8"/>
      <c r="I45" s="8" t="s">
        <v>19</v>
      </c>
      <c r="L45">
        <v>450</v>
      </c>
      <c r="M45">
        <v>300</v>
      </c>
      <c r="O45">
        <v>375</v>
      </c>
      <c r="P45">
        <v>300</v>
      </c>
      <c r="R45">
        <v>275</v>
      </c>
      <c r="S45">
        <v>275</v>
      </c>
      <c r="W45" t="s">
        <v>23</v>
      </c>
    </row>
    <row r="46" spans="1:29" x14ac:dyDescent="0.25">
      <c r="C46">
        <v>450</v>
      </c>
      <c r="D46">
        <v>250</v>
      </c>
      <c r="F46" s="8" t="s">
        <v>19</v>
      </c>
      <c r="G46" s="8"/>
      <c r="H46" s="8"/>
      <c r="I46" s="8" t="s">
        <v>19</v>
      </c>
      <c r="L46">
        <v>450</v>
      </c>
      <c r="M46">
        <v>300</v>
      </c>
      <c r="O46">
        <v>400</v>
      </c>
      <c r="P46">
        <v>350</v>
      </c>
      <c r="R46">
        <v>325</v>
      </c>
      <c r="S46">
        <v>250</v>
      </c>
      <c r="AA46" t="s">
        <v>24</v>
      </c>
      <c r="AB46"/>
      <c r="AC46" s="11"/>
    </row>
    <row r="47" spans="1:29" x14ac:dyDescent="0.25">
      <c r="C47">
        <f>AVERAGE(C42:C46)</f>
        <v>450</v>
      </c>
      <c r="D47">
        <f>AVERAGE(D42:D46)</f>
        <v>230</v>
      </c>
      <c r="E47">
        <f>D47/C47</f>
        <v>0.51111111111111107</v>
      </c>
      <c r="L47">
        <f>AVERAGE(L42:L46)</f>
        <v>475</v>
      </c>
      <c r="M47">
        <f>AVERAGE(M42:M46)</f>
        <v>265</v>
      </c>
      <c r="N47">
        <f>M47/L47</f>
        <v>0.55789473684210522</v>
      </c>
      <c r="O47">
        <f>AVERAGE(O42:O46)</f>
        <v>365</v>
      </c>
      <c r="P47">
        <f>AVERAGE(P42:P46)</f>
        <v>320</v>
      </c>
      <c r="Q47">
        <f>P47/O47</f>
        <v>0.87671232876712324</v>
      </c>
      <c r="R47">
        <f>AVERAGE(R42:R46)</f>
        <v>300</v>
      </c>
      <c r="S47">
        <f>AVERAGE(S42:S46)</f>
        <v>235</v>
      </c>
      <c r="T47">
        <f>S47/R47</f>
        <v>0.78333333333333333</v>
      </c>
      <c r="W47" t="s">
        <v>10</v>
      </c>
      <c r="X47" t="s">
        <v>1</v>
      </c>
      <c r="Y47" t="s">
        <v>4</v>
      </c>
      <c r="AA47" t="s">
        <v>2</v>
      </c>
      <c r="AB47" t="s">
        <v>1</v>
      </c>
      <c r="AC47" t="s">
        <v>4</v>
      </c>
    </row>
    <row r="48" spans="1:29" x14ac:dyDescent="0.25">
      <c r="V48" s="5">
        <v>43946</v>
      </c>
      <c r="W48">
        <v>220</v>
      </c>
      <c r="X48">
        <v>195</v>
      </c>
      <c r="Y48" s="11">
        <v>0.88636363636363635</v>
      </c>
      <c r="Z48" s="5">
        <v>43946</v>
      </c>
      <c r="AA48">
        <v>225</v>
      </c>
      <c r="AB48">
        <v>190</v>
      </c>
      <c r="AC48" s="11">
        <v>0.84444444444444444</v>
      </c>
    </row>
    <row r="49" spans="1:29" x14ac:dyDescent="0.25">
      <c r="A49" s="5">
        <v>44055</v>
      </c>
      <c r="C49" s="8" t="s">
        <v>19</v>
      </c>
      <c r="F49" s="8" t="s">
        <v>19</v>
      </c>
      <c r="I49" s="8" t="s">
        <v>19</v>
      </c>
      <c r="L49" s="8" t="s">
        <v>19</v>
      </c>
      <c r="O49" s="8" t="s">
        <v>19</v>
      </c>
      <c r="R49" s="8" t="s">
        <v>19</v>
      </c>
      <c r="V49" s="5">
        <v>43963</v>
      </c>
      <c r="W49">
        <v>260</v>
      </c>
      <c r="X49">
        <v>165</v>
      </c>
      <c r="Y49" s="11">
        <v>0.63461538461538458</v>
      </c>
      <c r="Z49" s="5">
        <v>43963</v>
      </c>
      <c r="AA49">
        <v>250</v>
      </c>
      <c r="AB49">
        <v>240</v>
      </c>
      <c r="AC49" s="11">
        <v>0.96</v>
      </c>
    </row>
    <row r="50" spans="1:29" x14ac:dyDescent="0.25">
      <c r="C50" s="8" t="s">
        <v>19</v>
      </c>
      <c r="F50" s="8" t="s">
        <v>19</v>
      </c>
      <c r="I50" s="8" t="s">
        <v>19</v>
      </c>
      <c r="L50" s="8" t="s">
        <v>19</v>
      </c>
      <c r="O50" s="8" t="s">
        <v>19</v>
      </c>
      <c r="R50" s="8" t="s">
        <v>19</v>
      </c>
      <c r="V50" s="5">
        <v>43976</v>
      </c>
      <c r="W50">
        <v>255</v>
      </c>
      <c r="X50">
        <v>155</v>
      </c>
      <c r="Y50" s="11">
        <v>0.60784313725490191</v>
      </c>
      <c r="Z50" s="5">
        <v>43976</v>
      </c>
      <c r="AA50">
        <v>235</v>
      </c>
      <c r="AB50">
        <v>190</v>
      </c>
      <c r="AC50" s="11">
        <v>0.80851063829787229</v>
      </c>
    </row>
    <row r="51" spans="1:29" x14ac:dyDescent="0.25">
      <c r="C51" s="8" t="s">
        <v>19</v>
      </c>
      <c r="F51" s="8" t="s">
        <v>19</v>
      </c>
      <c r="I51" s="8" t="s">
        <v>19</v>
      </c>
      <c r="L51" s="8" t="s">
        <v>19</v>
      </c>
      <c r="O51" s="8" t="s">
        <v>19</v>
      </c>
      <c r="R51" s="8" t="s">
        <v>19</v>
      </c>
      <c r="V51" s="5">
        <v>43990</v>
      </c>
      <c r="W51">
        <v>315</v>
      </c>
      <c r="X51">
        <v>220</v>
      </c>
      <c r="Y51" s="11">
        <v>0.69841269841269837</v>
      </c>
      <c r="Z51" s="5">
        <v>43990</v>
      </c>
      <c r="AA51">
        <v>280</v>
      </c>
      <c r="AB51">
        <v>255</v>
      </c>
      <c r="AC51" s="11">
        <v>0.9107142857142857</v>
      </c>
    </row>
    <row r="52" spans="1:29" x14ac:dyDescent="0.25">
      <c r="C52" s="8" t="s">
        <v>19</v>
      </c>
      <c r="F52" s="8" t="s">
        <v>19</v>
      </c>
      <c r="I52" s="8" t="s">
        <v>19</v>
      </c>
      <c r="L52" s="8" t="s">
        <v>19</v>
      </c>
      <c r="O52" s="8" t="s">
        <v>19</v>
      </c>
      <c r="R52" s="8" t="s">
        <v>19</v>
      </c>
      <c r="V52" s="5">
        <v>44008</v>
      </c>
      <c r="W52">
        <v>420</v>
      </c>
      <c r="X52">
        <v>360</v>
      </c>
      <c r="Y52" s="11">
        <v>0.8571428571428571</v>
      </c>
      <c r="Z52" s="5">
        <v>44008</v>
      </c>
      <c r="AA52">
        <v>410</v>
      </c>
      <c r="AB52">
        <v>325</v>
      </c>
      <c r="AC52" s="11">
        <v>0.79268292682926833</v>
      </c>
    </row>
    <row r="53" spans="1:29" x14ac:dyDescent="0.25">
      <c r="C53" s="8" t="s">
        <v>19</v>
      </c>
      <c r="F53" s="8" t="s">
        <v>19</v>
      </c>
      <c r="I53" s="8" t="s">
        <v>19</v>
      </c>
      <c r="L53" s="8" t="s">
        <v>19</v>
      </c>
      <c r="O53" s="8" t="s">
        <v>19</v>
      </c>
      <c r="R53" s="8" t="s">
        <v>19</v>
      </c>
      <c r="V53" s="5">
        <v>44106</v>
      </c>
      <c r="W53">
        <v>295</v>
      </c>
      <c r="X53">
        <v>200</v>
      </c>
      <c r="Y53" s="11">
        <v>0.67796610169491522</v>
      </c>
      <c r="Z53" s="5">
        <v>44106</v>
      </c>
      <c r="AA53">
        <v>300</v>
      </c>
      <c r="AB53">
        <v>250</v>
      </c>
      <c r="AC53" s="11">
        <v>0.83333333333333337</v>
      </c>
    </row>
    <row r="54" spans="1:29" x14ac:dyDescent="0.25">
      <c r="V54" s="5">
        <v>44144</v>
      </c>
      <c r="W54">
        <v>265</v>
      </c>
      <c r="X54">
        <v>170</v>
      </c>
      <c r="Y54" s="11">
        <v>0.64150943396226412</v>
      </c>
      <c r="Z54" s="5">
        <v>44144</v>
      </c>
      <c r="AA54">
        <v>255</v>
      </c>
      <c r="AB54">
        <v>200</v>
      </c>
      <c r="AC54" s="11">
        <v>0.78431372549019607</v>
      </c>
    </row>
    <row r="55" spans="1:29" x14ac:dyDescent="0.25">
      <c r="Y55" s="11">
        <f>AVERAGE(Y48:Y53)</f>
        <v>0.72705730258073231</v>
      </c>
      <c r="AB55"/>
      <c r="AC55" s="11">
        <f>AVERAGE(AC48:AC53)</f>
        <v>0.85828093810320061</v>
      </c>
    </row>
    <row r="56" spans="1:29" x14ac:dyDescent="0.25">
      <c r="A56" s="5">
        <v>44106</v>
      </c>
      <c r="C56">
        <v>300</v>
      </c>
      <c r="D56">
        <v>200</v>
      </c>
      <c r="F56">
        <v>300</v>
      </c>
      <c r="G56">
        <v>200</v>
      </c>
      <c r="I56">
        <v>300</v>
      </c>
      <c r="J56">
        <v>225</v>
      </c>
      <c r="L56">
        <v>300</v>
      </c>
      <c r="M56">
        <v>200</v>
      </c>
      <c r="O56">
        <v>300</v>
      </c>
      <c r="P56">
        <v>200</v>
      </c>
      <c r="R56">
        <v>300</v>
      </c>
      <c r="S56">
        <v>225</v>
      </c>
      <c r="AB56"/>
      <c r="AC56" s="11"/>
    </row>
    <row r="57" spans="1:29" x14ac:dyDescent="0.25">
      <c r="C57">
        <v>325</v>
      </c>
      <c r="D57">
        <v>175</v>
      </c>
      <c r="F57">
        <v>325</v>
      </c>
      <c r="G57">
        <v>225</v>
      </c>
      <c r="I57">
        <v>325</v>
      </c>
      <c r="J57">
        <v>250</v>
      </c>
      <c r="L57">
        <v>300</v>
      </c>
      <c r="M57">
        <v>225</v>
      </c>
      <c r="O57">
        <v>250</v>
      </c>
      <c r="P57">
        <v>225</v>
      </c>
      <c r="R57">
        <v>300</v>
      </c>
      <c r="S57">
        <v>225</v>
      </c>
    </row>
    <row r="58" spans="1:29" x14ac:dyDescent="0.25">
      <c r="C58">
        <v>350</v>
      </c>
      <c r="D58">
        <v>200</v>
      </c>
      <c r="F58">
        <v>300</v>
      </c>
      <c r="G58">
        <v>200</v>
      </c>
      <c r="I58">
        <v>275</v>
      </c>
      <c r="J58">
        <v>275</v>
      </c>
      <c r="L58">
        <v>325</v>
      </c>
      <c r="M58">
        <v>200</v>
      </c>
      <c r="O58">
        <v>250</v>
      </c>
      <c r="P58">
        <v>200</v>
      </c>
      <c r="R58">
        <v>325</v>
      </c>
      <c r="S58">
        <v>250</v>
      </c>
      <c r="V58" s="5"/>
    </row>
    <row r="59" spans="1:29" x14ac:dyDescent="0.25">
      <c r="C59">
        <v>325</v>
      </c>
      <c r="D59">
        <v>175</v>
      </c>
      <c r="F59">
        <v>275</v>
      </c>
      <c r="G59">
        <v>200</v>
      </c>
      <c r="I59">
        <v>300</v>
      </c>
      <c r="J59">
        <v>250</v>
      </c>
      <c r="L59">
        <v>275</v>
      </c>
      <c r="M59">
        <v>175</v>
      </c>
      <c r="O59">
        <v>275</v>
      </c>
      <c r="P59">
        <v>250</v>
      </c>
      <c r="R59">
        <v>275</v>
      </c>
      <c r="S59">
        <v>250</v>
      </c>
      <c r="V59" s="5"/>
    </row>
    <row r="60" spans="1:29" x14ac:dyDescent="0.25">
      <c r="C60">
        <v>350</v>
      </c>
      <c r="D60">
        <v>200</v>
      </c>
      <c r="F60">
        <v>275</v>
      </c>
      <c r="G60">
        <v>175</v>
      </c>
      <c r="I60">
        <v>300</v>
      </c>
      <c r="J60">
        <v>250</v>
      </c>
      <c r="L60">
        <v>300</v>
      </c>
      <c r="M60">
        <v>200</v>
      </c>
      <c r="O60">
        <v>275</v>
      </c>
      <c r="P60">
        <v>200</v>
      </c>
      <c r="R60">
        <v>275</v>
      </c>
      <c r="S60">
        <v>250</v>
      </c>
      <c r="V60" s="5"/>
    </row>
    <row r="61" spans="1:29" x14ac:dyDescent="0.25">
      <c r="C61">
        <f>AVERAGE(C56:C60)</f>
        <v>330</v>
      </c>
      <c r="D61">
        <f>AVERAGE(D56:D60)</f>
        <v>190</v>
      </c>
      <c r="E61">
        <f>D61/C61</f>
        <v>0.5757575757575758</v>
      </c>
      <c r="F61">
        <f>AVERAGE(F56:F60)</f>
        <v>295</v>
      </c>
      <c r="G61">
        <f>AVERAGE(G56:G60)</f>
        <v>200</v>
      </c>
      <c r="H61">
        <f>G61/F61</f>
        <v>0.67796610169491522</v>
      </c>
      <c r="I61">
        <f>AVERAGE(I56:I60)</f>
        <v>300</v>
      </c>
      <c r="J61">
        <f>AVERAGE(J56:J60)</f>
        <v>250</v>
      </c>
      <c r="K61">
        <f>J61/I61</f>
        <v>0.83333333333333337</v>
      </c>
      <c r="L61">
        <f>AVERAGE(L56:L60)</f>
        <v>300</v>
      </c>
      <c r="M61">
        <f>AVERAGE(M56:M60)</f>
        <v>200</v>
      </c>
      <c r="N61">
        <f>M61/L61</f>
        <v>0.66666666666666663</v>
      </c>
      <c r="O61">
        <f>AVERAGE(O56:O60)</f>
        <v>270</v>
      </c>
      <c r="P61">
        <f>AVERAGE(P56:P60)</f>
        <v>215</v>
      </c>
      <c r="Q61">
        <f>P61/O61</f>
        <v>0.79629629629629628</v>
      </c>
      <c r="R61">
        <f>AVERAGE(R56:R60)</f>
        <v>295</v>
      </c>
      <c r="S61">
        <f>AVERAGE(S56:S60)</f>
        <v>240</v>
      </c>
      <c r="T61">
        <f>S61/R61</f>
        <v>0.81355932203389836</v>
      </c>
      <c r="V61" s="5"/>
    </row>
    <row r="62" spans="1:29" x14ac:dyDescent="0.25">
      <c r="V62" s="5"/>
    </row>
    <row r="63" spans="1:29" x14ac:dyDescent="0.25">
      <c r="A63" s="5">
        <v>44144</v>
      </c>
      <c r="C63">
        <v>250</v>
      </c>
      <c r="D63">
        <v>100</v>
      </c>
      <c r="F63">
        <v>275</v>
      </c>
      <c r="G63">
        <v>150</v>
      </c>
      <c r="I63">
        <v>225</v>
      </c>
      <c r="J63">
        <v>200</v>
      </c>
      <c r="L63">
        <v>275</v>
      </c>
      <c r="M63">
        <v>175</v>
      </c>
      <c r="O63">
        <v>200</v>
      </c>
      <c r="P63">
        <v>175</v>
      </c>
      <c r="R63">
        <v>250</v>
      </c>
      <c r="S63">
        <v>150</v>
      </c>
      <c r="V63" s="5"/>
    </row>
    <row r="64" spans="1:29" x14ac:dyDescent="0.25">
      <c r="C64">
        <v>250</v>
      </c>
      <c r="D64">
        <v>125</v>
      </c>
      <c r="F64">
        <v>275</v>
      </c>
      <c r="G64">
        <v>175</v>
      </c>
      <c r="I64">
        <v>250</v>
      </c>
      <c r="J64">
        <v>225</v>
      </c>
      <c r="L64">
        <v>275</v>
      </c>
      <c r="M64">
        <v>200</v>
      </c>
      <c r="O64">
        <v>200</v>
      </c>
      <c r="P64">
        <v>200</v>
      </c>
      <c r="R64">
        <v>200</v>
      </c>
      <c r="S64">
        <v>175</v>
      </c>
      <c r="V64" s="5"/>
    </row>
    <row r="65" spans="3:22" x14ac:dyDescent="0.25">
      <c r="C65">
        <v>300</v>
      </c>
      <c r="D65">
        <v>125</v>
      </c>
      <c r="F65">
        <v>250</v>
      </c>
      <c r="G65">
        <v>175</v>
      </c>
      <c r="I65">
        <v>250</v>
      </c>
      <c r="J65">
        <v>175</v>
      </c>
      <c r="L65">
        <v>300</v>
      </c>
      <c r="M65">
        <v>175</v>
      </c>
      <c r="O65">
        <v>175</v>
      </c>
      <c r="P65">
        <v>150</v>
      </c>
      <c r="R65">
        <v>275</v>
      </c>
      <c r="S65">
        <v>175</v>
      </c>
      <c r="V65" s="5"/>
    </row>
    <row r="66" spans="3:22" x14ac:dyDescent="0.25">
      <c r="C66">
        <v>300</v>
      </c>
      <c r="D66">
        <v>100</v>
      </c>
      <c r="F66">
        <v>250</v>
      </c>
      <c r="G66">
        <v>175</v>
      </c>
      <c r="I66">
        <v>275</v>
      </c>
      <c r="J66">
        <v>200</v>
      </c>
      <c r="L66">
        <v>275</v>
      </c>
      <c r="M66">
        <v>175</v>
      </c>
      <c r="O66">
        <v>250</v>
      </c>
      <c r="P66">
        <v>175</v>
      </c>
      <c r="R66">
        <v>275</v>
      </c>
      <c r="S66">
        <v>150</v>
      </c>
      <c r="V66" s="5"/>
    </row>
    <row r="67" spans="3:22" x14ac:dyDescent="0.25">
      <c r="C67">
        <v>200</v>
      </c>
      <c r="D67">
        <v>100</v>
      </c>
      <c r="F67">
        <v>275</v>
      </c>
      <c r="G67">
        <v>175</v>
      </c>
      <c r="I67">
        <v>275</v>
      </c>
      <c r="J67">
        <v>200</v>
      </c>
      <c r="L67">
        <v>250</v>
      </c>
      <c r="M67">
        <v>150</v>
      </c>
      <c r="O67">
        <v>250</v>
      </c>
      <c r="P67">
        <v>175</v>
      </c>
      <c r="R67">
        <v>275</v>
      </c>
      <c r="S67">
        <v>150</v>
      </c>
    </row>
    <row r="68" spans="3:22" x14ac:dyDescent="0.25">
      <c r="C68">
        <f>AVERAGE(C63:C67)</f>
        <v>260</v>
      </c>
      <c r="D68">
        <f>AVERAGE(D63:D67)</f>
        <v>110</v>
      </c>
      <c r="E68">
        <f>D68/C68</f>
        <v>0.42307692307692307</v>
      </c>
      <c r="F68">
        <f>AVERAGE(F63:F67)</f>
        <v>265</v>
      </c>
      <c r="G68">
        <f>AVERAGE(G63:G67)</f>
        <v>170</v>
      </c>
      <c r="H68">
        <f>G68/F68</f>
        <v>0.64150943396226412</v>
      </c>
      <c r="I68">
        <f>AVERAGE(I63:I67)</f>
        <v>255</v>
      </c>
      <c r="J68">
        <f>AVERAGE(J63:J67)</f>
        <v>200</v>
      </c>
      <c r="K68">
        <f>J68/I68</f>
        <v>0.78431372549019607</v>
      </c>
      <c r="L68">
        <f>AVERAGE(L63:L67)</f>
        <v>275</v>
      </c>
      <c r="M68">
        <f>AVERAGE(M63:M67)</f>
        <v>175</v>
      </c>
      <c r="N68">
        <f>M68/L68</f>
        <v>0.63636363636363635</v>
      </c>
      <c r="O68">
        <f>AVERAGE(O63:O67)</f>
        <v>215</v>
      </c>
      <c r="P68">
        <f>AVERAGE(P63:P67)</f>
        <v>175</v>
      </c>
      <c r="Q68">
        <f>P68/O68</f>
        <v>0.81395348837209303</v>
      </c>
      <c r="R68">
        <f>AVERAGE(R63:R67)</f>
        <v>255</v>
      </c>
      <c r="S68">
        <f>AVERAGE(S63:S67)</f>
        <v>160</v>
      </c>
      <c r="T68">
        <f>S68/R68</f>
        <v>0.62745098039215685</v>
      </c>
    </row>
    <row r="71" spans="3:22" x14ac:dyDescent="0.25">
      <c r="V71" s="5"/>
    </row>
    <row r="72" spans="3:22" x14ac:dyDescent="0.25">
      <c r="V72" s="5"/>
    </row>
    <row r="73" spans="3:22" x14ac:dyDescent="0.25">
      <c r="V73" s="5"/>
    </row>
    <row r="74" spans="3:22" x14ac:dyDescent="0.25">
      <c r="V74" s="5"/>
    </row>
    <row r="75" spans="3:22" x14ac:dyDescent="0.25">
      <c r="V75" s="5"/>
    </row>
    <row r="76" spans="3:22" x14ac:dyDescent="0.25">
      <c r="V76" s="5"/>
    </row>
    <row r="77" spans="3:22" x14ac:dyDescent="0.25">
      <c r="V77" s="5"/>
    </row>
    <row r="78" spans="3:22" x14ac:dyDescent="0.25">
      <c r="U78" t="s">
        <v>31</v>
      </c>
      <c r="V78" s="10">
        <v>0.66666666666666663</v>
      </c>
    </row>
    <row r="79" spans="3:22" x14ac:dyDescent="0.25">
      <c r="U79" t="s">
        <v>32</v>
      </c>
      <c r="V79" s="14">
        <v>0.79129716848059495</v>
      </c>
    </row>
    <row r="80" spans="3:22" x14ac:dyDescent="0.25">
      <c r="U80" t="s">
        <v>33</v>
      </c>
      <c r="V80" s="10">
        <f>AVERAGE(V71:V79)</f>
        <v>0.72898191757363073</v>
      </c>
    </row>
    <row r="81" spans="20:23" x14ac:dyDescent="0.25">
      <c r="U81" t="s">
        <v>22</v>
      </c>
      <c r="V81" s="11">
        <v>0.55000000000000004</v>
      </c>
    </row>
    <row r="82" spans="20:23" x14ac:dyDescent="0.25">
      <c r="U82" t="s">
        <v>23</v>
      </c>
      <c r="V82" s="11">
        <v>0.72705730258073231</v>
      </c>
      <c r="W82" s="11"/>
    </row>
    <row r="83" spans="20:23" x14ac:dyDescent="0.25">
      <c r="U83" t="s">
        <v>24</v>
      </c>
      <c r="V83" s="11">
        <v>0.86</v>
      </c>
      <c r="W83" s="11"/>
    </row>
    <row r="84" spans="20:23" x14ac:dyDescent="0.25">
      <c r="U84" t="s">
        <v>25</v>
      </c>
      <c r="V84" s="10">
        <v>0.65</v>
      </c>
    </row>
    <row r="85" spans="20:23" x14ac:dyDescent="0.25">
      <c r="U85" t="s">
        <v>26</v>
      </c>
      <c r="V85" s="10">
        <v>0.77</v>
      </c>
    </row>
    <row r="86" spans="20:23" x14ac:dyDescent="0.25">
      <c r="U86" t="s">
        <v>27</v>
      </c>
      <c r="V86" s="10">
        <v>0.73</v>
      </c>
    </row>
    <row r="87" spans="20:23" x14ac:dyDescent="0.25">
      <c r="V87" s="5"/>
    </row>
    <row r="88" spans="20:23" x14ac:dyDescent="0.25">
      <c r="V88" s="5"/>
    </row>
    <row r="89" spans="20:23" x14ac:dyDescent="0.25">
      <c r="V89" s="5"/>
    </row>
    <row r="90" spans="20:23" x14ac:dyDescent="0.25">
      <c r="U90">
        <v>0.55000000000000004</v>
      </c>
      <c r="V90" s="5"/>
    </row>
    <row r="91" spans="20:23" x14ac:dyDescent="0.25">
      <c r="T91" s="11">
        <v>0.72705730258073231</v>
      </c>
      <c r="U91" s="10">
        <v>0.65</v>
      </c>
      <c r="V91" s="5"/>
    </row>
    <row r="92" spans="20:23" x14ac:dyDescent="0.25">
      <c r="T92" s="11">
        <v>0.86</v>
      </c>
      <c r="U92" s="10">
        <v>0.77</v>
      </c>
    </row>
    <row r="93" spans="20:23" x14ac:dyDescent="0.25">
      <c r="T93" s="14">
        <f>AVERAGE(T91:T92)</f>
        <v>0.79352865129036609</v>
      </c>
      <c r="U93" s="10">
        <v>0.73</v>
      </c>
    </row>
    <row r="94" spans="20:23" x14ac:dyDescent="0.25">
      <c r="U94" s="14">
        <f>AVERAGE(U90:U93)</f>
        <v>0.67500000000000004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9:G26"/>
  <sheetViews>
    <sheetView topLeftCell="A16" workbookViewId="0">
      <selection activeCell="A10" sqref="A10:XFD10"/>
    </sheetView>
  </sheetViews>
  <sheetFormatPr defaultRowHeight="15" x14ac:dyDescent="0.25"/>
  <sheetData>
    <row r="19" spans="1:7" x14ac:dyDescent="0.25">
      <c r="A19" s="2">
        <v>44079</v>
      </c>
      <c r="B19" t="s">
        <v>8</v>
      </c>
      <c r="E19" t="s">
        <v>2</v>
      </c>
      <c r="F19" t="s">
        <v>1</v>
      </c>
      <c r="G19" t="s">
        <v>4</v>
      </c>
    </row>
    <row r="20" spans="1:7" x14ac:dyDescent="0.25">
      <c r="E20">
        <v>200</v>
      </c>
      <c r="F20">
        <v>100</v>
      </c>
    </row>
    <row r="21" spans="1:7" x14ac:dyDescent="0.25">
      <c r="E21">
        <v>250</v>
      </c>
      <c r="F21">
        <v>75</v>
      </c>
    </row>
    <row r="22" spans="1:7" x14ac:dyDescent="0.25">
      <c r="E22">
        <v>225</v>
      </c>
      <c r="F22">
        <v>100</v>
      </c>
    </row>
    <row r="23" spans="1:7" x14ac:dyDescent="0.25">
      <c r="E23">
        <v>200</v>
      </c>
      <c r="F23">
        <v>120</v>
      </c>
    </row>
    <row r="24" spans="1:7" x14ac:dyDescent="0.25">
      <c r="E24">
        <v>200</v>
      </c>
      <c r="F24">
        <v>100</v>
      </c>
    </row>
    <row r="25" spans="1:7" x14ac:dyDescent="0.25">
      <c r="E25">
        <v>225</v>
      </c>
      <c r="F25">
        <v>75</v>
      </c>
    </row>
    <row r="26" spans="1:7" x14ac:dyDescent="0.25">
      <c r="D26" t="s">
        <v>3</v>
      </c>
      <c r="E26">
        <f>AVERAGE(E20:E25)</f>
        <v>216.66666666666666</v>
      </c>
      <c r="F26">
        <f>AVERAGE(F20:F25)</f>
        <v>95</v>
      </c>
      <c r="G26">
        <f>F26/E26</f>
        <v>0.43846153846153846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Adams</vt:lpstr>
      <vt:lpstr>Scheffler</vt:lpstr>
      <vt:lpstr>Carey</vt:lpstr>
      <vt:lpstr>Events</vt:lpstr>
    </vt:vector>
  </TitlesOfParts>
  <Company>Cornell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Fay Benson</dc:creator>
  <cp:lastModifiedBy>A. Fay Benson</cp:lastModifiedBy>
  <cp:lastPrinted>2021-01-10T12:30:40Z</cp:lastPrinted>
  <dcterms:created xsi:type="dcterms:W3CDTF">2020-01-06T15:46:31Z</dcterms:created>
  <dcterms:modified xsi:type="dcterms:W3CDTF">2022-03-17T12:59:17Z</dcterms:modified>
</cp:coreProperties>
</file>