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jean-paul/Desktop/Drop Box/Dropbox/SARE Farmer grant/Reduced tillage/"/>
    </mc:Choice>
  </mc:AlternateContent>
  <xr:revisionPtr revIDLastSave="0" documentId="8_{51BCBE98-E9EA-FF4D-88A3-4E5ACE233B43}" xr6:coauthVersionLast="46" xr6:coauthVersionMax="46" xr10:uidLastSave="{00000000-0000-0000-0000-000000000000}"/>
  <bookViews>
    <workbookView xWindow="12360" yWindow="2720" windowWidth="27040" windowHeight="18160" firstSheet="2" activeTab="4" xr2:uid="{00000000-000D-0000-FFFF-FFFF00000000}"/>
  </bookViews>
  <sheets>
    <sheet name="Raw Data" sheetId="1" r:id="rId1"/>
    <sheet name="Sort" sheetId="7" r:id="rId2"/>
    <sheet name="Pivot Table Overall" sheetId="8" r:id="rId3"/>
    <sheet name="Sheet1" sheetId="10" r:id="rId4"/>
    <sheet name="Sorted by treatment" sheetId="2" r:id="rId5"/>
    <sheet name="Sorted by Section" sheetId="3" r:id="rId6"/>
    <sheet name="Sorted by Yield" sheetId="4" r:id="rId7"/>
    <sheet name="Sorted Yield by treatment" sheetId="9" r:id="rId8"/>
  </sheets>
  <definedNames>
    <definedName name="_xlnm._FilterDatabase" localSheetId="3" hidden="1">Sheet1!$A$2:$G$11</definedName>
  </definedNames>
  <calcPr calcId="191029"/>
  <pivotCaches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 l="1"/>
  <c r="D8" i="9"/>
  <c r="G6" i="2"/>
  <c r="F6" i="2"/>
  <c r="E6" i="2"/>
  <c r="D6" i="2"/>
  <c r="I4" i="2" l="1"/>
  <c r="J4" i="2"/>
  <c r="J20" i="4" l="1"/>
  <c r="J9" i="4"/>
  <c r="J12" i="4"/>
  <c r="J5" i="4"/>
  <c r="J28" i="4"/>
  <c r="J7" i="4"/>
  <c r="J29" i="4"/>
  <c r="J16" i="4"/>
  <c r="J26" i="4"/>
  <c r="J22" i="4"/>
  <c r="J17" i="4"/>
  <c r="J21" i="4"/>
  <c r="J8" i="4"/>
  <c r="J6" i="4"/>
  <c r="J24" i="4"/>
  <c r="J19" i="4"/>
  <c r="J14" i="4"/>
  <c r="J4" i="4"/>
  <c r="J11" i="4"/>
  <c r="J25" i="4"/>
  <c r="J15" i="4"/>
  <c r="J3" i="4"/>
  <c r="J10" i="4"/>
  <c r="J18" i="4"/>
  <c r="J13" i="4"/>
  <c r="J23" i="4"/>
  <c r="J27" i="4"/>
  <c r="I20" i="4"/>
  <c r="I9" i="4"/>
  <c r="I12" i="4"/>
  <c r="I5" i="4"/>
  <c r="I28" i="4"/>
  <c r="I7" i="4"/>
  <c r="I29" i="4"/>
  <c r="I16" i="4"/>
  <c r="I26" i="4"/>
  <c r="I22" i="4"/>
  <c r="I17" i="4"/>
  <c r="I21" i="4"/>
  <c r="I8" i="4"/>
  <c r="I6" i="4"/>
  <c r="I24" i="4"/>
  <c r="I19" i="4"/>
  <c r="I14" i="4"/>
  <c r="I4" i="4"/>
  <c r="I11" i="4"/>
  <c r="I25" i="4"/>
  <c r="I15" i="4"/>
  <c r="I10" i="4"/>
  <c r="I18" i="4"/>
  <c r="I13" i="4"/>
  <c r="I23" i="4"/>
  <c r="I27" i="4"/>
  <c r="J5" i="2"/>
  <c r="I5" i="2"/>
  <c r="K18" i="4" l="1"/>
  <c r="K19" i="4"/>
  <c r="K16" i="4"/>
  <c r="K27" i="4"/>
  <c r="K11" i="4"/>
  <c r="K17" i="4"/>
  <c r="K12" i="4"/>
  <c r="K25" i="4"/>
  <c r="K21" i="4"/>
  <c r="K5" i="4"/>
  <c r="K10" i="4"/>
  <c r="K24" i="4"/>
  <c r="K29" i="4"/>
  <c r="K23" i="4"/>
  <c r="K3" i="4"/>
  <c r="K4" i="4"/>
  <c r="K6" i="4"/>
  <c r="K22" i="4"/>
  <c r="K7" i="4"/>
  <c r="K9" i="4"/>
  <c r="K13" i="4"/>
  <c r="K15" i="4"/>
  <c r="K14" i="4"/>
  <c r="K8" i="4"/>
  <c r="K26" i="4"/>
  <c r="K28" i="4"/>
  <c r="K20" i="4"/>
  <c r="D38" i="3"/>
  <c r="J38" i="3" s="1"/>
  <c r="E38" i="3"/>
  <c r="F38" i="3"/>
  <c r="G38" i="3"/>
  <c r="D31" i="3"/>
  <c r="J31" i="3" s="1"/>
  <c r="E31" i="3"/>
  <c r="F31" i="3"/>
  <c r="G31" i="3"/>
  <c r="D24" i="3"/>
  <c r="J24" i="3" s="1"/>
  <c r="E24" i="3"/>
  <c r="F24" i="3"/>
  <c r="G24" i="3"/>
  <c r="G17" i="3"/>
  <c r="F17" i="3"/>
  <c r="E17" i="3"/>
  <c r="D17" i="3"/>
  <c r="J17" i="3" s="1"/>
  <c r="G9" i="3"/>
  <c r="E9" i="3"/>
  <c r="F9" i="3"/>
  <c r="D9" i="3"/>
  <c r="J9" i="3" s="1"/>
  <c r="J3" i="2"/>
  <c r="J6" i="2" s="1"/>
  <c r="I3" i="2"/>
  <c r="I6" i="2" s="1"/>
  <c r="J45" i="2"/>
  <c r="J44" i="2"/>
  <c r="J43" i="2"/>
  <c r="J40" i="2"/>
  <c r="J39" i="2"/>
  <c r="J38" i="2"/>
  <c r="J35" i="2"/>
  <c r="J34" i="2"/>
  <c r="J33" i="2"/>
  <c r="J30" i="2"/>
  <c r="J29" i="2"/>
  <c r="J28" i="2"/>
  <c r="J25" i="2"/>
  <c r="J24" i="2"/>
  <c r="J23" i="2"/>
  <c r="J20" i="2"/>
  <c r="J19" i="2"/>
  <c r="J18" i="2"/>
  <c r="J15" i="2"/>
  <c r="J14" i="2"/>
  <c r="J13" i="2"/>
  <c r="J10" i="2"/>
  <c r="J9" i="2"/>
  <c r="J8" i="2"/>
  <c r="I45" i="2"/>
  <c r="I44" i="2"/>
  <c r="I43" i="2"/>
  <c r="I40" i="2"/>
  <c r="I39" i="2"/>
  <c r="I38" i="2"/>
  <c r="I35" i="2"/>
  <c r="I34" i="2"/>
  <c r="I33" i="2"/>
  <c r="I30" i="2"/>
  <c r="I29" i="2"/>
  <c r="I28" i="2"/>
  <c r="I25" i="2"/>
  <c r="I24" i="2"/>
  <c r="I23" i="2"/>
  <c r="I20" i="2"/>
  <c r="I19" i="2"/>
  <c r="I18" i="2"/>
  <c r="I15" i="2"/>
  <c r="I14" i="2"/>
  <c r="I13" i="2"/>
  <c r="I10" i="2"/>
  <c r="I9" i="2"/>
  <c r="I8" i="2"/>
  <c r="G46" i="2"/>
  <c r="F46" i="2"/>
  <c r="E46" i="2"/>
  <c r="D46" i="2"/>
  <c r="G41" i="2"/>
  <c r="J41" i="2" s="1"/>
  <c r="F41" i="2"/>
  <c r="E41" i="2"/>
  <c r="D41" i="2"/>
  <c r="G36" i="2"/>
  <c r="J36" i="2" s="1"/>
  <c r="F36" i="2"/>
  <c r="E36" i="2"/>
  <c r="D36" i="2"/>
  <c r="I36" i="2" s="1"/>
  <c r="G31" i="2"/>
  <c r="F31" i="2"/>
  <c r="E31" i="2"/>
  <c r="D31" i="2"/>
  <c r="I31" i="2" s="1"/>
  <c r="G26" i="2"/>
  <c r="F26" i="2"/>
  <c r="E26" i="2"/>
  <c r="D26" i="2"/>
  <c r="G21" i="2"/>
  <c r="J21" i="2" s="1"/>
  <c r="F21" i="2"/>
  <c r="E21" i="2"/>
  <c r="D21" i="2"/>
  <c r="G16" i="2"/>
  <c r="J16" i="2" s="1"/>
  <c r="F16" i="2"/>
  <c r="E16" i="2"/>
  <c r="D16" i="2"/>
  <c r="I16" i="2" s="1"/>
  <c r="G11" i="2"/>
  <c r="F11" i="2"/>
  <c r="E11" i="2"/>
  <c r="D11" i="2"/>
  <c r="I11" i="2" s="1"/>
  <c r="J11" i="2" l="1"/>
  <c r="J26" i="2"/>
  <c r="J31" i="2"/>
  <c r="J46" i="2"/>
  <c r="I17" i="3"/>
  <c r="K17" i="3" s="1"/>
  <c r="I21" i="2"/>
  <c r="I26" i="2"/>
  <c r="I41" i="2"/>
  <c r="I46" i="2"/>
  <c r="I24" i="3"/>
  <c r="K24" i="3" s="1"/>
  <c r="I31" i="3"/>
  <c r="K31" i="3" s="1"/>
  <c r="I38" i="3"/>
  <c r="K38" i="3" s="1"/>
  <c r="I9" i="3"/>
  <c r="K9" i="3" s="1"/>
</calcChain>
</file>

<file path=xl/sharedStrings.xml><?xml version="1.0" encoding="utf-8"?>
<sst xmlns="http://schemas.openxmlformats.org/spreadsheetml/2006/main" count="465" uniqueCount="66">
  <si>
    <t>Treatment</t>
  </si>
  <si>
    <t>Rep 1 - #</t>
  </si>
  <si>
    <t>Rep 2 - #</t>
  </si>
  <si>
    <t>count</t>
  </si>
  <si>
    <t>very inconsistent size</t>
  </si>
  <si>
    <t>Treatment Names</t>
  </si>
  <si>
    <t>Head Count</t>
  </si>
  <si>
    <t>NESARE Cabbage Trial - Harvest Data 11/20/20</t>
  </si>
  <si>
    <t>B</t>
  </si>
  <si>
    <t>C</t>
  </si>
  <si>
    <t>D</t>
  </si>
  <si>
    <t>E</t>
  </si>
  <si>
    <t>F</t>
  </si>
  <si>
    <t>G</t>
  </si>
  <si>
    <t>H</t>
  </si>
  <si>
    <t>I</t>
  </si>
  <si>
    <t>A</t>
  </si>
  <si>
    <t>20# V, 20# T</t>
  </si>
  <si>
    <t>20# V, 40#T</t>
  </si>
  <si>
    <t>20#V, 60#T</t>
  </si>
  <si>
    <t>20#V, 80#T</t>
  </si>
  <si>
    <t>40#V, 20#T</t>
  </si>
  <si>
    <t>40#V, 40#T</t>
  </si>
  <si>
    <t>40#V, 60#T</t>
  </si>
  <si>
    <t>40#V, 80#T</t>
  </si>
  <si>
    <t>No Cover</t>
  </si>
  <si>
    <t>Treatment Descriptions</t>
  </si>
  <si>
    <t>Comments</t>
  </si>
  <si>
    <t>Life plants rate</t>
  </si>
  <si>
    <t>Projected Yield per acre @ 17,200 feet per acre</t>
  </si>
  <si>
    <t>Total harvested cabbages</t>
  </si>
  <si>
    <t>Total Yield</t>
  </si>
  <si>
    <t>Percentage life plants</t>
  </si>
  <si>
    <t>Average yield per cabbage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</si>
  <si>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</si>
  <si>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</si>
  <si>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</si>
  <si>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</si>
  <si>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</si>
  <si>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</si>
  <si>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</si>
  <si>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</si>
  <si>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</si>
  <si>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</si>
  <si>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</si>
  <si>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Row Labels</t>
  </si>
  <si>
    <t>Grand Total</t>
  </si>
  <si>
    <t>Sum of Yield Per Acre</t>
  </si>
  <si>
    <t>Sum of Plant Survival Rate</t>
  </si>
  <si>
    <t>Sum of Avg Cabbage Weight</t>
  </si>
  <si>
    <t>no cover</t>
  </si>
  <si>
    <t>Lot number</t>
  </si>
  <si>
    <t>9, 16, 21</t>
  </si>
  <si>
    <t>1, 13, 27</t>
  </si>
  <si>
    <t>2, 18, 24</t>
  </si>
  <si>
    <t>3, 15, 26</t>
  </si>
  <si>
    <t>Yield per 25 feet</t>
  </si>
  <si>
    <t>4, 10, 25</t>
  </si>
  <si>
    <t>5, 11, 23</t>
  </si>
  <si>
    <t>6, 14, 22</t>
  </si>
  <si>
    <t>7, 12, 19</t>
  </si>
  <si>
    <t>Lot Number</t>
  </si>
  <si>
    <t>8, 17, 20</t>
  </si>
  <si>
    <t>Sum of Rep 1 - #</t>
  </si>
  <si>
    <t>Sum of Treatment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</si>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</sst>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9" fontId="2" fillId="0" borderId="0" xfId="1" applyFont="1"/>
    <xf numFmtId="164" fontId="0" fillId="0" borderId="0" xfId="0" applyNumberFormat="1" applyFont="1" applyAlignment="1">
      <alignment horizontal="center"/>
    </xf>
    <xf numFmtId="9" fontId="1" fillId="0" borderId="0" xfId="1" applyFont="1"/>
    <xf numFmtId="0" fontId="2" fillId="0" borderId="0" xfId="0" applyFont="1" applyAlignment="1">
      <alignment horizontal="center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 applyAlignment="1">
      <alignment horizontal="right"/>
    </xf>
    <xf numFmtId="9" fontId="0" fillId="0" borderId="0" xfId="0" applyNumberFormat="1"/>
    <xf numFmtId="1" fontId="0" fillId="0" borderId="0" xfId="0" applyNumberFormat="1"/>
    <xf numFmtId="9" fontId="0" fillId="0" borderId="0" xfId="1" applyFont="1"/>
    <xf numFmtId="2" fontId="2" fillId="0" borderId="0" xfId="0" applyNumberFormat="1" applyFo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2" fontId="0" fillId="0" borderId="0" xfId="0" applyNumberFormat="1" applyFont="1"/>
    <xf numFmtId="0" fontId="0" fillId="0" borderId="0" xfId="0" applyFont="1"/>
    <xf numFmtId="4" fontId="0" fillId="0" borderId="0" xfId="0" applyNumberFormat="1"/>
    <xf numFmtId="0" fontId="2" fillId="0" borderId="0" xfId="0" applyFont="1" applyFill="1" applyAlignment="1">
      <alignment wrapText="1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17">
    <dxf>
      <numFmt numFmtId="2" formatCode="0.00"/>
    </dxf>
    <dxf>
      <fill>
        <patternFill patternType="solid">
          <fgColor indexed="64"/>
          <bgColor theme="7" tint="0.59999389629810485"/>
        </patternFill>
      </fill>
      <alignment horizontal="general" vertical="bottom" textRotation="0" wrapText="1" indent="0" justifyLastLine="0" shrinkToFit="0" readingOrder="0"/>
    </dxf>
    <dxf>
      <numFmt numFmtId="2" formatCode="0.00"/>
    </dxf>
    <dxf>
      <numFmt numFmtId="2" formatCode="0.00"/>
    </dxf>
    <dxf>
      <numFmt numFmtId="1" formatCode="0"/>
    </dxf>
    <dxf>
      <numFmt numFmtId="2" formatCode="0.00"/>
    </dxf>
    <dxf>
      <numFmt numFmtId="165" formatCode="0.000"/>
    </dxf>
    <dxf>
      <numFmt numFmtId="166" formatCode="0.0000"/>
    </dxf>
    <dxf>
      <numFmt numFmtId="167" formatCode="0.00000"/>
    </dxf>
    <dxf>
      <numFmt numFmtId="168" formatCode="0.000000"/>
    </dxf>
    <dxf>
      <numFmt numFmtId="169" formatCode="0.0000000"/>
    </dxf>
    <dxf>
      <numFmt numFmtId="170" formatCode="0.00000000"/>
    </dxf>
    <dxf>
      <numFmt numFmtId="13" formatCode="0%"/>
    </dxf>
    <dxf>
      <numFmt numFmtId="1" formatCode="0"/>
    </dxf>
    <dxf>
      <numFmt numFmtId="164" formatCode="0.0"/>
    </dxf>
    <dxf>
      <numFmt numFmtId="1" formatCode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CE" refreshedDate="44166.551959259261" createdVersion="6" refreshedVersion="6" minRefreshableVersion="3" recordCount="54" xr:uid="{00000000-000A-0000-FFFF-FFFF00000000}">
  <cacheSource type="worksheet">
    <worksheetSource ref="A2:E56" sheet="Sort"/>
  </cacheSource>
  <cacheFields count="9">
    <cacheField name="Treatment Descriptions" numFmtId="0">
      <sharedItems count="9">
        <s v="20# V, 20# T"/>
        <s v="20# V, 40#T"/>
        <s v="20#V, 60#T"/>
        <s v="20#V, 80#T"/>
        <s v="40#V, 20#T"/>
        <s v="40#V, 40#T"/>
        <s v="40#V, 60#T"/>
        <s v="40#V, 80#T"/>
        <s v="No Cover"/>
      </sharedItems>
    </cacheField>
    <cacheField name="Treatment Names" numFmtId="0">
      <sharedItems count="9">
        <s v="B"/>
        <s v="C"/>
        <s v="D"/>
        <s v="E"/>
        <s v="F"/>
        <s v="G"/>
        <s v="H"/>
        <s v="I"/>
        <s v="A"/>
      </sharedItems>
    </cacheField>
    <cacheField name="Treatment" numFmtId="0">
      <sharedItems containsSemiMixedTypes="0" containsString="0" containsNumber="1" containsInteger="1" minValue="1" maxValue="27"/>
    </cacheField>
    <cacheField name="Rep 1 - #" numFmtId="0">
      <sharedItems containsSemiMixedTypes="0" containsString="0" containsNumber="1" minValue="6.45" maxValue="36"/>
    </cacheField>
    <cacheField name="count" numFmtId="0">
      <sharedItems containsSemiMixedTypes="0" containsString="0" containsNumber="1" containsInteger="1" minValue="7" maxValue="11"/>
    </cacheField>
    <cacheField name="Yield Per Acre" numFmtId="0" formula="'Rep 1 - #'/60*13760" databaseField="0"/>
    <cacheField name="Survival Rate" numFmtId="0" formula="count/60*100" databaseField="0"/>
    <cacheField name="Plant Survival Rate" numFmtId="0" formula="count/60" databaseField="0"/>
    <cacheField name="Avg Cabbage Weight" numFmtId="0" formula="'Rep 1 - #'/count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n v="1"/>
    <n v="16.45"/>
    <n v="8"/>
  </r>
  <r>
    <x v="1"/>
    <x v="1"/>
    <n v="2"/>
    <n v="34.5"/>
    <n v="10"/>
  </r>
  <r>
    <x v="2"/>
    <x v="2"/>
    <n v="3"/>
    <n v="10.6"/>
    <n v="9"/>
  </r>
  <r>
    <x v="3"/>
    <x v="3"/>
    <n v="4"/>
    <n v="32.35"/>
    <n v="11"/>
  </r>
  <r>
    <x v="4"/>
    <x v="4"/>
    <n v="5"/>
    <n v="27.3"/>
    <n v="10"/>
  </r>
  <r>
    <x v="5"/>
    <x v="5"/>
    <n v="6"/>
    <n v="21.35"/>
    <n v="10"/>
  </r>
  <r>
    <x v="6"/>
    <x v="6"/>
    <n v="7"/>
    <n v="31.6"/>
    <n v="8"/>
  </r>
  <r>
    <x v="7"/>
    <x v="7"/>
    <n v="8"/>
    <n v="28.05"/>
    <n v="8"/>
  </r>
  <r>
    <x v="8"/>
    <x v="8"/>
    <n v="9"/>
    <n v="21.15"/>
    <n v="11"/>
  </r>
  <r>
    <x v="3"/>
    <x v="3"/>
    <n v="10"/>
    <n v="27.25"/>
    <n v="10"/>
  </r>
  <r>
    <x v="4"/>
    <x v="4"/>
    <n v="11"/>
    <n v="18.350000000000001"/>
    <n v="10"/>
  </r>
  <r>
    <x v="6"/>
    <x v="6"/>
    <n v="12"/>
    <n v="18.899999999999999"/>
    <n v="11"/>
  </r>
  <r>
    <x v="0"/>
    <x v="0"/>
    <n v="13"/>
    <n v="18.3"/>
    <n v="10"/>
  </r>
  <r>
    <x v="5"/>
    <x v="5"/>
    <n v="14"/>
    <n v="14.45"/>
    <n v="11"/>
  </r>
  <r>
    <x v="2"/>
    <x v="2"/>
    <n v="15"/>
    <n v="8.0500000000000007"/>
    <n v="10"/>
  </r>
  <r>
    <x v="8"/>
    <x v="8"/>
    <n v="16"/>
    <n v="25.65"/>
    <n v="10"/>
  </r>
  <r>
    <x v="7"/>
    <x v="7"/>
    <n v="17"/>
    <n v="18.7"/>
    <n v="10"/>
  </r>
  <r>
    <x v="1"/>
    <x v="1"/>
    <n v="18"/>
    <n v="26"/>
    <n v="11"/>
  </r>
  <r>
    <x v="6"/>
    <x v="6"/>
    <n v="19"/>
    <n v="22.9"/>
    <n v="11"/>
  </r>
  <r>
    <x v="7"/>
    <x v="7"/>
    <n v="20"/>
    <n v="6.45"/>
    <n v="10"/>
  </r>
  <r>
    <x v="8"/>
    <x v="8"/>
    <n v="21"/>
    <n v="20.65"/>
    <n v="9"/>
  </r>
  <r>
    <x v="5"/>
    <x v="5"/>
    <n v="22"/>
    <n v="19.25"/>
    <n v="9"/>
  </r>
  <r>
    <x v="4"/>
    <x v="4"/>
    <n v="23"/>
    <n v="36"/>
    <n v="11"/>
  </r>
  <r>
    <x v="1"/>
    <x v="1"/>
    <n v="24"/>
    <n v="11.1"/>
    <n v="11"/>
  </r>
  <r>
    <x v="3"/>
    <x v="3"/>
    <n v="25"/>
    <n v="25.15"/>
    <n v="9"/>
  </r>
  <r>
    <x v="2"/>
    <x v="2"/>
    <n v="26"/>
    <n v="16.399999999999999"/>
    <n v="8"/>
  </r>
  <r>
    <x v="0"/>
    <x v="0"/>
    <n v="27"/>
    <n v="11.75"/>
    <n v="11"/>
  </r>
  <r>
    <x v="0"/>
    <x v="0"/>
    <n v="1"/>
    <n v="22.5"/>
    <n v="11"/>
  </r>
  <r>
    <x v="1"/>
    <x v="1"/>
    <n v="2"/>
    <n v="20.2"/>
    <n v="10"/>
  </r>
  <r>
    <x v="2"/>
    <x v="2"/>
    <n v="3"/>
    <n v="9.6999999999999993"/>
    <n v="10"/>
  </r>
  <r>
    <x v="3"/>
    <x v="3"/>
    <n v="4"/>
    <n v="27.35"/>
    <n v="9"/>
  </r>
  <r>
    <x v="4"/>
    <x v="4"/>
    <n v="5"/>
    <n v="19.600000000000001"/>
    <n v="9"/>
  </r>
  <r>
    <x v="5"/>
    <x v="5"/>
    <n v="6"/>
    <n v="25.7"/>
    <n v="8"/>
  </r>
  <r>
    <x v="6"/>
    <x v="6"/>
    <n v="7"/>
    <n v="26.95"/>
    <n v="10"/>
  </r>
  <r>
    <x v="7"/>
    <x v="7"/>
    <n v="8"/>
    <n v="10.25"/>
    <n v="10"/>
  </r>
  <r>
    <x v="8"/>
    <x v="8"/>
    <n v="9"/>
    <n v="21.15"/>
    <n v="9"/>
  </r>
  <r>
    <x v="3"/>
    <x v="3"/>
    <n v="10"/>
    <n v="12.9"/>
    <n v="10"/>
  </r>
  <r>
    <x v="4"/>
    <x v="4"/>
    <n v="11"/>
    <n v="19.399999999999999"/>
    <n v="9"/>
  </r>
  <r>
    <x v="6"/>
    <x v="6"/>
    <n v="12"/>
    <n v="19.75"/>
    <n v="7"/>
  </r>
  <r>
    <x v="0"/>
    <x v="0"/>
    <n v="13"/>
    <n v="19.649999999999999"/>
    <n v="8"/>
  </r>
  <r>
    <x v="5"/>
    <x v="5"/>
    <n v="14"/>
    <n v="10.35"/>
    <n v="8"/>
  </r>
  <r>
    <x v="2"/>
    <x v="2"/>
    <n v="15"/>
    <n v="21.35"/>
    <n v="9"/>
  </r>
  <r>
    <x v="8"/>
    <x v="8"/>
    <n v="16"/>
    <n v="23.85"/>
    <n v="9"/>
  </r>
  <r>
    <x v="7"/>
    <x v="7"/>
    <n v="17"/>
    <n v="28.4"/>
    <n v="10"/>
  </r>
  <r>
    <x v="1"/>
    <x v="1"/>
    <n v="18"/>
    <n v="21.2"/>
    <n v="8"/>
  </r>
  <r>
    <x v="6"/>
    <x v="6"/>
    <n v="19"/>
    <n v="20.05"/>
    <n v="8"/>
  </r>
  <r>
    <x v="7"/>
    <x v="7"/>
    <n v="20"/>
    <n v="15.3"/>
    <n v="10"/>
  </r>
  <r>
    <x v="8"/>
    <x v="8"/>
    <n v="21"/>
    <n v="21.95"/>
    <n v="9"/>
  </r>
  <r>
    <x v="5"/>
    <x v="5"/>
    <n v="22"/>
    <n v="29.45"/>
    <n v="10"/>
  </r>
  <r>
    <x v="4"/>
    <x v="4"/>
    <n v="23"/>
    <n v="22.3"/>
    <n v="8"/>
  </r>
  <r>
    <x v="1"/>
    <x v="1"/>
    <n v="24"/>
    <n v="13.55"/>
    <n v="8"/>
  </r>
  <r>
    <x v="3"/>
    <x v="3"/>
    <n v="25"/>
    <n v="20.05"/>
    <n v="9"/>
  </r>
  <r>
    <x v="2"/>
    <x v="2"/>
    <n v="26"/>
    <n v="21.05"/>
    <n v="8"/>
  </r>
  <r>
    <x v="0"/>
    <x v="0"/>
    <n v="27"/>
    <n v="20.5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3" firstHeaderRow="0" firstDataRow="1" firstDataCol="1"/>
  <pivotFields count="9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10">
        <item x="8"/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Yield Per Acre" fld="5" baseField="0" baseItem="0"/>
    <dataField name="Sum of Plant Survival Rate" fld="7" baseField="0" baseItem="0"/>
    <dataField name="Sum of Avg Cabbage Weight" fld="8" baseField="0" baseItem="0"/>
    <dataField name="Sum of Rep 1 - #" fld="3" baseField="0" baseItem="0"/>
    <dataField name="Sum of Treatment" fld="2" baseField="0" baseItem="0"/>
    <dataField name="Sum of count" fld="4" baseField="0" baseItem="0"/>
  </dataFields>
  <formats count="15">
    <format dxfId="16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5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4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3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2">
      <pivotArea collapsedLevelsAreSubtotals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11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10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9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8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7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6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5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4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">
      <pivotArea field="0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2">
      <pivotArea field="0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30" totalsRowShown="0" headerRowDxfId="1">
  <autoFilter ref="A2:K30" xr:uid="{00000000-0009-0000-0100-000001000000}"/>
  <sortState xmlns:xlrd2="http://schemas.microsoft.com/office/spreadsheetml/2017/richdata2" ref="A3:K30">
    <sortCondition ref="K2:K30"/>
  </sortState>
  <tableColumns count="11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>
      <calculatedColumnFormula>D3+F3</calculatedColumnFormula>
    </tableColumn>
    <tableColumn id="10" xr3:uid="{00000000-0010-0000-0000-00000A000000}" name="Column10">
      <calculatedColumnFormula>E3+G3</calculatedColumnFormula>
    </tableColumn>
    <tableColumn id="11" xr3:uid="{00000000-0010-0000-0000-00000B000000}" name="Column11" dataDxfId="0">
      <calculatedColumnFormula>I3/J3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zoomScale="130" zoomScaleNormal="130" workbookViewId="0">
      <selection activeCell="C2" sqref="C2"/>
    </sheetView>
  </sheetViews>
  <sheetFormatPr baseColWidth="10" defaultColWidth="8.83203125" defaultRowHeight="15" x14ac:dyDescent="0.2"/>
  <cols>
    <col min="1" max="1" width="18" customWidth="1"/>
    <col min="2" max="2" width="17.6640625" customWidth="1"/>
    <col min="8" max="8" width="17.5" customWidth="1"/>
  </cols>
  <sheetData>
    <row r="1" spans="1:8" x14ac:dyDescent="0.2">
      <c r="A1" s="28" t="s">
        <v>7</v>
      </c>
      <c r="B1" s="28"/>
      <c r="C1" s="28"/>
      <c r="D1" s="28"/>
      <c r="E1" s="28"/>
      <c r="F1" s="28"/>
      <c r="G1" s="28"/>
    </row>
    <row r="2" spans="1:8" x14ac:dyDescent="0.2">
      <c r="A2" t="s">
        <v>26</v>
      </c>
      <c r="B2" t="s">
        <v>5</v>
      </c>
      <c r="C2" t="s">
        <v>51</v>
      </c>
      <c r="D2" t="s">
        <v>1</v>
      </c>
      <c r="E2" t="s">
        <v>3</v>
      </c>
      <c r="F2" t="s">
        <v>2</v>
      </c>
      <c r="G2" t="s">
        <v>6</v>
      </c>
      <c r="H2" t="s">
        <v>27</v>
      </c>
    </row>
    <row r="3" spans="1:8" x14ac:dyDescent="0.2">
      <c r="A3" t="s">
        <v>17</v>
      </c>
      <c r="B3" t="s">
        <v>8</v>
      </c>
      <c r="C3">
        <v>1</v>
      </c>
      <c r="D3">
        <v>16.45</v>
      </c>
      <c r="E3">
        <v>8</v>
      </c>
      <c r="F3">
        <v>22.5</v>
      </c>
      <c r="G3">
        <v>11</v>
      </c>
    </row>
    <row r="4" spans="1:8" x14ac:dyDescent="0.2">
      <c r="A4" t="s">
        <v>18</v>
      </c>
      <c r="B4" t="s">
        <v>9</v>
      </c>
      <c r="C4">
        <v>2</v>
      </c>
      <c r="D4">
        <v>34.5</v>
      </c>
      <c r="E4">
        <v>10</v>
      </c>
      <c r="F4">
        <v>20.2</v>
      </c>
      <c r="G4">
        <v>10</v>
      </c>
    </row>
    <row r="5" spans="1:8" x14ac:dyDescent="0.2">
      <c r="A5" t="s">
        <v>19</v>
      </c>
      <c r="B5" t="s">
        <v>10</v>
      </c>
      <c r="C5">
        <v>3</v>
      </c>
      <c r="D5">
        <v>10.6</v>
      </c>
      <c r="E5">
        <v>9</v>
      </c>
      <c r="F5">
        <v>9.6999999999999993</v>
      </c>
      <c r="G5">
        <v>10</v>
      </c>
    </row>
    <row r="6" spans="1:8" x14ac:dyDescent="0.2">
      <c r="A6" t="s">
        <v>20</v>
      </c>
      <c r="B6" t="s">
        <v>11</v>
      </c>
      <c r="C6">
        <v>4</v>
      </c>
      <c r="D6">
        <v>32.35</v>
      </c>
      <c r="E6">
        <v>11</v>
      </c>
      <c r="F6">
        <v>27.35</v>
      </c>
      <c r="G6">
        <v>9</v>
      </c>
    </row>
    <row r="7" spans="1:8" x14ac:dyDescent="0.2">
      <c r="A7" t="s">
        <v>21</v>
      </c>
      <c r="B7" t="s">
        <v>12</v>
      </c>
      <c r="C7">
        <v>5</v>
      </c>
      <c r="D7">
        <v>27.3</v>
      </c>
      <c r="E7">
        <v>10</v>
      </c>
      <c r="F7">
        <v>19.600000000000001</v>
      </c>
      <c r="G7">
        <v>9</v>
      </c>
    </row>
    <row r="8" spans="1:8" x14ac:dyDescent="0.2">
      <c r="A8" t="s">
        <v>22</v>
      </c>
      <c r="B8" t="s">
        <v>13</v>
      </c>
      <c r="C8">
        <v>6</v>
      </c>
      <c r="D8">
        <v>21.35</v>
      </c>
      <c r="E8">
        <v>10</v>
      </c>
      <c r="F8">
        <v>25.7</v>
      </c>
      <c r="G8">
        <v>8</v>
      </c>
    </row>
    <row r="9" spans="1:8" x14ac:dyDescent="0.2">
      <c r="A9" t="s">
        <v>23</v>
      </c>
      <c r="B9" t="s">
        <v>14</v>
      </c>
      <c r="C9">
        <v>7</v>
      </c>
      <c r="D9">
        <v>31.6</v>
      </c>
      <c r="E9">
        <v>8</v>
      </c>
      <c r="F9">
        <v>26.95</v>
      </c>
      <c r="G9">
        <v>10</v>
      </c>
    </row>
    <row r="10" spans="1:8" x14ac:dyDescent="0.2">
      <c r="A10" t="s">
        <v>24</v>
      </c>
      <c r="B10" t="s">
        <v>15</v>
      </c>
      <c r="C10">
        <v>8</v>
      </c>
      <c r="D10">
        <v>28.05</v>
      </c>
      <c r="E10">
        <v>8</v>
      </c>
      <c r="F10">
        <v>10.25</v>
      </c>
      <c r="G10">
        <v>10</v>
      </c>
    </row>
    <row r="11" spans="1:8" x14ac:dyDescent="0.2">
      <c r="A11" t="s">
        <v>25</v>
      </c>
      <c r="B11" t="s">
        <v>16</v>
      </c>
      <c r="C11">
        <v>9</v>
      </c>
      <c r="D11">
        <v>21.15</v>
      </c>
      <c r="E11">
        <v>11</v>
      </c>
      <c r="F11">
        <v>21.15</v>
      </c>
      <c r="G11">
        <v>9</v>
      </c>
    </row>
    <row r="12" spans="1:8" x14ac:dyDescent="0.2">
      <c r="A12" t="s">
        <v>20</v>
      </c>
      <c r="B12" t="s">
        <v>11</v>
      </c>
      <c r="C12">
        <v>10</v>
      </c>
      <c r="D12">
        <v>27.25</v>
      </c>
      <c r="E12">
        <v>10</v>
      </c>
      <c r="F12">
        <v>12.9</v>
      </c>
      <c r="G12">
        <v>10</v>
      </c>
    </row>
    <row r="13" spans="1:8" x14ac:dyDescent="0.2">
      <c r="A13" t="s">
        <v>21</v>
      </c>
      <c r="B13" t="s">
        <v>12</v>
      </c>
      <c r="C13">
        <v>11</v>
      </c>
      <c r="D13">
        <v>18.350000000000001</v>
      </c>
      <c r="E13">
        <v>10</v>
      </c>
      <c r="F13">
        <v>19.399999999999999</v>
      </c>
      <c r="G13">
        <v>9</v>
      </c>
    </row>
    <row r="14" spans="1:8" x14ac:dyDescent="0.2">
      <c r="A14" t="s">
        <v>23</v>
      </c>
      <c r="B14" t="s">
        <v>14</v>
      </c>
      <c r="C14">
        <v>12</v>
      </c>
      <c r="D14">
        <v>18.899999999999999</v>
      </c>
      <c r="E14">
        <v>11</v>
      </c>
      <c r="F14">
        <v>19.75</v>
      </c>
      <c r="G14">
        <v>7</v>
      </c>
    </row>
    <row r="15" spans="1:8" x14ac:dyDescent="0.2">
      <c r="A15" t="s">
        <v>17</v>
      </c>
      <c r="B15" t="s">
        <v>8</v>
      </c>
      <c r="C15">
        <v>13</v>
      </c>
      <c r="D15">
        <v>18.3</v>
      </c>
      <c r="E15">
        <v>10</v>
      </c>
      <c r="F15">
        <v>19.649999999999999</v>
      </c>
      <c r="G15">
        <v>8</v>
      </c>
      <c r="H15" t="s">
        <v>4</v>
      </c>
    </row>
    <row r="16" spans="1:8" x14ac:dyDescent="0.2">
      <c r="A16" t="s">
        <v>22</v>
      </c>
      <c r="B16" t="s">
        <v>13</v>
      </c>
      <c r="C16">
        <v>14</v>
      </c>
      <c r="D16">
        <v>14.45</v>
      </c>
      <c r="E16">
        <v>11</v>
      </c>
      <c r="F16">
        <v>10.35</v>
      </c>
      <c r="G16">
        <v>8</v>
      </c>
    </row>
    <row r="17" spans="1:7" x14ac:dyDescent="0.2">
      <c r="A17" t="s">
        <v>19</v>
      </c>
      <c r="B17" t="s">
        <v>10</v>
      </c>
      <c r="C17">
        <v>15</v>
      </c>
      <c r="D17">
        <v>8.0500000000000007</v>
      </c>
      <c r="E17">
        <v>10</v>
      </c>
      <c r="F17">
        <v>21.35</v>
      </c>
      <c r="G17">
        <v>9</v>
      </c>
    </row>
    <row r="18" spans="1:7" x14ac:dyDescent="0.2">
      <c r="A18" t="s">
        <v>25</v>
      </c>
      <c r="B18" t="s">
        <v>16</v>
      </c>
      <c r="C18">
        <v>16</v>
      </c>
      <c r="D18">
        <v>25.65</v>
      </c>
      <c r="E18">
        <v>10</v>
      </c>
      <c r="F18">
        <v>23.85</v>
      </c>
      <c r="G18">
        <v>9</v>
      </c>
    </row>
    <row r="19" spans="1:7" x14ac:dyDescent="0.2">
      <c r="A19" t="s">
        <v>24</v>
      </c>
      <c r="B19" t="s">
        <v>15</v>
      </c>
      <c r="C19">
        <v>17</v>
      </c>
      <c r="D19">
        <v>18.7</v>
      </c>
      <c r="E19">
        <v>10</v>
      </c>
      <c r="F19">
        <v>28.4</v>
      </c>
      <c r="G19">
        <v>10</v>
      </c>
    </row>
    <row r="20" spans="1:7" x14ac:dyDescent="0.2">
      <c r="A20" t="s">
        <v>18</v>
      </c>
      <c r="B20" t="s">
        <v>9</v>
      </c>
      <c r="C20">
        <v>18</v>
      </c>
      <c r="D20">
        <v>26</v>
      </c>
      <c r="E20">
        <v>11</v>
      </c>
      <c r="F20">
        <v>21.2</v>
      </c>
      <c r="G20">
        <v>8</v>
      </c>
    </row>
    <row r="21" spans="1:7" x14ac:dyDescent="0.2">
      <c r="A21" t="s">
        <v>23</v>
      </c>
      <c r="B21" t="s">
        <v>14</v>
      </c>
      <c r="C21">
        <v>19</v>
      </c>
      <c r="D21">
        <v>22.9</v>
      </c>
      <c r="E21">
        <v>11</v>
      </c>
      <c r="F21">
        <v>20.05</v>
      </c>
      <c r="G21">
        <v>8</v>
      </c>
    </row>
    <row r="22" spans="1:7" x14ac:dyDescent="0.2">
      <c r="A22" t="s">
        <v>24</v>
      </c>
      <c r="B22" t="s">
        <v>15</v>
      </c>
      <c r="C22">
        <v>20</v>
      </c>
      <c r="D22">
        <v>6.45</v>
      </c>
      <c r="E22">
        <v>10</v>
      </c>
      <c r="F22">
        <v>15.3</v>
      </c>
      <c r="G22">
        <v>10</v>
      </c>
    </row>
    <row r="23" spans="1:7" x14ac:dyDescent="0.2">
      <c r="A23" t="s">
        <v>25</v>
      </c>
      <c r="B23" t="s">
        <v>16</v>
      </c>
      <c r="C23">
        <v>21</v>
      </c>
      <c r="D23">
        <v>20.65</v>
      </c>
      <c r="E23">
        <v>9</v>
      </c>
      <c r="F23">
        <v>21.95</v>
      </c>
      <c r="G23">
        <v>9</v>
      </c>
    </row>
    <row r="24" spans="1:7" x14ac:dyDescent="0.2">
      <c r="A24" t="s">
        <v>22</v>
      </c>
      <c r="B24" t="s">
        <v>13</v>
      </c>
      <c r="C24">
        <v>22</v>
      </c>
      <c r="D24">
        <v>19.25</v>
      </c>
      <c r="E24">
        <v>9</v>
      </c>
      <c r="F24">
        <v>29.45</v>
      </c>
      <c r="G24">
        <v>10</v>
      </c>
    </row>
    <row r="25" spans="1:7" x14ac:dyDescent="0.2">
      <c r="A25" t="s">
        <v>21</v>
      </c>
      <c r="B25" t="s">
        <v>12</v>
      </c>
      <c r="C25">
        <v>23</v>
      </c>
      <c r="D25">
        <v>36</v>
      </c>
      <c r="E25">
        <v>11</v>
      </c>
      <c r="F25">
        <v>22.3</v>
      </c>
      <c r="G25">
        <v>8</v>
      </c>
    </row>
    <row r="26" spans="1:7" x14ac:dyDescent="0.2">
      <c r="A26" t="s">
        <v>18</v>
      </c>
      <c r="B26" t="s">
        <v>9</v>
      </c>
      <c r="C26">
        <v>24</v>
      </c>
      <c r="D26">
        <v>11.1</v>
      </c>
      <c r="E26">
        <v>11</v>
      </c>
      <c r="F26">
        <v>13.55</v>
      </c>
      <c r="G26">
        <v>8</v>
      </c>
    </row>
    <row r="27" spans="1:7" x14ac:dyDescent="0.2">
      <c r="A27" t="s">
        <v>20</v>
      </c>
      <c r="B27" t="s">
        <v>11</v>
      </c>
      <c r="C27">
        <v>25</v>
      </c>
      <c r="D27">
        <v>25.15</v>
      </c>
      <c r="E27">
        <v>9</v>
      </c>
      <c r="F27">
        <v>20.05</v>
      </c>
      <c r="G27">
        <v>9</v>
      </c>
    </row>
    <row r="28" spans="1:7" x14ac:dyDescent="0.2">
      <c r="A28" t="s">
        <v>19</v>
      </c>
      <c r="B28" t="s">
        <v>10</v>
      </c>
      <c r="C28">
        <v>26</v>
      </c>
      <c r="D28">
        <v>16.399999999999999</v>
      </c>
      <c r="E28">
        <v>8</v>
      </c>
      <c r="F28">
        <v>21.05</v>
      </c>
      <c r="G28">
        <v>8</v>
      </c>
    </row>
    <row r="29" spans="1:7" x14ac:dyDescent="0.2">
      <c r="A29" t="s">
        <v>17</v>
      </c>
      <c r="B29" t="s">
        <v>8</v>
      </c>
      <c r="C29">
        <v>27</v>
      </c>
      <c r="D29">
        <v>11.75</v>
      </c>
      <c r="E29">
        <v>11</v>
      </c>
      <c r="F29">
        <v>20.5</v>
      </c>
      <c r="G29">
        <v>8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zoomScale="130" zoomScaleNormal="130" workbookViewId="0">
      <selection activeCell="C2" sqref="C2"/>
    </sheetView>
  </sheetViews>
  <sheetFormatPr baseColWidth="10" defaultColWidth="8.83203125" defaultRowHeight="15" x14ac:dyDescent="0.2"/>
  <cols>
    <col min="1" max="1" width="18" customWidth="1"/>
    <col min="2" max="2" width="17.6640625" customWidth="1"/>
    <col min="6" max="6" width="17.5" customWidth="1"/>
  </cols>
  <sheetData>
    <row r="1" spans="1:6" x14ac:dyDescent="0.2">
      <c r="A1" s="28" t="s">
        <v>7</v>
      </c>
      <c r="B1" s="28"/>
      <c r="C1" s="28"/>
      <c r="D1" s="28"/>
      <c r="E1" s="28"/>
    </row>
    <row r="2" spans="1:6" x14ac:dyDescent="0.2">
      <c r="A2" t="s">
        <v>26</v>
      </c>
      <c r="B2" t="s">
        <v>5</v>
      </c>
      <c r="C2" t="s">
        <v>51</v>
      </c>
      <c r="D2" t="s">
        <v>1</v>
      </c>
      <c r="E2" t="s">
        <v>3</v>
      </c>
      <c r="F2" t="s">
        <v>27</v>
      </c>
    </row>
    <row r="3" spans="1:6" x14ac:dyDescent="0.2">
      <c r="A3" t="s">
        <v>17</v>
      </c>
      <c r="B3" t="s">
        <v>8</v>
      </c>
      <c r="C3">
        <v>1</v>
      </c>
      <c r="D3">
        <v>16.45</v>
      </c>
      <c r="E3">
        <v>8</v>
      </c>
    </row>
    <row r="4" spans="1:6" x14ac:dyDescent="0.2">
      <c r="A4" t="s">
        <v>18</v>
      </c>
      <c r="B4" t="s">
        <v>9</v>
      </c>
      <c r="C4">
        <v>2</v>
      </c>
      <c r="D4">
        <v>34.5</v>
      </c>
      <c r="E4">
        <v>10</v>
      </c>
    </row>
    <row r="5" spans="1:6" x14ac:dyDescent="0.2">
      <c r="A5" t="s">
        <v>19</v>
      </c>
      <c r="B5" t="s">
        <v>10</v>
      </c>
      <c r="C5">
        <v>3</v>
      </c>
      <c r="D5">
        <v>10.6</v>
      </c>
      <c r="E5">
        <v>9</v>
      </c>
    </row>
    <row r="6" spans="1:6" x14ac:dyDescent="0.2">
      <c r="A6" t="s">
        <v>20</v>
      </c>
      <c r="B6" t="s">
        <v>11</v>
      </c>
      <c r="C6">
        <v>4</v>
      </c>
      <c r="D6">
        <v>32.35</v>
      </c>
      <c r="E6">
        <v>11</v>
      </c>
    </row>
    <row r="7" spans="1:6" x14ac:dyDescent="0.2">
      <c r="A7" t="s">
        <v>21</v>
      </c>
      <c r="B7" t="s">
        <v>12</v>
      </c>
      <c r="C7">
        <v>5</v>
      </c>
      <c r="D7">
        <v>27.3</v>
      </c>
      <c r="E7">
        <v>10</v>
      </c>
    </row>
    <row r="8" spans="1:6" x14ac:dyDescent="0.2">
      <c r="A8" t="s">
        <v>22</v>
      </c>
      <c r="B8" t="s">
        <v>13</v>
      </c>
      <c r="C8">
        <v>6</v>
      </c>
      <c r="D8">
        <v>21.35</v>
      </c>
      <c r="E8">
        <v>10</v>
      </c>
    </row>
    <row r="9" spans="1:6" x14ac:dyDescent="0.2">
      <c r="A9" t="s">
        <v>23</v>
      </c>
      <c r="B9" t="s">
        <v>14</v>
      </c>
      <c r="C9">
        <v>7</v>
      </c>
      <c r="D9">
        <v>31.6</v>
      </c>
      <c r="E9">
        <v>8</v>
      </c>
    </row>
    <row r="10" spans="1:6" x14ac:dyDescent="0.2">
      <c r="A10" t="s">
        <v>24</v>
      </c>
      <c r="B10" t="s">
        <v>15</v>
      </c>
      <c r="C10">
        <v>8</v>
      </c>
      <c r="D10">
        <v>28.05</v>
      </c>
      <c r="E10">
        <v>8</v>
      </c>
    </row>
    <row r="11" spans="1:6" x14ac:dyDescent="0.2">
      <c r="A11" t="s">
        <v>25</v>
      </c>
      <c r="B11" t="s">
        <v>16</v>
      </c>
      <c r="C11">
        <v>9</v>
      </c>
      <c r="D11">
        <v>21.15</v>
      </c>
      <c r="E11">
        <v>11</v>
      </c>
    </row>
    <row r="12" spans="1:6" x14ac:dyDescent="0.2">
      <c r="A12" t="s">
        <v>20</v>
      </c>
      <c r="B12" t="s">
        <v>11</v>
      </c>
      <c r="C12">
        <v>10</v>
      </c>
      <c r="D12">
        <v>27.25</v>
      </c>
      <c r="E12">
        <v>10</v>
      </c>
    </row>
    <row r="13" spans="1:6" x14ac:dyDescent="0.2">
      <c r="A13" t="s">
        <v>21</v>
      </c>
      <c r="B13" t="s">
        <v>12</v>
      </c>
      <c r="C13">
        <v>11</v>
      </c>
      <c r="D13">
        <v>18.350000000000001</v>
      </c>
      <c r="E13">
        <v>10</v>
      </c>
    </row>
    <row r="14" spans="1:6" x14ac:dyDescent="0.2">
      <c r="A14" t="s">
        <v>23</v>
      </c>
      <c r="B14" t="s">
        <v>14</v>
      </c>
      <c r="C14">
        <v>12</v>
      </c>
      <c r="D14">
        <v>18.899999999999999</v>
      </c>
      <c r="E14">
        <v>11</v>
      </c>
    </row>
    <row r="15" spans="1:6" x14ac:dyDescent="0.2">
      <c r="A15" t="s">
        <v>17</v>
      </c>
      <c r="B15" t="s">
        <v>8</v>
      </c>
      <c r="C15">
        <v>13</v>
      </c>
      <c r="D15">
        <v>18.3</v>
      </c>
      <c r="E15">
        <v>10</v>
      </c>
      <c r="F15" t="s">
        <v>4</v>
      </c>
    </row>
    <row r="16" spans="1:6" x14ac:dyDescent="0.2">
      <c r="A16" t="s">
        <v>22</v>
      </c>
      <c r="B16" t="s">
        <v>13</v>
      </c>
      <c r="C16">
        <v>14</v>
      </c>
      <c r="D16">
        <v>14.45</v>
      </c>
      <c r="E16">
        <v>11</v>
      </c>
    </row>
    <row r="17" spans="1:5" x14ac:dyDescent="0.2">
      <c r="A17" t="s">
        <v>19</v>
      </c>
      <c r="B17" t="s">
        <v>10</v>
      </c>
      <c r="C17">
        <v>15</v>
      </c>
      <c r="D17">
        <v>8.0500000000000007</v>
      </c>
      <c r="E17">
        <v>10</v>
      </c>
    </row>
    <row r="18" spans="1:5" x14ac:dyDescent="0.2">
      <c r="A18" t="s">
        <v>25</v>
      </c>
      <c r="B18" t="s">
        <v>16</v>
      </c>
      <c r="C18">
        <v>16</v>
      </c>
      <c r="D18">
        <v>25.65</v>
      </c>
      <c r="E18">
        <v>10</v>
      </c>
    </row>
    <row r="19" spans="1:5" x14ac:dyDescent="0.2">
      <c r="A19" t="s">
        <v>24</v>
      </c>
      <c r="B19" t="s">
        <v>15</v>
      </c>
      <c r="C19">
        <v>17</v>
      </c>
      <c r="D19">
        <v>18.7</v>
      </c>
      <c r="E19">
        <v>10</v>
      </c>
    </row>
    <row r="20" spans="1:5" x14ac:dyDescent="0.2">
      <c r="A20" t="s">
        <v>18</v>
      </c>
      <c r="B20" t="s">
        <v>9</v>
      </c>
      <c r="C20">
        <v>18</v>
      </c>
      <c r="D20">
        <v>26</v>
      </c>
      <c r="E20">
        <v>11</v>
      </c>
    </row>
    <row r="21" spans="1:5" x14ac:dyDescent="0.2">
      <c r="A21" t="s">
        <v>23</v>
      </c>
      <c r="B21" t="s">
        <v>14</v>
      </c>
      <c r="C21">
        <v>19</v>
      </c>
      <c r="D21">
        <v>22.9</v>
      </c>
      <c r="E21">
        <v>11</v>
      </c>
    </row>
    <row r="22" spans="1:5" x14ac:dyDescent="0.2">
      <c r="A22" t="s">
        <v>24</v>
      </c>
      <c r="B22" t="s">
        <v>15</v>
      </c>
      <c r="C22">
        <v>20</v>
      </c>
      <c r="D22">
        <v>6.45</v>
      </c>
      <c r="E22">
        <v>10</v>
      </c>
    </row>
    <row r="23" spans="1:5" x14ac:dyDescent="0.2">
      <c r="A23" t="s">
        <v>25</v>
      </c>
      <c r="B23" t="s">
        <v>16</v>
      </c>
      <c r="C23">
        <v>21</v>
      </c>
      <c r="D23">
        <v>20.65</v>
      </c>
      <c r="E23">
        <v>9</v>
      </c>
    </row>
    <row r="24" spans="1:5" x14ac:dyDescent="0.2">
      <c r="A24" t="s">
        <v>22</v>
      </c>
      <c r="B24" t="s">
        <v>13</v>
      </c>
      <c r="C24">
        <v>22</v>
      </c>
      <c r="D24">
        <v>19.25</v>
      </c>
      <c r="E24">
        <v>9</v>
      </c>
    </row>
    <row r="25" spans="1:5" x14ac:dyDescent="0.2">
      <c r="A25" t="s">
        <v>21</v>
      </c>
      <c r="B25" t="s">
        <v>12</v>
      </c>
      <c r="C25">
        <v>23</v>
      </c>
      <c r="D25">
        <v>36</v>
      </c>
      <c r="E25">
        <v>11</v>
      </c>
    </row>
    <row r="26" spans="1:5" x14ac:dyDescent="0.2">
      <c r="A26" t="s">
        <v>18</v>
      </c>
      <c r="B26" t="s">
        <v>9</v>
      </c>
      <c r="C26">
        <v>24</v>
      </c>
      <c r="D26">
        <v>11.1</v>
      </c>
      <c r="E26">
        <v>11</v>
      </c>
    </row>
    <row r="27" spans="1:5" x14ac:dyDescent="0.2">
      <c r="A27" t="s">
        <v>20</v>
      </c>
      <c r="B27" t="s">
        <v>11</v>
      </c>
      <c r="C27">
        <v>25</v>
      </c>
      <c r="D27">
        <v>25.15</v>
      </c>
      <c r="E27">
        <v>9</v>
      </c>
    </row>
    <row r="28" spans="1:5" x14ac:dyDescent="0.2">
      <c r="A28" t="s">
        <v>19</v>
      </c>
      <c r="B28" t="s">
        <v>10</v>
      </c>
      <c r="C28">
        <v>26</v>
      </c>
      <c r="D28">
        <v>16.399999999999999</v>
      </c>
      <c r="E28">
        <v>8</v>
      </c>
    </row>
    <row r="29" spans="1:5" x14ac:dyDescent="0.2">
      <c r="A29" t="s">
        <v>17</v>
      </c>
      <c r="B29" t="s">
        <v>8</v>
      </c>
      <c r="C29">
        <v>27</v>
      </c>
      <c r="D29">
        <v>11.75</v>
      </c>
      <c r="E29">
        <v>11</v>
      </c>
    </row>
    <row r="30" spans="1:5" x14ac:dyDescent="0.2">
      <c r="A30" t="s">
        <v>17</v>
      </c>
      <c r="B30" t="s">
        <v>8</v>
      </c>
      <c r="C30">
        <v>1</v>
      </c>
      <c r="D30">
        <v>22.5</v>
      </c>
      <c r="E30">
        <v>11</v>
      </c>
    </row>
    <row r="31" spans="1:5" x14ac:dyDescent="0.2">
      <c r="A31" t="s">
        <v>18</v>
      </c>
      <c r="B31" t="s">
        <v>9</v>
      </c>
      <c r="C31">
        <v>2</v>
      </c>
      <c r="D31">
        <v>20.2</v>
      </c>
      <c r="E31">
        <v>10</v>
      </c>
    </row>
    <row r="32" spans="1:5" x14ac:dyDescent="0.2">
      <c r="A32" t="s">
        <v>19</v>
      </c>
      <c r="B32" t="s">
        <v>10</v>
      </c>
      <c r="C32">
        <v>3</v>
      </c>
      <c r="D32">
        <v>9.6999999999999993</v>
      </c>
      <c r="E32">
        <v>10</v>
      </c>
    </row>
    <row r="33" spans="1:5" x14ac:dyDescent="0.2">
      <c r="A33" t="s">
        <v>20</v>
      </c>
      <c r="B33" t="s">
        <v>11</v>
      </c>
      <c r="C33">
        <v>4</v>
      </c>
      <c r="D33">
        <v>27.35</v>
      </c>
      <c r="E33">
        <v>9</v>
      </c>
    </row>
    <row r="34" spans="1:5" x14ac:dyDescent="0.2">
      <c r="A34" t="s">
        <v>21</v>
      </c>
      <c r="B34" t="s">
        <v>12</v>
      </c>
      <c r="C34">
        <v>5</v>
      </c>
      <c r="D34">
        <v>19.600000000000001</v>
      </c>
      <c r="E34">
        <v>9</v>
      </c>
    </row>
    <row r="35" spans="1:5" x14ac:dyDescent="0.2">
      <c r="A35" t="s">
        <v>22</v>
      </c>
      <c r="B35" t="s">
        <v>13</v>
      </c>
      <c r="C35">
        <v>6</v>
      </c>
      <c r="D35">
        <v>25.7</v>
      </c>
      <c r="E35">
        <v>8</v>
      </c>
    </row>
    <row r="36" spans="1:5" x14ac:dyDescent="0.2">
      <c r="A36" t="s">
        <v>23</v>
      </c>
      <c r="B36" t="s">
        <v>14</v>
      </c>
      <c r="C36">
        <v>7</v>
      </c>
      <c r="D36">
        <v>26.95</v>
      </c>
      <c r="E36">
        <v>10</v>
      </c>
    </row>
    <row r="37" spans="1:5" x14ac:dyDescent="0.2">
      <c r="A37" t="s">
        <v>24</v>
      </c>
      <c r="B37" t="s">
        <v>15</v>
      </c>
      <c r="C37">
        <v>8</v>
      </c>
      <c r="D37">
        <v>10.25</v>
      </c>
      <c r="E37">
        <v>10</v>
      </c>
    </row>
    <row r="38" spans="1:5" x14ac:dyDescent="0.2">
      <c r="A38" t="s">
        <v>25</v>
      </c>
      <c r="B38" t="s">
        <v>16</v>
      </c>
      <c r="C38">
        <v>9</v>
      </c>
      <c r="D38">
        <v>21.15</v>
      </c>
      <c r="E38">
        <v>9</v>
      </c>
    </row>
    <row r="39" spans="1:5" x14ac:dyDescent="0.2">
      <c r="A39" t="s">
        <v>20</v>
      </c>
      <c r="B39" t="s">
        <v>11</v>
      </c>
      <c r="C39">
        <v>10</v>
      </c>
      <c r="D39">
        <v>12.9</v>
      </c>
      <c r="E39">
        <v>10</v>
      </c>
    </row>
    <row r="40" spans="1:5" x14ac:dyDescent="0.2">
      <c r="A40" t="s">
        <v>21</v>
      </c>
      <c r="B40" t="s">
        <v>12</v>
      </c>
      <c r="C40">
        <v>11</v>
      </c>
      <c r="D40">
        <v>19.399999999999999</v>
      </c>
      <c r="E40">
        <v>9</v>
      </c>
    </row>
    <row r="41" spans="1:5" x14ac:dyDescent="0.2">
      <c r="A41" t="s">
        <v>23</v>
      </c>
      <c r="B41" t="s">
        <v>14</v>
      </c>
      <c r="C41">
        <v>12</v>
      </c>
      <c r="D41">
        <v>19.75</v>
      </c>
      <c r="E41">
        <v>7</v>
      </c>
    </row>
    <row r="42" spans="1:5" x14ac:dyDescent="0.2">
      <c r="A42" t="s">
        <v>17</v>
      </c>
      <c r="B42" t="s">
        <v>8</v>
      </c>
      <c r="C42">
        <v>13</v>
      </c>
      <c r="D42">
        <v>19.649999999999999</v>
      </c>
      <c r="E42">
        <v>8</v>
      </c>
    </row>
    <row r="43" spans="1:5" x14ac:dyDescent="0.2">
      <c r="A43" t="s">
        <v>22</v>
      </c>
      <c r="B43" t="s">
        <v>13</v>
      </c>
      <c r="C43">
        <v>14</v>
      </c>
      <c r="D43">
        <v>10.35</v>
      </c>
      <c r="E43">
        <v>8</v>
      </c>
    </row>
    <row r="44" spans="1:5" x14ac:dyDescent="0.2">
      <c r="A44" t="s">
        <v>19</v>
      </c>
      <c r="B44" t="s">
        <v>10</v>
      </c>
      <c r="C44">
        <v>15</v>
      </c>
      <c r="D44">
        <v>21.35</v>
      </c>
      <c r="E44">
        <v>9</v>
      </c>
    </row>
    <row r="45" spans="1:5" x14ac:dyDescent="0.2">
      <c r="A45" t="s">
        <v>25</v>
      </c>
      <c r="B45" t="s">
        <v>16</v>
      </c>
      <c r="C45">
        <v>16</v>
      </c>
      <c r="D45">
        <v>23.85</v>
      </c>
      <c r="E45">
        <v>9</v>
      </c>
    </row>
    <row r="46" spans="1:5" x14ac:dyDescent="0.2">
      <c r="A46" t="s">
        <v>24</v>
      </c>
      <c r="B46" t="s">
        <v>15</v>
      </c>
      <c r="C46">
        <v>17</v>
      </c>
      <c r="D46">
        <v>28.4</v>
      </c>
      <c r="E46">
        <v>10</v>
      </c>
    </row>
    <row r="47" spans="1:5" x14ac:dyDescent="0.2">
      <c r="A47" t="s">
        <v>18</v>
      </c>
      <c r="B47" t="s">
        <v>9</v>
      </c>
      <c r="C47">
        <v>18</v>
      </c>
      <c r="D47">
        <v>21.2</v>
      </c>
      <c r="E47">
        <v>8</v>
      </c>
    </row>
    <row r="48" spans="1:5" x14ac:dyDescent="0.2">
      <c r="A48" t="s">
        <v>23</v>
      </c>
      <c r="B48" t="s">
        <v>14</v>
      </c>
      <c r="C48">
        <v>19</v>
      </c>
      <c r="D48">
        <v>20.05</v>
      </c>
      <c r="E48">
        <v>8</v>
      </c>
    </row>
    <row r="49" spans="1:5" x14ac:dyDescent="0.2">
      <c r="A49" t="s">
        <v>24</v>
      </c>
      <c r="B49" t="s">
        <v>15</v>
      </c>
      <c r="C49">
        <v>20</v>
      </c>
      <c r="D49">
        <v>15.3</v>
      </c>
      <c r="E49">
        <v>10</v>
      </c>
    </row>
    <row r="50" spans="1:5" x14ac:dyDescent="0.2">
      <c r="A50" t="s">
        <v>25</v>
      </c>
      <c r="B50" t="s">
        <v>16</v>
      </c>
      <c r="C50">
        <v>21</v>
      </c>
      <c r="D50">
        <v>21.95</v>
      </c>
      <c r="E50">
        <v>9</v>
      </c>
    </row>
    <row r="51" spans="1:5" x14ac:dyDescent="0.2">
      <c r="A51" t="s">
        <v>22</v>
      </c>
      <c r="B51" t="s">
        <v>13</v>
      </c>
      <c r="C51">
        <v>22</v>
      </c>
      <c r="D51">
        <v>29.45</v>
      </c>
      <c r="E51">
        <v>10</v>
      </c>
    </row>
    <row r="52" spans="1:5" x14ac:dyDescent="0.2">
      <c r="A52" t="s">
        <v>21</v>
      </c>
      <c r="B52" t="s">
        <v>12</v>
      </c>
      <c r="C52">
        <v>23</v>
      </c>
      <c r="D52">
        <v>22.3</v>
      </c>
      <c r="E52">
        <v>8</v>
      </c>
    </row>
    <row r="53" spans="1:5" x14ac:dyDescent="0.2">
      <c r="A53" t="s">
        <v>18</v>
      </c>
      <c r="B53" t="s">
        <v>9</v>
      </c>
      <c r="C53">
        <v>24</v>
      </c>
      <c r="D53">
        <v>13.55</v>
      </c>
      <c r="E53">
        <v>8</v>
      </c>
    </row>
    <row r="54" spans="1:5" x14ac:dyDescent="0.2">
      <c r="A54" t="s">
        <v>20</v>
      </c>
      <c r="B54" t="s">
        <v>11</v>
      </c>
      <c r="C54">
        <v>25</v>
      </c>
      <c r="D54">
        <v>20.05</v>
      </c>
      <c r="E54">
        <v>9</v>
      </c>
    </row>
    <row r="55" spans="1:5" x14ac:dyDescent="0.2">
      <c r="A55" t="s">
        <v>19</v>
      </c>
      <c r="B55" t="s">
        <v>10</v>
      </c>
      <c r="C55">
        <v>26</v>
      </c>
      <c r="D55">
        <v>21.05</v>
      </c>
      <c r="E55">
        <v>8</v>
      </c>
    </row>
    <row r="56" spans="1:5" x14ac:dyDescent="0.2">
      <c r="A56" t="s">
        <v>17</v>
      </c>
      <c r="B56" t="s">
        <v>8</v>
      </c>
      <c r="C56">
        <v>27</v>
      </c>
      <c r="D56">
        <v>20.5</v>
      </c>
      <c r="E56">
        <v>8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13"/>
  <sheetViews>
    <sheetView zoomScale="140" zoomScaleNormal="140" workbookViewId="0">
      <selection activeCell="A3" sqref="A3:G13"/>
    </sheetView>
  </sheetViews>
  <sheetFormatPr baseColWidth="10" defaultColWidth="8.83203125" defaultRowHeight="15" x14ac:dyDescent="0.2"/>
  <cols>
    <col min="1" max="1" width="12.33203125" customWidth="1"/>
    <col min="2" max="2" width="19.1640625" bestFit="1" customWidth="1"/>
    <col min="3" max="3" width="21.1640625" customWidth="1"/>
    <col min="4" max="4" width="24.6640625" bestFit="1" customWidth="1"/>
    <col min="5" max="5" width="14.33203125" bestFit="1" customWidth="1"/>
    <col min="6" max="6" width="16.1640625" bestFit="1" customWidth="1"/>
    <col min="7" max="7" width="12" bestFit="1" customWidth="1"/>
  </cols>
  <sheetData>
    <row r="3" spans="1:15" x14ac:dyDescent="0.2">
      <c r="A3" s="13" t="s">
        <v>45</v>
      </c>
      <c r="B3" t="s">
        <v>47</v>
      </c>
      <c r="C3" t="s">
        <v>48</v>
      </c>
      <c r="D3" t="s">
        <v>49</v>
      </c>
      <c r="E3" t="s">
        <v>63</v>
      </c>
      <c r="F3" t="s">
        <v>64</v>
      </c>
      <c r="G3" t="s">
        <v>65</v>
      </c>
    </row>
    <row r="4" spans="1:15" x14ac:dyDescent="0.2">
      <c r="A4" s="14" t="s">
        <v>17</v>
      </c>
      <c r="B4" s="16">
        <v>25031.733333333337</v>
      </c>
      <c r="C4" s="17">
        <v>0.93333333333333335</v>
      </c>
      <c r="D4" s="12">
        <v>1.9491071428571429</v>
      </c>
      <c r="E4" s="15">
        <v>109.15</v>
      </c>
      <c r="F4" s="15">
        <v>82</v>
      </c>
      <c r="G4" s="15">
        <v>56</v>
      </c>
    </row>
    <row r="5" spans="1:15" x14ac:dyDescent="0.2">
      <c r="A5" s="14" t="s">
        <v>18</v>
      </c>
      <c r="B5" s="16">
        <v>29022.133333333331</v>
      </c>
      <c r="C5" s="17">
        <v>0.96666666666666667</v>
      </c>
      <c r="D5" s="12">
        <v>2.181896551724138</v>
      </c>
      <c r="E5" s="15">
        <v>126.55</v>
      </c>
      <c r="F5" s="15">
        <v>88</v>
      </c>
      <c r="G5" s="15">
        <v>58</v>
      </c>
    </row>
    <row r="6" spans="1:15" x14ac:dyDescent="0.2">
      <c r="A6" s="14" t="s">
        <v>19</v>
      </c>
      <c r="B6" s="16">
        <v>19986.399999999998</v>
      </c>
      <c r="C6" s="17">
        <v>0.9</v>
      </c>
      <c r="D6" s="12">
        <v>1.6138888888888887</v>
      </c>
      <c r="E6" s="15">
        <v>87.149999999999991</v>
      </c>
      <c r="F6" s="15">
        <v>88</v>
      </c>
      <c r="G6" s="15">
        <v>54</v>
      </c>
    </row>
    <row r="7" spans="1:15" x14ac:dyDescent="0.2">
      <c r="A7" s="14" t="s">
        <v>20</v>
      </c>
      <c r="B7" s="16">
        <v>33264.800000000003</v>
      </c>
      <c r="C7" s="17">
        <v>0.96666666666666667</v>
      </c>
      <c r="D7" s="12">
        <v>2.5008620689655174</v>
      </c>
      <c r="E7" s="15">
        <v>145.05000000000001</v>
      </c>
      <c r="F7" s="15">
        <v>78</v>
      </c>
      <c r="G7" s="15">
        <v>58</v>
      </c>
    </row>
    <row r="8" spans="1:15" x14ac:dyDescent="0.2">
      <c r="A8" s="14" t="s">
        <v>21</v>
      </c>
      <c r="B8" s="16">
        <v>32783.200000000004</v>
      </c>
      <c r="C8" s="17">
        <v>0.95</v>
      </c>
      <c r="D8" s="12">
        <v>2.5078947368421054</v>
      </c>
      <c r="E8" s="15">
        <v>142.95000000000002</v>
      </c>
      <c r="F8" s="15">
        <v>78</v>
      </c>
      <c r="G8" s="15">
        <v>57</v>
      </c>
      <c r="O8">
        <v>13760</v>
      </c>
    </row>
    <row r="9" spans="1:15" x14ac:dyDescent="0.2">
      <c r="A9" s="14" t="s">
        <v>22</v>
      </c>
      <c r="B9" s="16">
        <v>27646.133333333335</v>
      </c>
      <c r="C9" s="17">
        <v>0.93333333333333335</v>
      </c>
      <c r="D9" s="12">
        <v>2.1526785714285714</v>
      </c>
      <c r="E9" s="15">
        <v>120.55</v>
      </c>
      <c r="F9" s="15">
        <v>84</v>
      </c>
      <c r="G9" s="15">
        <v>56</v>
      </c>
    </row>
    <row r="10" spans="1:15" x14ac:dyDescent="0.2">
      <c r="A10" s="14" t="s">
        <v>23</v>
      </c>
      <c r="B10" s="16">
        <v>32141.066666666669</v>
      </c>
      <c r="C10" s="17">
        <v>0.91666666666666663</v>
      </c>
      <c r="D10" s="12">
        <v>2.5481818181818183</v>
      </c>
      <c r="E10" s="15">
        <v>140.15</v>
      </c>
      <c r="F10" s="15">
        <v>76</v>
      </c>
      <c r="G10" s="15">
        <v>55</v>
      </c>
    </row>
    <row r="11" spans="1:15" x14ac:dyDescent="0.2">
      <c r="A11" s="14" t="s">
        <v>24</v>
      </c>
      <c r="B11" s="16">
        <v>24573.066666666666</v>
      </c>
      <c r="C11" s="17">
        <v>0.96666666666666667</v>
      </c>
      <c r="D11" s="12">
        <v>1.8474137931034482</v>
      </c>
      <c r="E11" s="15">
        <v>107.14999999999999</v>
      </c>
      <c r="F11" s="15">
        <v>90</v>
      </c>
      <c r="G11" s="15">
        <v>58</v>
      </c>
    </row>
    <row r="12" spans="1:15" x14ac:dyDescent="0.2">
      <c r="A12" s="14" t="s">
        <v>25</v>
      </c>
      <c r="B12" s="16">
        <v>30822.399999999998</v>
      </c>
      <c r="C12" s="17">
        <v>0.95</v>
      </c>
      <c r="D12" s="12">
        <v>2.357894736842105</v>
      </c>
      <c r="E12" s="15">
        <v>134.39999999999998</v>
      </c>
      <c r="F12" s="15">
        <v>92</v>
      </c>
      <c r="G12" s="15">
        <v>57</v>
      </c>
    </row>
    <row r="13" spans="1:15" x14ac:dyDescent="0.2">
      <c r="A13" s="14" t="s">
        <v>46</v>
      </c>
      <c r="B13" s="18">
        <v>255270.93333333341</v>
      </c>
      <c r="C13" s="12">
        <v>8.4833333333333325</v>
      </c>
      <c r="D13" s="12">
        <v>2.186836935166995</v>
      </c>
      <c r="E13" s="15">
        <v>1113.0999999999999</v>
      </c>
      <c r="F13" s="15">
        <v>756</v>
      </c>
      <c r="G13" s="15">
        <v>509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1"/>
  <sheetViews>
    <sheetView workbookViewId="0">
      <selection activeCell="B12" sqref="B12"/>
    </sheetView>
  </sheetViews>
  <sheetFormatPr baseColWidth="10" defaultColWidth="8.83203125" defaultRowHeight="15" x14ac:dyDescent="0.2"/>
  <cols>
    <col min="1" max="1" width="10.6640625" bestFit="1" customWidth="1"/>
    <col min="2" max="2" width="18.6640625" bestFit="1" customWidth="1"/>
    <col min="3" max="3" width="22.6640625" bestFit="1" customWidth="1"/>
    <col min="4" max="4" width="24.33203125" bestFit="1" customWidth="1"/>
    <col min="5" max="5" width="14.33203125" bestFit="1" customWidth="1"/>
    <col min="6" max="6" width="15.83203125" bestFit="1" customWidth="1"/>
    <col min="7" max="7" width="11.83203125" bestFit="1" customWidth="1"/>
  </cols>
  <sheetData>
    <row r="2" spans="1:7" x14ac:dyDescent="0.2">
      <c r="A2" t="s">
        <v>45</v>
      </c>
      <c r="B2" t="s">
        <v>47</v>
      </c>
      <c r="C2" t="s">
        <v>48</v>
      </c>
      <c r="D2" t="s">
        <v>49</v>
      </c>
      <c r="E2" t="s">
        <v>63</v>
      </c>
      <c r="F2" t="s">
        <v>64</v>
      </c>
      <c r="G2" t="s">
        <v>65</v>
      </c>
    </row>
    <row r="3" spans="1:7" x14ac:dyDescent="0.2">
      <c r="A3" t="s">
        <v>20</v>
      </c>
      <c r="B3" s="18">
        <v>33264.800000000003</v>
      </c>
      <c r="C3" s="19">
        <v>0.96666666666666667</v>
      </c>
      <c r="D3" s="12">
        <v>2.5008620689655174</v>
      </c>
      <c r="E3">
        <v>145.05000000000001</v>
      </c>
      <c r="F3">
        <v>78</v>
      </c>
      <c r="G3">
        <v>58</v>
      </c>
    </row>
    <row r="4" spans="1:7" x14ac:dyDescent="0.2">
      <c r="A4" t="s">
        <v>21</v>
      </c>
      <c r="B4" s="18">
        <v>32783.200000000004</v>
      </c>
      <c r="C4" s="19">
        <v>0.95</v>
      </c>
      <c r="D4" s="12">
        <v>2.5078947368421054</v>
      </c>
      <c r="E4">
        <v>142.95000000000002</v>
      </c>
      <c r="F4">
        <v>78</v>
      </c>
      <c r="G4">
        <v>57</v>
      </c>
    </row>
    <row r="5" spans="1:7" x14ac:dyDescent="0.2">
      <c r="A5" t="s">
        <v>23</v>
      </c>
      <c r="B5" s="18">
        <v>32141.066666666669</v>
      </c>
      <c r="C5" s="19">
        <v>0.91666666666666663</v>
      </c>
      <c r="D5" s="12">
        <v>2.5481818181818183</v>
      </c>
      <c r="E5">
        <v>140.15</v>
      </c>
      <c r="F5">
        <v>76</v>
      </c>
      <c r="G5">
        <v>55</v>
      </c>
    </row>
    <row r="6" spans="1:7" x14ac:dyDescent="0.2">
      <c r="A6" t="s">
        <v>25</v>
      </c>
      <c r="B6" s="18">
        <v>30822.399999999998</v>
      </c>
      <c r="C6" s="19">
        <v>0.95</v>
      </c>
      <c r="D6" s="12">
        <v>2.357894736842105</v>
      </c>
      <c r="E6">
        <v>134.39999999999998</v>
      </c>
      <c r="F6">
        <v>92</v>
      </c>
      <c r="G6">
        <v>57</v>
      </c>
    </row>
    <row r="7" spans="1:7" x14ac:dyDescent="0.2">
      <c r="A7" t="s">
        <v>18</v>
      </c>
      <c r="B7" s="18">
        <v>29022.133333333331</v>
      </c>
      <c r="C7" s="19">
        <v>0.96666666666666667</v>
      </c>
      <c r="D7" s="12">
        <v>2.181896551724138</v>
      </c>
      <c r="E7">
        <v>126.55</v>
      </c>
      <c r="F7">
        <v>88</v>
      </c>
      <c r="G7">
        <v>58</v>
      </c>
    </row>
    <row r="8" spans="1:7" x14ac:dyDescent="0.2">
      <c r="A8" t="s">
        <v>22</v>
      </c>
      <c r="B8" s="18">
        <v>27646.133333333335</v>
      </c>
      <c r="C8" s="19">
        <v>0.93333333333333335</v>
      </c>
      <c r="D8" s="12">
        <v>2.1526785714285714</v>
      </c>
      <c r="E8">
        <v>120.55</v>
      </c>
      <c r="F8">
        <v>84</v>
      </c>
      <c r="G8">
        <v>56</v>
      </c>
    </row>
    <row r="9" spans="1:7" x14ac:dyDescent="0.2">
      <c r="A9" t="s">
        <v>17</v>
      </c>
      <c r="B9" s="18">
        <v>25031.733333333337</v>
      </c>
      <c r="C9" s="19">
        <v>0.93333333333333335</v>
      </c>
      <c r="D9" s="12">
        <v>1.9491071428571429</v>
      </c>
      <c r="E9">
        <v>109.15</v>
      </c>
      <c r="F9">
        <v>82</v>
      </c>
      <c r="G9">
        <v>56</v>
      </c>
    </row>
    <row r="10" spans="1:7" x14ac:dyDescent="0.2">
      <c r="A10" t="s">
        <v>24</v>
      </c>
      <c r="B10" s="18">
        <v>24573.066666666666</v>
      </c>
      <c r="C10" s="19">
        <v>0.96666666666666667</v>
      </c>
      <c r="D10" s="12">
        <v>1.8474137931034482</v>
      </c>
      <c r="E10">
        <v>107.14999999999999</v>
      </c>
      <c r="F10">
        <v>90</v>
      </c>
      <c r="G10">
        <v>58</v>
      </c>
    </row>
    <row r="11" spans="1:7" x14ac:dyDescent="0.2">
      <c r="A11" t="s">
        <v>19</v>
      </c>
      <c r="B11" s="18">
        <v>19986.399999999998</v>
      </c>
      <c r="C11" s="19">
        <v>0.9</v>
      </c>
      <c r="D11" s="12">
        <v>1.6138888888888887</v>
      </c>
      <c r="E11">
        <v>87.149999999999991</v>
      </c>
      <c r="F11">
        <v>88</v>
      </c>
      <c r="G11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tabSelected="1" zoomScale="140" zoomScaleNormal="140" workbookViewId="0">
      <pane ySplit="2" topLeftCell="A3" activePane="bottomLeft" state="frozen"/>
      <selection pane="bottomLeft" activeCell="I3" sqref="I3"/>
    </sheetView>
  </sheetViews>
  <sheetFormatPr baseColWidth="10" defaultColWidth="10.83203125" defaultRowHeight="15" x14ac:dyDescent="0.2"/>
  <cols>
    <col min="8" max="8" width="13.5" customWidth="1"/>
    <col min="9" max="9" width="10.83203125" style="1"/>
  </cols>
  <sheetData>
    <row r="1" spans="1:11" x14ac:dyDescent="0.2">
      <c r="A1" s="28" t="s">
        <v>7</v>
      </c>
      <c r="B1" s="28"/>
      <c r="C1" s="28"/>
      <c r="D1" s="28"/>
      <c r="E1" s="28"/>
      <c r="F1" s="28"/>
      <c r="G1" s="28"/>
      <c r="I1"/>
    </row>
    <row r="2" spans="1:11" s="23" customFormat="1" ht="80" x14ac:dyDescent="0.2">
      <c r="A2" s="21" t="s">
        <v>26</v>
      </c>
      <c r="B2" s="21" t="s">
        <v>5</v>
      </c>
      <c r="C2" s="21" t="s">
        <v>51</v>
      </c>
      <c r="D2" s="21" t="s">
        <v>1</v>
      </c>
      <c r="E2" s="21" t="s">
        <v>3</v>
      </c>
      <c r="F2" s="21" t="s">
        <v>2</v>
      </c>
      <c r="G2" s="21" t="s">
        <v>6</v>
      </c>
      <c r="H2" s="21" t="s">
        <v>27</v>
      </c>
      <c r="I2" s="22" t="s">
        <v>29</v>
      </c>
      <c r="J2" s="21" t="s">
        <v>28</v>
      </c>
      <c r="K2" s="21"/>
    </row>
    <row r="3" spans="1:11" x14ac:dyDescent="0.2">
      <c r="A3" t="s">
        <v>25</v>
      </c>
      <c r="B3" t="s">
        <v>16</v>
      </c>
      <c r="C3">
        <v>9</v>
      </c>
      <c r="D3">
        <v>21.15</v>
      </c>
      <c r="E3">
        <v>11</v>
      </c>
      <c r="F3">
        <v>21.15</v>
      </c>
      <c r="G3">
        <v>9</v>
      </c>
      <c r="I3" s="9">
        <f>(D3+F3)/20*13760</f>
        <v>29102.399999999998</v>
      </c>
      <c r="J3" s="10">
        <f>(E3+G3)/20</f>
        <v>1</v>
      </c>
    </row>
    <row r="4" spans="1:11" x14ac:dyDescent="0.2">
      <c r="A4" t="s">
        <v>25</v>
      </c>
      <c r="B4" t="s">
        <v>16</v>
      </c>
      <c r="C4">
        <v>16</v>
      </c>
      <c r="D4">
        <v>25.65</v>
      </c>
      <c r="E4">
        <v>10</v>
      </c>
      <c r="F4">
        <v>23.85</v>
      </c>
      <c r="G4">
        <v>9</v>
      </c>
      <c r="I4" s="9">
        <f>(D4+F4)/20*13760</f>
        <v>34056</v>
      </c>
      <c r="J4" s="10">
        <f>(E4+G4)/20</f>
        <v>0.95</v>
      </c>
    </row>
    <row r="5" spans="1:11" x14ac:dyDescent="0.2">
      <c r="A5" t="s">
        <v>25</v>
      </c>
      <c r="B5" t="s">
        <v>16</v>
      </c>
      <c r="C5">
        <v>21</v>
      </c>
      <c r="D5">
        <v>20.65</v>
      </c>
      <c r="E5">
        <v>9</v>
      </c>
      <c r="F5">
        <v>21.95</v>
      </c>
      <c r="G5">
        <v>9</v>
      </c>
      <c r="I5" s="9">
        <f t="shared" ref="I5" si="0">(D5+F5)/20*13760</f>
        <v>29308.799999999999</v>
      </c>
      <c r="J5" s="10">
        <f t="shared" ref="J5" si="1">(E5+G5)/20</f>
        <v>0.9</v>
      </c>
    </row>
    <row r="6" spans="1:11" x14ac:dyDescent="0.2">
      <c r="A6" t="s">
        <v>25</v>
      </c>
      <c r="D6" s="20">
        <f>SUM(D3:D5)/3</f>
        <v>22.483333333333331</v>
      </c>
      <c r="E6" s="5">
        <f>SUM(E3:E5)/3</f>
        <v>10</v>
      </c>
      <c r="F6" s="20">
        <f>SUM(F3:F5)/3</f>
        <v>22.316666666666666</v>
      </c>
      <c r="G6" s="5">
        <f>SUM(G3:G5)/3</f>
        <v>9</v>
      </c>
      <c r="H6" s="5"/>
      <c r="I6" s="11">
        <f>SUM(I3:I5)/3</f>
        <v>30822.399999999998</v>
      </c>
      <c r="J6" s="8">
        <f>SUM(J3:J5)/3</f>
        <v>0.95000000000000007</v>
      </c>
    </row>
    <row r="8" spans="1:11" x14ac:dyDescent="0.2">
      <c r="A8" t="s">
        <v>17</v>
      </c>
      <c r="B8" t="s">
        <v>8</v>
      </c>
      <c r="C8">
        <v>1</v>
      </c>
      <c r="D8">
        <v>16.45</v>
      </c>
      <c r="E8">
        <v>8</v>
      </c>
      <c r="F8">
        <v>22.5</v>
      </c>
      <c r="G8">
        <v>11</v>
      </c>
      <c r="I8" s="9">
        <f>(D8+F8)/20*13760</f>
        <v>26797.600000000002</v>
      </c>
      <c r="J8" s="10">
        <f>(E8+G8)/20</f>
        <v>0.95</v>
      </c>
    </row>
    <row r="9" spans="1:11" x14ac:dyDescent="0.2">
      <c r="A9" t="s">
        <v>17</v>
      </c>
      <c r="B9" t="s">
        <v>8</v>
      </c>
      <c r="C9">
        <v>13</v>
      </c>
      <c r="D9">
        <v>18.3</v>
      </c>
      <c r="E9">
        <v>10</v>
      </c>
      <c r="F9">
        <v>19.649999999999999</v>
      </c>
      <c r="G9">
        <v>8</v>
      </c>
      <c r="H9" s="2"/>
      <c r="I9" s="9">
        <f>(D9+F9)/20*13760</f>
        <v>26109.600000000002</v>
      </c>
      <c r="J9" s="10">
        <f t="shared" ref="J9:J10" si="2">(E9+G9)/20</f>
        <v>0.9</v>
      </c>
    </row>
    <row r="10" spans="1:11" x14ac:dyDescent="0.2">
      <c r="A10" t="s">
        <v>17</v>
      </c>
      <c r="B10" t="s">
        <v>8</v>
      </c>
      <c r="C10">
        <v>27</v>
      </c>
      <c r="D10">
        <v>11.75</v>
      </c>
      <c r="E10">
        <v>11</v>
      </c>
      <c r="F10">
        <v>20.5</v>
      </c>
      <c r="G10">
        <v>8</v>
      </c>
      <c r="I10" s="9">
        <f>(D10+F10)/20*13760</f>
        <v>22188</v>
      </c>
      <c r="J10" s="10">
        <f t="shared" si="2"/>
        <v>0.95</v>
      </c>
    </row>
    <row r="11" spans="1:11" s="5" customFormat="1" x14ac:dyDescent="0.2">
      <c r="A11" s="5" t="s">
        <v>17</v>
      </c>
      <c r="D11" s="5">
        <f>SUM(D8:D10)/3</f>
        <v>15.5</v>
      </c>
      <c r="E11" s="6">
        <f>SUM(E8:E10)/3</f>
        <v>9.6666666666666661</v>
      </c>
      <c r="F11" s="6">
        <f>SUM(F8:F10)/3</f>
        <v>20.883333333333333</v>
      </c>
      <c r="G11" s="6">
        <f>SUM(G8:G10)/3</f>
        <v>9</v>
      </c>
      <c r="I11" s="7">
        <f>(D11+F11)/20*13760</f>
        <v>25031.733333333334</v>
      </c>
      <c r="J11" s="8">
        <f>(E11+G11)/20</f>
        <v>0.93333333333333324</v>
      </c>
    </row>
    <row r="13" spans="1:11" x14ac:dyDescent="0.2">
      <c r="A13" t="s">
        <v>18</v>
      </c>
      <c r="B13" t="s">
        <v>9</v>
      </c>
      <c r="C13">
        <v>2</v>
      </c>
      <c r="D13">
        <v>34.5</v>
      </c>
      <c r="E13">
        <v>10</v>
      </c>
      <c r="F13">
        <v>20.2</v>
      </c>
      <c r="G13">
        <v>10</v>
      </c>
      <c r="I13" s="9">
        <f>(D13+F13)/20*13760</f>
        <v>37633.600000000006</v>
      </c>
      <c r="J13" s="10">
        <f t="shared" ref="J13:J15" si="3">(E13+G13)/20</f>
        <v>1</v>
      </c>
    </row>
    <row r="14" spans="1:11" x14ac:dyDescent="0.2">
      <c r="A14" t="s">
        <v>18</v>
      </c>
      <c r="B14" t="s">
        <v>9</v>
      </c>
      <c r="C14">
        <v>18</v>
      </c>
      <c r="D14">
        <v>26</v>
      </c>
      <c r="E14">
        <v>11</v>
      </c>
      <c r="F14">
        <v>21.2</v>
      </c>
      <c r="G14">
        <v>8</v>
      </c>
      <c r="I14" s="9">
        <f>(D14+F14)/20*13760</f>
        <v>32473.600000000006</v>
      </c>
      <c r="J14" s="10">
        <f t="shared" si="3"/>
        <v>0.95</v>
      </c>
    </row>
    <row r="15" spans="1:11" x14ac:dyDescent="0.2">
      <c r="A15" t="s">
        <v>18</v>
      </c>
      <c r="B15" t="s">
        <v>9</v>
      </c>
      <c r="C15">
        <v>24</v>
      </c>
      <c r="D15">
        <v>11.1</v>
      </c>
      <c r="E15">
        <v>11</v>
      </c>
      <c r="F15">
        <v>13.55</v>
      </c>
      <c r="G15">
        <v>8</v>
      </c>
      <c r="I15" s="9">
        <f>(D15+F15)/20*13760</f>
        <v>16959.2</v>
      </c>
      <c r="J15" s="10">
        <f t="shared" si="3"/>
        <v>0.95</v>
      </c>
    </row>
    <row r="16" spans="1:11" s="5" customFormat="1" x14ac:dyDescent="0.2">
      <c r="A16" s="5" t="s">
        <v>18</v>
      </c>
      <c r="C16" s="6"/>
      <c r="D16" s="6">
        <f>SUM(D13:D15)/3</f>
        <v>23.866666666666664</v>
      </c>
      <c r="E16" s="6">
        <f>SUM(E13:E15)/3</f>
        <v>10.666666666666666</v>
      </c>
      <c r="F16" s="6">
        <f>SUM(F13:F15)/3</f>
        <v>18.316666666666666</v>
      </c>
      <c r="G16" s="6">
        <f>SUM(G13:G15)/3</f>
        <v>8.6666666666666661</v>
      </c>
      <c r="I16" s="7">
        <f>(D16+F16)/20*13760</f>
        <v>29022.133333333331</v>
      </c>
      <c r="J16" s="8">
        <f>(E16+G16)/20</f>
        <v>0.96666666666666656</v>
      </c>
    </row>
    <row r="18" spans="1:10" x14ac:dyDescent="0.2">
      <c r="A18" t="s">
        <v>19</v>
      </c>
      <c r="B18" t="s">
        <v>10</v>
      </c>
      <c r="C18">
        <v>3</v>
      </c>
      <c r="D18">
        <v>10.6</v>
      </c>
      <c r="E18">
        <v>9</v>
      </c>
      <c r="F18">
        <v>9.6999999999999993</v>
      </c>
      <c r="G18">
        <v>10</v>
      </c>
      <c r="I18" s="9">
        <f>(D18+F18)/20*13760</f>
        <v>13966.399999999998</v>
      </c>
      <c r="J18" s="10">
        <f t="shared" ref="J18:J20" si="4">(E18+G18)/20</f>
        <v>0.95</v>
      </c>
    </row>
    <row r="19" spans="1:10" x14ac:dyDescent="0.2">
      <c r="A19" t="s">
        <v>19</v>
      </c>
      <c r="B19" t="s">
        <v>10</v>
      </c>
      <c r="C19">
        <v>15</v>
      </c>
      <c r="D19">
        <v>8.0500000000000007</v>
      </c>
      <c r="E19">
        <v>10</v>
      </c>
      <c r="F19">
        <v>21.35</v>
      </c>
      <c r="G19">
        <v>9</v>
      </c>
      <c r="I19" s="9">
        <f>(D19+F19)/20*13760</f>
        <v>20227.200000000004</v>
      </c>
      <c r="J19" s="10">
        <f t="shared" si="4"/>
        <v>0.95</v>
      </c>
    </row>
    <row r="20" spans="1:10" x14ac:dyDescent="0.2">
      <c r="A20" t="s">
        <v>19</v>
      </c>
      <c r="B20" t="s">
        <v>10</v>
      </c>
      <c r="C20">
        <v>26</v>
      </c>
      <c r="D20">
        <v>16.399999999999999</v>
      </c>
      <c r="E20">
        <v>8</v>
      </c>
      <c r="F20">
        <v>21.05</v>
      </c>
      <c r="G20">
        <v>8</v>
      </c>
      <c r="I20" s="9">
        <f>(D20+F20)/20*13760</f>
        <v>25765.600000000002</v>
      </c>
      <c r="J20" s="10">
        <f t="shared" si="4"/>
        <v>0.8</v>
      </c>
    </row>
    <row r="21" spans="1:10" s="5" customFormat="1" x14ac:dyDescent="0.2">
      <c r="A21" s="5" t="s">
        <v>19</v>
      </c>
      <c r="C21" s="6"/>
      <c r="D21" s="6">
        <f>SUM(D18:D20)/3</f>
        <v>11.683333333333332</v>
      </c>
      <c r="E21" s="6">
        <f>SUM(E18:E20)/3</f>
        <v>9</v>
      </c>
      <c r="F21" s="6">
        <f>SUM(F18:F20)/3</f>
        <v>17.366666666666667</v>
      </c>
      <c r="G21" s="6">
        <f>SUM(G18:G20)/3</f>
        <v>9</v>
      </c>
      <c r="I21" s="7">
        <f>(D21+F21)/20*13760</f>
        <v>19986.399999999998</v>
      </c>
      <c r="J21" s="8">
        <f>(E21+G21)/20</f>
        <v>0.9</v>
      </c>
    </row>
    <row r="23" spans="1:10" x14ac:dyDescent="0.2">
      <c r="A23" t="s">
        <v>20</v>
      </c>
      <c r="B23" t="s">
        <v>11</v>
      </c>
      <c r="C23">
        <v>4</v>
      </c>
      <c r="D23">
        <v>32.35</v>
      </c>
      <c r="E23">
        <v>11</v>
      </c>
      <c r="F23">
        <v>27.35</v>
      </c>
      <c r="G23">
        <v>9</v>
      </c>
      <c r="I23" s="9">
        <f>(D23+F23)/20*13760</f>
        <v>41073.600000000006</v>
      </c>
      <c r="J23" s="10">
        <f t="shared" ref="J23:J25" si="5">(E23+G23)/20</f>
        <v>1</v>
      </c>
    </row>
    <row r="24" spans="1:10" x14ac:dyDescent="0.2">
      <c r="A24" t="s">
        <v>20</v>
      </c>
      <c r="B24" t="s">
        <v>11</v>
      </c>
      <c r="C24">
        <v>10</v>
      </c>
      <c r="D24">
        <v>27.25</v>
      </c>
      <c r="E24">
        <v>10</v>
      </c>
      <c r="F24">
        <v>12.9</v>
      </c>
      <c r="G24">
        <v>10</v>
      </c>
      <c r="I24" s="9">
        <f>(D24+F24)/20*13760</f>
        <v>27623.199999999997</v>
      </c>
      <c r="J24" s="10">
        <f t="shared" si="5"/>
        <v>1</v>
      </c>
    </row>
    <row r="25" spans="1:10" x14ac:dyDescent="0.2">
      <c r="A25" t="s">
        <v>20</v>
      </c>
      <c r="B25" t="s">
        <v>11</v>
      </c>
      <c r="C25">
        <v>25</v>
      </c>
      <c r="D25">
        <v>25.15</v>
      </c>
      <c r="E25">
        <v>9</v>
      </c>
      <c r="F25">
        <v>20.05</v>
      </c>
      <c r="G25">
        <v>9</v>
      </c>
      <c r="I25" s="9">
        <f>(D25+F25)/20*13760</f>
        <v>31097.600000000002</v>
      </c>
      <c r="J25" s="10">
        <f t="shared" si="5"/>
        <v>0.9</v>
      </c>
    </row>
    <row r="26" spans="1:10" s="5" customFormat="1" x14ac:dyDescent="0.2">
      <c r="A26" s="5" t="s">
        <v>20</v>
      </c>
      <c r="C26" s="6"/>
      <c r="D26" s="6">
        <f>SUM(D23:D25)/3</f>
        <v>28.25</v>
      </c>
      <c r="E26" s="6">
        <f>SUM(E23:E25)/3</f>
        <v>10</v>
      </c>
      <c r="F26" s="6">
        <f>SUM(F23:F25)/3</f>
        <v>20.099999999999998</v>
      </c>
      <c r="G26" s="6">
        <f>SUM(G23:G25)/3</f>
        <v>9.3333333333333339</v>
      </c>
      <c r="I26" s="7">
        <f>(D26+F26)/20*13760</f>
        <v>33264.799999999996</v>
      </c>
      <c r="J26" s="8">
        <f>(E26+G26)/20</f>
        <v>0.96666666666666679</v>
      </c>
    </row>
    <row r="28" spans="1:10" x14ac:dyDescent="0.2">
      <c r="A28" t="s">
        <v>21</v>
      </c>
      <c r="B28" t="s">
        <v>12</v>
      </c>
      <c r="C28">
        <v>5</v>
      </c>
      <c r="D28">
        <v>27.3</v>
      </c>
      <c r="E28">
        <v>10</v>
      </c>
      <c r="F28">
        <v>19.600000000000001</v>
      </c>
      <c r="G28">
        <v>9</v>
      </c>
      <c r="I28" s="9">
        <f>(D28+F28)/20*13760</f>
        <v>32267.200000000004</v>
      </c>
      <c r="J28" s="10">
        <f t="shared" ref="J28:J30" si="6">(E28+G28)/20</f>
        <v>0.95</v>
      </c>
    </row>
    <row r="29" spans="1:10" x14ac:dyDescent="0.2">
      <c r="A29" t="s">
        <v>21</v>
      </c>
      <c r="B29" t="s">
        <v>12</v>
      </c>
      <c r="C29">
        <v>11</v>
      </c>
      <c r="D29">
        <v>18.350000000000001</v>
      </c>
      <c r="E29">
        <v>10</v>
      </c>
      <c r="F29">
        <v>19.399999999999999</v>
      </c>
      <c r="G29">
        <v>9</v>
      </c>
      <c r="I29" s="9">
        <f>(D29+F29)/20*13760</f>
        <v>25972</v>
      </c>
      <c r="J29" s="10">
        <f t="shared" si="6"/>
        <v>0.95</v>
      </c>
    </row>
    <row r="30" spans="1:10" x14ac:dyDescent="0.2">
      <c r="A30" t="s">
        <v>21</v>
      </c>
      <c r="B30" t="s">
        <v>12</v>
      </c>
      <c r="C30">
        <v>23</v>
      </c>
      <c r="D30">
        <v>36</v>
      </c>
      <c r="E30">
        <v>11</v>
      </c>
      <c r="F30">
        <v>22.3</v>
      </c>
      <c r="G30">
        <v>8</v>
      </c>
      <c r="I30" s="9">
        <f>(D30+F30)/20*13760</f>
        <v>40110.400000000001</v>
      </c>
      <c r="J30" s="10">
        <f t="shared" si="6"/>
        <v>0.95</v>
      </c>
    </row>
    <row r="31" spans="1:10" s="5" customFormat="1" x14ac:dyDescent="0.2">
      <c r="A31" s="5" t="s">
        <v>21</v>
      </c>
      <c r="C31" s="6"/>
      <c r="D31" s="6">
        <f>SUM(D28:D30)/3</f>
        <v>27.216666666666669</v>
      </c>
      <c r="E31" s="6">
        <f>SUM(E28:E30)/3</f>
        <v>10.333333333333334</v>
      </c>
      <c r="F31" s="6">
        <f>SUM(F28:F30)/3</f>
        <v>20.433333333333334</v>
      </c>
      <c r="G31" s="6">
        <f>SUM(G28:G30)/3</f>
        <v>8.6666666666666661</v>
      </c>
      <c r="I31" s="7">
        <f>(D31+F31)/20*13760</f>
        <v>32783.200000000004</v>
      </c>
      <c r="J31" s="8">
        <f>(E31+G31)/20</f>
        <v>0.95</v>
      </c>
    </row>
    <row r="33" spans="1:10" x14ac:dyDescent="0.2">
      <c r="A33" t="s">
        <v>22</v>
      </c>
      <c r="B33" t="s">
        <v>13</v>
      </c>
      <c r="C33">
        <v>6</v>
      </c>
      <c r="D33">
        <v>21.35</v>
      </c>
      <c r="E33">
        <v>10</v>
      </c>
      <c r="F33">
        <v>25.7</v>
      </c>
      <c r="G33">
        <v>8</v>
      </c>
      <c r="I33" s="9">
        <f>(D33+F33)/20*13760</f>
        <v>32370.400000000001</v>
      </c>
      <c r="J33" s="10">
        <f t="shared" ref="J33:J35" si="7">(E33+G33)/20</f>
        <v>0.9</v>
      </c>
    </row>
    <row r="34" spans="1:10" x14ac:dyDescent="0.2">
      <c r="A34" t="s">
        <v>22</v>
      </c>
      <c r="B34" t="s">
        <v>13</v>
      </c>
      <c r="C34">
        <v>14</v>
      </c>
      <c r="D34">
        <v>14.45</v>
      </c>
      <c r="E34">
        <v>11</v>
      </c>
      <c r="F34">
        <v>10.35</v>
      </c>
      <c r="G34">
        <v>8</v>
      </c>
      <c r="I34" s="9">
        <f>(D34+F34)/20*13760</f>
        <v>17062.399999999998</v>
      </c>
      <c r="J34" s="10">
        <f t="shared" si="7"/>
        <v>0.95</v>
      </c>
    </row>
    <row r="35" spans="1:10" x14ac:dyDescent="0.2">
      <c r="A35" t="s">
        <v>22</v>
      </c>
      <c r="B35" t="s">
        <v>13</v>
      </c>
      <c r="C35">
        <v>22</v>
      </c>
      <c r="D35">
        <v>19.25</v>
      </c>
      <c r="E35">
        <v>9</v>
      </c>
      <c r="F35">
        <v>29.45</v>
      </c>
      <c r="G35">
        <v>10</v>
      </c>
      <c r="I35" s="9">
        <f>(D35+F35)/20*13760</f>
        <v>33505.599999999999</v>
      </c>
      <c r="J35" s="10">
        <f t="shared" si="7"/>
        <v>0.95</v>
      </c>
    </row>
    <row r="36" spans="1:10" s="5" customFormat="1" x14ac:dyDescent="0.2">
      <c r="A36" s="5" t="s">
        <v>22</v>
      </c>
      <c r="C36" s="6"/>
      <c r="D36" s="6">
        <f>SUM(D33:D35)/3</f>
        <v>18.349999999999998</v>
      </c>
      <c r="E36" s="6">
        <f>SUM(E33:E35)/3</f>
        <v>10</v>
      </c>
      <c r="F36" s="6">
        <f>SUM(F33:F35)/3</f>
        <v>21.833333333333332</v>
      </c>
      <c r="G36" s="6">
        <f>SUM(G33:G35)/3</f>
        <v>8.6666666666666661</v>
      </c>
      <c r="I36" s="7">
        <f>(D36+F36)/20*13760</f>
        <v>27646.133333333328</v>
      </c>
      <c r="J36" s="8">
        <f>(E36+G36)/20</f>
        <v>0.93333333333333324</v>
      </c>
    </row>
    <row r="38" spans="1:10" x14ac:dyDescent="0.2">
      <c r="A38" t="s">
        <v>23</v>
      </c>
      <c r="B38" t="s">
        <v>14</v>
      </c>
      <c r="C38">
        <v>7</v>
      </c>
      <c r="D38">
        <v>31.6</v>
      </c>
      <c r="E38">
        <v>8</v>
      </c>
      <c r="F38">
        <v>26.95</v>
      </c>
      <c r="G38">
        <v>10</v>
      </c>
      <c r="I38" s="9">
        <f>(D38+F38)/20*13760</f>
        <v>40282.399999999994</v>
      </c>
      <c r="J38" s="10">
        <f t="shared" ref="J38:J40" si="8">(E38+G38)/20</f>
        <v>0.9</v>
      </c>
    </row>
    <row r="39" spans="1:10" x14ac:dyDescent="0.2">
      <c r="A39" t="s">
        <v>23</v>
      </c>
      <c r="B39" t="s">
        <v>14</v>
      </c>
      <c r="C39">
        <v>12</v>
      </c>
      <c r="D39">
        <v>18.899999999999999</v>
      </c>
      <c r="E39">
        <v>11</v>
      </c>
      <c r="F39">
        <v>19.75</v>
      </c>
      <c r="G39">
        <v>7</v>
      </c>
      <c r="I39" s="9">
        <f>(D39+F39)/20*13760</f>
        <v>26591.199999999997</v>
      </c>
      <c r="J39" s="10">
        <f t="shared" si="8"/>
        <v>0.9</v>
      </c>
    </row>
    <row r="40" spans="1:10" x14ac:dyDescent="0.2">
      <c r="A40" t="s">
        <v>23</v>
      </c>
      <c r="B40" t="s">
        <v>14</v>
      </c>
      <c r="C40">
        <v>19</v>
      </c>
      <c r="D40">
        <v>22.9</v>
      </c>
      <c r="E40">
        <v>11</v>
      </c>
      <c r="F40">
        <v>20.05</v>
      </c>
      <c r="G40">
        <v>8</v>
      </c>
      <c r="I40" s="9">
        <f>(D40+F40)/20*13760</f>
        <v>29549.599999999999</v>
      </c>
      <c r="J40" s="10">
        <f t="shared" si="8"/>
        <v>0.95</v>
      </c>
    </row>
    <row r="41" spans="1:10" s="5" customFormat="1" x14ac:dyDescent="0.2">
      <c r="A41" s="5" t="s">
        <v>23</v>
      </c>
      <c r="C41" s="6"/>
      <c r="D41" s="6">
        <f>SUM(D38:D40)/3</f>
        <v>24.466666666666669</v>
      </c>
      <c r="E41" s="6">
        <f>SUM(E38:E40)/3</f>
        <v>10</v>
      </c>
      <c r="F41" s="6">
        <f>SUM(F38:F40)/3</f>
        <v>22.25</v>
      </c>
      <c r="G41" s="6">
        <f>SUM(G38:G40)/3</f>
        <v>8.3333333333333339</v>
      </c>
      <c r="I41" s="7">
        <f>(D41+F41)/20*13760</f>
        <v>32141.066666666669</v>
      </c>
      <c r="J41" s="8">
        <f>(E41+G41)/20</f>
        <v>0.91666666666666674</v>
      </c>
    </row>
    <row r="43" spans="1:10" x14ac:dyDescent="0.2">
      <c r="A43" t="s">
        <v>24</v>
      </c>
      <c r="B43" t="s">
        <v>15</v>
      </c>
      <c r="C43">
        <v>8</v>
      </c>
      <c r="D43">
        <v>28.05</v>
      </c>
      <c r="E43">
        <v>8</v>
      </c>
      <c r="F43">
        <v>10.25</v>
      </c>
      <c r="G43">
        <v>10</v>
      </c>
      <c r="I43" s="9">
        <f>(D43+F43)/20*13760</f>
        <v>26350.399999999998</v>
      </c>
      <c r="J43" s="10">
        <f t="shared" ref="J43:J45" si="9">(E43+G43)/20</f>
        <v>0.9</v>
      </c>
    </row>
    <row r="44" spans="1:10" x14ac:dyDescent="0.2">
      <c r="A44" t="s">
        <v>24</v>
      </c>
      <c r="B44" t="s">
        <v>15</v>
      </c>
      <c r="C44">
        <v>17</v>
      </c>
      <c r="D44">
        <v>18.7</v>
      </c>
      <c r="E44">
        <v>10</v>
      </c>
      <c r="F44">
        <v>28.4</v>
      </c>
      <c r="G44">
        <v>10</v>
      </c>
      <c r="I44" s="9">
        <f>(D44+F44)/20*13760</f>
        <v>32404.799999999992</v>
      </c>
      <c r="J44" s="10">
        <f t="shared" si="9"/>
        <v>1</v>
      </c>
    </row>
    <row r="45" spans="1:10" x14ac:dyDescent="0.2">
      <c r="A45" t="s">
        <v>24</v>
      </c>
      <c r="B45" t="s">
        <v>15</v>
      </c>
      <c r="C45">
        <v>20</v>
      </c>
      <c r="D45">
        <v>6.45</v>
      </c>
      <c r="E45">
        <v>10</v>
      </c>
      <c r="F45">
        <v>15.3</v>
      </c>
      <c r="G45">
        <v>10</v>
      </c>
      <c r="I45" s="9">
        <f>(D45+F45)/20*13760</f>
        <v>14963.999999999998</v>
      </c>
      <c r="J45" s="10">
        <f t="shared" si="9"/>
        <v>1</v>
      </c>
    </row>
    <row r="46" spans="1:10" s="5" customFormat="1" x14ac:dyDescent="0.2">
      <c r="A46" s="5" t="s">
        <v>24</v>
      </c>
      <c r="C46" s="6"/>
      <c r="D46" s="6">
        <f>SUM(D43:D45)/3</f>
        <v>17.733333333333334</v>
      </c>
      <c r="E46" s="6">
        <f>SUM(E43:E45)/3</f>
        <v>9.3333333333333339</v>
      </c>
      <c r="F46" s="6">
        <f>SUM(F43:F45)/3</f>
        <v>17.983333333333334</v>
      </c>
      <c r="G46" s="6">
        <f>SUM(G43:G45)/3</f>
        <v>10</v>
      </c>
      <c r="I46" s="7">
        <f>(D46+F46)/20*13760</f>
        <v>24573.066666666666</v>
      </c>
      <c r="J46" s="8">
        <f>(E46+G46)/20</f>
        <v>0.96666666666666679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topLeftCell="A10" zoomScale="130" zoomScaleNormal="130" workbookViewId="0">
      <selection activeCell="C25" sqref="C25"/>
    </sheetView>
  </sheetViews>
  <sheetFormatPr baseColWidth="10" defaultColWidth="10.83203125" defaultRowHeight="15" x14ac:dyDescent="0.2"/>
  <cols>
    <col min="9" max="9" width="10.83203125" style="1"/>
  </cols>
  <sheetData>
    <row r="1" spans="1:11" x14ac:dyDescent="0.2">
      <c r="A1" s="28" t="s">
        <v>7</v>
      </c>
      <c r="B1" s="28"/>
      <c r="C1" s="28"/>
      <c r="D1" s="28"/>
      <c r="E1" s="28"/>
      <c r="F1" s="28"/>
      <c r="G1" s="28"/>
      <c r="I1"/>
    </row>
    <row r="2" spans="1:11" s="2" customFormat="1" ht="48" x14ac:dyDescent="0.2">
      <c r="A2" s="3" t="s">
        <v>26</v>
      </c>
      <c r="B2" s="3" t="s">
        <v>5</v>
      </c>
      <c r="C2" s="3" t="s">
        <v>51</v>
      </c>
      <c r="D2" s="3" t="s">
        <v>1</v>
      </c>
      <c r="E2" s="3" t="s">
        <v>3</v>
      </c>
      <c r="F2" s="3" t="s">
        <v>2</v>
      </c>
      <c r="G2" s="3" t="s">
        <v>6</v>
      </c>
      <c r="H2" s="3" t="s">
        <v>27</v>
      </c>
      <c r="I2" s="4" t="s">
        <v>30</v>
      </c>
      <c r="J2" s="3" t="s">
        <v>31</v>
      </c>
      <c r="K2" s="3" t="s">
        <v>32</v>
      </c>
    </row>
    <row r="3" spans="1:11" x14ac:dyDescent="0.2">
      <c r="A3" t="s">
        <v>17</v>
      </c>
      <c r="B3" t="s">
        <v>8</v>
      </c>
      <c r="C3">
        <v>1</v>
      </c>
      <c r="D3">
        <v>16.45</v>
      </c>
      <c r="E3">
        <v>8</v>
      </c>
      <c r="F3">
        <v>22.5</v>
      </c>
      <c r="G3">
        <v>11</v>
      </c>
    </row>
    <row r="4" spans="1:11" x14ac:dyDescent="0.2">
      <c r="A4" t="s">
        <v>22</v>
      </c>
      <c r="B4" t="s">
        <v>13</v>
      </c>
      <c r="C4">
        <v>6</v>
      </c>
      <c r="D4">
        <v>21.35</v>
      </c>
      <c r="E4">
        <v>10</v>
      </c>
      <c r="F4">
        <v>25.7</v>
      </c>
      <c r="G4">
        <v>8</v>
      </c>
    </row>
    <row r="5" spans="1:11" x14ac:dyDescent="0.2">
      <c r="A5" t="s">
        <v>21</v>
      </c>
      <c r="B5" t="s">
        <v>12</v>
      </c>
      <c r="C5">
        <v>11</v>
      </c>
      <c r="D5">
        <v>18.350000000000001</v>
      </c>
      <c r="E5">
        <v>10</v>
      </c>
      <c r="F5">
        <v>19.399999999999999</v>
      </c>
      <c r="G5">
        <v>9</v>
      </c>
    </row>
    <row r="6" spans="1:11" x14ac:dyDescent="0.2">
      <c r="A6" t="s">
        <v>25</v>
      </c>
      <c r="B6" t="s">
        <v>16</v>
      </c>
      <c r="C6">
        <v>16</v>
      </c>
      <c r="D6">
        <v>25.65</v>
      </c>
      <c r="E6">
        <v>10</v>
      </c>
      <c r="F6">
        <v>23.85</v>
      </c>
      <c r="G6">
        <v>9</v>
      </c>
    </row>
    <row r="7" spans="1:11" x14ac:dyDescent="0.2">
      <c r="A7" t="s">
        <v>25</v>
      </c>
      <c r="B7" t="s">
        <v>16</v>
      </c>
      <c r="C7">
        <v>21</v>
      </c>
      <c r="D7">
        <v>20.65</v>
      </c>
      <c r="E7">
        <v>9</v>
      </c>
      <c r="F7">
        <v>21.95</v>
      </c>
      <c r="G7">
        <v>9</v>
      </c>
    </row>
    <row r="8" spans="1:11" x14ac:dyDescent="0.2">
      <c r="A8" t="s">
        <v>19</v>
      </c>
      <c r="B8" t="s">
        <v>10</v>
      </c>
      <c r="C8">
        <v>26</v>
      </c>
      <c r="D8">
        <v>16.399999999999999</v>
      </c>
      <c r="E8">
        <v>8</v>
      </c>
      <c r="F8">
        <v>21.05</v>
      </c>
      <c r="G8">
        <v>8</v>
      </c>
    </row>
    <row r="9" spans="1:11" s="5" customFormat="1" x14ac:dyDescent="0.2">
      <c r="D9" s="5">
        <f>SUM(D3:D8)</f>
        <v>118.85</v>
      </c>
      <c r="E9" s="5">
        <f>SUM(E3:E8)</f>
        <v>55</v>
      </c>
      <c r="F9" s="5">
        <f>SUM(F3:F8)</f>
        <v>134.44999999999999</v>
      </c>
      <c r="G9" s="5">
        <f>SUM(G3:G8)</f>
        <v>54</v>
      </c>
      <c r="I9" s="11">
        <f>E9+G9</f>
        <v>109</v>
      </c>
      <c r="J9" s="5">
        <f>D9+F9</f>
        <v>253.29999999999998</v>
      </c>
      <c r="K9" s="8">
        <f>I9/120</f>
        <v>0.90833333333333333</v>
      </c>
    </row>
    <row r="11" spans="1:11" x14ac:dyDescent="0.2">
      <c r="A11" t="s">
        <v>18</v>
      </c>
      <c r="B11" t="s">
        <v>9</v>
      </c>
      <c r="C11">
        <v>2</v>
      </c>
      <c r="D11">
        <v>34.5</v>
      </c>
      <c r="E11">
        <v>10</v>
      </c>
      <c r="F11">
        <v>20.2</v>
      </c>
      <c r="G11">
        <v>10</v>
      </c>
    </row>
    <row r="12" spans="1:11" x14ac:dyDescent="0.2">
      <c r="A12" t="s">
        <v>23</v>
      </c>
      <c r="B12" t="s">
        <v>14</v>
      </c>
      <c r="C12">
        <v>7</v>
      </c>
      <c r="D12">
        <v>31.6</v>
      </c>
      <c r="E12">
        <v>8</v>
      </c>
      <c r="F12">
        <v>26.95</v>
      </c>
      <c r="G12">
        <v>10</v>
      </c>
    </row>
    <row r="13" spans="1:11" x14ac:dyDescent="0.2">
      <c r="A13" t="s">
        <v>23</v>
      </c>
      <c r="B13" t="s">
        <v>14</v>
      </c>
      <c r="C13">
        <v>12</v>
      </c>
      <c r="D13">
        <v>18.899999999999999</v>
      </c>
      <c r="E13">
        <v>11</v>
      </c>
      <c r="F13">
        <v>19.75</v>
      </c>
      <c r="G13">
        <v>7</v>
      </c>
    </row>
    <row r="14" spans="1:11" x14ac:dyDescent="0.2">
      <c r="A14" t="s">
        <v>24</v>
      </c>
      <c r="B14" t="s">
        <v>15</v>
      </c>
      <c r="C14">
        <v>17</v>
      </c>
      <c r="D14">
        <v>18.7</v>
      </c>
      <c r="E14">
        <v>10</v>
      </c>
      <c r="F14">
        <v>28.4</v>
      </c>
      <c r="G14">
        <v>10</v>
      </c>
    </row>
    <row r="15" spans="1:11" x14ac:dyDescent="0.2">
      <c r="A15" t="s">
        <v>22</v>
      </c>
      <c r="B15" t="s">
        <v>13</v>
      </c>
      <c r="C15">
        <v>22</v>
      </c>
      <c r="D15">
        <v>19.25</v>
      </c>
      <c r="E15">
        <v>9</v>
      </c>
      <c r="F15">
        <v>29.45</v>
      </c>
      <c r="G15">
        <v>10</v>
      </c>
    </row>
    <row r="16" spans="1:11" x14ac:dyDescent="0.2">
      <c r="A16" t="s">
        <v>17</v>
      </c>
      <c r="B16" t="s">
        <v>8</v>
      </c>
      <c r="C16">
        <v>27</v>
      </c>
      <c r="D16">
        <v>11.75</v>
      </c>
      <c r="E16">
        <v>11</v>
      </c>
      <c r="F16">
        <v>20.5</v>
      </c>
      <c r="G16">
        <v>8</v>
      </c>
    </row>
    <row r="17" spans="1:11" s="5" customFormat="1" x14ac:dyDescent="0.2">
      <c r="D17" s="5">
        <f>SUM(D11:D16)</f>
        <v>134.69999999999999</v>
      </c>
      <c r="E17" s="5">
        <f>SUM(E11:E16)</f>
        <v>59</v>
      </c>
      <c r="F17" s="5">
        <f>SUM(F11:F16)</f>
        <v>145.25</v>
      </c>
      <c r="G17" s="5">
        <f>SUM(G11:G16)</f>
        <v>55</v>
      </c>
      <c r="I17" s="11">
        <f>E17+G17</f>
        <v>114</v>
      </c>
      <c r="J17" s="5">
        <f>D17+F17</f>
        <v>279.95</v>
      </c>
      <c r="K17" s="8">
        <f>I17/120</f>
        <v>0.95</v>
      </c>
    </row>
    <row r="19" spans="1:11" x14ac:dyDescent="0.2">
      <c r="A19" t="s">
        <v>19</v>
      </c>
      <c r="B19" t="s">
        <v>10</v>
      </c>
      <c r="C19">
        <v>3</v>
      </c>
      <c r="D19">
        <v>10.6</v>
      </c>
      <c r="E19">
        <v>9</v>
      </c>
      <c r="F19">
        <v>9.6999999999999993</v>
      </c>
      <c r="G19">
        <v>10</v>
      </c>
    </row>
    <row r="20" spans="1:11" x14ac:dyDescent="0.2">
      <c r="A20" t="s">
        <v>24</v>
      </c>
      <c r="B20" t="s">
        <v>15</v>
      </c>
      <c r="C20">
        <v>8</v>
      </c>
      <c r="D20">
        <v>28.05</v>
      </c>
      <c r="E20">
        <v>8</v>
      </c>
      <c r="F20">
        <v>10.25</v>
      </c>
      <c r="G20">
        <v>10</v>
      </c>
    </row>
    <row r="21" spans="1:11" x14ac:dyDescent="0.2">
      <c r="A21" t="s">
        <v>17</v>
      </c>
      <c r="B21" t="s">
        <v>8</v>
      </c>
      <c r="C21">
        <v>13</v>
      </c>
      <c r="D21">
        <v>18.3</v>
      </c>
      <c r="E21">
        <v>10</v>
      </c>
      <c r="F21">
        <v>19.649999999999999</v>
      </c>
      <c r="G21">
        <v>8</v>
      </c>
      <c r="H21" t="s">
        <v>4</v>
      </c>
    </row>
    <row r="22" spans="1:11" x14ac:dyDescent="0.2">
      <c r="A22" t="s">
        <v>18</v>
      </c>
      <c r="B22" t="s">
        <v>9</v>
      </c>
      <c r="C22">
        <v>18</v>
      </c>
      <c r="D22">
        <v>26</v>
      </c>
      <c r="E22">
        <v>11</v>
      </c>
      <c r="F22">
        <v>21.2</v>
      </c>
      <c r="G22">
        <v>8</v>
      </c>
    </row>
    <row r="23" spans="1:11" x14ac:dyDescent="0.2">
      <c r="A23" t="s">
        <v>21</v>
      </c>
      <c r="B23" t="s">
        <v>12</v>
      </c>
      <c r="C23">
        <v>23</v>
      </c>
      <c r="D23">
        <v>36</v>
      </c>
      <c r="E23">
        <v>11</v>
      </c>
      <c r="F23">
        <v>22.3</v>
      </c>
      <c r="G23">
        <v>8</v>
      </c>
    </row>
    <row r="24" spans="1:11" x14ac:dyDescent="0.2">
      <c r="D24" s="5">
        <f t="shared" ref="D24:G24" si="0">SUM(D19:D23)</f>
        <v>118.95</v>
      </c>
      <c r="E24" s="5">
        <f t="shared" si="0"/>
        <v>49</v>
      </c>
      <c r="F24" s="5">
        <f t="shared" si="0"/>
        <v>83.1</v>
      </c>
      <c r="G24" s="5">
        <f t="shared" si="0"/>
        <v>44</v>
      </c>
      <c r="I24" s="11">
        <f>E24+G24</f>
        <v>93</v>
      </c>
      <c r="J24" s="5">
        <f>D24+F24</f>
        <v>202.05</v>
      </c>
      <c r="K24" s="8">
        <f>I24/100</f>
        <v>0.93</v>
      </c>
    </row>
    <row r="26" spans="1:11" x14ac:dyDescent="0.2">
      <c r="A26" t="s">
        <v>20</v>
      </c>
      <c r="B26" t="s">
        <v>11</v>
      </c>
      <c r="C26">
        <v>4</v>
      </c>
      <c r="D26">
        <v>32.35</v>
      </c>
      <c r="E26">
        <v>11</v>
      </c>
      <c r="F26">
        <v>27.35</v>
      </c>
      <c r="G26">
        <v>9</v>
      </c>
    </row>
    <row r="27" spans="1:11" x14ac:dyDescent="0.2">
      <c r="A27" t="s">
        <v>25</v>
      </c>
      <c r="B27" t="s">
        <v>16</v>
      </c>
      <c r="C27">
        <v>9</v>
      </c>
      <c r="D27">
        <v>21.15</v>
      </c>
      <c r="E27">
        <v>11</v>
      </c>
      <c r="F27">
        <v>21.15</v>
      </c>
      <c r="G27">
        <v>9</v>
      </c>
    </row>
    <row r="28" spans="1:11" x14ac:dyDescent="0.2">
      <c r="A28" t="s">
        <v>22</v>
      </c>
      <c r="B28" t="s">
        <v>13</v>
      </c>
      <c r="C28">
        <v>14</v>
      </c>
      <c r="D28">
        <v>14.45</v>
      </c>
      <c r="E28">
        <v>11</v>
      </c>
      <c r="F28">
        <v>10.35</v>
      </c>
      <c r="G28">
        <v>8</v>
      </c>
    </row>
    <row r="29" spans="1:11" x14ac:dyDescent="0.2">
      <c r="A29" t="s">
        <v>23</v>
      </c>
      <c r="B29" t="s">
        <v>14</v>
      </c>
      <c r="C29">
        <v>19</v>
      </c>
      <c r="D29">
        <v>22.9</v>
      </c>
      <c r="E29">
        <v>11</v>
      </c>
      <c r="F29">
        <v>20.05</v>
      </c>
      <c r="G29">
        <v>8</v>
      </c>
    </row>
    <row r="30" spans="1:11" x14ac:dyDescent="0.2">
      <c r="A30" t="s">
        <v>18</v>
      </c>
      <c r="B30" t="s">
        <v>9</v>
      </c>
      <c r="C30">
        <v>24</v>
      </c>
      <c r="D30">
        <v>11.1</v>
      </c>
      <c r="E30">
        <v>11</v>
      </c>
      <c r="F30">
        <v>13.55</v>
      </c>
      <c r="G30">
        <v>8</v>
      </c>
    </row>
    <row r="31" spans="1:11" x14ac:dyDescent="0.2">
      <c r="D31" s="5">
        <f t="shared" ref="D31:G31" si="1">SUM(D26:D30)</f>
        <v>101.94999999999999</v>
      </c>
      <c r="E31" s="5">
        <f t="shared" si="1"/>
        <v>55</v>
      </c>
      <c r="F31" s="5">
        <f t="shared" si="1"/>
        <v>92.45</v>
      </c>
      <c r="G31" s="5">
        <f t="shared" si="1"/>
        <v>42</v>
      </c>
      <c r="I31" s="11">
        <f>E31+G31</f>
        <v>97</v>
      </c>
      <c r="J31" s="5">
        <f>D31+F31</f>
        <v>194.39999999999998</v>
      </c>
      <c r="K31" s="8">
        <f>I31/100</f>
        <v>0.97</v>
      </c>
    </row>
    <row r="33" spans="1:11" x14ac:dyDescent="0.2">
      <c r="A33" t="s">
        <v>21</v>
      </c>
      <c r="B33" t="s">
        <v>12</v>
      </c>
      <c r="C33">
        <v>5</v>
      </c>
      <c r="D33">
        <v>27.3</v>
      </c>
      <c r="E33">
        <v>10</v>
      </c>
      <c r="F33">
        <v>19.600000000000001</v>
      </c>
      <c r="G33">
        <v>9</v>
      </c>
    </row>
    <row r="34" spans="1:11" x14ac:dyDescent="0.2">
      <c r="A34" t="s">
        <v>20</v>
      </c>
      <c r="B34" t="s">
        <v>11</v>
      </c>
      <c r="C34">
        <v>10</v>
      </c>
      <c r="D34">
        <v>27.25</v>
      </c>
      <c r="E34">
        <v>10</v>
      </c>
      <c r="F34">
        <v>12.9</v>
      </c>
      <c r="G34">
        <v>10</v>
      </c>
    </row>
    <row r="35" spans="1:11" x14ac:dyDescent="0.2">
      <c r="A35" t="s">
        <v>19</v>
      </c>
      <c r="B35" t="s">
        <v>10</v>
      </c>
      <c r="C35">
        <v>15</v>
      </c>
      <c r="D35">
        <v>8.0500000000000007</v>
      </c>
      <c r="E35">
        <v>10</v>
      </c>
      <c r="F35">
        <v>21.35</v>
      </c>
      <c r="G35">
        <v>9</v>
      </c>
    </row>
    <row r="36" spans="1:11" x14ac:dyDescent="0.2">
      <c r="A36" t="s">
        <v>24</v>
      </c>
      <c r="B36" t="s">
        <v>15</v>
      </c>
      <c r="C36">
        <v>20</v>
      </c>
      <c r="D36">
        <v>6.45</v>
      </c>
      <c r="E36">
        <v>10</v>
      </c>
      <c r="F36">
        <v>15.3</v>
      </c>
      <c r="G36">
        <v>10</v>
      </c>
    </row>
    <row r="37" spans="1:11" x14ac:dyDescent="0.2">
      <c r="A37" t="s">
        <v>20</v>
      </c>
      <c r="B37" t="s">
        <v>11</v>
      </c>
      <c r="C37">
        <v>25</v>
      </c>
      <c r="D37">
        <v>25.15</v>
      </c>
      <c r="E37">
        <v>9</v>
      </c>
      <c r="F37">
        <v>20.05</v>
      </c>
      <c r="G37">
        <v>9</v>
      </c>
    </row>
    <row r="38" spans="1:11" x14ac:dyDescent="0.2">
      <c r="D38" s="5">
        <f t="shared" ref="D38:G38" si="2">SUM(D33:D37)</f>
        <v>94.199999999999989</v>
      </c>
      <c r="E38" s="5">
        <f t="shared" si="2"/>
        <v>49</v>
      </c>
      <c r="F38" s="5">
        <f t="shared" si="2"/>
        <v>89.2</v>
      </c>
      <c r="G38" s="5">
        <f t="shared" si="2"/>
        <v>47</v>
      </c>
      <c r="I38" s="11">
        <f>E38+G38</f>
        <v>96</v>
      </c>
      <c r="J38" s="5">
        <f>D38+F38</f>
        <v>183.39999999999998</v>
      </c>
      <c r="K38" s="8">
        <f>I38/100</f>
        <v>0.96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zoomScale="120" zoomScaleNormal="120" workbookViewId="0">
      <selection activeCell="J3" sqref="J3"/>
    </sheetView>
  </sheetViews>
  <sheetFormatPr baseColWidth="10" defaultColWidth="10.83203125" defaultRowHeight="15" x14ac:dyDescent="0.2"/>
  <sheetData>
    <row r="1" spans="1:11" x14ac:dyDescent="0.2">
      <c r="A1" s="28" t="s">
        <v>7</v>
      </c>
      <c r="B1" s="28"/>
      <c r="C1" s="28"/>
      <c r="D1" s="28"/>
      <c r="E1" s="28"/>
      <c r="F1" s="28"/>
      <c r="G1" s="28"/>
    </row>
    <row r="2" spans="1:11" s="2" customFormat="1" ht="16" x14ac:dyDescent="0.2">
      <c r="A2" s="3" t="s">
        <v>34</v>
      </c>
      <c r="B2" s="3" t="s">
        <v>35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3" t="s">
        <v>42</v>
      </c>
      <c r="J2" s="3" t="s">
        <v>43</v>
      </c>
      <c r="K2" s="3" t="s">
        <v>44</v>
      </c>
    </row>
    <row r="3" spans="1:11" x14ac:dyDescent="0.2">
      <c r="A3" t="s">
        <v>19</v>
      </c>
      <c r="B3" t="s">
        <v>10</v>
      </c>
      <c r="C3">
        <v>3</v>
      </c>
      <c r="D3">
        <v>10.6</v>
      </c>
      <c r="E3">
        <v>9</v>
      </c>
      <c r="F3">
        <v>9.6999999999999993</v>
      </c>
      <c r="G3">
        <v>10</v>
      </c>
      <c r="I3">
        <f>D3+F3</f>
        <v>20.299999999999997</v>
      </c>
      <c r="J3">
        <f t="shared" ref="J3:J29" si="0">E3+G3</f>
        <v>19</v>
      </c>
      <c r="K3" s="12">
        <f t="shared" ref="K3:K29" si="1">I3/J3</f>
        <v>1.0684210526315787</v>
      </c>
    </row>
    <row r="4" spans="1:11" x14ac:dyDescent="0.2">
      <c r="A4" t="s">
        <v>24</v>
      </c>
      <c r="B4" t="s">
        <v>15</v>
      </c>
      <c r="C4">
        <v>20</v>
      </c>
      <c r="D4">
        <v>6.45</v>
      </c>
      <c r="E4">
        <v>10</v>
      </c>
      <c r="F4">
        <v>15.3</v>
      </c>
      <c r="G4">
        <v>10</v>
      </c>
      <c r="I4">
        <f t="shared" ref="I3:I29" si="2">D4+F4</f>
        <v>21.75</v>
      </c>
      <c r="J4">
        <f t="shared" si="0"/>
        <v>20</v>
      </c>
      <c r="K4" s="12">
        <f t="shared" si="1"/>
        <v>1.0874999999999999</v>
      </c>
    </row>
    <row r="5" spans="1:11" x14ac:dyDescent="0.2">
      <c r="A5" t="s">
        <v>18</v>
      </c>
      <c r="B5" t="s">
        <v>9</v>
      </c>
      <c r="C5">
        <v>24</v>
      </c>
      <c r="D5">
        <v>11.1</v>
      </c>
      <c r="E5">
        <v>11</v>
      </c>
      <c r="F5">
        <v>13.55</v>
      </c>
      <c r="G5">
        <v>8</v>
      </c>
      <c r="I5">
        <f t="shared" si="2"/>
        <v>24.65</v>
      </c>
      <c r="J5">
        <f t="shared" si="0"/>
        <v>19</v>
      </c>
      <c r="K5" s="12">
        <f t="shared" si="1"/>
        <v>1.2973684210526315</v>
      </c>
    </row>
    <row r="6" spans="1:11" x14ac:dyDescent="0.2">
      <c r="A6" t="s">
        <v>22</v>
      </c>
      <c r="B6" t="s">
        <v>13</v>
      </c>
      <c r="C6">
        <v>14</v>
      </c>
      <c r="D6">
        <v>14.45</v>
      </c>
      <c r="E6">
        <v>11</v>
      </c>
      <c r="F6">
        <v>10.35</v>
      </c>
      <c r="G6">
        <v>8</v>
      </c>
      <c r="I6">
        <f t="shared" si="2"/>
        <v>24.799999999999997</v>
      </c>
      <c r="J6">
        <f t="shared" si="0"/>
        <v>19</v>
      </c>
      <c r="K6" s="12">
        <f t="shared" si="1"/>
        <v>1.3052631578947367</v>
      </c>
    </row>
    <row r="7" spans="1:11" x14ac:dyDescent="0.2">
      <c r="A7" t="s">
        <v>19</v>
      </c>
      <c r="B7" t="s">
        <v>10</v>
      </c>
      <c r="C7">
        <v>15</v>
      </c>
      <c r="D7">
        <v>8.0500000000000007</v>
      </c>
      <c r="E7">
        <v>10</v>
      </c>
      <c r="F7">
        <v>21.35</v>
      </c>
      <c r="G7">
        <v>9</v>
      </c>
      <c r="I7">
        <f t="shared" si="2"/>
        <v>29.400000000000002</v>
      </c>
      <c r="J7">
        <f t="shared" si="0"/>
        <v>19</v>
      </c>
      <c r="K7" s="12">
        <f t="shared" si="1"/>
        <v>1.5473684210526317</v>
      </c>
    </row>
    <row r="8" spans="1:11" x14ac:dyDescent="0.2">
      <c r="A8" t="s">
        <v>17</v>
      </c>
      <c r="B8" t="s">
        <v>8</v>
      </c>
      <c r="C8">
        <v>27</v>
      </c>
      <c r="D8">
        <v>11.75</v>
      </c>
      <c r="E8">
        <v>11</v>
      </c>
      <c r="F8">
        <v>20.5</v>
      </c>
      <c r="G8">
        <v>8</v>
      </c>
      <c r="I8">
        <f t="shared" si="2"/>
        <v>32.25</v>
      </c>
      <c r="J8">
        <f t="shared" si="0"/>
        <v>19</v>
      </c>
      <c r="K8" s="12">
        <f t="shared" si="1"/>
        <v>1.6973684210526316</v>
      </c>
    </row>
    <row r="9" spans="1:11" x14ac:dyDescent="0.2">
      <c r="A9" t="s">
        <v>21</v>
      </c>
      <c r="B9" t="s">
        <v>12</v>
      </c>
      <c r="C9">
        <v>11</v>
      </c>
      <c r="D9">
        <v>18.350000000000001</v>
      </c>
      <c r="E9">
        <v>10</v>
      </c>
      <c r="F9">
        <v>19.399999999999999</v>
      </c>
      <c r="G9">
        <v>9</v>
      </c>
      <c r="I9">
        <f t="shared" si="2"/>
        <v>37.75</v>
      </c>
      <c r="J9">
        <f t="shared" si="0"/>
        <v>19</v>
      </c>
      <c r="K9" s="12">
        <f t="shared" si="1"/>
        <v>1.986842105263158</v>
      </c>
    </row>
    <row r="10" spans="1:11" x14ac:dyDescent="0.2">
      <c r="A10" t="s">
        <v>20</v>
      </c>
      <c r="B10" t="s">
        <v>11</v>
      </c>
      <c r="C10">
        <v>10</v>
      </c>
      <c r="D10">
        <v>27.25</v>
      </c>
      <c r="E10">
        <v>10</v>
      </c>
      <c r="F10">
        <v>12.9</v>
      </c>
      <c r="G10">
        <v>10</v>
      </c>
      <c r="I10">
        <f t="shared" si="2"/>
        <v>40.15</v>
      </c>
      <c r="J10">
        <f t="shared" si="0"/>
        <v>20</v>
      </c>
      <c r="K10" s="12">
        <f t="shared" si="1"/>
        <v>2.0074999999999998</v>
      </c>
    </row>
    <row r="11" spans="1:11" x14ac:dyDescent="0.2">
      <c r="A11" t="s">
        <v>17</v>
      </c>
      <c r="B11" t="s">
        <v>8</v>
      </c>
      <c r="C11">
        <v>1</v>
      </c>
      <c r="D11">
        <v>16.45</v>
      </c>
      <c r="E11">
        <v>8</v>
      </c>
      <c r="F11">
        <v>22.5</v>
      </c>
      <c r="G11">
        <v>11</v>
      </c>
      <c r="I11">
        <f t="shared" si="2"/>
        <v>38.950000000000003</v>
      </c>
      <c r="J11">
        <f t="shared" si="0"/>
        <v>19</v>
      </c>
      <c r="K11" s="12">
        <f t="shared" si="1"/>
        <v>2.0500000000000003</v>
      </c>
    </row>
    <row r="12" spans="1:11" x14ac:dyDescent="0.2">
      <c r="A12" t="s">
        <v>17</v>
      </c>
      <c r="B12" t="s">
        <v>8</v>
      </c>
      <c r="C12">
        <v>13</v>
      </c>
      <c r="D12">
        <v>18.3</v>
      </c>
      <c r="E12">
        <v>10</v>
      </c>
      <c r="F12">
        <v>19.649999999999999</v>
      </c>
      <c r="G12">
        <v>8</v>
      </c>
      <c r="I12">
        <f t="shared" si="2"/>
        <v>37.950000000000003</v>
      </c>
      <c r="J12">
        <f t="shared" si="0"/>
        <v>18</v>
      </c>
      <c r="K12" s="12">
        <f t="shared" si="1"/>
        <v>2.1083333333333334</v>
      </c>
    </row>
    <row r="13" spans="1:11" x14ac:dyDescent="0.2">
      <c r="A13" t="s">
        <v>25</v>
      </c>
      <c r="B13" t="s">
        <v>16</v>
      </c>
      <c r="C13">
        <v>9</v>
      </c>
      <c r="D13">
        <v>21.15</v>
      </c>
      <c r="E13">
        <v>11</v>
      </c>
      <c r="F13">
        <v>21.15</v>
      </c>
      <c r="G13">
        <v>9</v>
      </c>
      <c r="I13">
        <f t="shared" si="2"/>
        <v>42.3</v>
      </c>
      <c r="J13">
        <f t="shared" si="0"/>
        <v>20</v>
      </c>
      <c r="K13" s="12">
        <f t="shared" si="1"/>
        <v>2.1149999999999998</v>
      </c>
    </row>
    <row r="14" spans="1:11" x14ac:dyDescent="0.2">
      <c r="A14" t="s">
        <v>24</v>
      </c>
      <c r="B14" t="s">
        <v>15</v>
      </c>
      <c r="C14">
        <v>8</v>
      </c>
      <c r="D14">
        <v>28.05</v>
      </c>
      <c r="E14">
        <v>8</v>
      </c>
      <c r="F14">
        <v>10.25</v>
      </c>
      <c r="G14">
        <v>10</v>
      </c>
      <c r="I14">
        <f t="shared" si="2"/>
        <v>38.299999999999997</v>
      </c>
      <c r="J14">
        <f t="shared" si="0"/>
        <v>18</v>
      </c>
      <c r="K14" s="12">
        <f t="shared" si="1"/>
        <v>2.1277777777777778</v>
      </c>
    </row>
    <row r="15" spans="1:11" x14ac:dyDescent="0.2">
      <c r="A15" t="s">
        <v>23</v>
      </c>
      <c r="B15" t="s">
        <v>14</v>
      </c>
      <c r="C15">
        <v>12</v>
      </c>
      <c r="D15">
        <v>18.899999999999999</v>
      </c>
      <c r="E15">
        <v>11</v>
      </c>
      <c r="F15">
        <v>19.75</v>
      </c>
      <c r="G15">
        <v>7</v>
      </c>
      <c r="I15">
        <f t="shared" si="2"/>
        <v>38.65</v>
      </c>
      <c r="J15">
        <f t="shared" si="0"/>
        <v>18</v>
      </c>
      <c r="K15" s="12">
        <f t="shared" si="1"/>
        <v>2.1472222222222221</v>
      </c>
    </row>
    <row r="16" spans="1:11" x14ac:dyDescent="0.2">
      <c r="A16" t="s">
        <v>23</v>
      </c>
      <c r="B16" t="s">
        <v>14</v>
      </c>
      <c r="C16">
        <v>19</v>
      </c>
      <c r="D16">
        <v>22.9</v>
      </c>
      <c r="E16">
        <v>11</v>
      </c>
      <c r="F16">
        <v>20.05</v>
      </c>
      <c r="G16">
        <v>8</v>
      </c>
      <c r="I16">
        <f t="shared" si="2"/>
        <v>42.95</v>
      </c>
      <c r="J16">
        <f t="shared" si="0"/>
        <v>19</v>
      </c>
      <c r="K16" s="12">
        <f t="shared" si="1"/>
        <v>2.2605263157894737</v>
      </c>
    </row>
    <row r="17" spans="1:11" x14ac:dyDescent="0.2">
      <c r="A17" t="s">
        <v>19</v>
      </c>
      <c r="B17" t="s">
        <v>10</v>
      </c>
      <c r="C17">
        <v>26</v>
      </c>
      <c r="D17">
        <v>16.399999999999999</v>
      </c>
      <c r="E17">
        <v>8</v>
      </c>
      <c r="F17">
        <v>21.05</v>
      </c>
      <c r="G17">
        <v>8</v>
      </c>
      <c r="I17">
        <f t="shared" si="2"/>
        <v>37.450000000000003</v>
      </c>
      <c r="J17">
        <f t="shared" si="0"/>
        <v>16</v>
      </c>
      <c r="K17" s="12">
        <f t="shared" si="1"/>
        <v>2.3406250000000002</v>
      </c>
    </row>
    <row r="18" spans="1:11" x14ac:dyDescent="0.2">
      <c r="A18" t="s">
        <v>24</v>
      </c>
      <c r="B18" t="s">
        <v>15</v>
      </c>
      <c r="C18">
        <v>17</v>
      </c>
      <c r="D18">
        <v>18.7</v>
      </c>
      <c r="E18">
        <v>10</v>
      </c>
      <c r="F18">
        <v>28.4</v>
      </c>
      <c r="G18">
        <v>10</v>
      </c>
      <c r="I18">
        <f t="shared" si="2"/>
        <v>47.099999999999994</v>
      </c>
      <c r="J18">
        <f t="shared" si="0"/>
        <v>20</v>
      </c>
      <c r="K18" s="12">
        <f t="shared" si="1"/>
        <v>2.3549999999999995</v>
      </c>
    </row>
    <row r="19" spans="1:11" x14ac:dyDescent="0.2">
      <c r="A19" t="s">
        <v>25</v>
      </c>
      <c r="B19" t="s">
        <v>16</v>
      </c>
      <c r="C19">
        <v>21</v>
      </c>
      <c r="D19">
        <v>20.65</v>
      </c>
      <c r="E19">
        <v>9</v>
      </c>
      <c r="F19">
        <v>21.95</v>
      </c>
      <c r="G19">
        <v>9</v>
      </c>
      <c r="I19">
        <f t="shared" si="2"/>
        <v>42.599999999999994</v>
      </c>
      <c r="J19">
        <f t="shared" si="0"/>
        <v>18</v>
      </c>
      <c r="K19" s="12">
        <f t="shared" si="1"/>
        <v>2.3666666666666663</v>
      </c>
    </row>
    <row r="20" spans="1:11" x14ac:dyDescent="0.2">
      <c r="A20" t="s">
        <v>21</v>
      </c>
      <c r="B20" t="s">
        <v>12</v>
      </c>
      <c r="C20">
        <v>5</v>
      </c>
      <c r="D20">
        <v>27.3</v>
      </c>
      <c r="E20">
        <v>10</v>
      </c>
      <c r="F20">
        <v>19.600000000000001</v>
      </c>
      <c r="G20">
        <v>9</v>
      </c>
      <c r="I20">
        <f t="shared" si="2"/>
        <v>46.900000000000006</v>
      </c>
      <c r="J20">
        <f t="shared" si="0"/>
        <v>19</v>
      </c>
      <c r="K20" s="12">
        <f t="shared" si="1"/>
        <v>2.4684210526315793</v>
      </c>
    </row>
    <row r="21" spans="1:11" x14ac:dyDescent="0.2">
      <c r="A21" t="s">
        <v>18</v>
      </c>
      <c r="B21" t="s">
        <v>9</v>
      </c>
      <c r="C21">
        <v>18</v>
      </c>
      <c r="D21">
        <v>26</v>
      </c>
      <c r="E21">
        <v>11</v>
      </c>
      <c r="F21">
        <v>21.2</v>
      </c>
      <c r="G21">
        <v>8</v>
      </c>
      <c r="I21">
        <f t="shared" si="2"/>
        <v>47.2</v>
      </c>
      <c r="J21">
        <f t="shared" si="0"/>
        <v>19</v>
      </c>
      <c r="K21" s="12">
        <f t="shared" si="1"/>
        <v>2.4842105263157896</v>
      </c>
    </row>
    <row r="22" spans="1:11" x14ac:dyDescent="0.2">
      <c r="A22" t="s">
        <v>20</v>
      </c>
      <c r="B22" t="s">
        <v>11</v>
      </c>
      <c r="C22">
        <v>25</v>
      </c>
      <c r="D22">
        <v>25.15</v>
      </c>
      <c r="E22">
        <v>9</v>
      </c>
      <c r="F22">
        <v>20.05</v>
      </c>
      <c r="G22">
        <v>9</v>
      </c>
      <c r="I22">
        <f t="shared" si="2"/>
        <v>45.2</v>
      </c>
      <c r="J22">
        <f t="shared" si="0"/>
        <v>18</v>
      </c>
      <c r="K22" s="12">
        <f t="shared" si="1"/>
        <v>2.5111111111111111</v>
      </c>
    </row>
    <row r="23" spans="1:11" x14ac:dyDescent="0.2">
      <c r="A23" t="s">
        <v>22</v>
      </c>
      <c r="B23" t="s">
        <v>13</v>
      </c>
      <c r="C23">
        <v>22</v>
      </c>
      <c r="D23">
        <v>19.25</v>
      </c>
      <c r="E23">
        <v>9</v>
      </c>
      <c r="F23">
        <v>29.45</v>
      </c>
      <c r="G23">
        <v>10</v>
      </c>
      <c r="I23">
        <f t="shared" si="2"/>
        <v>48.7</v>
      </c>
      <c r="J23">
        <f t="shared" si="0"/>
        <v>19</v>
      </c>
      <c r="K23" s="12">
        <f t="shared" si="1"/>
        <v>2.5631578947368423</v>
      </c>
    </row>
    <row r="24" spans="1:11" x14ac:dyDescent="0.2">
      <c r="A24" t="s">
        <v>25</v>
      </c>
      <c r="B24" t="s">
        <v>16</v>
      </c>
      <c r="C24">
        <v>16</v>
      </c>
      <c r="D24">
        <v>25.65</v>
      </c>
      <c r="E24">
        <v>10</v>
      </c>
      <c r="F24">
        <v>23.85</v>
      </c>
      <c r="G24">
        <v>9</v>
      </c>
      <c r="I24">
        <f t="shared" si="2"/>
        <v>49.5</v>
      </c>
      <c r="J24">
        <f t="shared" si="0"/>
        <v>19</v>
      </c>
      <c r="K24" s="12">
        <f t="shared" si="1"/>
        <v>2.6052631578947367</v>
      </c>
    </row>
    <row r="25" spans="1:11" x14ac:dyDescent="0.2">
      <c r="A25" t="s">
        <v>22</v>
      </c>
      <c r="B25" t="s">
        <v>13</v>
      </c>
      <c r="C25">
        <v>6</v>
      </c>
      <c r="D25">
        <v>21.35</v>
      </c>
      <c r="E25">
        <v>10</v>
      </c>
      <c r="F25">
        <v>25.7</v>
      </c>
      <c r="G25">
        <v>8</v>
      </c>
      <c r="I25">
        <f t="shared" si="2"/>
        <v>47.05</v>
      </c>
      <c r="J25">
        <f t="shared" si="0"/>
        <v>18</v>
      </c>
      <c r="K25" s="12">
        <f t="shared" si="1"/>
        <v>2.6138888888888889</v>
      </c>
    </row>
    <row r="26" spans="1:11" x14ac:dyDescent="0.2">
      <c r="A26" t="s">
        <v>18</v>
      </c>
      <c r="B26" t="s">
        <v>9</v>
      </c>
      <c r="C26">
        <v>2</v>
      </c>
      <c r="D26">
        <v>34.5</v>
      </c>
      <c r="E26">
        <v>10</v>
      </c>
      <c r="F26">
        <v>20.2</v>
      </c>
      <c r="G26">
        <v>10</v>
      </c>
      <c r="I26">
        <f t="shared" si="2"/>
        <v>54.7</v>
      </c>
      <c r="J26">
        <f t="shared" si="0"/>
        <v>20</v>
      </c>
      <c r="K26" s="12">
        <f t="shared" si="1"/>
        <v>2.7350000000000003</v>
      </c>
    </row>
    <row r="27" spans="1:11" x14ac:dyDescent="0.2">
      <c r="A27" t="s">
        <v>20</v>
      </c>
      <c r="B27" t="s">
        <v>11</v>
      </c>
      <c r="C27">
        <v>4</v>
      </c>
      <c r="D27">
        <v>32.35</v>
      </c>
      <c r="E27">
        <v>11</v>
      </c>
      <c r="F27">
        <v>27.35</v>
      </c>
      <c r="G27">
        <v>9</v>
      </c>
      <c r="I27">
        <f t="shared" si="2"/>
        <v>59.7</v>
      </c>
      <c r="J27">
        <f t="shared" si="0"/>
        <v>20</v>
      </c>
      <c r="K27" s="12">
        <f t="shared" si="1"/>
        <v>2.9850000000000003</v>
      </c>
    </row>
    <row r="28" spans="1:11" x14ac:dyDescent="0.2">
      <c r="A28" t="s">
        <v>21</v>
      </c>
      <c r="B28" t="s">
        <v>12</v>
      </c>
      <c r="C28">
        <v>23</v>
      </c>
      <c r="D28">
        <v>36</v>
      </c>
      <c r="E28">
        <v>11</v>
      </c>
      <c r="F28">
        <v>22.3</v>
      </c>
      <c r="G28">
        <v>8</v>
      </c>
      <c r="I28">
        <f t="shared" si="2"/>
        <v>58.3</v>
      </c>
      <c r="J28">
        <f t="shared" si="0"/>
        <v>19</v>
      </c>
      <c r="K28" s="12">
        <f t="shared" si="1"/>
        <v>3.0684210526315789</v>
      </c>
    </row>
    <row r="29" spans="1:11" x14ac:dyDescent="0.2">
      <c r="A29" t="s">
        <v>23</v>
      </c>
      <c r="B29" t="s">
        <v>14</v>
      </c>
      <c r="C29">
        <v>7</v>
      </c>
      <c r="D29">
        <v>31.6</v>
      </c>
      <c r="E29">
        <v>8</v>
      </c>
      <c r="F29">
        <v>26.95</v>
      </c>
      <c r="G29">
        <v>10</v>
      </c>
      <c r="I29">
        <f t="shared" si="2"/>
        <v>58.55</v>
      </c>
      <c r="J29">
        <f t="shared" si="0"/>
        <v>18</v>
      </c>
      <c r="K29" s="12">
        <f t="shared" si="1"/>
        <v>3.2527777777777778</v>
      </c>
    </row>
    <row r="30" spans="1:11" ht="48" x14ac:dyDescent="0.2">
      <c r="A30" s="3" t="s">
        <v>26</v>
      </c>
      <c r="B30" s="3" t="s">
        <v>5</v>
      </c>
      <c r="C30" s="3" t="s">
        <v>0</v>
      </c>
      <c r="D30" s="3" t="s">
        <v>1</v>
      </c>
      <c r="E30" s="3" t="s">
        <v>3</v>
      </c>
      <c r="F30" s="3" t="s">
        <v>2</v>
      </c>
      <c r="G30" s="3" t="s">
        <v>6</v>
      </c>
      <c r="H30" s="3"/>
      <c r="I30" s="3" t="s">
        <v>31</v>
      </c>
      <c r="J30" s="3" t="s">
        <v>30</v>
      </c>
      <c r="K30" s="3" t="s">
        <v>33</v>
      </c>
    </row>
  </sheetData>
  <sortState xmlns:xlrd2="http://schemas.microsoft.com/office/spreadsheetml/2017/richdata2" ref="I4:K30">
    <sortCondition ref="I4:I30"/>
  </sortState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zoomScale="150" zoomScaleNormal="150" workbookViewId="0">
      <selection activeCell="F7" sqref="F7"/>
    </sheetView>
  </sheetViews>
  <sheetFormatPr baseColWidth="10" defaultColWidth="10.83203125" defaultRowHeight="15" x14ac:dyDescent="0.2"/>
  <sheetData>
    <row r="1" spans="1:10" x14ac:dyDescent="0.2">
      <c r="A1" s="28" t="s">
        <v>7</v>
      </c>
      <c r="B1" s="28"/>
      <c r="C1" s="28"/>
      <c r="D1" s="28"/>
      <c r="E1" s="28"/>
      <c r="F1" s="28"/>
      <c r="G1" s="28"/>
    </row>
    <row r="2" spans="1:10" s="23" customFormat="1" ht="80" x14ac:dyDescent="0.2">
      <c r="A2" s="21" t="s">
        <v>26</v>
      </c>
      <c r="B2" s="21" t="s">
        <v>5</v>
      </c>
      <c r="C2" s="21" t="s">
        <v>61</v>
      </c>
      <c r="D2" s="21" t="s">
        <v>56</v>
      </c>
      <c r="E2" s="21" t="s">
        <v>6</v>
      </c>
      <c r="F2" s="22" t="s">
        <v>29</v>
      </c>
      <c r="G2" s="21" t="s">
        <v>28</v>
      </c>
      <c r="H2" s="27"/>
    </row>
    <row r="3" spans="1:10" x14ac:dyDescent="0.2">
      <c r="A3" t="s">
        <v>19</v>
      </c>
      <c r="B3" t="s">
        <v>10</v>
      </c>
      <c r="C3" t="s">
        <v>55</v>
      </c>
      <c r="D3">
        <v>29.1</v>
      </c>
      <c r="E3">
        <v>18</v>
      </c>
      <c r="F3" s="26">
        <v>19986.400000000001</v>
      </c>
      <c r="G3" s="19">
        <v>0.9</v>
      </c>
      <c r="H3" s="5"/>
      <c r="I3" s="11"/>
      <c r="J3" s="8"/>
    </row>
    <row r="4" spans="1:10" x14ac:dyDescent="0.2">
      <c r="A4" t="s">
        <v>24</v>
      </c>
      <c r="B4" t="s">
        <v>15</v>
      </c>
      <c r="C4" t="s">
        <v>62</v>
      </c>
      <c r="D4">
        <v>35.700000000000003</v>
      </c>
      <c r="E4">
        <v>19.3</v>
      </c>
      <c r="F4" s="26">
        <v>24573.1</v>
      </c>
      <c r="G4" s="19">
        <v>0.97</v>
      </c>
    </row>
    <row r="5" spans="1:10" x14ac:dyDescent="0.2">
      <c r="A5" s="25" t="s">
        <v>17</v>
      </c>
      <c r="B5" t="s">
        <v>8</v>
      </c>
      <c r="C5" t="s">
        <v>53</v>
      </c>
      <c r="D5">
        <v>36.4</v>
      </c>
      <c r="E5">
        <v>18.7</v>
      </c>
      <c r="F5" s="26">
        <v>25031.7</v>
      </c>
      <c r="G5" s="19">
        <v>0.93</v>
      </c>
    </row>
    <row r="6" spans="1:10" x14ac:dyDescent="0.2">
      <c r="A6" t="s">
        <v>22</v>
      </c>
      <c r="B6" t="s">
        <v>13</v>
      </c>
      <c r="C6" t="s">
        <v>59</v>
      </c>
      <c r="D6">
        <v>40.200000000000003</v>
      </c>
      <c r="E6">
        <v>18.7</v>
      </c>
      <c r="F6" s="26">
        <v>27646.1</v>
      </c>
      <c r="G6" s="19">
        <v>0.93</v>
      </c>
    </row>
    <row r="7" spans="1:10" x14ac:dyDescent="0.2">
      <c r="A7" t="s">
        <v>18</v>
      </c>
      <c r="B7" t="s">
        <v>9</v>
      </c>
      <c r="C7" t="s">
        <v>54</v>
      </c>
      <c r="D7">
        <v>42.2</v>
      </c>
      <c r="E7">
        <v>19.399999999999999</v>
      </c>
      <c r="F7" s="26">
        <v>29022.1</v>
      </c>
      <c r="G7" s="19">
        <v>0.97</v>
      </c>
    </row>
    <row r="8" spans="1:10" x14ac:dyDescent="0.2">
      <c r="A8" t="s">
        <v>50</v>
      </c>
      <c r="B8" t="s">
        <v>16</v>
      </c>
      <c r="C8" t="s">
        <v>52</v>
      </c>
      <c r="D8" s="24">
        <f>22.48+22.48</f>
        <v>44.96</v>
      </c>
      <c r="E8" s="25">
        <v>19</v>
      </c>
      <c r="F8" s="24">
        <v>30822.400000000001</v>
      </c>
      <c r="G8" s="10">
        <v>0.95</v>
      </c>
    </row>
    <row r="9" spans="1:10" x14ac:dyDescent="0.2">
      <c r="A9" t="s">
        <v>23</v>
      </c>
      <c r="B9" t="s">
        <v>14</v>
      </c>
      <c r="C9" t="s">
        <v>60</v>
      </c>
      <c r="D9">
        <v>46.8</v>
      </c>
      <c r="E9">
        <v>18.3</v>
      </c>
      <c r="F9" s="26">
        <v>32141.1</v>
      </c>
      <c r="G9" s="19">
        <v>0.92</v>
      </c>
    </row>
    <row r="10" spans="1:10" x14ac:dyDescent="0.2">
      <c r="A10" t="s">
        <v>21</v>
      </c>
      <c r="B10" t="s">
        <v>12</v>
      </c>
      <c r="C10" t="s">
        <v>58</v>
      </c>
      <c r="D10">
        <v>47.6</v>
      </c>
      <c r="E10">
        <v>19</v>
      </c>
      <c r="F10" s="26">
        <v>32783.199999999997</v>
      </c>
      <c r="G10" s="19">
        <v>0.95</v>
      </c>
    </row>
    <row r="11" spans="1:10" x14ac:dyDescent="0.2">
      <c r="A11" t="s">
        <v>20</v>
      </c>
      <c r="B11" t="s">
        <v>11</v>
      </c>
      <c r="C11" t="s">
        <v>57</v>
      </c>
      <c r="D11">
        <v>48.4</v>
      </c>
      <c r="E11">
        <v>19.3</v>
      </c>
      <c r="F11" s="26">
        <v>33264.800000000003</v>
      </c>
      <c r="G11" s="19">
        <v>0.97</v>
      </c>
    </row>
    <row r="12" spans="1:10" x14ac:dyDescent="0.2">
      <c r="G12" s="19"/>
    </row>
    <row r="13" spans="1:10" x14ac:dyDescent="0.2">
      <c r="G13" s="19"/>
    </row>
  </sheetData>
  <sortState xmlns:xlrd2="http://schemas.microsoft.com/office/spreadsheetml/2017/richdata2" ref="A3:G11">
    <sortCondition ref="D3:D11"/>
  </sortState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Raw Data</vt:lpstr>
      <vt:lpstr>Sort</vt:lpstr>
      <vt:lpstr>Pivot Table Overall</vt:lpstr>
      <vt:lpstr>Sheet1</vt:lpstr>
      <vt:lpstr>Sorted by treatment</vt:lpstr>
      <vt:lpstr>Sorted by Section</vt:lpstr>
      <vt:lpstr>Sorted by Yield</vt:lpstr>
      <vt:lpstr>Sorted Yield by 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McDermott</dc:creator>
  <cp:lastModifiedBy>Microsoft Office User</cp:lastModifiedBy>
  <dcterms:created xsi:type="dcterms:W3CDTF">2020-11-20T17:12:02Z</dcterms:created>
  <dcterms:modified xsi:type="dcterms:W3CDTF">2021-01-12T14:51:23Z</dcterms:modified>
</cp:coreProperties>
</file>