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b\OneDrive\Documents\My Files(jeff-PC) (2)\Native\C\Users\jeff\Desktop\SARE\SARE 2017\"/>
    </mc:Choice>
  </mc:AlternateContent>
  <xr:revisionPtr revIDLastSave="0" documentId="13_ncr:1_{7029AB36-B302-4BB5-9DF6-5891DE481289}" xr6:coauthVersionLast="37" xr6:coauthVersionMax="37" xr10:uidLastSave="{00000000-0000-0000-0000-000000000000}"/>
  <bookViews>
    <workbookView xWindow="0" yWindow="0" windowWidth="16605" windowHeight="8145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184" i="1" l="1"/>
  <c r="K128" i="1"/>
  <c r="K77" i="1"/>
  <c r="J184" i="1"/>
  <c r="J128" i="1"/>
  <c r="J77" i="1"/>
  <c r="J164" i="1"/>
  <c r="J166" i="1"/>
  <c r="J173" i="1"/>
  <c r="I184" i="1"/>
  <c r="G184" i="1"/>
  <c r="F184" i="1"/>
  <c r="G128" i="1"/>
  <c r="F128" i="1"/>
  <c r="H10" i="1"/>
  <c r="G77" i="1"/>
  <c r="F77" i="1"/>
  <c r="H184" i="1" l="1"/>
  <c r="H77" i="1"/>
  <c r="H128" i="1"/>
  <c r="J151" i="1"/>
  <c r="H151" i="1"/>
  <c r="J150" i="1"/>
  <c r="H150" i="1"/>
  <c r="J149" i="1"/>
  <c r="H149" i="1"/>
  <c r="J148" i="1"/>
  <c r="H148" i="1"/>
  <c r="J35" i="1"/>
  <c r="H35" i="1"/>
  <c r="J34" i="1"/>
  <c r="H34" i="1"/>
  <c r="J33" i="1"/>
  <c r="H33" i="1"/>
  <c r="J32" i="1"/>
  <c r="H32" i="1"/>
  <c r="J97" i="1"/>
  <c r="H97" i="1"/>
  <c r="J96" i="1"/>
  <c r="H96" i="1"/>
  <c r="E96" i="1"/>
  <c r="E97" i="1" s="1"/>
  <c r="E32" i="1" s="1"/>
  <c r="E33" i="1" s="1"/>
  <c r="E34" i="1" s="1"/>
  <c r="E35" i="1" s="1"/>
  <c r="E148" i="1" s="1"/>
  <c r="E149" i="1" s="1"/>
  <c r="E150" i="1" s="1"/>
  <c r="E151" i="1" s="1"/>
  <c r="J95" i="1"/>
  <c r="H95" i="1"/>
  <c r="J147" i="1" l="1"/>
  <c r="H147" i="1"/>
  <c r="J146" i="1"/>
  <c r="H146" i="1"/>
  <c r="J145" i="1"/>
  <c r="H145" i="1"/>
  <c r="J94" i="1"/>
  <c r="H94" i="1"/>
  <c r="J93" i="1"/>
  <c r="H93" i="1"/>
  <c r="J92" i="1"/>
  <c r="H92" i="1"/>
  <c r="J144" i="1"/>
  <c r="H144" i="1"/>
  <c r="J31" i="1"/>
  <c r="H31" i="1"/>
  <c r="J30" i="1"/>
  <c r="H30" i="1"/>
  <c r="J29" i="1"/>
  <c r="H29" i="1"/>
  <c r="J28" i="1"/>
  <c r="H28" i="1"/>
  <c r="J143" i="1"/>
  <c r="H143" i="1"/>
  <c r="J142" i="1"/>
  <c r="H142" i="1"/>
  <c r="J141" i="1"/>
  <c r="H141" i="1"/>
  <c r="J91" i="1"/>
  <c r="H91" i="1"/>
  <c r="J90" i="1"/>
  <c r="H90" i="1"/>
  <c r="J89" i="1"/>
  <c r="H89" i="1"/>
  <c r="J140" i="1"/>
  <c r="H140" i="1"/>
  <c r="J27" i="1"/>
  <c r="H27" i="1"/>
  <c r="J26" i="1"/>
  <c r="H26" i="1"/>
  <c r="J25" i="1"/>
  <c r="H25" i="1"/>
  <c r="J24" i="1"/>
  <c r="H24" i="1"/>
  <c r="J139" i="1"/>
  <c r="H139" i="1"/>
  <c r="J138" i="1"/>
  <c r="H138" i="1"/>
  <c r="J137" i="1"/>
  <c r="H137" i="1"/>
  <c r="J88" i="1"/>
  <c r="H88" i="1"/>
  <c r="J87" i="1"/>
  <c r="H87" i="1"/>
  <c r="J86" i="1"/>
  <c r="H86" i="1"/>
  <c r="J136" i="1"/>
  <c r="H136" i="1"/>
  <c r="J23" i="1"/>
  <c r="H23" i="1"/>
  <c r="J22" i="1"/>
  <c r="H22" i="1"/>
  <c r="J21" i="1"/>
  <c r="H21" i="1"/>
  <c r="J20" i="1"/>
  <c r="H20" i="1"/>
  <c r="J15" i="1" l="1"/>
  <c r="H15" i="1"/>
  <c r="J14" i="1"/>
  <c r="H14" i="1"/>
  <c r="J133" i="1"/>
  <c r="H133" i="1"/>
  <c r="J132" i="1"/>
  <c r="H132" i="1"/>
  <c r="J82" i="1"/>
  <c r="H82" i="1"/>
  <c r="H81" i="1"/>
  <c r="J80" i="1"/>
  <c r="H80" i="1"/>
  <c r="J13" i="1"/>
  <c r="H13" i="1"/>
  <c r="H12" i="1"/>
  <c r="J19" i="1"/>
  <c r="H19" i="1"/>
  <c r="J18" i="1"/>
  <c r="H18" i="1"/>
  <c r="J135" i="1"/>
  <c r="H135" i="1"/>
  <c r="J134" i="1"/>
  <c r="H134" i="1"/>
  <c r="J85" i="1"/>
  <c r="H85" i="1"/>
  <c r="J84" i="1"/>
  <c r="H84" i="1"/>
  <c r="J83" i="1"/>
  <c r="H83" i="1"/>
  <c r="J17" i="1"/>
  <c r="J16" i="1"/>
  <c r="J155" i="1" l="1"/>
  <c r="H155" i="1"/>
  <c r="J154" i="1"/>
  <c r="H154" i="1"/>
  <c r="J153" i="1"/>
  <c r="H153" i="1"/>
  <c r="J152" i="1"/>
  <c r="H152" i="1"/>
  <c r="J39" i="1"/>
  <c r="H39" i="1"/>
  <c r="J38" i="1"/>
  <c r="H38" i="1"/>
  <c r="J37" i="1"/>
  <c r="H37" i="1"/>
  <c r="J36" i="1"/>
  <c r="H36" i="1"/>
  <c r="J100" i="1"/>
  <c r="H100" i="1"/>
  <c r="J99" i="1"/>
  <c r="H99" i="1"/>
  <c r="E99" i="1"/>
  <c r="E100" i="1" s="1"/>
  <c r="E36" i="1" s="1"/>
  <c r="E37" i="1" s="1"/>
  <c r="E38" i="1" s="1"/>
  <c r="E39" i="1" s="1"/>
  <c r="E152" i="1" s="1"/>
  <c r="E153" i="1" s="1"/>
  <c r="E154" i="1" s="1"/>
  <c r="E155" i="1" s="1"/>
  <c r="J98" i="1"/>
  <c r="H98" i="1"/>
  <c r="J159" i="1"/>
  <c r="H159" i="1"/>
  <c r="J158" i="1"/>
  <c r="H158" i="1"/>
  <c r="J157" i="1"/>
  <c r="H157" i="1"/>
  <c r="J156" i="1"/>
  <c r="H156" i="1"/>
  <c r="J43" i="1"/>
  <c r="H43" i="1"/>
  <c r="J42" i="1"/>
  <c r="H42" i="1"/>
  <c r="J41" i="1"/>
  <c r="H41" i="1"/>
  <c r="J40" i="1"/>
  <c r="H40" i="1"/>
  <c r="J103" i="1"/>
  <c r="H103" i="1"/>
  <c r="J102" i="1"/>
  <c r="H102" i="1"/>
  <c r="E102" i="1"/>
  <c r="E103" i="1" s="1"/>
  <c r="J101" i="1"/>
  <c r="H101" i="1"/>
  <c r="E40" i="1" l="1"/>
  <c r="E41" i="1" s="1"/>
  <c r="E42" i="1" s="1"/>
  <c r="E43" i="1" s="1"/>
  <c r="E156" i="1" s="1"/>
  <c r="E157" i="1" s="1"/>
  <c r="E158" i="1" s="1"/>
  <c r="E159" i="1" s="1"/>
  <c r="J11" i="1"/>
  <c r="H11" i="1"/>
  <c r="J10" i="1"/>
  <c r="J9" i="1"/>
  <c r="H9" i="1"/>
  <c r="J47" i="1"/>
  <c r="J183" i="1" l="1"/>
  <c r="H183" i="1"/>
  <c r="J182" i="1"/>
  <c r="H182" i="1"/>
  <c r="J181" i="1"/>
  <c r="H181" i="1"/>
  <c r="J180" i="1"/>
  <c r="H180" i="1"/>
  <c r="J127" i="1"/>
  <c r="H127" i="1"/>
  <c r="J126" i="1"/>
  <c r="H126" i="1"/>
  <c r="J125" i="1"/>
  <c r="H125" i="1"/>
  <c r="J124" i="1"/>
  <c r="H124" i="1"/>
  <c r="J68" i="1"/>
  <c r="H68" i="1"/>
  <c r="J67" i="1"/>
  <c r="H67" i="1"/>
  <c r="J66" i="1"/>
  <c r="H66" i="1"/>
  <c r="E66" i="1"/>
  <c r="E67" i="1" s="1"/>
  <c r="E68" i="1" s="1"/>
  <c r="E124" i="1" s="1"/>
  <c r="E125" i="1" s="1"/>
  <c r="E126" i="1" s="1"/>
  <c r="E127" i="1" s="1"/>
  <c r="E180" i="1" s="1"/>
  <c r="E181" i="1" s="1"/>
  <c r="E182" i="1" s="1"/>
  <c r="E183" i="1" s="1"/>
  <c r="H65" i="1"/>
  <c r="J175" i="1" l="1"/>
  <c r="H175" i="1"/>
  <c r="J174" i="1"/>
  <c r="H174" i="1"/>
  <c r="H173" i="1"/>
  <c r="J172" i="1"/>
  <c r="H172" i="1"/>
  <c r="J119" i="1"/>
  <c r="H119" i="1"/>
  <c r="J118" i="1"/>
  <c r="H118" i="1"/>
  <c r="J117" i="1"/>
  <c r="H117" i="1"/>
  <c r="J116" i="1"/>
  <c r="H116" i="1"/>
  <c r="J60" i="1"/>
  <c r="H60" i="1"/>
  <c r="J59" i="1"/>
  <c r="H59" i="1"/>
  <c r="J58" i="1"/>
  <c r="H58" i="1"/>
  <c r="E58" i="1"/>
  <c r="E59" i="1" s="1"/>
  <c r="E60" i="1" s="1"/>
  <c r="E116" i="1" s="1"/>
  <c r="E117" i="1" s="1"/>
  <c r="E118" i="1" s="1"/>
  <c r="E119" i="1" s="1"/>
  <c r="E172" i="1" s="1"/>
  <c r="E173" i="1" s="1"/>
  <c r="E174" i="1" s="1"/>
  <c r="E175" i="1" s="1"/>
  <c r="H57" i="1"/>
  <c r="J131" i="1" l="1"/>
  <c r="H131" i="1"/>
  <c r="J8" i="1"/>
  <c r="H8" i="1"/>
  <c r="J7" i="1"/>
  <c r="H7" i="1"/>
  <c r="J6" i="1"/>
  <c r="H6" i="1"/>
  <c r="J5" i="1"/>
  <c r="H5" i="1"/>
  <c r="J4" i="1"/>
  <c r="H4" i="1"/>
  <c r="J3" i="1"/>
  <c r="H3" i="1"/>
  <c r="J69" i="1" l="1"/>
  <c r="J52" i="1"/>
  <c r="J51" i="1"/>
  <c r="J106" i="1"/>
  <c r="J50" i="1"/>
  <c r="J162" i="1"/>
  <c r="J49" i="1"/>
  <c r="J48" i="1"/>
  <c r="J105" i="1"/>
  <c r="J161" i="1"/>
  <c r="J46" i="1"/>
  <c r="J45" i="1"/>
  <c r="J104" i="1"/>
  <c r="J44" i="1"/>
  <c r="J160" i="1"/>
  <c r="J168" i="1"/>
  <c r="H168" i="1"/>
  <c r="J167" i="1"/>
  <c r="H167" i="1"/>
  <c r="H166" i="1"/>
  <c r="J112" i="1"/>
  <c r="H112" i="1"/>
  <c r="J111" i="1"/>
  <c r="H111" i="1"/>
  <c r="J110" i="1"/>
  <c r="H110" i="1"/>
  <c r="J76" i="1"/>
  <c r="J75" i="1"/>
  <c r="J74" i="1"/>
  <c r="E74" i="1"/>
  <c r="E75" i="1" s="1"/>
  <c r="E76" i="1" s="1"/>
  <c r="J70" i="1"/>
  <c r="H70" i="1"/>
  <c r="H69" i="1" l="1"/>
  <c r="H78" i="1" s="1"/>
  <c r="J71" i="1"/>
  <c r="J165" i="1"/>
  <c r="J163" i="1"/>
  <c r="J109" i="1"/>
  <c r="J108" i="1"/>
  <c r="J107" i="1"/>
  <c r="J73" i="1"/>
  <c r="J72" i="1"/>
  <c r="H165" i="1"/>
  <c r="H164" i="1"/>
  <c r="H163" i="1"/>
  <c r="H109" i="1"/>
  <c r="H108" i="1"/>
  <c r="H107" i="1"/>
  <c r="E71" i="1"/>
  <c r="E72" i="1" s="1"/>
  <c r="E73" i="1" s="1"/>
  <c r="E107" i="1" s="1"/>
  <c r="E108" i="1" s="1"/>
  <c r="E109" i="1" s="1"/>
  <c r="E163" i="1" s="1"/>
  <c r="E164" i="1" s="1"/>
  <c r="E165" i="1" s="1"/>
  <c r="E110" i="1" l="1"/>
  <c r="E111" i="1" s="1"/>
  <c r="E112" i="1" s="1"/>
  <c r="E166" i="1" s="1"/>
  <c r="E167" i="1" s="1"/>
  <c r="E168" i="1" s="1"/>
</calcChain>
</file>

<file path=xl/sharedStrings.xml><?xml version="1.0" encoding="utf-8"?>
<sst xmlns="http://schemas.openxmlformats.org/spreadsheetml/2006/main" count="632" uniqueCount="69">
  <si>
    <t>Date</t>
  </si>
  <si>
    <t>Colony #</t>
  </si>
  <si>
    <t>Mites / 300</t>
  </si>
  <si>
    <t>Purdue</t>
  </si>
  <si>
    <t>Feral</t>
  </si>
  <si>
    <t>Control</t>
  </si>
  <si>
    <t>SARE 2017 Mite Count</t>
  </si>
  <si>
    <t>Total Mites</t>
  </si>
  <si>
    <t>Chewed mited</t>
  </si>
  <si>
    <t>% chewed</t>
  </si>
  <si>
    <t>#mite</t>
  </si>
  <si>
    <t>Alcohol wash</t>
  </si>
  <si>
    <t>DEAD</t>
  </si>
  <si>
    <t>WV</t>
  </si>
  <si>
    <t>8-21/25-2017</t>
  </si>
  <si>
    <t>Purdue II</t>
  </si>
  <si>
    <t>Purdue 1</t>
  </si>
  <si>
    <t>Purdue 2</t>
  </si>
  <si>
    <t>9-18/19-2017</t>
  </si>
  <si>
    <t>8-18/19-2017</t>
  </si>
  <si>
    <t>PA3</t>
  </si>
  <si>
    <t xml:space="preserve">Treated </t>
  </si>
  <si>
    <t>yes</t>
  </si>
  <si>
    <t xml:space="preserve"> </t>
  </si>
  <si>
    <t>PA 1</t>
  </si>
  <si>
    <t>W-78</t>
  </si>
  <si>
    <t>W-60</t>
  </si>
  <si>
    <t>W-62</t>
  </si>
  <si>
    <t>W-75</t>
  </si>
  <si>
    <t>MM1</t>
  </si>
  <si>
    <t>MM2</t>
  </si>
  <si>
    <t>J-1</t>
  </si>
  <si>
    <t>PA 4</t>
  </si>
  <si>
    <t>all colonies with MAQS</t>
  </si>
  <si>
    <t>OH</t>
  </si>
  <si>
    <t>10/82017</t>
  </si>
  <si>
    <t>PA- TOM</t>
  </si>
  <si>
    <t>w60</t>
  </si>
  <si>
    <t>w62</t>
  </si>
  <si>
    <t>w75</t>
  </si>
  <si>
    <t>2014 purdue daughter /daughter</t>
  </si>
  <si>
    <t>2016 Purdue</t>
  </si>
  <si>
    <t>Control/Italian</t>
  </si>
  <si>
    <t>2014 Purdue</t>
  </si>
  <si>
    <t>2014 purdue daughter</t>
  </si>
  <si>
    <t>2014 purdue daughter/daughter</t>
  </si>
  <si>
    <t>2016 purdue</t>
  </si>
  <si>
    <t>feral</t>
  </si>
  <si>
    <t>control/italian</t>
  </si>
  <si>
    <t>2014 purdue</t>
  </si>
  <si>
    <t>pulled</t>
  </si>
  <si>
    <t>Over Wintered</t>
  </si>
  <si>
    <t>Gingrich</t>
  </si>
  <si>
    <t>Mite Mauler</t>
  </si>
  <si>
    <t>Strachan</t>
  </si>
  <si>
    <t>Feral/Swarm</t>
  </si>
  <si>
    <t>Hellam</t>
  </si>
  <si>
    <t>Manchester</t>
  </si>
  <si>
    <t>Marietta</t>
  </si>
  <si>
    <t>Park-Burris</t>
  </si>
  <si>
    <t>NEED TO Add</t>
  </si>
  <si>
    <t>PA-2</t>
  </si>
  <si>
    <t>alc wash</t>
  </si>
  <si>
    <t>need to add weights</t>
  </si>
  <si>
    <t>P</t>
  </si>
  <si>
    <t>C</t>
  </si>
  <si>
    <t>F</t>
  </si>
  <si>
    <t>SO WILL NOT BE COUNTED BY FORMULA</t>
  </si>
  <si>
    <t xml:space="preserve">ROWS MOVED TO BOTTOM 'DEAD'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</si>
</sst>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6" borderId="0" xfId="0" applyFill="1"/>
    <xf numFmtId="0" fontId="0" fillId="8" borderId="0" xfId="0" applyFill="1"/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9" borderId="0" xfId="0" applyFill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14" fontId="0" fillId="0" borderId="4" xfId="0" applyNumberFormat="1" applyBorder="1" applyAlignment="1">
      <alignment horizontal="center"/>
    </xf>
    <xf numFmtId="0" fontId="0" fillId="11" borderId="1" xfId="0" applyFill="1" applyBorder="1" applyAlignment="1">
      <alignment horizontal="center"/>
    </xf>
    <xf numFmtId="9" fontId="0" fillId="11" borderId="1" xfId="0" applyNumberForma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0" fillId="12" borderId="11" xfId="0" applyFont="1" applyFill="1" applyBorder="1"/>
    <xf numFmtId="0" fontId="0" fillId="0" borderId="11" xfId="0" applyFont="1" applyBorder="1"/>
    <xf numFmtId="164" fontId="0" fillId="0" borderId="0" xfId="1" applyNumberFormat="1" applyFont="1"/>
    <xf numFmtId="164" fontId="2" fillId="4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0" fillId="0" borderId="0" xfId="0" applyAlignment="1"/>
    <xf numFmtId="0" fontId="2" fillId="0" borderId="1" xfId="0" applyFont="1" applyBorder="1" applyAlignment="1"/>
    <xf numFmtId="0" fontId="0" fillId="0" borderId="1" xfId="0" applyBorder="1" applyAlignment="1"/>
    <xf numFmtId="0" fontId="0" fillId="2" borderId="1" xfId="0" applyFill="1" applyBorder="1" applyAlignment="1"/>
    <xf numFmtId="0" fontId="0" fillId="3" borderId="1" xfId="0" applyFill="1" applyBorder="1" applyAlignment="1"/>
    <xf numFmtId="0" fontId="0" fillId="10" borderId="1" xfId="0" applyFill="1" applyBorder="1" applyAlignment="1"/>
    <xf numFmtId="0" fontId="0" fillId="11" borderId="1" xfId="0" applyFill="1" applyBorder="1" applyAlignment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1" fontId="0" fillId="13" borderId="1" xfId="0" applyNumberFormat="1" applyFill="1" applyBorder="1" applyAlignment="1">
      <alignment horizontal="center"/>
    </xf>
    <xf numFmtId="164" fontId="0" fillId="1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16" borderId="1" xfId="0" applyFill="1" applyBorder="1" applyAlignment="1">
      <alignment horizontal="center"/>
    </xf>
    <xf numFmtId="164" fontId="0" fillId="16" borderId="1" xfId="1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/>
    <xf numFmtId="0" fontId="0" fillId="4" borderId="1" xfId="0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  <xf numFmtId="14" fontId="0" fillId="0" borderId="1" xfId="0" applyNumberFormat="1" applyBorder="1"/>
    <xf numFmtId="0" fontId="0" fillId="12" borderId="1" xfId="0" applyFont="1" applyFill="1" applyBorder="1"/>
    <xf numFmtId="0" fontId="0" fillId="3" borderId="11" xfId="0" applyFill="1" applyBorder="1" applyAlignment="1">
      <alignment horizontal="center"/>
    </xf>
    <xf numFmtId="0" fontId="0" fillId="0" borderId="1" xfId="0" applyFont="1" applyBorder="1"/>
    <xf numFmtId="0" fontId="0" fillId="0" borderId="11" xfId="0" applyBorder="1"/>
    <xf numFmtId="0" fontId="0" fillId="2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15" borderId="11" xfId="0" applyNumberFormat="1" applyFill="1" applyBorder="1" applyAlignment="1">
      <alignment horizontal="center"/>
    </xf>
    <xf numFmtId="164" fontId="0" fillId="11" borderId="1" xfId="1" applyNumberFormat="1" applyFont="1" applyFill="1" applyBorder="1" applyAlignment="1">
      <alignment horizontal="center"/>
    </xf>
    <xf numFmtId="2" fontId="0" fillId="13" borderId="0" xfId="0" applyNumberFormat="1" applyFill="1" applyBorder="1" applyAlignment="1">
      <alignment horizontal="center"/>
    </xf>
    <xf numFmtId="2" fontId="0" fillId="14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15" borderId="0" xfId="0" applyNumberFormat="1" applyFill="1" applyBorder="1" applyAlignment="1">
      <alignment horizontal="center"/>
    </xf>
    <xf numFmtId="2" fontId="0" fillId="7" borderId="0" xfId="0" applyNumberFormat="1" applyFill="1" applyBorder="1" applyAlignment="1">
      <alignment horizontal="center"/>
    </xf>
    <xf numFmtId="1" fontId="0" fillId="13" borderId="0" xfId="0" applyNumberFormat="1" applyFill="1" applyBorder="1" applyAlignment="1">
      <alignment horizontal="center"/>
    </xf>
    <xf numFmtId="1" fontId="0" fillId="14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15" borderId="0" xfId="0" applyNumberFormat="1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4" fontId="0" fillId="0" borderId="0" xfId="0" applyNumberFormat="1" applyBorder="1"/>
    <xf numFmtId="14" fontId="0" fillId="4" borderId="0" xfId="0" applyNumberFormat="1" applyFill="1" applyBorder="1" applyAlignment="1">
      <alignment horizontal="center"/>
    </xf>
    <xf numFmtId="0" fontId="0" fillId="10" borderId="8" xfId="0" applyFill="1" applyBorder="1" applyAlignment="1"/>
    <xf numFmtId="0" fontId="0" fillId="10" borderId="8" xfId="0" applyFill="1" applyBorder="1" applyAlignment="1">
      <alignment horizontal="center"/>
    </xf>
    <xf numFmtId="1" fontId="0" fillId="15" borderId="5" xfId="0" applyNumberFormat="1" applyFill="1" applyBorder="1" applyAlignment="1">
      <alignment horizontal="center"/>
    </xf>
    <xf numFmtId="2" fontId="0" fillId="15" borderId="6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15" borderId="0" xfId="0" applyFont="1" applyFill="1" applyBorder="1"/>
    <xf numFmtId="14" fontId="4" fillId="15" borderId="1" xfId="0" applyNumberFormat="1" applyFont="1" applyFill="1" applyBorder="1" applyAlignment="1">
      <alignment horizontal="center"/>
    </xf>
    <xf numFmtId="0" fontId="4" fillId="15" borderId="1" xfId="0" applyFont="1" applyFill="1" applyBorder="1" applyAlignment="1"/>
    <xf numFmtId="0" fontId="4" fillId="15" borderId="1" xfId="0" applyFont="1" applyFill="1" applyBorder="1" applyAlignment="1">
      <alignment horizontal="center"/>
    </xf>
    <xf numFmtId="0" fontId="4" fillId="15" borderId="11" xfId="0" applyFont="1" applyFill="1" applyBorder="1" applyAlignment="1">
      <alignment horizontal="center"/>
    </xf>
    <xf numFmtId="9" fontId="4" fillId="15" borderId="1" xfId="0" applyNumberFormat="1" applyFont="1" applyFill="1" applyBorder="1" applyAlignment="1">
      <alignment horizontal="center"/>
    </xf>
    <xf numFmtId="164" fontId="4" fillId="15" borderId="1" xfId="1" applyNumberFormat="1" applyFont="1" applyFill="1" applyBorder="1" applyAlignment="1">
      <alignment horizontal="center"/>
    </xf>
    <xf numFmtId="0" fontId="4" fillId="15" borderId="0" xfId="0" applyFont="1" applyFill="1"/>
    <xf numFmtId="0" fontId="5" fillId="2" borderId="0" xfId="0" applyFont="1" applyFill="1" applyBorder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5" fillId="2" borderId="0" xfId="0" applyFont="1" applyFill="1"/>
    <xf numFmtId="9" fontId="5" fillId="2" borderId="1" xfId="0" applyNumberFormat="1" applyFont="1" applyFill="1" applyBorder="1" applyAlignment="1">
      <alignment horizontal="center"/>
    </xf>
    <xf numFmtId="164" fontId="2" fillId="17" borderId="0" xfId="1" applyNumberFormat="1" applyFont="1" applyFill="1"/>
    <xf numFmtId="0" fontId="6" fillId="15" borderId="0" xfId="0" applyFont="1" applyFill="1" applyBorder="1"/>
    <xf numFmtId="14" fontId="6" fillId="15" borderId="1" xfId="0" applyNumberFormat="1" applyFont="1" applyFill="1" applyBorder="1" applyAlignment="1">
      <alignment horizontal="center"/>
    </xf>
    <xf numFmtId="0" fontId="6" fillId="15" borderId="1" xfId="0" applyFont="1" applyFill="1" applyBorder="1" applyAlignment="1"/>
    <xf numFmtId="0" fontId="6" fillId="15" borderId="1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  <xf numFmtId="164" fontId="5" fillId="17" borderId="0" xfId="1" applyNumberFormat="1" applyFont="1" applyFill="1"/>
    <xf numFmtId="0" fontId="6" fillId="15" borderId="0" xfId="0" applyFont="1" applyFill="1"/>
    <xf numFmtId="0" fontId="7" fillId="0" borderId="1" xfId="0" applyFont="1" applyBorder="1" applyAlignment="1"/>
    <xf numFmtId="0" fontId="0" fillId="18" borderId="0" xfId="0" applyFill="1"/>
    <xf numFmtId="1" fontId="0" fillId="0" borderId="0" xfId="0" applyNumberFormat="1" applyAlignment="1">
      <alignment horizontal="center"/>
    </xf>
    <xf numFmtId="1" fontId="0" fillId="16" borderId="0" xfId="0" applyNumberFormat="1" applyFill="1"/>
    <xf numFmtId="1" fontId="0" fillId="11" borderId="1" xfId="0" applyNumberFormat="1" applyFill="1" applyBorder="1" applyAlignment="1">
      <alignment horizontal="center"/>
    </xf>
    <xf numFmtId="1" fontId="0" fillId="0" borderId="0" xfId="0" applyNumberFormat="1" applyBorder="1"/>
    <xf numFmtId="1" fontId="4" fillId="15" borderId="0" xfId="0" applyNumberFormat="1" applyFont="1" applyFill="1" applyBorder="1" applyAlignment="1">
      <alignment horizontal="center"/>
    </xf>
    <xf numFmtId="1" fontId="0" fillId="16" borderId="0" xfId="0" applyNumberFormat="1" applyFill="1" applyBorder="1"/>
    <xf numFmtId="1" fontId="0" fillId="0" borderId="6" xfId="0" applyNumberForma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6" xfId="0" applyNumberFormat="1" applyBorder="1"/>
    <xf numFmtId="1" fontId="5" fillId="2" borderId="0" xfId="0" applyNumberFormat="1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Border="1"/>
    <xf numFmtId="1" fontId="0" fillId="0" borderId="3" xfId="0" applyNumberFormat="1" applyBorder="1"/>
    <xf numFmtId="1" fontId="0" fillId="0" borderId="3" xfId="0" applyNumberFormat="1" applyFill="1" applyBorder="1" applyAlignment="1">
      <alignment horizontal="center"/>
    </xf>
    <xf numFmtId="1" fontId="6" fillId="17" borderId="0" xfId="0" applyNumberFormat="1" applyFont="1" applyFill="1" applyBorder="1" applyAlignment="1">
      <alignment horizontal="center"/>
    </xf>
    <xf numFmtId="9" fontId="5" fillId="17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/>
    <xf numFmtId="0" fontId="0" fillId="3" borderId="0" xfId="0" applyFill="1"/>
    <xf numFmtId="0" fontId="0" fillId="3" borderId="0" xfId="0" applyFill="1" applyAlignment="1"/>
    <xf numFmtId="164" fontId="0" fillId="3" borderId="0" xfId="1" applyNumberFormat="1" applyFont="1" applyFill="1"/>
    <xf numFmtId="1" fontId="0" fillId="3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6"/>
  <sheetViews>
    <sheetView tabSelected="1" zoomScale="70" zoomScaleNormal="70" workbookViewId="0">
      <selection activeCell="L71" sqref="L71"/>
    </sheetView>
  </sheetViews>
  <sheetFormatPr defaultRowHeight="15" x14ac:dyDescent="0.25"/>
  <cols>
    <col min="2" max="2" width="14.28515625" customWidth="1"/>
    <col min="3" max="3" width="14.28515625" style="27" customWidth="1"/>
    <col min="4" max="4" width="26" style="41" customWidth="1"/>
    <col min="5" max="5" width="14.42578125" customWidth="1"/>
    <col min="6" max="6" width="11.42578125" customWidth="1"/>
    <col min="7" max="7" width="12.85546875" customWidth="1"/>
    <col min="8" max="8" width="12.7109375" customWidth="1"/>
    <col min="9" max="9" width="13" customWidth="1"/>
    <col min="10" max="10" width="14.28515625" style="36" customWidth="1"/>
    <col min="11" max="11" width="16.7109375" style="137" customWidth="1"/>
    <col min="12" max="12" width="12.28515625" customWidth="1"/>
  </cols>
  <sheetData>
    <row r="1" spans="1:12" x14ac:dyDescent="0.25">
      <c r="A1" s="5" t="s">
        <v>24</v>
      </c>
      <c r="B1" s="15"/>
      <c r="C1" s="15"/>
      <c r="D1" s="42" t="s">
        <v>0</v>
      </c>
      <c r="E1" s="71" t="s">
        <v>1</v>
      </c>
      <c r="F1" s="71"/>
      <c r="G1" s="71" t="s">
        <v>6</v>
      </c>
      <c r="H1" s="71"/>
      <c r="I1" s="21" t="s">
        <v>11</v>
      </c>
      <c r="J1" s="37" t="s">
        <v>2</v>
      </c>
      <c r="L1" s="14"/>
    </row>
    <row r="2" spans="1:12" x14ac:dyDescent="0.25">
      <c r="A2" s="5" t="s">
        <v>24</v>
      </c>
      <c r="B2" s="71"/>
      <c r="C2" s="71"/>
      <c r="D2" s="43"/>
      <c r="E2" s="71"/>
      <c r="F2" s="22" t="s">
        <v>7</v>
      </c>
      <c r="G2" s="22" t="s">
        <v>8</v>
      </c>
      <c r="H2" s="22" t="s">
        <v>9</v>
      </c>
      <c r="I2" s="21" t="s">
        <v>10</v>
      </c>
      <c r="J2" s="37"/>
      <c r="L2" s="14"/>
    </row>
    <row r="3" spans="1:12" x14ac:dyDescent="0.25">
      <c r="A3" s="5" t="s">
        <v>24</v>
      </c>
      <c r="B3" s="11">
        <v>42998</v>
      </c>
      <c r="C3" s="11" t="s">
        <v>64</v>
      </c>
      <c r="D3" s="44" t="s">
        <v>3</v>
      </c>
      <c r="E3" s="18" t="s">
        <v>25</v>
      </c>
      <c r="F3" s="18">
        <v>34</v>
      </c>
      <c r="G3" s="18">
        <v>8</v>
      </c>
      <c r="H3" s="19">
        <f t="shared" ref="H3:H8" si="0">G3/F3</f>
        <v>0.23529411764705882</v>
      </c>
      <c r="I3" s="72">
        <v>0</v>
      </c>
      <c r="J3" s="73">
        <f t="shared" ref="J3:J11" si="1">(I3/300)</f>
        <v>0</v>
      </c>
      <c r="K3" s="74"/>
    </row>
    <row r="4" spans="1:12" x14ac:dyDescent="0.25">
      <c r="A4" s="5" t="s">
        <v>24</v>
      </c>
      <c r="B4" s="17">
        <v>42998</v>
      </c>
      <c r="C4" s="17" t="s">
        <v>64</v>
      </c>
      <c r="D4" s="43" t="s">
        <v>3</v>
      </c>
      <c r="E4" s="16" t="s">
        <v>26</v>
      </c>
      <c r="F4" s="16">
        <v>20</v>
      </c>
      <c r="G4" s="16">
        <v>7</v>
      </c>
      <c r="H4" s="19">
        <f t="shared" si="0"/>
        <v>0.35</v>
      </c>
      <c r="I4" s="72">
        <v>0</v>
      </c>
      <c r="J4" s="73">
        <f t="shared" si="1"/>
        <v>0</v>
      </c>
      <c r="L4" s="110" t="s">
        <v>60</v>
      </c>
    </row>
    <row r="5" spans="1:12" x14ac:dyDescent="0.25">
      <c r="A5" s="5" t="s">
        <v>24</v>
      </c>
      <c r="B5" s="17">
        <v>42998</v>
      </c>
      <c r="C5" s="17" t="s">
        <v>64</v>
      </c>
      <c r="D5" s="43" t="s">
        <v>3</v>
      </c>
      <c r="E5" s="16" t="s">
        <v>27</v>
      </c>
      <c r="F5" s="16">
        <v>46</v>
      </c>
      <c r="G5" s="16">
        <v>14</v>
      </c>
      <c r="H5" s="3">
        <f t="shared" si="0"/>
        <v>0.30434782608695654</v>
      </c>
      <c r="I5" s="72">
        <v>0</v>
      </c>
      <c r="J5" s="73">
        <f t="shared" si="1"/>
        <v>0</v>
      </c>
      <c r="L5" s="110" t="s">
        <v>62</v>
      </c>
    </row>
    <row r="6" spans="1:12" x14ac:dyDescent="0.25">
      <c r="A6" s="5" t="s">
        <v>24</v>
      </c>
      <c r="B6" s="17">
        <v>42998</v>
      </c>
      <c r="C6" s="17" t="s">
        <v>64</v>
      </c>
      <c r="D6" s="43" t="s">
        <v>3</v>
      </c>
      <c r="E6" s="16" t="s">
        <v>28</v>
      </c>
      <c r="F6" s="16">
        <v>60</v>
      </c>
      <c r="G6" s="16">
        <v>15</v>
      </c>
      <c r="H6" s="3">
        <f t="shared" si="0"/>
        <v>0.25</v>
      </c>
      <c r="I6" s="72">
        <v>0</v>
      </c>
      <c r="J6" s="73">
        <f t="shared" si="1"/>
        <v>0</v>
      </c>
      <c r="L6" s="12"/>
    </row>
    <row r="7" spans="1:12" x14ac:dyDescent="0.25">
      <c r="A7" s="5" t="s">
        <v>24</v>
      </c>
      <c r="B7" s="17">
        <v>42998</v>
      </c>
      <c r="C7" s="17" t="s">
        <v>64</v>
      </c>
      <c r="D7" s="45" t="s">
        <v>3</v>
      </c>
      <c r="E7" s="20" t="s">
        <v>29</v>
      </c>
      <c r="F7" s="20">
        <v>52</v>
      </c>
      <c r="G7" s="20">
        <v>17</v>
      </c>
      <c r="H7" s="3">
        <f t="shared" si="0"/>
        <v>0.32692307692307693</v>
      </c>
      <c r="I7" s="72">
        <v>0</v>
      </c>
      <c r="J7" s="73">
        <f t="shared" si="1"/>
        <v>0</v>
      </c>
      <c r="L7" s="12"/>
    </row>
    <row r="8" spans="1:12" x14ac:dyDescent="0.25">
      <c r="A8" s="5" t="s">
        <v>24</v>
      </c>
      <c r="B8" s="17">
        <v>42998</v>
      </c>
      <c r="C8" s="17" t="s">
        <v>64</v>
      </c>
      <c r="D8" s="45" t="s">
        <v>3</v>
      </c>
      <c r="E8" s="20" t="s">
        <v>30</v>
      </c>
      <c r="F8" s="20">
        <v>35</v>
      </c>
      <c r="G8" s="20">
        <v>8</v>
      </c>
      <c r="H8" s="3">
        <f t="shared" si="0"/>
        <v>0.22857142857142856</v>
      </c>
      <c r="I8" s="72">
        <v>0</v>
      </c>
      <c r="J8" s="73">
        <f t="shared" si="1"/>
        <v>0</v>
      </c>
      <c r="L8" s="12"/>
    </row>
    <row r="9" spans="1:12" x14ac:dyDescent="0.25">
      <c r="A9" s="5"/>
      <c r="B9" s="17">
        <v>42998</v>
      </c>
      <c r="C9" s="17" t="s">
        <v>64</v>
      </c>
      <c r="D9" s="43" t="s">
        <v>3</v>
      </c>
      <c r="E9" s="15" t="s">
        <v>37</v>
      </c>
      <c r="F9" s="15">
        <v>12</v>
      </c>
      <c r="G9" s="15">
        <v>5</v>
      </c>
      <c r="H9" s="3">
        <f>G10/F10</f>
        <v>0.32</v>
      </c>
      <c r="I9" s="72">
        <v>0</v>
      </c>
      <c r="J9" s="73">
        <f t="shared" si="1"/>
        <v>0</v>
      </c>
      <c r="L9" s="110" t="s">
        <v>62</v>
      </c>
    </row>
    <row r="10" spans="1:12" x14ac:dyDescent="0.25">
      <c r="A10" s="5"/>
      <c r="B10" s="17">
        <v>42998</v>
      </c>
      <c r="C10" s="17" t="s">
        <v>64</v>
      </c>
      <c r="D10" s="43" t="s">
        <v>3</v>
      </c>
      <c r="E10" s="15" t="s">
        <v>38</v>
      </c>
      <c r="F10" s="15">
        <v>25</v>
      </c>
      <c r="G10" s="15">
        <v>8</v>
      </c>
      <c r="H10" s="19">
        <f>G11/F11</f>
        <v>0.22222222222222221</v>
      </c>
      <c r="I10" s="72">
        <v>0</v>
      </c>
      <c r="J10" s="73">
        <f t="shared" si="1"/>
        <v>0</v>
      </c>
      <c r="K10" s="74"/>
      <c r="L10" s="27"/>
    </row>
    <row r="11" spans="1:12" x14ac:dyDescent="0.25">
      <c r="A11" s="5"/>
      <c r="B11" s="2">
        <v>42998</v>
      </c>
      <c r="C11" s="17" t="s">
        <v>64</v>
      </c>
      <c r="D11" s="43" t="s">
        <v>3</v>
      </c>
      <c r="E11" s="15" t="s">
        <v>39</v>
      </c>
      <c r="F11" s="15">
        <v>45</v>
      </c>
      <c r="G11" s="15">
        <v>10</v>
      </c>
      <c r="H11" s="19">
        <f>G11/F11</f>
        <v>0.22222222222222221</v>
      </c>
      <c r="I11" s="72">
        <v>0</v>
      </c>
      <c r="J11" s="73">
        <f t="shared" si="1"/>
        <v>0</v>
      </c>
      <c r="L11" s="27"/>
    </row>
    <row r="12" spans="1:12" s="26" customFormat="1" x14ac:dyDescent="0.25">
      <c r="A12" s="5" t="s">
        <v>36</v>
      </c>
      <c r="B12" s="84">
        <v>42971</v>
      </c>
      <c r="C12" s="84" t="s">
        <v>64</v>
      </c>
      <c r="D12" s="44" t="s">
        <v>40</v>
      </c>
      <c r="E12" s="15">
        <v>3</v>
      </c>
      <c r="F12" s="15">
        <v>5</v>
      </c>
      <c r="G12" s="15">
        <v>0</v>
      </c>
      <c r="H12" s="19">
        <f>G12/F12</f>
        <v>0</v>
      </c>
      <c r="I12" s="16">
        <v>1</v>
      </c>
      <c r="J12" s="38">
        <v>3.3E-3</v>
      </c>
      <c r="K12" s="137"/>
      <c r="L12" s="27"/>
    </row>
    <row r="13" spans="1:12" s="26" customFormat="1" x14ac:dyDescent="0.25">
      <c r="A13" s="5" t="s">
        <v>36</v>
      </c>
      <c r="B13" s="84">
        <v>42971</v>
      </c>
      <c r="C13" s="84" t="s">
        <v>64</v>
      </c>
      <c r="D13" s="44" t="s">
        <v>41</v>
      </c>
      <c r="E13" s="15">
        <v>17</v>
      </c>
      <c r="F13" s="15">
        <v>1</v>
      </c>
      <c r="G13" s="15">
        <v>0</v>
      </c>
      <c r="H13" s="19">
        <f>G13/F13</f>
        <v>0</v>
      </c>
      <c r="I13" s="16">
        <v>0</v>
      </c>
      <c r="J13" s="38">
        <f t="shared" ref="J13:J43" si="2">(I13/300)</f>
        <v>0</v>
      </c>
      <c r="K13" s="137"/>
      <c r="L13" s="27"/>
    </row>
    <row r="14" spans="1:12" s="26" customFormat="1" x14ac:dyDescent="0.25">
      <c r="A14" s="5" t="s">
        <v>36</v>
      </c>
      <c r="B14" s="84">
        <v>42971</v>
      </c>
      <c r="C14" s="84" t="s">
        <v>64</v>
      </c>
      <c r="D14" s="44" t="s">
        <v>43</v>
      </c>
      <c r="E14" s="15">
        <v>56</v>
      </c>
      <c r="F14" s="15">
        <v>12</v>
      </c>
      <c r="G14" s="15">
        <v>3</v>
      </c>
      <c r="H14" s="19">
        <f>G14/F14</f>
        <v>0.25</v>
      </c>
      <c r="I14" s="16">
        <v>1</v>
      </c>
      <c r="J14" s="38">
        <f t="shared" si="2"/>
        <v>3.3333333333333335E-3</v>
      </c>
      <c r="K14" s="137"/>
      <c r="L14" s="27"/>
    </row>
    <row r="15" spans="1:12" s="23" customFormat="1" x14ac:dyDescent="0.25">
      <c r="A15" s="5" t="s">
        <v>36</v>
      </c>
      <c r="B15" s="103">
        <v>42971</v>
      </c>
      <c r="C15" s="103" t="s">
        <v>64</v>
      </c>
      <c r="D15" s="44" t="s">
        <v>44</v>
      </c>
      <c r="E15" s="15">
        <v>57</v>
      </c>
      <c r="F15" s="15">
        <v>13</v>
      </c>
      <c r="G15" s="15">
        <v>4</v>
      </c>
      <c r="H15" s="19">
        <f>G15/F15</f>
        <v>0.30769230769230771</v>
      </c>
      <c r="I15" s="16">
        <v>2</v>
      </c>
      <c r="J15" s="38">
        <f t="shared" si="2"/>
        <v>6.6666666666666671E-3</v>
      </c>
      <c r="K15" s="137"/>
      <c r="L15" s="27"/>
    </row>
    <row r="16" spans="1:12" s="23" customFormat="1" x14ac:dyDescent="0.25">
      <c r="A16" s="5" t="s">
        <v>36</v>
      </c>
      <c r="B16" s="103">
        <v>42998</v>
      </c>
      <c r="C16" s="103" t="s">
        <v>64</v>
      </c>
      <c r="D16" s="44" t="s">
        <v>45</v>
      </c>
      <c r="E16" s="15">
        <v>3</v>
      </c>
      <c r="F16" s="15">
        <v>0</v>
      </c>
      <c r="G16" s="15">
        <v>0</v>
      </c>
      <c r="H16" s="19" t="s">
        <v>23</v>
      </c>
      <c r="I16" s="16">
        <v>0</v>
      </c>
      <c r="J16" s="38">
        <f t="shared" si="2"/>
        <v>0</v>
      </c>
      <c r="K16" s="138">
        <v>150</v>
      </c>
      <c r="L16" s="27" t="s">
        <v>50</v>
      </c>
    </row>
    <row r="17" spans="1:37" s="23" customFormat="1" x14ac:dyDescent="0.25">
      <c r="A17" s="5" t="s">
        <v>36</v>
      </c>
      <c r="B17" s="103">
        <v>42998</v>
      </c>
      <c r="C17" s="103" t="s">
        <v>64</v>
      </c>
      <c r="D17" s="44" t="s">
        <v>46</v>
      </c>
      <c r="E17" s="15">
        <v>17</v>
      </c>
      <c r="F17" s="15">
        <v>0</v>
      </c>
      <c r="G17" s="15">
        <v>0</v>
      </c>
      <c r="H17" s="19"/>
      <c r="I17" s="16">
        <v>0</v>
      </c>
      <c r="J17" s="38">
        <f t="shared" si="2"/>
        <v>0</v>
      </c>
      <c r="K17" s="138">
        <v>120</v>
      </c>
      <c r="L17" s="27" t="s">
        <v>50</v>
      </c>
    </row>
    <row r="18" spans="1:37" s="23" customFormat="1" x14ac:dyDescent="0.25">
      <c r="A18" s="5" t="s">
        <v>36</v>
      </c>
      <c r="B18" s="103">
        <v>42998</v>
      </c>
      <c r="C18" s="103" t="s">
        <v>64</v>
      </c>
      <c r="D18" s="44" t="s">
        <v>49</v>
      </c>
      <c r="E18" s="15">
        <v>56</v>
      </c>
      <c r="F18" s="15">
        <v>10</v>
      </c>
      <c r="G18" s="15">
        <v>4</v>
      </c>
      <c r="H18" s="19">
        <f t="shared" ref="H18:H43" si="3">G18/F18</f>
        <v>0.4</v>
      </c>
      <c r="I18" s="16">
        <v>2</v>
      </c>
      <c r="J18" s="38">
        <f t="shared" si="2"/>
        <v>6.6666666666666671E-3</v>
      </c>
      <c r="K18" s="138">
        <v>150</v>
      </c>
      <c r="L18" s="27" t="s">
        <v>50</v>
      </c>
    </row>
    <row r="19" spans="1:37" s="23" customFormat="1" x14ac:dyDescent="0.25">
      <c r="A19" s="5" t="s">
        <v>36</v>
      </c>
      <c r="B19" s="103">
        <v>42998</v>
      </c>
      <c r="C19" s="103" t="s">
        <v>64</v>
      </c>
      <c r="D19" s="44" t="s">
        <v>44</v>
      </c>
      <c r="E19" s="15">
        <v>57</v>
      </c>
      <c r="F19" s="15">
        <v>9</v>
      </c>
      <c r="G19" s="15">
        <v>6</v>
      </c>
      <c r="H19" s="19">
        <f t="shared" si="3"/>
        <v>0.66666666666666663</v>
      </c>
      <c r="I19" s="16">
        <v>1</v>
      </c>
      <c r="J19" s="38">
        <f t="shared" si="2"/>
        <v>3.3333333333333335E-3</v>
      </c>
      <c r="K19" s="138">
        <v>180</v>
      </c>
      <c r="L19" s="27" t="s">
        <v>50</v>
      </c>
    </row>
    <row r="20" spans="1:37" s="23" customFormat="1" x14ac:dyDescent="0.25">
      <c r="A20" s="27" t="s">
        <v>61</v>
      </c>
      <c r="B20" s="11">
        <v>42972</v>
      </c>
      <c r="C20" s="11" t="s">
        <v>64</v>
      </c>
      <c r="D20" s="48" t="s">
        <v>51</v>
      </c>
      <c r="E20" s="49" t="s">
        <v>52</v>
      </c>
      <c r="F20" s="50">
        <v>95</v>
      </c>
      <c r="G20" s="49">
        <v>38</v>
      </c>
      <c r="H20" s="51">
        <f t="shared" si="3"/>
        <v>0.4</v>
      </c>
      <c r="I20" s="50">
        <v>13</v>
      </c>
      <c r="J20" s="97">
        <f t="shared" si="2"/>
        <v>4.3333333333333335E-2</v>
      </c>
      <c r="K20" s="102">
        <v>118</v>
      </c>
    </row>
    <row r="21" spans="1:37" s="23" customFormat="1" x14ac:dyDescent="0.25">
      <c r="A21" s="27" t="s">
        <v>61</v>
      </c>
      <c r="B21" s="11">
        <v>42972</v>
      </c>
      <c r="C21" s="11" t="s">
        <v>64</v>
      </c>
      <c r="D21" s="52" t="s">
        <v>51</v>
      </c>
      <c r="E21" s="53" t="s">
        <v>3</v>
      </c>
      <c r="F21" s="54">
        <v>95</v>
      </c>
      <c r="G21" s="53">
        <v>35</v>
      </c>
      <c r="H21" s="55">
        <f t="shared" si="3"/>
        <v>0.36842105263157893</v>
      </c>
      <c r="I21" s="54">
        <v>14</v>
      </c>
      <c r="J21" s="93">
        <f t="shared" si="2"/>
        <v>4.6666666666666669E-2</v>
      </c>
      <c r="K21" s="98">
        <v>110</v>
      </c>
    </row>
    <row r="22" spans="1:37" s="23" customFormat="1" x14ac:dyDescent="0.25">
      <c r="A22" s="27" t="s">
        <v>61</v>
      </c>
      <c r="B22" s="11">
        <v>42972</v>
      </c>
      <c r="C22" s="11" t="s">
        <v>64</v>
      </c>
      <c r="D22" s="52" t="s">
        <v>51</v>
      </c>
      <c r="E22" s="53" t="s">
        <v>3</v>
      </c>
      <c r="F22" s="54">
        <v>83</v>
      </c>
      <c r="G22" s="53">
        <v>42</v>
      </c>
      <c r="H22" s="55">
        <f t="shared" si="3"/>
        <v>0.50602409638554213</v>
      </c>
      <c r="I22" s="54">
        <v>10</v>
      </c>
      <c r="J22" s="93">
        <f t="shared" si="2"/>
        <v>3.3333333333333333E-2</v>
      </c>
      <c r="K22" s="98">
        <v>118</v>
      </c>
    </row>
    <row r="23" spans="1:37" s="23" customFormat="1" x14ac:dyDescent="0.25">
      <c r="A23" s="27" t="s">
        <v>61</v>
      </c>
      <c r="B23" s="11">
        <v>42972</v>
      </c>
      <c r="C23" s="11" t="s">
        <v>64</v>
      </c>
      <c r="D23" s="56" t="s">
        <v>51</v>
      </c>
      <c r="E23" s="18" t="s">
        <v>53</v>
      </c>
      <c r="F23" s="57">
        <v>120</v>
      </c>
      <c r="G23" s="18">
        <v>45</v>
      </c>
      <c r="H23" s="58">
        <f t="shared" si="3"/>
        <v>0.375</v>
      </c>
      <c r="I23" s="57">
        <v>15</v>
      </c>
      <c r="J23" s="95">
        <f t="shared" si="2"/>
        <v>0.05</v>
      </c>
      <c r="K23" s="100">
        <v>141</v>
      </c>
    </row>
    <row r="24" spans="1:37" s="25" customFormat="1" x14ac:dyDescent="0.25">
      <c r="A24" s="27" t="s">
        <v>61</v>
      </c>
      <c r="B24" s="11">
        <v>43000</v>
      </c>
      <c r="C24" s="11" t="s">
        <v>64</v>
      </c>
      <c r="D24" s="48" t="s">
        <v>51</v>
      </c>
      <c r="E24" s="49" t="s">
        <v>52</v>
      </c>
      <c r="F24" s="50">
        <v>102</v>
      </c>
      <c r="G24" s="49">
        <v>39</v>
      </c>
      <c r="H24" s="51">
        <f t="shared" si="3"/>
        <v>0.38235294117647056</v>
      </c>
      <c r="I24" s="50">
        <v>13</v>
      </c>
      <c r="J24" s="97">
        <f t="shared" si="2"/>
        <v>4.3333333333333335E-2</v>
      </c>
      <c r="K24" s="102">
        <v>151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</row>
    <row r="25" spans="1:37" s="25" customFormat="1" x14ac:dyDescent="0.25">
      <c r="A25" s="27" t="s">
        <v>61</v>
      </c>
      <c r="B25" s="11">
        <v>43000</v>
      </c>
      <c r="C25" s="11" t="s">
        <v>64</v>
      </c>
      <c r="D25" s="52" t="s">
        <v>51</v>
      </c>
      <c r="E25" s="53" t="s">
        <v>3</v>
      </c>
      <c r="F25" s="54">
        <v>95</v>
      </c>
      <c r="G25" s="53">
        <v>43</v>
      </c>
      <c r="H25" s="55">
        <f t="shared" si="3"/>
        <v>0.45263157894736844</v>
      </c>
      <c r="I25" s="54">
        <v>12</v>
      </c>
      <c r="J25" s="93">
        <f t="shared" si="2"/>
        <v>0.04</v>
      </c>
      <c r="K25" s="98">
        <v>139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</row>
    <row r="26" spans="1:37" s="25" customFormat="1" x14ac:dyDescent="0.25">
      <c r="A26" s="27" t="s">
        <v>61</v>
      </c>
      <c r="B26" s="11">
        <v>43000</v>
      </c>
      <c r="C26" s="11" t="s">
        <v>64</v>
      </c>
      <c r="D26" s="52" t="s">
        <v>51</v>
      </c>
      <c r="E26" s="53" t="s">
        <v>3</v>
      </c>
      <c r="F26" s="54">
        <v>101</v>
      </c>
      <c r="G26" s="53">
        <v>51</v>
      </c>
      <c r="H26" s="55">
        <f t="shared" si="3"/>
        <v>0.50495049504950495</v>
      </c>
      <c r="I26" s="54">
        <v>13</v>
      </c>
      <c r="J26" s="93">
        <f t="shared" si="2"/>
        <v>4.3333333333333335E-2</v>
      </c>
      <c r="K26" s="98">
        <v>151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1:37" s="25" customFormat="1" x14ac:dyDescent="0.25">
      <c r="A27" s="27" t="s">
        <v>61</v>
      </c>
      <c r="B27" s="11">
        <v>43000</v>
      </c>
      <c r="C27" s="11" t="s">
        <v>64</v>
      </c>
      <c r="D27" s="56" t="s">
        <v>51</v>
      </c>
      <c r="E27" s="18" t="s">
        <v>53</v>
      </c>
      <c r="F27" s="57">
        <v>132</v>
      </c>
      <c r="G27" s="18">
        <v>67</v>
      </c>
      <c r="H27" s="58">
        <f t="shared" si="3"/>
        <v>0.50757575757575757</v>
      </c>
      <c r="I27" s="57">
        <v>4</v>
      </c>
      <c r="J27" s="95">
        <f t="shared" si="2"/>
        <v>1.3333333333333334E-2</v>
      </c>
      <c r="K27" s="100">
        <v>154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7" s="25" customFormat="1" x14ac:dyDescent="0.25">
      <c r="A28" s="27" t="s">
        <v>61</v>
      </c>
      <c r="B28" s="11">
        <v>43021</v>
      </c>
      <c r="C28" s="11" t="s">
        <v>64</v>
      </c>
      <c r="D28" s="48" t="s">
        <v>51</v>
      </c>
      <c r="E28" s="49" t="s">
        <v>52</v>
      </c>
      <c r="F28" s="50">
        <v>119</v>
      </c>
      <c r="G28" s="49">
        <v>64</v>
      </c>
      <c r="H28" s="51">
        <f t="shared" si="3"/>
        <v>0.53781512605042014</v>
      </c>
      <c r="I28" s="50">
        <v>9</v>
      </c>
      <c r="J28" s="97">
        <f t="shared" si="2"/>
        <v>0.03</v>
      </c>
      <c r="K28" s="102">
        <v>177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</row>
    <row r="29" spans="1:37" s="25" customFormat="1" x14ac:dyDescent="0.25">
      <c r="A29" s="27" t="s">
        <v>61</v>
      </c>
      <c r="B29" s="11">
        <v>43021</v>
      </c>
      <c r="C29" s="11" t="s">
        <v>64</v>
      </c>
      <c r="D29" s="52" t="s">
        <v>51</v>
      </c>
      <c r="E29" s="53" t="s">
        <v>3</v>
      </c>
      <c r="F29" s="54">
        <v>123</v>
      </c>
      <c r="G29" s="53">
        <v>56</v>
      </c>
      <c r="H29" s="55">
        <f t="shared" si="3"/>
        <v>0.45528455284552843</v>
      </c>
      <c r="I29" s="54">
        <v>2</v>
      </c>
      <c r="J29" s="93">
        <f t="shared" si="2"/>
        <v>6.6666666666666671E-3</v>
      </c>
      <c r="K29" s="98">
        <v>163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</row>
    <row r="30" spans="1:37" s="25" customFormat="1" x14ac:dyDescent="0.25">
      <c r="A30" s="27" t="s">
        <v>61</v>
      </c>
      <c r="B30" s="11">
        <v>43021</v>
      </c>
      <c r="C30" s="11" t="s">
        <v>64</v>
      </c>
      <c r="D30" s="52" t="s">
        <v>51</v>
      </c>
      <c r="E30" s="53" t="s">
        <v>3</v>
      </c>
      <c r="F30" s="54">
        <v>117</v>
      </c>
      <c r="G30" s="53">
        <v>59</v>
      </c>
      <c r="H30" s="55">
        <f t="shared" si="3"/>
        <v>0.50427350427350426</v>
      </c>
      <c r="I30" s="54">
        <v>10</v>
      </c>
      <c r="J30" s="93">
        <f t="shared" si="2"/>
        <v>3.3333333333333333E-2</v>
      </c>
      <c r="K30" s="98">
        <v>173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</row>
    <row r="31" spans="1:37" s="25" customFormat="1" x14ac:dyDescent="0.25">
      <c r="A31" s="27" t="s">
        <v>61</v>
      </c>
      <c r="B31" s="11">
        <v>43021</v>
      </c>
      <c r="C31" s="11" t="s">
        <v>64</v>
      </c>
      <c r="D31" s="56" t="s">
        <v>51</v>
      </c>
      <c r="E31" s="18" t="s">
        <v>53</v>
      </c>
      <c r="F31" s="57">
        <v>168</v>
      </c>
      <c r="G31" s="18">
        <v>82</v>
      </c>
      <c r="H31" s="58">
        <f t="shared" si="3"/>
        <v>0.48809523809523808</v>
      </c>
      <c r="I31" s="57">
        <v>8</v>
      </c>
      <c r="J31" s="95">
        <f t="shared" si="2"/>
        <v>2.6666666666666668E-2</v>
      </c>
      <c r="K31" s="100">
        <v>181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</row>
    <row r="32" spans="1:37" s="25" customFormat="1" x14ac:dyDescent="0.25">
      <c r="A32" s="5" t="s">
        <v>32</v>
      </c>
      <c r="B32" s="104">
        <v>42973</v>
      </c>
      <c r="C32" s="104" t="s">
        <v>64</v>
      </c>
      <c r="D32" s="77" t="s">
        <v>3</v>
      </c>
      <c r="E32" s="78" t="e">
        <f t="shared" ref="E32:E43" si="4">E31+1</f>
        <v>#VALUE!</v>
      </c>
      <c r="F32" s="87">
        <v>29</v>
      </c>
      <c r="G32" s="87">
        <v>5</v>
      </c>
      <c r="H32" s="79">
        <f t="shared" si="3"/>
        <v>0.17241379310344829</v>
      </c>
      <c r="I32" s="78">
        <v>16</v>
      </c>
      <c r="J32" s="80">
        <f t="shared" si="2"/>
        <v>5.3333333333333337E-2</v>
      </c>
      <c r="K32" s="70"/>
      <c r="L32" s="7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37" s="27" customFormat="1" x14ac:dyDescent="0.25">
      <c r="A33" s="5" t="s">
        <v>32</v>
      </c>
      <c r="B33" s="76">
        <v>42973</v>
      </c>
      <c r="C33" s="76" t="s">
        <v>64</v>
      </c>
      <c r="D33" s="77" t="s">
        <v>3</v>
      </c>
      <c r="E33" s="78" t="e">
        <f t="shared" si="4"/>
        <v>#VALUE!</v>
      </c>
      <c r="F33" s="85">
        <v>27</v>
      </c>
      <c r="G33" s="85">
        <v>8</v>
      </c>
      <c r="H33" s="79">
        <f t="shared" si="3"/>
        <v>0.29629629629629628</v>
      </c>
      <c r="I33" s="78">
        <v>20</v>
      </c>
      <c r="J33" s="80">
        <f t="shared" si="2"/>
        <v>6.6666666666666666E-2</v>
      </c>
      <c r="K33" s="66"/>
      <c r="L33" s="69"/>
    </row>
    <row r="34" spans="1:37" s="27" customFormat="1" x14ac:dyDescent="0.25">
      <c r="A34" s="5" t="s">
        <v>32</v>
      </c>
      <c r="B34" s="76">
        <v>42973</v>
      </c>
      <c r="C34" s="76" t="s">
        <v>64</v>
      </c>
      <c r="D34" s="77" t="s">
        <v>3</v>
      </c>
      <c r="E34" s="78" t="e">
        <f t="shared" si="4"/>
        <v>#VALUE!</v>
      </c>
      <c r="F34" s="87">
        <v>35</v>
      </c>
      <c r="G34" s="87">
        <v>6</v>
      </c>
      <c r="H34" s="79">
        <f t="shared" si="3"/>
        <v>0.17142857142857143</v>
      </c>
      <c r="I34" s="78">
        <v>46</v>
      </c>
      <c r="J34" s="80">
        <f t="shared" si="2"/>
        <v>0.15333333333333332</v>
      </c>
      <c r="K34" s="66"/>
      <c r="L34" s="69"/>
    </row>
    <row r="35" spans="1:37" s="27" customFormat="1" x14ac:dyDescent="0.25">
      <c r="A35" s="5" t="s">
        <v>32</v>
      </c>
      <c r="B35" s="76">
        <v>42973</v>
      </c>
      <c r="C35" s="76" t="s">
        <v>64</v>
      </c>
      <c r="D35" s="77" t="s">
        <v>3</v>
      </c>
      <c r="E35" s="78" t="e">
        <f t="shared" si="4"/>
        <v>#VALUE!</v>
      </c>
      <c r="F35" s="85">
        <v>24</v>
      </c>
      <c r="G35" s="85">
        <v>4</v>
      </c>
      <c r="H35" s="79">
        <f t="shared" si="3"/>
        <v>0.16666666666666666</v>
      </c>
      <c r="I35" s="78">
        <v>47</v>
      </c>
      <c r="J35" s="80">
        <f t="shared" si="2"/>
        <v>0.15666666666666668</v>
      </c>
      <c r="K35" s="66"/>
      <c r="L35" s="69"/>
    </row>
    <row r="36" spans="1:37" s="27" customFormat="1" x14ac:dyDescent="0.25">
      <c r="A36" s="5" t="s">
        <v>32</v>
      </c>
      <c r="B36" s="17">
        <v>43001</v>
      </c>
      <c r="C36" s="17" t="s">
        <v>64</v>
      </c>
      <c r="D36" s="43" t="s">
        <v>3</v>
      </c>
      <c r="E36" s="16" t="e">
        <f t="shared" si="4"/>
        <v>#VALUE!</v>
      </c>
      <c r="F36" s="87">
        <v>37</v>
      </c>
      <c r="G36" s="87">
        <v>4</v>
      </c>
      <c r="H36" s="19">
        <f t="shared" si="3"/>
        <v>0.10810810810810811</v>
      </c>
      <c r="I36" s="16">
        <v>6</v>
      </c>
      <c r="J36" s="38">
        <f t="shared" si="2"/>
        <v>0.02</v>
      </c>
      <c r="K36" s="69"/>
      <c r="L36" s="15"/>
    </row>
    <row r="37" spans="1:37" s="27" customFormat="1" x14ac:dyDescent="0.25">
      <c r="A37" s="5" t="s">
        <v>32</v>
      </c>
      <c r="B37" s="17">
        <v>43001</v>
      </c>
      <c r="C37" s="17" t="s">
        <v>64</v>
      </c>
      <c r="D37" s="45" t="s">
        <v>3</v>
      </c>
      <c r="E37" s="20" t="e">
        <f t="shared" si="4"/>
        <v>#VALUE!</v>
      </c>
      <c r="F37" s="85">
        <v>57</v>
      </c>
      <c r="G37" s="85">
        <v>6</v>
      </c>
      <c r="H37" s="19">
        <f t="shared" si="3"/>
        <v>0.10526315789473684</v>
      </c>
      <c r="I37" s="16">
        <v>0</v>
      </c>
      <c r="J37" s="38">
        <f t="shared" si="2"/>
        <v>0</v>
      </c>
      <c r="K37" s="69"/>
      <c r="L37" s="15"/>
    </row>
    <row r="38" spans="1:37" s="27" customFormat="1" x14ac:dyDescent="0.25">
      <c r="A38" s="5" t="s">
        <v>32</v>
      </c>
      <c r="B38" s="17">
        <v>43001</v>
      </c>
      <c r="C38" s="17" t="s">
        <v>64</v>
      </c>
      <c r="D38" s="45" t="s">
        <v>3</v>
      </c>
      <c r="E38" s="20" t="e">
        <f t="shared" si="4"/>
        <v>#VALUE!</v>
      </c>
      <c r="F38" s="87">
        <v>4</v>
      </c>
      <c r="G38" s="87">
        <v>1</v>
      </c>
      <c r="H38" s="19">
        <f t="shared" si="3"/>
        <v>0.25</v>
      </c>
      <c r="I38" s="16">
        <v>5</v>
      </c>
      <c r="J38" s="38">
        <f t="shared" si="2"/>
        <v>1.6666666666666666E-2</v>
      </c>
      <c r="K38" s="69"/>
      <c r="L38" s="15"/>
    </row>
    <row r="39" spans="1:37" s="27" customFormat="1" x14ac:dyDescent="0.25">
      <c r="A39" s="5" t="s">
        <v>32</v>
      </c>
      <c r="B39" s="17">
        <v>43001</v>
      </c>
      <c r="C39" s="17" t="s">
        <v>64</v>
      </c>
      <c r="D39" s="45" t="s">
        <v>3</v>
      </c>
      <c r="E39" s="18" t="e">
        <f t="shared" si="4"/>
        <v>#VALUE!</v>
      </c>
      <c r="F39" s="85">
        <v>10</v>
      </c>
      <c r="G39" s="85">
        <v>3</v>
      </c>
      <c r="H39" s="19">
        <f t="shared" si="3"/>
        <v>0.3</v>
      </c>
      <c r="I39" s="16">
        <v>1</v>
      </c>
      <c r="J39" s="38">
        <f t="shared" si="2"/>
        <v>3.3333333333333335E-3</v>
      </c>
      <c r="K39" s="69"/>
      <c r="L39" s="15"/>
    </row>
    <row r="40" spans="1:37" s="27" customFormat="1" x14ac:dyDescent="0.25">
      <c r="A40" s="5" t="s">
        <v>32</v>
      </c>
      <c r="B40" s="83">
        <v>43022</v>
      </c>
      <c r="C40" s="83" t="s">
        <v>64</v>
      </c>
      <c r="D40" s="47" t="s">
        <v>3</v>
      </c>
      <c r="E40" s="29" t="e">
        <f t="shared" si="4"/>
        <v>#VALUE!</v>
      </c>
      <c r="F40" s="87">
        <v>32</v>
      </c>
      <c r="G40" s="87">
        <v>6</v>
      </c>
      <c r="H40" s="30">
        <f t="shared" si="3"/>
        <v>0.1875</v>
      </c>
      <c r="I40" s="29">
        <v>1</v>
      </c>
      <c r="J40" s="92">
        <f t="shared" si="2"/>
        <v>3.3333333333333335E-3</v>
      </c>
      <c r="K40" s="139">
        <v>128</v>
      </c>
      <c r="L40" s="15"/>
    </row>
    <row r="41" spans="1:37" s="27" customFormat="1" x14ac:dyDescent="0.25">
      <c r="A41" s="5" t="s">
        <v>32</v>
      </c>
      <c r="B41" s="83">
        <v>43022</v>
      </c>
      <c r="C41" s="83" t="s">
        <v>64</v>
      </c>
      <c r="D41" s="47" t="s">
        <v>3</v>
      </c>
      <c r="E41" s="29" t="e">
        <f t="shared" si="4"/>
        <v>#VALUE!</v>
      </c>
      <c r="F41" s="85">
        <v>25</v>
      </c>
      <c r="G41" s="85">
        <v>0</v>
      </c>
      <c r="H41" s="30">
        <f t="shared" si="3"/>
        <v>0</v>
      </c>
      <c r="I41" s="29">
        <v>3</v>
      </c>
      <c r="J41" s="92">
        <f t="shared" si="2"/>
        <v>0.01</v>
      </c>
      <c r="K41" s="139">
        <v>78</v>
      </c>
      <c r="L41" s="15"/>
    </row>
    <row r="42" spans="1:37" s="27" customFormat="1" x14ac:dyDescent="0.25">
      <c r="A42" s="5" t="s">
        <v>32</v>
      </c>
      <c r="B42" s="83">
        <v>43022</v>
      </c>
      <c r="C42" s="83" t="s">
        <v>64</v>
      </c>
      <c r="D42" s="47" t="s">
        <v>3</v>
      </c>
      <c r="E42" s="29" t="e">
        <f t="shared" si="4"/>
        <v>#VALUE!</v>
      </c>
      <c r="F42" s="87">
        <v>12</v>
      </c>
      <c r="G42" s="87">
        <v>1</v>
      </c>
      <c r="H42" s="30">
        <f t="shared" si="3"/>
        <v>8.3333333333333329E-2</v>
      </c>
      <c r="I42" s="29">
        <v>0</v>
      </c>
      <c r="J42" s="92">
        <f t="shared" si="2"/>
        <v>0</v>
      </c>
      <c r="K42" s="139">
        <v>73</v>
      </c>
      <c r="L42" s="15"/>
    </row>
    <row r="43" spans="1:37" s="27" customFormat="1" x14ac:dyDescent="0.25">
      <c r="A43" s="5" t="s">
        <v>32</v>
      </c>
      <c r="B43" s="83">
        <v>43022</v>
      </c>
      <c r="C43" s="83" t="s">
        <v>64</v>
      </c>
      <c r="D43" s="47" t="s">
        <v>3</v>
      </c>
      <c r="E43" s="29" t="e">
        <f t="shared" si="4"/>
        <v>#VALUE!</v>
      </c>
      <c r="F43" s="85">
        <v>17</v>
      </c>
      <c r="G43" s="85">
        <v>5</v>
      </c>
      <c r="H43" s="30">
        <f t="shared" si="3"/>
        <v>0.29411764705882354</v>
      </c>
      <c r="I43" s="29">
        <v>0</v>
      </c>
      <c r="J43" s="92">
        <f t="shared" si="2"/>
        <v>0</v>
      </c>
      <c r="K43" s="139">
        <v>58</v>
      </c>
      <c r="L43" s="15"/>
    </row>
    <row r="44" spans="1:37" s="27" customFormat="1" x14ac:dyDescent="0.25">
      <c r="A44" s="5" t="s">
        <v>20</v>
      </c>
      <c r="B44" s="17" t="s">
        <v>14</v>
      </c>
      <c r="C44" s="17" t="s">
        <v>64</v>
      </c>
      <c r="D44" s="43" t="s">
        <v>15</v>
      </c>
      <c r="E44" s="16">
        <v>2</v>
      </c>
      <c r="F44" s="87">
        <v>11</v>
      </c>
      <c r="G44" s="87">
        <v>6</v>
      </c>
      <c r="H44" s="19">
        <v>0.54</v>
      </c>
      <c r="I44" s="16">
        <v>0</v>
      </c>
      <c r="J44" s="38">
        <f t="shared" ref="J44:J52" si="5">(I44/300)*100</f>
        <v>0</v>
      </c>
      <c r="K44" s="69"/>
      <c r="L44" s="15">
        <v>5</v>
      </c>
      <c r="M44" s="27" t="s">
        <v>22</v>
      </c>
    </row>
    <row r="45" spans="1:37" s="27" customFormat="1" x14ac:dyDescent="0.25">
      <c r="A45" s="5" t="s">
        <v>20</v>
      </c>
      <c r="B45" s="17" t="s">
        <v>14</v>
      </c>
      <c r="C45" s="17" t="s">
        <v>64</v>
      </c>
      <c r="D45" s="43" t="s">
        <v>16</v>
      </c>
      <c r="E45" s="16">
        <v>4</v>
      </c>
      <c r="F45" s="87">
        <v>18</v>
      </c>
      <c r="G45" s="87">
        <v>6</v>
      </c>
      <c r="H45" s="19">
        <v>0.33</v>
      </c>
      <c r="I45" s="16">
        <v>0</v>
      </c>
      <c r="J45" s="38">
        <f t="shared" si="5"/>
        <v>0</v>
      </c>
      <c r="K45" s="69"/>
      <c r="L45" s="15">
        <v>5</v>
      </c>
      <c r="M45" s="27" t="s">
        <v>22</v>
      </c>
    </row>
    <row r="46" spans="1:37" s="25" customFormat="1" x14ac:dyDescent="0.25">
      <c r="A46" s="5" t="s">
        <v>20</v>
      </c>
      <c r="B46" s="17" t="s">
        <v>14</v>
      </c>
      <c r="C46" s="17" t="s">
        <v>64</v>
      </c>
      <c r="D46" s="43" t="s">
        <v>17</v>
      </c>
      <c r="E46" s="16">
        <v>5</v>
      </c>
      <c r="F46" s="87">
        <v>118</v>
      </c>
      <c r="G46" s="87">
        <v>28</v>
      </c>
      <c r="H46" s="19">
        <v>0.23</v>
      </c>
      <c r="I46" s="16">
        <v>0</v>
      </c>
      <c r="J46" s="38">
        <f t="shared" si="5"/>
        <v>0</v>
      </c>
      <c r="K46" s="69"/>
      <c r="L46" s="15">
        <v>5</v>
      </c>
      <c r="M46" s="25" t="s">
        <v>22</v>
      </c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s="25" customFormat="1" x14ac:dyDescent="0.25">
      <c r="A47" s="5" t="s">
        <v>20</v>
      </c>
      <c r="B47" s="17" t="s">
        <v>18</v>
      </c>
      <c r="C47" s="17" t="s">
        <v>64</v>
      </c>
      <c r="D47" s="43" t="s">
        <v>15</v>
      </c>
      <c r="E47" s="16">
        <v>2</v>
      </c>
      <c r="F47" s="87">
        <v>5</v>
      </c>
      <c r="G47" s="87">
        <v>2</v>
      </c>
      <c r="H47" s="19">
        <v>0.4</v>
      </c>
      <c r="I47" s="16">
        <v>0</v>
      </c>
      <c r="J47" s="38">
        <f t="shared" si="5"/>
        <v>0</v>
      </c>
      <c r="K47" s="69"/>
      <c r="L47" s="15">
        <v>2</v>
      </c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</row>
    <row r="48" spans="1:37" s="25" customFormat="1" x14ac:dyDescent="0.25">
      <c r="A48" s="5" t="s">
        <v>20</v>
      </c>
      <c r="B48" s="17" t="s">
        <v>19</v>
      </c>
      <c r="C48" s="17" t="s">
        <v>64</v>
      </c>
      <c r="D48" s="43" t="s">
        <v>16</v>
      </c>
      <c r="E48" s="16">
        <v>4</v>
      </c>
      <c r="F48" s="87">
        <v>36</v>
      </c>
      <c r="G48" s="87">
        <v>8</v>
      </c>
      <c r="H48" s="19">
        <v>0.22</v>
      </c>
      <c r="I48" s="16">
        <v>1</v>
      </c>
      <c r="J48" s="38">
        <f t="shared" si="5"/>
        <v>0.33333333333333337</v>
      </c>
      <c r="K48" s="69"/>
      <c r="L48" s="15">
        <v>2</v>
      </c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</row>
    <row r="49" spans="1:37" s="25" customFormat="1" x14ac:dyDescent="0.25">
      <c r="A49" s="5" t="s">
        <v>20</v>
      </c>
      <c r="B49" s="17" t="s">
        <v>19</v>
      </c>
      <c r="C49" s="17" t="s">
        <v>64</v>
      </c>
      <c r="D49" s="43" t="s">
        <v>17</v>
      </c>
      <c r="E49" s="16">
        <v>5</v>
      </c>
      <c r="F49" s="87">
        <v>76</v>
      </c>
      <c r="G49" s="87">
        <v>28</v>
      </c>
      <c r="H49" s="19">
        <v>0.28000000000000003</v>
      </c>
      <c r="I49" s="16">
        <v>1</v>
      </c>
      <c r="J49" s="38">
        <f t="shared" si="5"/>
        <v>0.33333333333333337</v>
      </c>
      <c r="K49" s="69"/>
      <c r="L49" s="15">
        <v>2</v>
      </c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</row>
    <row r="50" spans="1:37" s="10" customFormat="1" x14ac:dyDescent="0.25">
      <c r="A50" s="5" t="s">
        <v>20</v>
      </c>
      <c r="B50" s="17">
        <v>42996</v>
      </c>
      <c r="C50" s="17" t="s">
        <v>64</v>
      </c>
      <c r="D50" s="43" t="s">
        <v>15</v>
      </c>
      <c r="E50" s="16">
        <v>2</v>
      </c>
      <c r="F50" s="87">
        <v>5</v>
      </c>
      <c r="G50" s="87">
        <v>2</v>
      </c>
      <c r="H50" s="19">
        <v>0.4</v>
      </c>
      <c r="I50" s="16">
        <v>0</v>
      </c>
      <c r="J50" s="38">
        <f t="shared" si="5"/>
        <v>0</v>
      </c>
      <c r="K50" s="69">
        <v>133</v>
      </c>
      <c r="L50" s="15">
        <v>2</v>
      </c>
      <c r="M50" s="25"/>
      <c r="N50" s="25"/>
      <c r="O50" s="25"/>
      <c r="P50" s="25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s="10" customFormat="1" x14ac:dyDescent="0.25">
      <c r="A51" s="5" t="s">
        <v>20</v>
      </c>
      <c r="B51" s="17">
        <v>42996</v>
      </c>
      <c r="C51" s="17" t="s">
        <v>64</v>
      </c>
      <c r="D51" s="43" t="s">
        <v>16</v>
      </c>
      <c r="E51" s="16">
        <v>4</v>
      </c>
      <c r="F51" s="87">
        <v>36</v>
      </c>
      <c r="G51" s="87">
        <v>8</v>
      </c>
      <c r="H51" s="19">
        <v>0.22</v>
      </c>
      <c r="I51" s="16">
        <v>1</v>
      </c>
      <c r="J51" s="38">
        <f t="shared" si="5"/>
        <v>0.33333333333333337</v>
      </c>
      <c r="K51" s="69">
        <v>144</v>
      </c>
      <c r="L51" s="15">
        <v>2</v>
      </c>
      <c r="M51" s="25"/>
      <c r="N51" s="25"/>
      <c r="O51" s="25"/>
      <c r="P51" s="25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</row>
    <row r="52" spans="1:37" s="10" customFormat="1" x14ac:dyDescent="0.25">
      <c r="A52" s="5" t="s">
        <v>20</v>
      </c>
      <c r="B52" s="17"/>
      <c r="C52" s="17" t="s">
        <v>64</v>
      </c>
      <c r="D52" s="43" t="s">
        <v>17</v>
      </c>
      <c r="E52" s="16">
        <v>5</v>
      </c>
      <c r="F52" s="87">
        <v>76</v>
      </c>
      <c r="G52" s="87">
        <v>28</v>
      </c>
      <c r="H52" s="19">
        <v>0.28000000000000003</v>
      </c>
      <c r="I52" s="16">
        <v>1</v>
      </c>
      <c r="J52" s="38">
        <f t="shared" si="5"/>
        <v>0.33333333333333337</v>
      </c>
      <c r="K52" s="69">
        <v>132</v>
      </c>
      <c r="L52" s="15">
        <v>2</v>
      </c>
      <c r="M52" s="25"/>
      <c r="N52" s="25"/>
      <c r="O52" s="25"/>
      <c r="P52" s="25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1:37" x14ac:dyDescent="0.25">
      <c r="A53" s="4" t="s">
        <v>13</v>
      </c>
      <c r="B53" s="17">
        <v>43024</v>
      </c>
      <c r="C53" s="17" t="s">
        <v>64</v>
      </c>
      <c r="D53" s="44" t="s">
        <v>3</v>
      </c>
      <c r="E53" s="18">
        <v>1</v>
      </c>
      <c r="F53" s="18">
        <v>17</v>
      </c>
      <c r="G53" s="18">
        <v>9</v>
      </c>
      <c r="H53" s="19">
        <v>0.52941176470588236</v>
      </c>
      <c r="I53" s="16">
        <v>7</v>
      </c>
      <c r="J53" s="38">
        <v>2.3333333333333334E-2</v>
      </c>
      <c r="K53" s="69">
        <v>67</v>
      </c>
      <c r="L53" s="15"/>
    </row>
    <row r="54" spans="1:37" x14ac:dyDescent="0.25">
      <c r="A54" s="4" t="s">
        <v>13</v>
      </c>
      <c r="B54" s="17">
        <v>43024</v>
      </c>
      <c r="C54" s="17" t="s">
        <v>64</v>
      </c>
      <c r="D54" s="43" t="s">
        <v>3</v>
      </c>
      <c r="E54" s="16">
        <v>2</v>
      </c>
      <c r="F54" s="16">
        <v>0</v>
      </c>
      <c r="G54" s="16">
        <v>0</v>
      </c>
      <c r="H54" s="19"/>
      <c r="I54" s="16">
        <v>0</v>
      </c>
      <c r="J54" s="38">
        <v>0</v>
      </c>
      <c r="K54" s="69"/>
      <c r="L54" s="15"/>
    </row>
    <row r="55" spans="1:37" x14ac:dyDescent="0.25">
      <c r="A55" s="4" t="s">
        <v>13</v>
      </c>
      <c r="B55" s="17">
        <v>43024</v>
      </c>
      <c r="C55" s="17" t="s">
        <v>64</v>
      </c>
      <c r="D55" s="43" t="s">
        <v>3</v>
      </c>
      <c r="E55" s="16">
        <v>3</v>
      </c>
      <c r="F55" s="16">
        <v>0</v>
      </c>
      <c r="G55" s="16">
        <v>0</v>
      </c>
      <c r="H55" s="19"/>
      <c r="I55" s="16">
        <v>0</v>
      </c>
      <c r="J55" s="38">
        <v>0</v>
      </c>
      <c r="K55" s="69"/>
      <c r="L55" s="15"/>
    </row>
    <row r="56" spans="1:37" x14ac:dyDescent="0.25">
      <c r="A56" s="4" t="s">
        <v>13</v>
      </c>
      <c r="B56" s="17">
        <v>43024</v>
      </c>
      <c r="C56" s="17" t="s">
        <v>64</v>
      </c>
      <c r="D56" s="43" t="s">
        <v>3</v>
      </c>
      <c r="E56" s="16">
        <v>4</v>
      </c>
      <c r="F56" s="16">
        <v>0</v>
      </c>
      <c r="G56" s="16">
        <v>0</v>
      </c>
      <c r="H56" s="19"/>
      <c r="I56" s="16">
        <v>0</v>
      </c>
      <c r="J56" s="38">
        <v>0</v>
      </c>
      <c r="K56" s="69"/>
      <c r="L56" s="15"/>
    </row>
    <row r="57" spans="1:37" x14ac:dyDescent="0.25">
      <c r="A57" s="13" t="s">
        <v>34</v>
      </c>
      <c r="B57" s="17">
        <v>42967</v>
      </c>
      <c r="C57" s="17" t="s">
        <v>64</v>
      </c>
      <c r="D57" s="44" t="s">
        <v>3</v>
      </c>
      <c r="E57" s="18">
        <v>1</v>
      </c>
      <c r="F57" s="18">
        <v>30</v>
      </c>
      <c r="G57" s="18">
        <v>13</v>
      </c>
      <c r="H57" s="19">
        <f>G57/F57</f>
        <v>0.43333333333333335</v>
      </c>
      <c r="I57" s="16">
        <v>20</v>
      </c>
      <c r="J57" s="38">
        <v>6.6699999999999995E-2</v>
      </c>
      <c r="L57" s="15" t="s">
        <v>21</v>
      </c>
      <c r="M57" s="15" t="s">
        <v>33</v>
      </c>
    </row>
    <row r="58" spans="1:37" s="27" customFormat="1" x14ac:dyDescent="0.25">
      <c r="A58" s="13" t="s">
        <v>34</v>
      </c>
      <c r="B58" s="17">
        <v>42967</v>
      </c>
      <c r="C58" s="17" t="s">
        <v>64</v>
      </c>
      <c r="D58" s="43" t="s">
        <v>3</v>
      </c>
      <c r="E58" s="16">
        <f>E57+1</f>
        <v>2</v>
      </c>
      <c r="F58" s="90">
        <v>32</v>
      </c>
      <c r="G58" s="90">
        <v>17</v>
      </c>
      <c r="H58" s="19">
        <f>G58/F58</f>
        <v>0.53125</v>
      </c>
      <c r="I58" s="16">
        <v>7</v>
      </c>
      <c r="J58" s="38">
        <f>(I58/300)</f>
        <v>2.3333333333333334E-2</v>
      </c>
      <c r="K58" s="140"/>
    </row>
    <row r="59" spans="1:37" s="27" customFormat="1" x14ac:dyDescent="0.25">
      <c r="A59" s="13" t="s">
        <v>34</v>
      </c>
      <c r="B59" s="17">
        <v>42967</v>
      </c>
      <c r="C59" s="17" t="s">
        <v>64</v>
      </c>
      <c r="D59" s="43" t="s">
        <v>3</v>
      </c>
      <c r="E59" s="16">
        <f>E58+1</f>
        <v>3</v>
      </c>
      <c r="F59" s="90">
        <v>38</v>
      </c>
      <c r="G59" s="90">
        <v>18</v>
      </c>
      <c r="H59" s="19">
        <f>G59/F59</f>
        <v>0.47368421052631576</v>
      </c>
      <c r="I59" s="16">
        <v>9</v>
      </c>
      <c r="J59" s="38">
        <f>(I59/300)</f>
        <v>0.03</v>
      </c>
      <c r="K59" s="140"/>
    </row>
    <row r="60" spans="1:37" s="27" customFormat="1" x14ac:dyDescent="0.25">
      <c r="A60" s="13" t="s">
        <v>34</v>
      </c>
      <c r="B60" s="17">
        <v>42967</v>
      </c>
      <c r="C60" s="17" t="s">
        <v>64</v>
      </c>
      <c r="D60" s="43" t="s">
        <v>3</v>
      </c>
      <c r="E60" s="16">
        <f>E59+1</f>
        <v>4</v>
      </c>
      <c r="F60" s="90">
        <v>30</v>
      </c>
      <c r="G60" s="90">
        <v>15</v>
      </c>
      <c r="H60" s="19">
        <f>G60/F60</f>
        <v>0.5</v>
      </c>
      <c r="I60" s="16">
        <v>6</v>
      </c>
      <c r="J60" s="38">
        <f>(I60/300)</f>
        <v>0.02</v>
      </c>
      <c r="K60" s="140"/>
    </row>
    <row r="61" spans="1:37" s="27" customFormat="1" x14ac:dyDescent="0.25">
      <c r="A61" s="13" t="s">
        <v>34</v>
      </c>
      <c r="B61" s="17">
        <v>42994</v>
      </c>
      <c r="C61" s="17" t="s">
        <v>64</v>
      </c>
      <c r="D61" s="44" t="s">
        <v>3</v>
      </c>
      <c r="E61" s="18">
        <v>1</v>
      </c>
      <c r="F61" s="89">
        <v>3</v>
      </c>
      <c r="G61" s="89">
        <v>0</v>
      </c>
      <c r="H61" s="19">
        <v>0</v>
      </c>
      <c r="I61" s="16">
        <v>2</v>
      </c>
      <c r="J61" s="38">
        <v>6.7000000000000002E-3</v>
      </c>
      <c r="K61" s="74"/>
    </row>
    <row r="62" spans="1:37" s="27" customFormat="1" x14ac:dyDescent="0.25">
      <c r="A62" s="13" t="s">
        <v>34</v>
      </c>
      <c r="B62" s="17">
        <v>42994</v>
      </c>
      <c r="C62" s="17" t="s">
        <v>64</v>
      </c>
      <c r="D62" s="43" t="s">
        <v>3</v>
      </c>
      <c r="E62" s="16">
        <v>2</v>
      </c>
      <c r="F62" s="90">
        <v>1</v>
      </c>
      <c r="G62" s="90">
        <v>0</v>
      </c>
      <c r="H62" s="19">
        <v>0</v>
      </c>
      <c r="I62" s="16">
        <v>1</v>
      </c>
      <c r="J62" s="38">
        <v>3.3333333333333335E-3</v>
      </c>
      <c r="K62" s="140"/>
    </row>
    <row r="63" spans="1:37" s="27" customFormat="1" x14ac:dyDescent="0.25">
      <c r="A63" s="13" t="s">
        <v>34</v>
      </c>
      <c r="B63" s="17">
        <v>42994</v>
      </c>
      <c r="C63" s="17" t="s">
        <v>64</v>
      </c>
      <c r="D63" s="43" t="s">
        <v>3</v>
      </c>
      <c r="E63" s="16">
        <v>3</v>
      </c>
      <c r="F63" s="90">
        <v>1</v>
      </c>
      <c r="G63" s="90">
        <v>0</v>
      </c>
      <c r="H63" s="19">
        <v>0</v>
      </c>
      <c r="I63" s="16">
        <v>2</v>
      </c>
      <c r="J63" s="38">
        <v>6.6666666666666671E-3</v>
      </c>
      <c r="K63" s="140"/>
    </row>
    <row r="64" spans="1:37" s="27" customFormat="1" x14ac:dyDescent="0.25">
      <c r="A64" s="13" t="s">
        <v>34</v>
      </c>
      <c r="B64" s="17">
        <v>42994</v>
      </c>
      <c r="C64" s="17" t="s">
        <v>64</v>
      </c>
      <c r="D64" s="43" t="s">
        <v>3</v>
      </c>
      <c r="E64" s="16">
        <v>4</v>
      </c>
      <c r="F64" s="90">
        <v>2</v>
      </c>
      <c r="G64" s="90">
        <v>0</v>
      </c>
      <c r="H64" s="19">
        <v>0</v>
      </c>
      <c r="I64" s="16">
        <v>1</v>
      </c>
      <c r="J64" s="38">
        <v>3.3333333333333335E-3</v>
      </c>
      <c r="K64" s="140"/>
    </row>
    <row r="65" spans="1:37" s="27" customFormat="1" x14ac:dyDescent="0.25">
      <c r="A65" s="13" t="s">
        <v>34</v>
      </c>
      <c r="B65" s="17">
        <v>43016</v>
      </c>
      <c r="C65" s="17" t="s">
        <v>64</v>
      </c>
      <c r="D65" s="44" t="s">
        <v>3</v>
      </c>
      <c r="E65" s="18">
        <v>1</v>
      </c>
      <c r="F65" s="89">
        <v>4</v>
      </c>
      <c r="G65" s="89">
        <v>1</v>
      </c>
      <c r="H65" s="19">
        <f t="shared" ref="H65:H70" si="6">G65/F65</f>
        <v>0.25</v>
      </c>
      <c r="I65" s="16">
        <v>3</v>
      </c>
      <c r="J65" s="38">
        <v>6.7000000000000002E-3</v>
      </c>
      <c r="K65" s="74">
        <v>110</v>
      </c>
    </row>
    <row r="66" spans="1:37" s="27" customFormat="1" x14ac:dyDescent="0.25">
      <c r="A66" s="13" t="s">
        <v>34</v>
      </c>
      <c r="B66" s="17">
        <v>43016</v>
      </c>
      <c r="C66" s="17" t="s">
        <v>64</v>
      </c>
      <c r="D66" s="43" t="s">
        <v>3</v>
      </c>
      <c r="E66" s="16">
        <f>E65+1</f>
        <v>2</v>
      </c>
      <c r="F66" s="90">
        <v>2</v>
      </c>
      <c r="G66" s="90">
        <v>0</v>
      </c>
      <c r="H66" s="19">
        <f t="shared" si="6"/>
        <v>0</v>
      </c>
      <c r="I66" s="16">
        <v>2</v>
      </c>
      <c r="J66" s="38">
        <f t="shared" ref="J66:J76" si="7">(I66/300)</f>
        <v>6.6666666666666671E-3</v>
      </c>
      <c r="K66" s="70">
        <v>104</v>
      </c>
    </row>
    <row r="67" spans="1:37" s="27" customFormat="1" x14ac:dyDescent="0.25">
      <c r="A67" s="13" t="s">
        <v>34</v>
      </c>
      <c r="B67" s="17">
        <v>43016</v>
      </c>
      <c r="C67" s="17" t="s">
        <v>64</v>
      </c>
      <c r="D67" s="43" t="s">
        <v>3</v>
      </c>
      <c r="E67" s="16">
        <f>E66+1</f>
        <v>3</v>
      </c>
      <c r="F67" s="90">
        <v>3</v>
      </c>
      <c r="G67" s="90">
        <v>0</v>
      </c>
      <c r="H67" s="19">
        <f t="shared" si="6"/>
        <v>0</v>
      </c>
      <c r="I67" s="16">
        <v>4</v>
      </c>
      <c r="J67" s="38">
        <f t="shared" si="7"/>
        <v>1.3333333333333334E-2</v>
      </c>
      <c r="K67" s="70">
        <v>192</v>
      </c>
    </row>
    <row r="68" spans="1:37" s="27" customFormat="1" x14ac:dyDescent="0.25">
      <c r="A68" s="13" t="s">
        <v>34</v>
      </c>
      <c r="B68" s="17">
        <v>43016</v>
      </c>
      <c r="C68" s="17" t="s">
        <v>64</v>
      </c>
      <c r="D68" s="43" t="s">
        <v>3</v>
      </c>
      <c r="E68" s="16">
        <f>E67+1</f>
        <v>4</v>
      </c>
      <c r="F68" s="90">
        <v>2</v>
      </c>
      <c r="G68" s="90">
        <v>0</v>
      </c>
      <c r="H68" s="19">
        <f t="shared" si="6"/>
        <v>0</v>
      </c>
      <c r="I68" s="16">
        <v>2</v>
      </c>
      <c r="J68" s="38">
        <f t="shared" si="7"/>
        <v>6.6666666666666671E-3</v>
      </c>
      <c r="K68" s="70">
        <v>110</v>
      </c>
    </row>
    <row r="69" spans="1:37" s="10" customFormat="1" x14ac:dyDescent="0.25">
      <c r="A69" s="4" t="s">
        <v>13</v>
      </c>
      <c r="B69" s="17">
        <v>42979</v>
      </c>
      <c r="C69" s="17" t="s">
        <v>64</v>
      </c>
      <c r="D69" s="44" t="s">
        <v>3</v>
      </c>
      <c r="E69" s="18">
        <v>1</v>
      </c>
      <c r="F69" s="18">
        <v>3</v>
      </c>
      <c r="G69" s="18">
        <v>3</v>
      </c>
      <c r="H69" s="19">
        <f t="shared" si="6"/>
        <v>1</v>
      </c>
      <c r="I69" s="16">
        <v>5</v>
      </c>
      <c r="J69" s="38">
        <f t="shared" si="7"/>
        <v>1.6666666666666666E-2</v>
      </c>
      <c r="K69" s="69"/>
      <c r="L69" s="15"/>
      <c r="M69" s="25"/>
      <c r="N69" s="25"/>
      <c r="O69" s="25"/>
      <c r="P69" s="25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</row>
    <row r="70" spans="1:37" x14ac:dyDescent="0.25">
      <c r="A70" s="4" t="s">
        <v>13</v>
      </c>
      <c r="B70" s="17">
        <v>43001</v>
      </c>
      <c r="C70" s="17" t="s">
        <v>64</v>
      </c>
      <c r="D70" s="44" t="s">
        <v>3</v>
      </c>
      <c r="E70" s="18">
        <v>1</v>
      </c>
      <c r="F70" s="18">
        <v>12</v>
      </c>
      <c r="G70" s="18">
        <v>8</v>
      </c>
      <c r="H70" s="19">
        <f t="shared" si="6"/>
        <v>0.66666666666666663</v>
      </c>
      <c r="I70" s="16">
        <v>5</v>
      </c>
      <c r="J70" s="38">
        <f t="shared" si="7"/>
        <v>1.6666666666666666E-2</v>
      </c>
      <c r="K70" s="69"/>
      <c r="L70" s="15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</row>
    <row r="71" spans="1:37" x14ac:dyDescent="0.25">
      <c r="A71" s="4" t="s">
        <v>13</v>
      </c>
      <c r="B71" s="17">
        <v>42979</v>
      </c>
      <c r="C71" s="17" t="s">
        <v>64</v>
      </c>
      <c r="D71" s="43" t="s">
        <v>3</v>
      </c>
      <c r="E71" s="16">
        <f>E69+1</f>
        <v>2</v>
      </c>
      <c r="F71" s="16" t="s">
        <v>12</v>
      </c>
      <c r="G71" s="16" t="s">
        <v>12</v>
      </c>
      <c r="H71" s="19"/>
      <c r="I71" s="16" t="s">
        <v>12</v>
      </c>
      <c r="J71" s="38" t="e">
        <f t="shared" si="7"/>
        <v>#VALUE!</v>
      </c>
      <c r="K71" s="69"/>
      <c r="L71" s="136" t="s">
        <v>68</v>
      </c>
      <c r="M71" s="136"/>
      <c r="N71" s="136"/>
      <c r="O71" s="136"/>
      <c r="P71" s="25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</row>
    <row r="72" spans="1:37" x14ac:dyDescent="0.25">
      <c r="A72" s="4" t="s">
        <v>13</v>
      </c>
      <c r="B72" s="17">
        <v>42979</v>
      </c>
      <c r="C72" s="17" t="s">
        <v>64</v>
      </c>
      <c r="D72" s="43" t="s">
        <v>3</v>
      </c>
      <c r="E72" s="16">
        <f>E71+1</f>
        <v>3</v>
      </c>
      <c r="F72" s="16" t="s">
        <v>12</v>
      </c>
      <c r="G72" s="16" t="s">
        <v>12</v>
      </c>
      <c r="H72" s="19"/>
      <c r="I72" s="16" t="s">
        <v>12</v>
      </c>
      <c r="J72" s="38" t="e">
        <f t="shared" si="7"/>
        <v>#VALUE!</v>
      </c>
      <c r="K72" s="69"/>
      <c r="L72" s="136" t="s">
        <v>67</v>
      </c>
      <c r="M72" s="136"/>
      <c r="N72" s="136"/>
      <c r="O72" s="136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</row>
    <row r="73" spans="1:37" x14ac:dyDescent="0.25">
      <c r="A73" s="4" t="s">
        <v>13</v>
      </c>
      <c r="B73" s="17">
        <v>42979</v>
      </c>
      <c r="C73" s="17" t="s">
        <v>64</v>
      </c>
      <c r="D73" s="43" t="s">
        <v>3</v>
      </c>
      <c r="E73" s="16">
        <f>E72+1</f>
        <v>4</v>
      </c>
      <c r="F73" s="16" t="s">
        <v>12</v>
      </c>
      <c r="G73" s="16" t="s">
        <v>12</v>
      </c>
      <c r="H73" s="19"/>
      <c r="I73" s="16" t="s">
        <v>12</v>
      </c>
      <c r="J73" s="38" t="e">
        <f t="shared" si="7"/>
        <v>#VALUE!</v>
      </c>
      <c r="K73" s="69"/>
      <c r="L73" s="15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</row>
    <row r="74" spans="1:37" x14ac:dyDescent="0.25">
      <c r="A74" s="4" t="s">
        <v>13</v>
      </c>
      <c r="B74" s="17">
        <v>43001</v>
      </c>
      <c r="C74" s="17" t="s">
        <v>64</v>
      </c>
      <c r="D74" s="43" t="s">
        <v>3</v>
      </c>
      <c r="E74" s="16">
        <f>E70+1</f>
        <v>2</v>
      </c>
      <c r="F74" s="16" t="s">
        <v>12</v>
      </c>
      <c r="G74" s="16" t="s">
        <v>12</v>
      </c>
      <c r="H74" s="19"/>
      <c r="I74" s="16" t="s">
        <v>12</v>
      </c>
      <c r="J74" s="38" t="e">
        <f t="shared" si="7"/>
        <v>#VALUE!</v>
      </c>
      <c r="K74" s="69"/>
      <c r="L74" s="15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</row>
    <row r="75" spans="1:37" x14ac:dyDescent="0.25">
      <c r="A75" s="4" t="s">
        <v>13</v>
      </c>
      <c r="B75" s="17">
        <v>43001</v>
      </c>
      <c r="C75" s="17" t="s">
        <v>64</v>
      </c>
      <c r="D75" s="43" t="s">
        <v>3</v>
      </c>
      <c r="E75" s="16">
        <f>E74+1</f>
        <v>3</v>
      </c>
      <c r="F75" s="16" t="s">
        <v>12</v>
      </c>
      <c r="G75" s="16" t="s">
        <v>12</v>
      </c>
      <c r="H75" s="19"/>
      <c r="I75" s="16" t="s">
        <v>12</v>
      </c>
      <c r="J75" s="38" t="e">
        <f t="shared" si="7"/>
        <v>#VALUE!</v>
      </c>
      <c r="K75" s="69"/>
      <c r="L75" s="15"/>
    </row>
    <row r="76" spans="1:37" x14ac:dyDescent="0.25">
      <c r="A76" s="4" t="s">
        <v>13</v>
      </c>
      <c r="B76" s="17">
        <v>43001</v>
      </c>
      <c r="C76" s="17" t="s">
        <v>64</v>
      </c>
      <c r="D76" s="43" t="s">
        <v>3</v>
      </c>
      <c r="E76" s="16">
        <f>E75+1</f>
        <v>4</v>
      </c>
      <c r="F76" s="16" t="s">
        <v>12</v>
      </c>
      <c r="G76" s="16" t="s">
        <v>12</v>
      </c>
      <c r="H76" s="19"/>
      <c r="I76" s="16" t="s">
        <v>12</v>
      </c>
      <c r="J76" s="38" t="e">
        <f t="shared" si="7"/>
        <v>#VALUE!</v>
      </c>
      <c r="K76" s="69"/>
      <c r="L76" s="15"/>
    </row>
    <row r="77" spans="1:37" s="134" customFormat="1" ht="21" x14ac:dyDescent="0.35">
      <c r="A77" s="128"/>
      <c r="B77" s="129"/>
      <c r="C77" s="129"/>
      <c r="D77" s="130"/>
      <c r="E77" s="131"/>
      <c r="F77" s="132">
        <f>SUM(F3:F68)</f>
        <v>2584</v>
      </c>
      <c r="G77" s="132">
        <f>SUM(G3:G68)</f>
        <v>968</v>
      </c>
      <c r="H77" s="153">
        <f>G77/F77</f>
        <v>0.37461300309597523</v>
      </c>
      <c r="I77" s="131"/>
      <c r="J77" s="133">
        <f>SUM((I3:I70))/((COUNTA((I3:I70))*300))</f>
        <v>1.7401960784313726E-2</v>
      </c>
      <c r="K77" s="152">
        <f>(SUM(K2:K76))/(COUNT(K2:K76))</f>
        <v>132.32142857142858</v>
      </c>
    </row>
    <row r="78" spans="1:37" s="119" customFormat="1" x14ac:dyDescent="0.25">
      <c r="A78" s="112"/>
      <c r="B78" s="113"/>
      <c r="C78" s="113"/>
      <c r="D78" s="114"/>
      <c r="E78" s="115"/>
      <c r="F78" s="116"/>
      <c r="G78" s="116"/>
      <c r="H78" s="117">
        <f>AVERAGE(H3:H68)</f>
        <v>0.28392083759866182</v>
      </c>
      <c r="I78" s="115"/>
      <c r="J78" s="118"/>
      <c r="K78" s="141"/>
    </row>
    <row r="79" spans="1:37" s="119" customFormat="1" x14ac:dyDescent="0.25">
      <c r="A79" s="112"/>
      <c r="B79" s="113"/>
      <c r="C79" s="113"/>
      <c r="D79" s="114"/>
      <c r="E79" s="115"/>
      <c r="F79" s="116"/>
      <c r="G79" s="116"/>
      <c r="H79" s="117"/>
      <c r="I79" s="115"/>
      <c r="J79" s="118"/>
      <c r="K79" s="141"/>
    </row>
    <row r="80" spans="1:37" x14ac:dyDescent="0.25">
      <c r="A80" s="5" t="s">
        <v>36</v>
      </c>
      <c r="B80" s="84">
        <v>42971</v>
      </c>
      <c r="C80" s="84" t="s">
        <v>66</v>
      </c>
      <c r="D80" s="44" t="s">
        <v>4</v>
      </c>
      <c r="E80" s="15">
        <v>40</v>
      </c>
      <c r="F80" s="88">
        <v>4</v>
      </c>
      <c r="G80" s="88">
        <v>0</v>
      </c>
      <c r="H80" s="19">
        <f t="shared" ref="H80:H103" si="8">G80/F80</f>
        <v>0</v>
      </c>
      <c r="I80" s="16">
        <v>3</v>
      </c>
      <c r="J80" s="38">
        <f>(I80/300)</f>
        <v>0.01</v>
      </c>
      <c r="K80" s="74"/>
      <c r="L80" s="24"/>
    </row>
    <row r="81" spans="1:12" x14ac:dyDescent="0.25">
      <c r="A81" s="5" t="s">
        <v>36</v>
      </c>
      <c r="B81" s="84">
        <v>42971</v>
      </c>
      <c r="C81" s="84" t="s">
        <v>66</v>
      </c>
      <c r="D81" s="44" t="s">
        <v>4</v>
      </c>
      <c r="E81" s="15">
        <v>41</v>
      </c>
      <c r="F81" s="88">
        <v>3</v>
      </c>
      <c r="G81" s="88">
        <v>0</v>
      </c>
      <c r="H81" s="19">
        <f t="shared" si="8"/>
        <v>0</v>
      </c>
      <c r="I81" s="16">
        <v>1</v>
      </c>
      <c r="J81" s="38">
        <v>3.3E-3</v>
      </c>
      <c r="K81" s="74"/>
      <c r="L81" s="24"/>
    </row>
    <row r="82" spans="1:12" x14ac:dyDescent="0.25">
      <c r="A82" s="5" t="s">
        <v>36</v>
      </c>
      <c r="B82" s="84">
        <v>42971</v>
      </c>
      <c r="C82" s="84" t="s">
        <v>66</v>
      </c>
      <c r="D82" s="44" t="s">
        <v>4</v>
      </c>
      <c r="E82" s="15">
        <v>42</v>
      </c>
      <c r="F82" s="88">
        <v>2</v>
      </c>
      <c r="G82" s="88">
        <v>0</v>
      </c>
      <c r="H82" s="19">
        <f t="shared" si="8"/>
        <v>0</v>
      </c>
      <c r="I82" s="16">
        <v>1</v>
      </c>
      <c r="J82" s="38">
        <f t="shared" ref="J82:J103" si="9">(I82/300)</f>
        <v>3.3333333333333335E-3</v>
      </c>
      <c r="K82" s="74"/>
      <c r="L82" s="24"/>
    </row>
    <row r="83" spans="1:12" x14ac:dyDescent="0.25">
      <c r="A83" s="5" t="s">
        <v>36</v>
      </c>
      <c r="B83" s="84">
        <v>42998</v>
      </c>
      <c r="C83" s="84" t="s">
        <v>66</v>
      </c>
      <c r="D83" s="44" t="s">
        <v>47</v>
      </c>
      <c r="E83" s="15">
        <v>40</v>
      </c>
      <c r="F83" s="88">
        <v>4</v>
      </c>
      <c r="G83" s="88">
        <v>0</v>
      </c>
      <c r="H83" s="19">
        <f t="shared" si="8"/>
        <v>0</v>
      </c>
      <c r="I83" s="16">
        <v>1</v>
      </c>
      <c r="J83" s="38">
        <f t="shared" si="9"/>
        <v>3.3333333333333335E-3</v>
      </c>
      <c r="K83" s="142"/>
      <c r="L83" s="24"/>
    </row>
    <row r="84" spans="1:12" x14ac:dyDescent="0.25">
      <c r="A84" s="5" t="s">
        <v>36</v>
      </c>
      <c r="B84" s="84">
        <v>42998</v>
      </c>
      <c r="C84" s="84" t="s">
        <v>66</v>
      </c>
      <c r="D84" s="44" t="s">
        <v>47</v>
      </c>
      <c r="E84" s="15">
        <v>41</v>
      </c>
      <c r="F84" s="88">
        <v>8</v>
      </c>
      <c r="G84" s="88">
        <v>1</v>
      </c>
      <c r="H84" s="19">
        <f t="shared" si="8"/>
        <v>0.125</v>
      </c>
      <c r="I84" s="16">
        <v>1</v>
      </c>
      <c r="J84" s="38">
        <f t="shared" si="9"/>
        <v>3.3333333333333335E-3</v>
      </c>
      <c r="K84" s="142"/>
      <c r="L84" s="111" t="s">
        <v>63</v>
      </c>
    </row>
    <row r="85" spans="1:12" x14ac:dyDescent="0.25">
      <c r="A85" s="5" t="s">
        <v>36</v>
      </c>
      <c r="B85" s="84">
        <v>42998</v>
      </c>
      <c r="C85" s="84" t="s">
        <v>66</v>
      </c>
      <c r="D85" s="44" t="s">
        <v>47</v>
      </c>
      <c r="E85" s="15"/>
      <c r="F85" s="88"/>
      <c r="G85" s="88"/>
      <c r="H85" s="19" t="e">
        <f t="shared" si="8"/>
        <v>#DIV/0!</v>
      </c>
      <c r="I85" s="16">
        <v>0</v>
      </c>
      <c r="J85" s="38">
        <f t="shared" si="9"/>
        <v>0</v>
      </c>
      <c r="K85" s="142"/>
      <c r="L85" s="24"/>
    </row>
    <row r="86" spans="1:12" x14ac:dyDescent="0.25">
      <c r="A86" s="27" t="s">
        <v>61</v>
      </c>
      <c r="B86" s="17">
        <v>42972</v>
      </c>
      <c r="C86" s="17" t="s">
        <v>66</v>
      </c>
      <c r="D86" s="63" t="s">
        <v>55</v>
      </c>
      <c r="E86" s="63" t="s">
        <v>56</v>
      </c>
      <c r="F86" s="91">
        <v>143</v>
      </c>
      <c r="G86" s="63">
        <v>14</v>
      </c>
      <c r="H86" s="65">
        <f t="shared" si="8"/>
        <v>9.7902097902097904E-2</v>
      </c>
      <c r="I86" s="64">
        <v>30</v>
      </c>
      <c r="J86" s="96">
        <f t="shared" si="9"/>
        <v>0.1</v>
      </c>
      <c r="K86" s="101">
        <v>68</v>
      </c>
    </row>
    <row r="87" spans="1:12" x14ac:dyDescent="0.25">
      <c r="A87" s="27" t="s">
        <v>61</v>
      </c>
      <c r="B87" s="17">
        <v>42972</v>
      </c>
      <c r="C87" s="17" t="s">
        <v>66</v>
      </c>
      <c r="D87" s="63" t="s">
        <v>55</v>
      </c>
      <c r="E87" s="63" t="s">
        <v>57</v>
      </c>
      <c r="F87" s="91">
        <v>131</v>
      </c>
      <c r="G87" s="63">
        <v>9</v>
      </c>
      <c r="H87" s="65">
        <f t="shared" si="8"/>
        <v>6.8702290076335881E-2</v>
      </c>
      <c r="I87" s="64">
        <v>25</v>
      </c>
      <c r="J87" s="96">
        <f t="shared" si="9"/>
        <v>8.3333333333333329E-2</v>
      </c>
      <c r="K87" s="101">
        <v>41</v>
      </c>
    </row>
    <row r="88" spans="1:12" x14ac:dyDescent="0.25">
      <c r="A88" s="27" t="s">
        <v>61</v>
      </c>
      <c r="B88" s="17">
        <v>42972</v>
      </c>
      <c r="C88" s="17" t="s">
        <v>66</v>
      </c>
      <c r="D88" s="63" t="s">
        <v>55</v>
      </c>
      <c r="E88" s="63" t="s">
        <v>58</v>
      </c>
      <c r="F88" s="91">
        <v>127</v>
      </c>
      <c r="G88" s="63">
        <v>7</v>
      </c>
      <c r="H88" s="65">
        <f t="shared" si="8"/>
        <v>5.5118110236220472E-2</v>
      </c>
      <c r="I88" s="64">
        <v>6</v>
      </c>
      <c r="J88" s="96">
        <f t="shared" si="9"/>
        <v>0.02</v>
      </c>
      <c r="K88" s="101">
        <v>45</v>
      </c>
    </row>
    <row r="89" spans="1:12" s="23" customFormat="1" x14ac:dyDescent="0.25">
      <c r="A89" s="27" t="s">
        <v>61</v>
      </c>
      <c r="B89" s="17">
        <v>43000</v>
      </c>
      <c r="C89" s="17" t="s">
        <v>66</v>
      </c>
      <c r="D89" s="63" t="s">
        <v>55</v>
      </c>
      <c r="E89" s="63" t="s">
        <v>56</v>
      </c>
      <c r="F89" s="91">
        <v>170</v>
      </c>
      <c r="G89" s="63">
        <v>16</v>
      </c>
      <c r="H89" s="65">
        <f t="shared" si="8"/>
        <v>9.4117647058823528E-2</v>
      </c>
      <c r="I89" s="64">
        <v>14</v>
      </c>
      <c r="J89" s="96">
        <f t="shared" si="9"/>
        <v>4.6666666666666669E-2</v>
      </c>
      <c r="K89" s="101">
        <v>95</v>
      </c>
    </row>
    <row r="90" spans="1:12" s="23" customFormat="1" x14ac:dyDescent="0.25">
      <c r="A90" s="27" t="s">
        <v>61</v>
      </c>
      <c r="B90" s="17">
        <v>43000</v>
      </c>
      <c r="C90" s="17" t="s">
        <v>66</v>
      </c>
      <c r="D90" s="63" t="s">
        <v>55</v>
      </c>
      <c r="E90" s="63" t="s">
        <v>57</v>
      </c>
      <c r="F90" s="91">
        <v>152</v>
      </c>
      <c r="G90" s="63">
        <v>12</v>
      </c>
      <c r="H90" s="65">
        <f t="shared" si="8"/>
        <v>7.8947368421052627E-2</v>
      </c>
      <c r="I90" s="64">
        <v>14</v>
      </c>
      <c r="J90" s="96">
        <f t="shared" si="9"/>
        <v>4.6666666666666669E-2</v>
      </c>
      <c r="K90" s="101">
        <v>73</v>
      </c>
    </row>
    <row r="91" spans="1:12" s="6" customFormat="1" x14ac:dyDescent="0.25">
      <c r="A91" s="27" t="s">
        <v>61</v>
      </c>
      <c r="B91" s="28">
        <v>43000</v>
      </c>
      <c r="C91" s="81" t="s">
        <v>66</v>
      </c>
      <c r="D91" s="63" t="s">
        <v>55</v>
      </c>
      <c r="E91" s="63" t="s">
        <v>58</v>
      </c>
      <c r="F91" s="91">
        <v>144</v>
      </c>
      <c r="G91" s="63">
        <v>13</v>
      </c>
      <c r="H91" s="65">
        <f t="shared" si="8"/>
        <v>9.0277777777777776E-2</v>
      </c>
      <c r="I91" s="107">
        <v>8</v>
      </c>
      <c r="J91" s="108">
        <f t="shared" si="9"/>
        <v>2.6666666666666668E-2</v>
      </c>
      <c r="K91" s="101">
        <v>79</v>
      </c>
    </row>
    <row r="92" spans="1:12" s="6" customFormat="1" x14ac:dyDescent="0.25">
      <c r="A92" s="27" t="s">
        <v>61</v>
      </c>
      <c r="B92" s="28">
        <v>43021</v>
      </c>
      <c r="C92" s="81" t="s">
        <v>66</v>
      </c>
      <c r="D92" s="63" t="s">
        <v>55</v>
      </c>
      <c r="E92" s="63" t="s">
        <v>56</v>
      </c>
      <c r="F92" s="91">
        <v>214</v>
      </c>
      <c r="G92" s="63">
        <v>13</v>
      </c>
      <c r="H92" s="65">
        <f t="shared" si="8"/>
        <v>6.0747663551401869E-2</v>
      </c>
      <c r="I92" s="107">
        <v>23</v>
      </c>
      <c r="J92" s="108">
        <f t="shared" si="9"/>
        <v>7.6666666666666661E-2</v>
      </c>
      <c r="K92" s="101">
        <v>107</v>
      </c>
    </row>
    <row r="93" spans="1:12" s="6" customFormat="1" x14ac:dyDescent="0.25">
      <c r="A93" s="27" t="s">
        <v>61</v>
      </c>
      <c r="B93" s="28">
        <v>43021</v>
      </c>
      <c r="C93" s="81" t="s">
        <v>66</v>
      </c>
      <c r="D93" s="63" t="s">
        <v>55</v>
      </c>
      <c r="E93" s="63" t="s">
        <v>57</v>
      </c>
      <c r="F93" s="91">
        <v>190</v>
      </c>
      <c r="G93" s="63">
        <v>21</v>
      </c>
      <c r="H93" s="65">
        <f t="shared" si="8"/>
        <v>0.11052631578947368</v>
      </c>
      <c r="I93" s="107">
        <v>16</v>
      </c>
      <c r="J93" s="108">
        <f t="shared" si="9"/>
        <v>5.3333333333333337E-2</v>
      </c>
      <c r="K93" s="101">
        <v>97</v>
      </c>
    </row>
    <row r="94" spans="1:12" s="6" customFormat="1" x14ac:dyDescent="0.25">
      <c r="A94" s="27" t="s">
        <v>61</v>
      </c>
      <c r="B94" s="28">
        <v>43021</v>
      </c>
      <c r="C94" s="81" t="s">
        <v>66</v>
      </c>
      <c r="D94" s="63" t="s">
        <v>55</v>
      </c>
      <c r="E94" s="63" t="s">
        <v>58</v>
      </c>
      <c r="F94" s="91">
        <v>184</v>
      </c>
      <c r="G94" s="63">
        <v>20</v>
      </c>
      <c r="H94" s="65">
        <f t="shared" si="8"/>
        <v>0.10869565217391304</v>
      </c>
      <c r="I94" s="107">
        <v>13</v>
      </c>
      <c r="J94" s="108">
        <f t="shared" si="9"/>
        <v>4.3333333333333335E-2</v>
      </c>
      <c r="K94" s="101">
        <v>111</v>
      </c>
    </row>
    <row r="95" spans="1:12" s="6" customFormat="1" x14ac:dyDescent="0.25">
      <c r="A95" s="5" t="s">
        <v>32</v>
      </c>
      <c r="B95" s="28">
        <v>42973</v>
      </c>
      <c r="C95" s="81" t="s">
        <v>66</v>
      </c>
      <c r="D95" s="44" t="s">
        <v>4</v>
      </c>
      <c r="E95" s="18">
        <v>1</v>
      </c>
      <c r="F95" s="34">
        <v>14</v>
      </c>
      <c r="G95" s="34">
        <v>5</v>
      </c>
      <c r="H95" s="19">
        <f t="shared" si="8"/>
        <v>0.35714285714285715</v>
      </c>
      <c r="I95" s="16">
        <v>9</v>
      </c>
      <c r="J95" s="39">
        <f t="shared" si="9"/>
        <v>0.03</v>
      </c>
      <c r="K95" s="143"/>
      <c r="L95" s="74"/>
    </row>
    <row r="96" spans="1:12" s="6" customFormat="1" x14ac:dyDescent="0.25">
      <c r="A96" s="5" t="s">
        <v>32</v>
      </c>
      <c r="B96" s="28">
        <v>42973</v>
      </c>
      <c r="C96" s="81" t="s">
        <v>66</v>
      </c>
      <c r="D96" s="43" t="s">
        <v>4</v>
      </c>
      <c r="E96" s="16">
        <f>E95+1</f>
        <v>2</v>
      </c>
      <c r="F96" s="35">
        <v>2</v>
      </c>
      <c r="G96" s="35">
        <v>2</v>
      </c>
      <c r="H96" s="19">
        <f t="shared" si="8"/>
        <v>1</v>
      </c>
      <c r="I96" s="16">
        <v>0</v>
      </c>
      <c r="J96" s="39">
        <f t="shared" si="9"/>
        <v>0</v>
      </c>
      <c r="K96" s="143"/>
      <c r="L96" s="74"/>
    </row>
    <row r="97" spans="1:13" s="6" customFormat="1" x14ac:dyDescent="0.25">
      <c r="A97" s="5" t="s">
        <v>32</v>
      </c>
      <c r="B97" s="28">
        <v>42973</v>
      </c>
      <c r="C97" s="81" t="s">
        <v>66</v>
      </c>
      <c r="D97" s="43" t="s">
        <v>4</v>
      </c>
      <c r="E97" s="16">
        <f>E96+1</f>
        <v>3</v>
      </c>
      <c r="F97" s="34">
        <v>0</v>
      </c>
      <c r="G97" s="34">
        <v>0</v>
      </c>
      <c r="H97" s="19" t="e">
        <f t="shared" si="8"/>
        <v>#DIV/0!</v>
      </c>
      <c r="I97" s="16">
        <v>0</v>
      </c>
      <c r="J97" s="39">
        <f t="shared" si="9"/>
        <v>0</v>
      </c>
      <c r="K97" s="143"/>
      <c r="L97" s="74"/>
    </row>
    <row r="98" spans="1:13" s="6" customFormat="1" x14ac:dyDescent="0.25">
      <c r="A98" s="27"/>
      <c r="B98" s="28">
        <v>43001</v>
      </c>
      <c r="C98" s="81" t="s">
        <v>66</v>
      </c>
      <c r="D98" s="44" t="s">
        <v>4</v>
      </c>
      <c r="E98" s="18">
        <v>1</v>
      </c>
      <c r="F98" s="34">
        <v>12</v>
      </c>
      <c r="G98" s="34">
        <v>2</v>
      </c>
      <c r="H98" s="19">
        <f t="shared" si="8"/>
        <v>0.16666666666666666</v>
      </c>
      <c r="I98" s="16">
        <v>2</v>
      </c>
      <c r="J98" s="39">
        <f t="shared" si="9"/>
        <v>6.6666666666666671E-3</v>
      </c>
      <c r="K98" s="144"/>
    </row>
    <row r="99" spans="1:13" s="6" customFormat="1" x14ac:dyDescent="0.25">
      <c r="A99" s="5" t="s">
        <v>32</v>
      </c>
      <c r="B99" s="28">
        <v>43001</v>
      </c>
      <c r="C99" s="81" t="s">
        <v>66</v>
      </c>
      <c r="D99" s="43" t="s">
        <v>4</v>
      </c>
      <c r="E99" s="16">
        <f>E98+1</f>
        <v>2</v>
      </c>
      <c r="F99" s="35"/>
      <c r="G99" s="35"/>
      <c r="H99" s="19" t="e">
        <f t="shared" si="8"/>
        <v>#DIV/0!</v>
      </c>
      <c r="I99" s="16">
        <v>3</v>
      </c>
      <c r="J99" s="39">
        <f t="shared" si="9"/>
        <v>0.01</v>
      </c>
      <c r="K99" s="144"/>
    </row>
    <row r="100" spans="1:13" s="6" customFormat="1" x14ac:dyDescent="0.25">
      <c r="A100" s="5" t="s">
        <v>32</v>
      </c>
      <c r="B100" s="28">
        <v>43001</v>
      </c>
      <c r="C100" s="81" t="s">
        <v>66</v>
      </c>
      <c r="D100" s="43" t="s">
        <v>4</v>
      </c>
      <c r="E100" s="16">
        <f>E99+1</f>
        <v>3</v>
      </c>
      <c r="F100" s="34">
        <v>7</v>
      </c>
      <c r="G100" s="34">
        <v>3</v>
      </c>
      <c r="H100" s="19">
        <f t="shared" si="8"/>
        <v>0.42857142857142855</v>
      </c>
      <c r="I100" s="16">
        <v>3</v>
      </c>
      <c r="J100" s="39">
        <f t="shared" si="9"/>
        <v>0.01</v>
      </c>
      <c r="K100" s="144"/>
    </row>
    <row r="101" spans="1:13" s="6" customFormat="1" ht="15.75" thickBot="1" x14ac:dyDescent="0.3">
      <c r="A101" s="5" t="s">
        <v>32</v>
      </c>
      <c r="B101" s="31">
        <v>43022</v>
      </c>
      <c r="C101" s="82" t="s">
        <v>66</v>
      </c>
      <c r="D101" s="105" t="s">
        <v>4</v>
      </c>
      <c r="E101" s="106">
        <v>1</v>
      </c>
      <c r="F101" s="34">
        <v>20</v>
      </c>
      <c r="G101" s="34">
        <v>1</v>
      </c>
      <c r="H101" s="33">
        <f t="shared" si="8"/>
        <v>0.05</v>
      </c>
      <c r="I101" s="32">
        <v>17</v>
      </c>
      <c r="J101" s="40">
        <f t="shared" si="9"/>
        <v>5.6666666666666664E-2</v>
      </c>
      <c r="K101" s="145">
        <v>117</v>
      </c>
    </row>
    <row r="102" spans="1:13" s="27" customFormat="1" x14ac:dyDescent="0.25">
      <c r="A102" s="5" t="s">
        <v>32</v>
      </c>
      <c r="B102" s="28">
        <v>43022</v>
      </c>
      <c r="C102" s="81" t="s">
        <v>66</v>
      </c>
      <c r="D102" s="46" t="s">
        <v>4</v>
      </c>
      <c r="E102" s="16">
        <f>E101+1</f>
        <v>2</v>
      </c>
      <c r="F102" s="35"/>
      <c r="G102" s="35"/>
      <c r="H102" s="19" t="e">
        <f t="shared" si="8"/>
        <v>#DIV/0!</v>
      </c>
      <c r="I102" s="16">
        <v>2</v>
      </c>
      <c r="J102" s="39">
        <f t="shared" si="9"/>
        <v>6.6666666666666671E-3</v>
      </c>
      <c r="K102" s="144">
        <v>70</v>
      </c>
    </row>
    <row r="103" spans="1:13" s="27" customFormat="1" x14ac:dyDescent="0.25">
      <c r="A103" s="5" t="s">
        <v>32</v>
      </c>
      <c r="B103" s="28">
        <v>43022</v>
      </c>
      <c r="C103" s="81" t="s">
        <v>66</v>
      </c>
      <c r="D103" s="46" t="s">
        <v>4</v>
      </c>
      <c r="E103" s="16">
        <f>E102+1</f>
        <v>3</v>
      </c>
      <c r="F103" s="34">
        <v>77</v>
      </c>
      <c r="G103" s="34">
        <v>15</v>
      </c>
      <c r="H103" s="19">
        <f t="shared" si="8"/>
        <v>0.19480519480519481</v>
      </c>
      <c r="I103" s="16">
        <v>4</v>
      </c>
      <c r="J103" s="39">
        <f t="shared" si="9"/>
        <v>1.3333333333333334E-2</v>
      </c>
      <c r="K103" s="144">
        <v>122</v>
      </c>
    </row>
    <row r="104" spans="1:13" s="27" customFormat="1" x14ac:dyDescent="0.25">
      <c r="A104" s="5" t="s">
        <v>20</v>
      </c>
      <c r="B104" s="28" t="s">
        <v>14</v>
      </c>
      <c r="C104" s="81" t="s">
        <v>66</v>
      </c>
      <c r="D104" s="43" t="s">
        <v>4</v>
      </c>
      <c r="E104" s="16">
        <v>3</v>
      </c>
      <c r="F104" s="35">
        <v>6</v>
      </c>
      <c r="G104" s="35">
        <v>2</v>
      </c>
      <c r="H104" s="19">
        <v>0.33</v>
      </c>
      <c r="I104" s="16">
        <v>0</v>
      </c>
      <c r="J104" s="39">
        <f>(I104/300)*100</f>
        <v>0</v>
      </c>
      <c r="K104" s="144"/>
      <c r="L104" s="27">
        <v>5</v>
      </c>
      <c r="M104" s="27" t="s">
        <v>22</v>
      </c>
    </row>
    <row r="105" spans="1:13" s="27" customFormat="1" x14ac:dyDescent="0.25">
      <c r="A105" s="5" t="s">
        <v>20</v>
      </c>
      <c r="B105" s="28" t="s">
        <v>18</v>
      </c>
      <c r="C105" s="81" t="s">
        <v>66</v>
      </c>
      <c r="D105" s="43" t="s">
        <v>4</v>
      </c>
      <c r="E105" s="16">
        <v>3</v>
      </c>
      <c r="F105" s="35">
        <v>30</v>
      </c>
      <c r="G105" s="35">
        <v>1</v>
      </c>
      <c r="H105" s="19">
        <v>0.03</v>
      </c>
      <c r="I105" s="16">
        <v>1</v>
      </c>
      <c r="J105" s="39">
        <f>(I105/300)*100</f>
        <v>0.33333333333333337</v>
      </c>
      <c r="K105" s="144"/>
      <c r="L105" s="27">
        <v>2</v>
      </c>
    </row>
    <row r="106" spans="1:13" s="27" customFormat="1" x14ac:dyDescent="0.25">
      <c r="A106" s="5" t="s">
        <v>20</v>
      </c>
      <c r="B106" s="28"/>
      <c r="C106" s="81" t="s">
        <v>66</v>
      </c>
      <c r="D106" s="43" t="s">
        <v>4</v>
      </c>
      <c r="E106" s="16">
        <v>3</v>
      </c>
      <c r="F106" s="35">
        <v>30</v>
      </c>
      <c r="G106" s="35">
        <v>1</v>
      </c>
      <c r="H106" s="19">
        <v>0.03</v>
      </c>
      <c r="I106" s="16">
        <v>1</v>
      </c>
      <c r="J106" s="39">
        <f>(I106/300)*100</f>
        <v>0.33333333333333337</v>
      </c>
      <c r="K106" s="144">
        <v>85</v>
      </c>
      <c r="L106" s="27">
        <v>2</v>
      </c>
    </row>
    <row r="107" spans="1:13" s="27" customFormat="1" x14ac:dyDescent="0.25">
      <c r="A107" s="4" t="s">
        <v>13</v>
      </c>
      <c r="B107" s="28">
        <v>42979</v>
      </c>
      <c r="C107" s="81" t="s">
        <v>66</v>
      </c>
      <c r="D107" s="45" t="s">
        <v>4</v>
      </c>
      <c r="E107" s="20">
        <f t="shared" ref="E107:E112" si="10">E106+1</f>
        <v>4</v>
      </c>
      <c r="F107" s="86">
        <v>57</v>
      </c>
      <c r="G107" s="86">
        <v>2</v>
      </c>
      <c r="H107" s="19">
        <f t="shared" ref="H107:H112" si="11">G107/F107</f>
        <v>3.5087719298245612E-2</v>
      </c>
      <c r="I107" s="16">
        <v>62</v>
      </c>
      <c r="J107" s="39">
        <f t="shared" ref="J107:J112" si="12">(I107/300)</f>
        <v>0.20666666666666667</v>
      </c>
      <c r="K107" s="144"/>
    </row>
    <row r="108" spans="1:13" s="27" customFormat="1" x14ac:dyDescent="0.25">
      <c r="A108" s="4" t="s">
        <v>13</v>
      </c>
      <c r="B108" s="28">
        <v>42979</v>
      </c>
      <c r="C108" s="81" t="s">
        <v>66</v>
      </c>
      <c r="D108" s="45" t="s">
        <v>4</v>
      </c>
      <c r="E108" s="20">
        <f t="shared" si="10"/>
        <v>5</v>
      </c>
      <c r="F108" s="86">
        <v>19</v>
      </c>
      <c r="G108" s="86">
        <v>1</v>
      </c>
      <c r="H108" s="19">
        <f t="shared" si="11"/>
        <v>5.2631578947368418E-2</v>
      </c>
      <c r="I108" s="16">
        <v>29</v>
      </c>
      <c r="J108" s="39">
        <f t="shared" si="12"/>
        <v>9.6666666666666665E-2</v>
      </c>
      <c r="K108" s="144"/>
    </row>
    <row r="109" spans="1:13" s="27" customFormat="1" x14ac:dyDescent="0.25">
      <c r="A109" s="4" t="s">
        <v>13</v>
      </c>
      <c r="B109" s="28">
        <v>42979</v>
      </c>
      <c r="C109" s="81" t="s">
        <v>66</v>
      </c>
      <c r="D109" s="45" t="s">
        <v>4</v>
      </c>
      <c r="E109" s="18">
        <f t="shared" si="10"/>
        <v>6</v>
      </c>
      <c r="F109" s="89">
        <v>65</v>
      </c>
      <c r="G109" s="89">
        <v>2</v>
      </c>
      <c r="H109" s="19">
        <f t="shared" si="11"/>
        <v>3.0769230769230771E-2</v>
      </c>
      <c r="I109" s="16">
        <v>59</v>
      </c>
      <c r="J109" s="39">
        <f t="shared" si="12"/>
        <v>0.19666666666666666</v>
      </c>
      <c r="K109" s="144"/>
    </row>
    <row r="110" spans="1:13" s="27" customFormat="1" x14ac:dyDescent="0.25">
      <c r="A110" s="4" t="s">
        <v>13</v>
      </c>
      <c r="B110" s="28">
        <v>43001</v>
      </c>
      <c r="C110" s="81" t="s">
        <v>66</v>
      </c>
      <c r="D110" s="45" t="s">
        <v>4</v>
      </c>
      <c r="E110" s="20">
        <f t="shared" si="10"/>
        <v>7</v>
      </c>
      <c r="F110" s="86">
        <v>63</v>
      </c>
      <c r="G110" s="86">
        <v>4</v>
      </c>
      <c r="H110" s="19">
        <f t="shared" si="11"/>
        <v>6.3492063492063489E-2</v>
      </c>
      <c r="I110" s="16">
        <v>49</v>
      </c>
      <c r="J110" s="39">
        <f t="shared" si="12"/>
        <v>0.16333333333333333</v>
      </c>
      <c r="K110" s="144"/>
    </row>
    <row r="111" spans="1:13" s="27" customFormat="1" x14ac:dyDescent="0.25">
      <c r="A111" s="4" t="s">
        <v>13</v>
      </c>
      <c r="B111" s="28">
        <v>43001</v>
      </c>
      <c r="C111" s="81" t="s">
        <v>66</v>
      </c>
      <c r="D111" s="45" t="s">
        <v>4</v>
      </c>
      <c r="E111" s="20">
        <f t="shared" si="10"/>
        <v>8</v>
      </c>
      <c r="F111" s="86">
        <v>34</v>
      </c>
      <c r="G111" s="86">
        <v>1</v>
      </c>
      <c r="H111" s="19">
        <f t="shared" si="11"/>
        <v>2.9411764705882353E-2</v>
      </c>
      <c r="I111" s="16">
        <v>32</v>
      </c>
      <c r="J111" s="39">
        <f t="shared" si="12"/>
        <v>0.10666666666666667</v>
      </c>
      <c r="K111" s="144"/>
    </row>
    <row r="112" spans="1:13" s="27" customFormat="1" x14ac:dyDescent="0.25">
      <c r="A112" s="4" t="s">
        <v>13</v>
      </c>
      <c r="B112" s="28">
        <v>43001</v>
      </c>
      <c r="C112" s="81" t="s">
        <v>66</v>
      </c>
      <c r="D112" s="45" t="s">
        <v>4</v>
      </c>
      <c r="E112" s="18">
        <f t="shared" si="10"/>
        <v>9</v>
      </c>
      <c r="F112" s="89">
        <v>73</v>
      </c>
      <c r="G112" s="89">
        <v>5</v>
      </c>
      <c r="H112" s="19">
        <f t="shared" si="11"/>
        <v>6.8493150684931503E-2</v>
      </c>
      <c r="I112" s="16">
        <v>46</v>
      </c>
      <c r="J112" s="39">
        <f t="shared" si="12"/>
        <v>0.15333333333333332</v>
      </c>
      <c r="K112" s="144"/>
    </row>
    <row r="113" spans="1:12" s="27" customFormat="1" x14ac:dyDescent="0.25">
      <c r="A113" s="4" t="s">
        <v>13</v>
      </c>
      <c r="B113" s="28">
        <v>43024</v>
      </c>
      <c r="C113" s="81" t="s">
        <v>66</v>
      </c>
      <c r="D113" s="45" t="s">
        <v>4</v>
      </c>
      <c r="E113" s="20">
        <v>5</v>
      </c>
      <c r="F113" s="86">
        <v>39</v>
      </c>
      <c r="G113" s="86">
        <v>2</v>
      </c>
      <c r="H113" s="19">
        <v>5.128205128205128E-2</v>
      </c>
      <c r="I113" s="16">
        <v>71</v>
      </c>
      <c r="J113" s="39">
        <v>0.23666666666666666</v>
      </c>
      <c r="K113" s="144">
        <v>59</v>
      </c>
    </row>
    <row r="114" spans="1:12" s="27" customFormat="1" x14ac:dyDescent="0.25">
      <c r="A114" s="4" t="s">
        <v>13</v>
      </c>
      <c r="B114" s="28">
        <v>43024</v>
      </c>
      <c r="C114" s="81" t="s">
        <v>66</v>
      </c>
      <c r="D114" s="45" t="s">
        <v>4</v>
      </c>
      <c r="E114" s="20">
        <v>6</v>
      </c>
      <c r="F114" s="86">
        <v>43</v>
      </c>
      <c r="G114" s="86">
        <v>6</v>
      </c>
      <c r="H114" s="19">
        <v>0.13953488372093023</v>
      </c>
      <c r="I114" s="16">
        <v>55</v>
      </c>
      <c r="J114" s="39">
        <v>0.18333333333333332</v>
      </c>
      <c r="K114" s="144">
        <v>62</v>
      </c>
    </row>
    <row r="115" spans="1:12" s="27" customFormat="1" x14ac:dyDescent="0.25">
      <c r="A115" s="4" t="s">
        <v>13</v>
      </c>
      <c r="B115" s="28">
        <v>43024</v>
      </c>
      <c r="C115" s="81" t="s">
        <v>66</v>
      </c>
      <c r="D115" s="45" t="s">
        <v>4</v>
      </c>
      <c r="E115" s="18">
        <v>7</v>
      </c>
      <c r="F115" s="89">
        <v>71</v>
      </c>
      <c r="G115" s="89">
        <v>1</v>
      </c>
      <c r="H115" s="19">
        <v>1.4084507042253521E-2</v>
      </c>
      <c r="I115" s="16">
        <v>25</v>
      </c>
      <c r="J115" s="39">
        <v>8.3333333333333329E-2</v>
      </c>
      <c r="K115" s="144">
        <v>47</v>
      </c>
    </row>
    <row r="116" spans="1:12" s="27" customFormat="1" x14ac:dyDescent="0.25">
      <c r="A116" s="13" t="s">
        <v>34</v>
      </c>
      <c r="B116" s="28">
        <v>42967</v>
      </c>
      <c r="C116" s="81" t="s">
        <v>66</v>
      </c>
      <c r="D116" s="45" t="s">
        <v>4</v>
      </c>
      <c r="E116" s="20">
        <f>E115+1</f>
        <v>8</v>
      </c>
      <c r="F116" s="86">
        <v>28</v>
      </c>
      <c r="G116" s="86">
        <v>11</v>
      </c>
      <c r="H116" s="19">
        <f>G116/F116</f>
        <v>0.39285714285714285</v>
      </c>
      <c r="I116" s="16">
        <v>9</v>
      </c>
      <c r="J116" s="39">
        <f>(I116/300)</f>
        <v>0.03</v>
      </c>
      <c r="K116" s="146"/>
    </row>
    <row r="117" spans="1:12" x14ac:dyDescent="0.25">
      <c r="A117" s="13" t="s">
        <v>34</v>
      </c>
      <c r="B117" s="17">
        <v>42967</v>
      </c>
      <c r="C117" s="17" t="s">
        <v>66</v>
      </c>
      <c r="D117" s="45" t="s">
        <v>4</v>
      </c>
      <c r="E117" s="20">
        <f>E116+1</f>
        <v>9</v>
      </c>
      <c r="F117" s="20">
        <v>30</v>
      </c>
      <c r="G117" s="20">
        <v>13</v>
      </c>
      <c r="H117" s="3">
        <f>G117/F117</f>
        <v>0.43333333333333335</v>
      </c>
      <c r="I117" s="16">
        <v>8</v>
      </c>
      <c r="J117" s="38">
        <f>(I117/300)</f>
        <v>2.6666666666666668E-2</v>
      </c>
      <c r="K117" s="140"/>
    </row>
    <row r="118" spans="1:12" x14ac:dyDescent="0.25">
      <c r="A118" s="13" t="s">
        <v>34</v>
      </c>
      <c r="B118" s="17">
        <v>42967</v>
      </c>
      <c r="C118" s="17" t="s">
        <v>66</v>
      </c>
      <c r="D118" s="45" t="s">
        <v>4</v>
      </c>
      <c r="E118" s="18">
        <f>E117+1</f>
        <v>10</v>
      </c>
      <c r="F118" s="18">
        <v>35</v>
      </c>
      <c r="G118" s="18">
        <v>14</v>
      </c>
      <c r="H118" s="3">
        <f>G118/F118</f>
        <v>0.4</v>
      </c>
      <c r="I118" s="1">
        <v>7</v>
      </c>
      <c r="J118" s="38">
        <f>(I118/300)</f>
        <v>2.3333333333333334E-2</v>
      </c>
      <c r="K118" s="140"/>
    </row>
    <row r="119" spans="1:12" x14ac:dyDescent="0.25">
      <c r="A119" s="13" t="s">
        <v>34</v>
      </c>
      <c r="B119" s="17">
        <v>42967</v>
      </c>
      <c r="C119" s="17" t="s">
        <v>66</v>
      </c>
      <c r="D119" s="45" t="s">
        <v>4</v>
      </c>
      <c r="E119" s="18">
        <f>E118+1</f>
        <v>11</v>
      </c>
      <c r="F119" s="18">
        <v>37</v>
      </c>
      <c r="G119" s="18">
        <v>15</v>
      </c>
      <c r="H119" s="3">
        <f>G119/F119</f>
        <v>0.40540540540540543</v>
      </c>
      <c r="I119" s="1">
        <v>22</v>
      </c>
      <c r="J119" s="38">
        <f>(I119/300)</f>
        <v>7.3333333333333334E-2</v>
      </c>
      <c r="K119" s="140"/>
    </row>
    <row r="120" spans="1:12" x14ac:dyDescent="0.25">
      <c r="A120" s="13" t="s">
        <v>34</v>
      </c>
      <c r="B120" s="17">
        <v>42994</v>
      </c>
      <c r="C120" s="17" t="s">
        <v>66</v>
      </c>
      <c r="D120" s="45" t="s">
        <v>4</v>
      </c>
      <c r="E120" s="20">
        <v>5</v>
      </c>
      <c r="F120" s="20">
        <v>2</v>
      </c>
      <c r="G120" s="20">
        <v>0</v>
      </c>
      <c r="H120" s="19">
        <v>0</v>
      </c>
      <c r="I120" s="16">
        <v>1</v>
      </c>
      <c r="J120" s="38">
        <v>3.3333333333333335E-3</v>
      </c>
      <c r="K120" s="140"/>
    </row>
    <row r="121" spans="1:12" x14ac:dyDescent="0.25">
      <c r="A121" s="13" t="s">
        <v>34</v>
      </c>
      <c r="B121" s="17">
        <v>42994</v>
      </c>
      <c r="C121" s="17" t="s">
        <v>66</v>
      </c>
      <c r="D121" s="45" t="s">
        <v>4</v>
      </c>
      <c r="E121" s="20">
        <v>6</v>
      </c>
      <c r="F121" s="20">
        <v>1</v>
      </c>
      <c r="G121" s="20">
        <v>0</v>
      </c>
      <c r="H121" s="3">
        <v>0</v>
      </c>
      <c r="I121" s="1">
        <v>2</v>
      </c>
      <c r="J121" s="38">
        <v>6.6666666666666671E-3</v>
      </c>
      <c r="K121" s="140"/>
    </row>
    <row r="122" spans="1:12" x14ac:dyDescent="0.25">
      <c r="A122" s="13" t="s">
        <v>34</v>
      </c>
      <c r="B122" s="17">
        <v>42994</v>
      </c>
      <c r="C122" s="17" t="s">
        <v>66</v>
      </c>
      <c r="D122" s="45" t="s">
        <v>4</v>
      </c>
      <c r="E122" s="18">
        <v>7</v>
      </c>
      <c r="F122" s="18">
        <v>1</v>
      </c>
      <c r="G122" s="18">
        <v>0</v>
      </c>
      <c r="H122" s="3">
        <v>0</v>
      </c>
      <c r="I122" s="1">
        <v>2</v>
      </c>
      <c r="J122" s="38">
        <v>6.6666666666666671E-3</v>
      </c>
      <c r="K122" s="140"/>
    </row>
    <row r="123" spans="1:12" x14ac:dyDescent="0.25">
      <c r="A123" s="13" t="s">
        <v>34</v>
      </c>
      <c r="B123" s="17">
        <v>42994</v>
      </c>
      <c r="C123" s="17" t="s">
        <v>66</v>
      </c>
      <c r="D123" s="45" t="s">
        <v>4</v>
      </c>
      <c r="E123" s="18">
        <v>8</v>
      </c>
      <c r="F123" s="18">
        <v>3</v>
      </c>
      <c r="G123" s="18">
        <v>0</v>
      </c>
      <c r="H123" s="3">
        <v>0</v>
      </c>
      <c r="I123" s="1">
        <v>1</v>
      </c>
      <c r="J123" s="38">
        <v>3.3333333333333335E-3</v>
      </c>
      <c r="K123" s="140"/>
    </row>
    <row r="124" spans="1:12" x14ac:dyDescent="0.25">
      <c r="A124" s="13" t="s">
        <v>34</v>
      </c>
      <c r="B124" s="17">
        <v>43016</v>
      </c>
      <c r="C124" s="17" t="s">
        <v>66</v>
      </c>
      <c r="D124" s="45" t="s">
        <v>4</v>
      </c>
      <c r="E124" s="20">
        <f>E123+1</f>
        <v>9</v>
      </c>
      <c r="F124" s="20">
        <v>4</v>
      </c>
      <c r="G124" s="20">
        <v>0</v>
      </c>
      <c r="H124" s="3">
        <f>G124/F124</f>
        <v>0</v>
      </c>
      <c r="I124" s="1">
        <v>3</v>
      </c>
      <c r="J124" s="38">
        <f>(I124/300)</f>
        <v>0.01</v>
      </c>
      <c r="K124" s="70">
        <v>106</v>
      </c>
    </row>
    <row r="125" spans="1:12" x14ac:dyDescent="0.25">
      <c r="A125" s="13" t="s">
        <v>34</v>
      </c>
      <c r="B125" s="17">
        <v>43016</v>
      </c>
      <c r="C125" s="17" t="s">
        <v>66</v>
      </c>
      <c r="D125" s="45" t="s">
        <v>4</v>
      </c>
      <c r="E125" s="20">
        <f>E124+1</f>
        <v>10</v>
      </c>
      <c r="F125" s="20">
        <v>2</v>
      </c>
      <c r="G125" s="20">
        <v>0</v>
      </c>
      <c r="H125" s="3">
        <f>G125/F125</f>
        <v>0</v>
      </c>
      <c r="I125" s="1">
        <v>2</v>
      </c>
      <c r="J125" s="38">
        <f>(I125/300)</f>
        <v>6.6666666666666671E-3</v>
      </c>
      <c r="K125" s="70">
        <v>101</v>
      </c>
    </row>
    <row r="126" spans="1:12" x14ac:dyDescent="0.25">
      <c r="A126" s="13" t="s">
        <v>34</v>
      </c>
      <c r="B126" s="17">
        <v>43016</v>
      </c>
      <c r="C126" s="17" t="s">
        <v>66</v>
      </c>
      <c r="D126" s="45" t="s">
        <v>4</v>
      </c>
      <c r="E126" s="18">
        <f>E125+1</f>
        <v>11</v>
      </c>
      <c r="F126" s="18">
        <v>3</v>
      </c>
      <c r="G126" s="18">
        <v>0</v>
      </c>
      <c r="H126" s="19">
        <f>G126/F126</f>
        <v>0</v>
      </c>
      <c r="I126" s="16">
        <v>3</v>
      </c>
      <c r="J126" s="38">
        <f>(I126/300)</f>
        <v>0.01</v>
      </c>
      <c r="K126" s="70">
        <v>117</v>
      </c>
      <c r="L126" s="27"/>
    </row>
    <row r="127" spans="1:12" x14ac:dyDescent="0.25">
      <c r="A127" s="13" t="s">
        <v>34</v>
      </c>
      <c r="B127" s="17">
        <v>43016</v>
      </c>
      <c r="C127" s="17" t="s">
        <v>66</v>
      </c>
      <c r="D127" s="45" t="s">
        <v>4</v>
      </c>
      <c r="E127" s="18">
        <f>E126+1</f>
        <v>12</v>
      </c>
      <c r="F127" s="18">
        <v>4</v>
      </c>
      <c r="G127" s="18">
        <v>0</v>
      </c>
      <c r="H127" s="19">
        <f>G127/F127</f>
        <v>0</v>
      </c>
      <c r="I127" s="16">
        <v>1</v>
      </c>
      <c r="J127" s="38">
        <f>(I127/300)</f>
        <v>3.3333333333333335E-3</v>
      </c>
      <c r="K127" s="70">
        <v>89.5</v>
      </c>
      <c r="L127" s="27"/>
    </row>
    <row r="128" spans="1:12" s="125" customFormat="1" ht="21" x14ac:dyDescent="0.35">
      <c r="A128" s="120"/>
      <c r="B128" s="121"/>
      <c r="C128" s="121"/>
      <c r="D128" s="122"/>
      <c r="E128" s="123"/>
      <c r="F128" s="123">
        <f>SUM(F80:F127)</f>
        <v>2288</v>
      </c>
      <c r="G128" s="123">
        <f>SUM(G80:G127)</f>
        <v>235</v>
      </c>
      <c r="H128" s="153">
        <f>G128/F128</f>
        <v>0.10270979020979021</v>
      </c>
      <c r="I128" s="123"/>
      <c r="J128" s="127">
        <f>SUM((I80:I127))/((COUNTA(I80:I127))*300)</f>
        <v>4.7708333333333332E-2</v>
      </c>
      <c r="K128" s="152">
        <f>SUM(K80:K127)/(COUNT(K80:K127))</f>
        <v>84.575000000000003</v>
      </c>
    </row>
    <row r="129" spans="1:12" s="125" customFormat="1" ht="21" x14ac:dyDescent="0.35">
      <c r="A129" s="120"/>
      <c r="B129" s="121"/>
      <c r="C129" s="121"/>
      <c r="D129" s="122"/>
      <c r="E129" s="123"/>
      <c r="F129" s="123"/>
      <c r="G129" s="123"/>
      <c r="H129" s="126"/>
      <c r="I129" s="123"/>
      <c r="J129" s="124"/>
      <c r="K129" s="147"/>
    </row>
    <row r="130" spans="1:12" s="125" customFormat="1" ht="21" x14ac:dyDescent="0.35">
      <c r="A130" s="120"/>
      <c r="B130" s="121"/>
      <c r="C130" s="121"/>
      <c r="D130" s="122"/>
      <c r="E130" s="123"/>
      <c r="F130" s="123"/>
      <c r="G130" s="123"/>
      <c r="H130" s="126"/>
      <c r="I130" s="123"/>
      <c r="J130" s="124"/>
      <c r="K130" s="147"/>
    </row>
    <row r="131" spans="1:12" x14ac:dyDescent="0.25">
      <c r="A131" s="5" t="s">
        <v>24</v>
      </c>
      <c r="B131" s="2">
        <v>42998</v>
      </c>
      <c r="C131" s="17" t="s">
        <v>65</v>
      </c>
      <c r="D131" s="43" t="s">
        <v>5</v>
      </c>
      <c r="E131" s="16" t="s">
        <v>31</v>
      </c>
      <c r="F131" s="16">
        <v>17</v>
      </c>
      <c r="G131" s="16">
        <v>1</v>
      </c>
      <c r="H131" s="19">
        <f t="shared" ref="H131:H159" si="13">G131/F131</f>
        <v>5.8823529411764705E-2</v>
      </c>
      <c r="I131" s="72">
        <v>0</v>
      </c>
      <c r="J131" s="73">
        <f t="shared" ref="J131:J159" si="14">(I131/300)</f>
        <v>0</v>
      </c>
      <c r="L131" s="27"/>
    </row>
    <row r="132" spans="1:12" x14ac:dyDescent="0.25">
      <c r="A132" s="5" t="s">
        <v>36</v>
      </c>
      <c r="B132" s="84">
        <v>42971</v>
      </c>
      <c r="C132" s="84" t="s">
        <v>65</v>
      </c>
      <c r="D132" s="44" t="s">
        <v>42</v>
      </c>
      <c r="E132" s="15">
        <v>45</v>
      </c>
      <c r="F132" s="15">
        <v>0</v>
      </c>
      <c r="G132" s="15">
        <v>0</v>
      </c>
      <c r="H132" s="19" t="e">
        <f t="shared" si="13"/>
        <v>#DIV/0!</v>
      </c>
      <c r="I132" s="16">
        <v>2</v>
      </c>
      <c r="J132" s="38">
        <f t="shared" si="14"/>
        <v>6.6666666666666671E-3</v>
      </c>
      <c r="L132" s="27"/>
    </row>
    <row r="133" spans="1:12" x14ac:dyDescent="0.25">
      <c r="A133" s="5" t="s">
        <v>36</v>
      </c>
      <c r="B133" s="84">
        <v>42971</v>
      </c>
      <c r="C133" s="84" t="s">
        <v>65</v>
      </c>
      <c r="D133" s="44" t="s">
        <v>42</v>
      </c>
      <c r="E133" s="15">
        <v>46</v>
      </c>
      <c r="F133" s="15">
        <v>4</v>
      </c>
      <c r="G133" s="15">
        <v>0</v>
      </c>
      <c r="H133" s="19">
        <f t="shared" si="13"/>
        <v>0</v>
      </c>
      <c r="I133" s="16">
        <v>2</v>
      </c>
      <c r="J133" s="38">
        <f t="shared" si="14"/>
        <v>6.6666666666666671E-3</v>
      </c>
      <c r="L133" s="27"/>
    </row>
    <row r="134" spans="1:12" x14ac:dyDescent="0.25">
      <c r="A134" s="5" t="s">
        <v>36</v>
      </c>
      <c r="B134" s="84">
        <v>42998</v>
      </c>
      <c r="C134" s="84" t="s">
        <v>65</v>
      </c>
      <c r="D134" s="44" t="s">
        <v>48</v>
      </c>
      <c r="E134" s="15">
        <v>45</v>
      </c>
      <c r="F134" s="15">
        <v>1</v>
      </c>
      <c r="G134" s="15">
        <v>1</v>
      </c>
      <c r="H134" s="19">
        <f t="shared" si="13"/>
        <v>1</v>
      </c>
      <c r="I134" s="16">
        <v>0</v>
      </c>
      <c r="J134" s="38">
        <f t="shared" si="14"/>
        <v>0</v>
      </c>
      <c r="K134" s="138"/>
      <c r="L134" s="27"/>
    </row>
    <row r="135" spans="1:12" x14ac:dyDescent="0.25">
      <c r="A135" s="5" t="s">
        <v>36</v>
      </c>
      <c r="B135" s="84">
        <v>42998</v>
      </c>
      <c r="C135" s="84" t="s">
        <v>65</v>
      </c>
      <c r="D135" s="44" t="s">
        <v>48</v>
      </c>
      <c r="E135" s="15">
        <v>46</v>
      </c>
      <c r="F135" s="15">
        <v>2</v>
      </c>
      <c r="G135" s="15">
        <v>0</v>
      </c>
      <c r="H135" s="19">
        <f t="shared" si="13"/>
        <v>0</v>
      </c>
      <c r="I135" s="16">
        <v>1</v>
      </c>
      <c r="J135" s="38">
        <f t="shared" si="14"/>
        <v>3.3333333333333335E-3</v>
      </c>
      <c r="K135" s="138"/>
      <c r="L135" s="27"/>
    </row>
    <row r="136" spans="1:12" x14ac:dyDescent="0.25">
      <c r="A136" s="27" t="s">
        <v>61</v>
      </c>
      <c r="B136" s="2">
        <v>42972</v>
      </c>
      <c r="C136" s="17" t="s">
        <v>65</v>
      </c>
      <c r="D136" s="59" t="s">
        <v>51</v>
      </c>
      <c r="E136" s="60" t="s">
        <v>54</v>
      </c>
      <c r="F136" s="61">
        <v>132</v>
      </c>
      <c r="G136" s="60">
        <v>20</v>
      </c>
      <c r="H136" s="62">
        <f t="shared" si="13"/>
        <v>0.15151515151515152</v>
      </c>
      <c r="I136" s="61">
        <v>12</v>
      </c>
      <c r="J136" s="94">
        <f t="shared" si="14"/>
        <v>0.04</v>
      </c>
      <c r="K136" s="99">
        <v>94</v>
      </c>
    </row>
    <row r="137" spans="1:12" x14ac:dyDescent="0.25">
      <c r="A137" s="27" t="s">
        <v>61</v>
      </c>
      <c r="B137" s="2">
        <v>42972</v>
      </c>
      <c r="C137" s="17" t="s">
        <v>65</v>
      </c>
      <c r="D137" s="16" t="s">
        <v>5</v>
      </c>
      <c r="E137" s="16" t="s">
        <v>59</v>
      </c>
      <c r="F137" s="66">
        <v>122</v>
      </c>
      <c r="G137" s="67">
        <v>3</v>
      </c>
      <c r="H137" s="68">
        <f t="shared" si="13"/>
        <v>2.4590163934426229E-2</v>
      </c>
      <c r="I137" s="69">
        <v>17</v>
      </c>
      <c r="J137" s="75">
        <f t="shared" si="14"/>
        <v>5.6666666666666664E-2</v>
      </c>
      <c r="K137" s="74">
        <v>76</v>
      </c>
    </row>
    <row r="138" spans="1:12" x14ac:dyDescent="0.25">
      <c r="A138" s="27" t="s">
        <v>61</v>
      </c>
      <c r="B138" s="2">
        <v>42972</v>
      </c>
      <c r="C138" s="17" t="s">
        <v>65</v>
      </c>
      <c r="D138" s="16" t="s">
        <v>5</v>
      </c>
      <c r="E138" s="16" t="s">
        <v>59</v>
      </c>
      <c r="F138" s="66">
        <v>144</v>
      </c>
      <c r="G138" s="67">
        <v>6</v>
      </c>
      <c r="H138" s="68">
        <f t="shared" si="13"/>
        <v>4.1666666666666664E-2</v>
      </c>
      <c r="I138" s="69">
        <v>17</v>
      </c>
      <c r="J138" s="75">
        <f t="shared" si="14"/>
        <v>5.6666666666666664E-2</v>
      </c>
      <c r="K138" s="74">
        <v>63</v>
      </c>
    </row>
    <row r="139" spans="1:12" x14ac:dyDescent="0.25">
      <c r="A139" s="27" t="s">
        <v>61</v>
      </c>
      <c r="B139" s="2">
        <v>42972</v>
      </c>
      <c r="C139" s="17" t="s">
        <v>65</v>
      </c>
      <c r="D139" s="16" t="s">
        <v>5</v>
      </c>
      <c r="E139" s="16" t="s">
        <v>59</v>
      </c>
      <c r="F139" s="66">
        <v>121</v>
      </c>
      <c r="G139" s="67">
        <v>6</v>
      </c>
      <c r="H139" s="68">
        <f t="shared" si="13"/>
        <v>4.9586776859504134E-2</v>
      </c>
      <c r="I139" s="69">
        <v>29</v>
      </c>
      <c r="J139" s="75">
        <f t="shared" si="14"/>
        <v>9.6666666666666665E-2</v>
      </c>
      <c r="K139" s="74">
        <v>80</v>
      </c>
    </row>
    <row r="140" spans="1:12" x14ac:dyDescent="0.25">
      <c r="A140" s="27" t="s">
        <v>61</v>
      </c>
      <c r="B140" s="8">
        <v>43000</v>
      </c>
      <c r="C140" s="17" t="s">
        <v>65</v>
      </c>
      <c r="D140" s="59" t="s">
        <v>51</v>
      </c>
      <c r="E140" s="60" t="s">
        <v>54</v>
      </c>
      <c r="F140" s="61">
        <v>149</v>
      </c>
      <c r="G140" s="60">
        <v>24</v>
      </c>
      <c r="H140" s="62">
        <f t="shared" si="13"/>
        <v>0.16107382550335569</v>
      </c>
      <c r="I140" s="61">
        <v>4</v>
      </c>
      <c r="J140" s="94">
        <f t="shared" si="14"/>
        <v>1.3333333333333334E-2</v>
      </c>
      <c r="K140" s="99">
        <v>118</v>
      </c>
    </row>
    <row r="141" spans="1:12" x14ac:dyDescent="0.25">
      <c r="A141" s="27" t="s">
        <v>61</v>
      </c>
      <c r="B141" s="17">
        <v>43000</v>
      </c>
      <c r="C141" s="17" t="s">
        <v>65</v>
      </c>
      <c r="D141" s="16" t="s">
        <v>5</v>
      </c>
      <c r="E141" s="16" t="s">
        <v>59</v>
      </c>
      <c r="F141" s="66">
        <v>147</v>
      </c>
      <c r="G141" s="67">
        <v>8</v>
      </c>
      <c r="H141" s="68">
        <f t="shared" si="13"/>
        <v>5.4421768707482991E-2</v>
      </c>
      <c r="I141" s="69">
        <v>10</v>
      </c>
      <c r="J141" s="75">
        <f t="shared" si="14"/>
        <v>3.3333333333333333E-2</v>
      </c>
      <c r="K141" s="74">
        <v>101</v>
      </c>
    </row>
    <row r="142" spans="1:12" x14ac:dyDescent="0.25">
      <c r="A142" s="27" t="s">
        <v>61</v>
      </c>
      <c r="B142" s="17">
        <v>43000</v>
      </c>
      <c r="C142" s="17" t="s">
        <v>65</v>
      </c>
      <c r="D142" s="16" t="s">
        <v>5</v>
      </c>
      <c r="E142" s="16" t="s">
        <v>59</v>
      </c>
      <c r="F142" s="66">
        <v>107</v>
      </c>
      <c r="G142" s="67">
        <v>10</v>
      </c>
      <c r="H142" s="68">
        <f t="shared" si="13"/>
        <v>9.3457943925233641E-2</v>
      </c>
      <c r="I142" s="69">
        <v>18</v>
      </c>
      <c r="J142" s="75">
        <f t="shared" si="14"/>
        <v>0.06</v>
      </c>
      <c r="K142" s="74">
        <v>88</v>
      </c>
    </row>
    <row r="143" spans="1:12" x14ac:dyDescent="0.25">
      <c r="A143" s="27" t="s">
        <v>61</v>
      </c>
      <c r="B143" s="17">
        <v>43000</v>
      </c>
      <c r="C143" s="17" t="s">
        <v>65</v>
      </c>
      <c r="D143" s="16" t="s">
        <v>5</v>
      </c>
      <c r="E143" s="16" t="s">
        <v>59</v>
      </c>
      <c r="F143" s="66">
        <v>129</v>
      </c>
      <c r="G143" s="67">
        <v>6</v>
      </c>
      <c r="H143" s="68">
        <f t="shared" si="13"/>
        <v>4.6511627906976744E-2</v>
      </c>
      <c r="I143" s="69">
        <v>25</v>
      </c>
      <c r="J143" s="75">
        <f t="shared" si="14"/>
        <v>8.3333333333333329E-2</v>
      </c>
      <c r="K143" s="74">
        <v>105</v>
      </c>
    </row>
    <row r="144" spans="1:12" x14ac:dyDescent="0.25">
      <c r="A144" s="27" t="s">
        <v>61</v>
      </c>
      <c r="B144" s="17">
        <v>43021</v>
      </c>
      <c r="C144" s="17" t="s">
        <v>65</v>
      </c>
      <c r="D144" s="59" t="s">
        <v>51</v>
      </c>
      <c r="E144" s="60" t="s">
        <v>54</v>
      </c>
      <c r="F144" s="61">
        <v>195</v>
      </c>
      <c r="G144" s="60">
        <v>44</v>
      </c>
      <c r="H144" s="62">
        <f t="shared" si="13"/>
        <v>0.22564102564102564</v>
      </c>
      <c r="I144" s="61">
        <v>17</v>
      </c>
      <c r="J144" s="94">
        <f t="shared" si="14"/>
        <v>5.6666666666666664E-2</v>
      </c>
      <c r="K144" s="99">
        <v>152</v>
      </c>
    </row>
    <row r="145" spans="1:13" x14ac:dyDescent="0.25">
      <c r="A145" s="27" t="s">
        <v>61</v>
      </c>
      <c r="B145" s="17">
        <v>43021</v>
      </c>
      <c r="C145" s="17" t="s">
        <v>65</v>
      </c>
      <c r="D145" s="16" t="s">
        <v>5</v>
      </c>
      <c r="E145" s="16" t="s">
        <v>59</v>
      </c>
      <c r="F145" s="66">
        <v>179</v>
      </c>
      <c r="G145" s="67">
        <v>10</v>
      </c>
      <c r="H145" s="68">
        <f t="shared" si="13"/>
        <v>5.5865921787709494E-2</v>
      </c>
      <c r="I145" s="69">
        <v>24</v>
      </c>
      <c r="J145" s="75">
        <f t="shared" si="14"/>
        <v>0.08</v>
      </c>
      <c r="K145" s="74">
        <v>126</v>
      </c>
    </row>
    <row r="146" spans="1:13" x14ac:dyDescent="0.25">
      <c r="A146" s="27" t="s">
        <v>61</v>
      </c>
      <c r="B146" s="17">
        <v>43021</v>
      </c>
      <c r="C146" s="17" t="s">
        <v>65</v>
      </c>
      <c r="D146" s="16" t="s">
        <v>5</v>
      </c>
      <c r="E146" s="16" t="s">
        <v>59</v>
      </c>
      <c r="F146" s="66">
        <v>209</v>
      </c>
      <c r="G146" s="67">
        <v>5</v>
      </c>
      <c r="H146" s="68">
        <f t="shared" si="13"/>
        <v>2.3923444976076555E-2</v>
      </c>
      <c r="I146" s="69">
        <v>16</v>
      </c>
      <c r="J146" s="75">
        <f t="shared" si="14"/>
        <v>5.3333333333333337E-2</v>
      </c>
      <c r="K146" s="74">
        <v>122</v>
      </c>
    </row>
    <row r="147" spans="1:13" x14ac:dyDescent="0.25">
      <c r="A147" s="27" t="s">
        <v>61</v>
      </c>
      <c r="B147" s="17">
        <v>43021</v>
      </c>
      <c r="C147" s="17" t="s">
        <v>65</v>
      </c>
      <c r="D147" s="16" t="s">
        <v>5</v>
      </c>
      <c r="E147" s="16" t="s">
        <v>59</v>
      </c>
      <c r="F147" s="66">
        <v>167</v>
      </c>
      <c r="G147" s="67">
        <v>9</v>
      </c>
      <c r="H147" s="68">
        <f t="shared" si="13"/>
        <v>5.3892215568862277E-2</v>
      </c>
      <c r="I147" s="69">
        <v>12</v>
      </c>
      <c r="J147" s="109">
        <f t="shared" si="14"/>
        <v>0.04</v>
      </c>
      <c r="K147" s="74">
        <v>141</v>
      </c>
    </row>
    <row r="148" spans="1:13" x14ac:dyDescent="0.25">
      <c r="A148" s="5" t="s">
        <v>32</v>
      </c>
      <c r="B148" s="17">
        <v>42973</v>
      </c>
      <c r="C148" s="17" t="s">
        <v>65</v>
      </c>
      <c r="D148" s="43" t="s">
        <v>5</v>
      </c>
      <c r="E148" s="16" t="e">
        <f t="shared" ref="E148:E159" si="15">E147+1</f>
        <v>#VALUE!</v>
      </c>
      <c r="F148" s="87">
        <v>41</v>
      </c>
      <c r="G148" s="87">
        <v>6</v>
      </c>
      <c r="H148" s="9">
        <f t="shared" si="13"/>
        <v>0.14634146341463414</v>
      </c>
      <c r="I148" s="7">
        <v>10</v>
      </c>
      <c r="J148" s="38">
        <f t="shared" si="14"/>
        <v>3.3333333333333333E-2</v>
      </c>
      <c r="K148" s="148"/>
      <c r="L148" s="74"/>
    </row>
    <row r="149" spans="1:13" x14ac:dyDescent="0.25">
      <c r="A149" s="5" t="s">
        <v>32</v>
      </c>
      <c r="B149" s="17">
        <v>42973</v>
      </c>
      <c r="C149" s="17" t="s">
        <v>65</v>
      </c>
      <c r="D149" s="43" t="s">
        <v>5</v>
      </c>
      <c r="E149" s="16" t="e">
        <f t="shared" si="15"/>
        <v>#VALUE!</v>
      </c>
      <c r="F149" s="85">
        <v>10</v>
      </c>
      <c r="G149" s="85">
        <v>0</v>
      </c>
      <c r="H149" s="19">
        <f t="shared" si="13"/>
        <v>0</v>
      </c>
      <c r="I149" s="16">
        <v>7</v>
      </c>
      <c r="J149" s="38">
        <f t="shared" si="14"/>
        <v>2.3333333333333334E-2</v>
      </c>
      <c r="K149" s="148"/>
      <c r="L149" s="74"/>
    </row>
    <row r="150" spans="1:13" x14ac:dyDescent="0.25">
      <c r="A150" s="27"/>
      <c r="B150" s="17">
        <v>42973</v>
      </c>
      <c r="C150" s="17" t="s">
        <v>65</v>
      </c>
      <c r="D150" s="43" t="s">
        <v>5</v>
      </c>
      <c r="E150" s="16" t="e">
        <f t="shared" si="15"/>
        <v>#VALUE!</v>
      </c>
      <c r="F150" s="87">
        <v>6</v>
      </c>
      <c r="G150" s="87">
        <v>0</v>
      </c>
      <c r="H150" s="19">
        <f t="shared" si="13"/>
        <v>0</v>
      </c>
      <c r="I150" s="16">
        <v>50</v>
      </c>
      <c r="J150" s="38">
        <f t="shared" si="14"/>
        <v>0.16666666666666666</v>
      </c>
      <c r="K150" s="70"/>
      <c r="L150" s="74"/>
    </row>
    <row r="151" spans="1:13" x14ac:dyDescent="0.25">
      <c r="A151" s="27"/>
      <c r="B151" s="17">
        <v>42973</v>
      </c>
      <c r="C151" s="17" t="s">
        <v>65</v>
      </c>
      <c r="D151" s="43" t="s">
        <v>5</v>
      </c>
      <c r="E151" s="16" t="e">
        <f t="shared" si="15"/>
        <v>#VALUE!</v>
      </c>
      <c r="F151" s="85">
        <v>12</v>
      </c>
      <c r="G151" s="85">
        <v>0</v>
      </c>
      <c r="H151" s="19">
        <f t="shared" si="13"/>
        <v>0</v>
      </c>
      <c r="I151" s="16">
        <v>9</v>
      </c>
      <c r="J151" s="38">
        <f t="shared" si="14"/>
        <v>0.03</v>
      </c>
      <c r="K151" s="70"/>
      <c r="L151" s="74"/>
    </row>
    <row r="152" spans="1:13" x14ac:dyDescent="0.25">
      <c r="A152" s="5" t="s">
        <v>32</v>
      </c>
      <c r="B152" s="17">
        <v>43001</v>
      </c>
      <c r="C152" s="17" t="s">
        <v>65</v>
      </c>
      <c r="D152" s="43" t="s">
        <v>5</v>
      </c>
      <c r="E152" s="16" t="e">
        <f t="shared" si="15"/>
        <v>#VALUE!</v>
      </c>
      <c r="F152" s="87">
        <v>3</v>
      </c>
      <c r="G152" s="87">
        <v>0</v>
      </c>
      <c r="H152" s="19">
        <f t="shared" si="13"/>
        <v>0</v>
      </c>
      <c r="I152" s="16">
        <v>16</v>
      </c>
      <c r="J152" s="38">
        <f t="shared" si="14"/>
        <v>5.3333333333333337E-2</v>
      </c>
      <c r="L152" s="10"/>
    </row>
    <row r="153" spans="1:13" x14ac:dyDescent="0.25">
      <c r="A153" s="5" t="s">
        <v>32</v>
      </c>
      <c r="B153" s="17">
        <v>43001</v>
      </c>
      <c r="C153" s="17" t="s">
        <v>65</v>
      </c>
      <c r="D153" s="43" t="s">
        <v>5</v>
      </c>
      <c r="E153" s="7" t="e">
        <f t="shared" si="15"/>
        <v>#VALUE!</v>
      </c>
      <c r="F153" s="85">
        <v>7</v>
      </c>
      <c r="G153" s="85">
        <v>1</v>
      </c>
      <c r="H153" s="9">
        <f t="shared" si="13"/>
        <v>0.14285714285714285</v>
      </c>
      <c r="I153" s="7">
        <v>12</v>
      </c>
      <c r="J153" s="38">
        <f t="shared" si="14"/>
        <v>0.04</v>
      </c>
      <c r="L153" s="10"/>
    </row>
    <row r="154" spans="1:13" x14ac:dyDescent="0.25">
      <c r="A154" s="5" t="s">
        <v>32</v>
      </c>
      <c r="B154" s="17">
        <v>43001</v>
      </c>
      <c r="C154" s="17" t="s">
        <v>65</v>
      </c>
      <c r="D154" s="43" t="s">
        <v>5</v>
      </c>
      <c r="E154" s="16" t="e">
        <f t="shared" si="15"/>
        <v>#VALUE!</v>
      </c>
      <c r="F154" s="87">
        <v>7</v>
      </c>
      <c r="G154" s="87">
        <v>0</v>
      </c>
      <c r="H154" s="9">
        <f t="shared" si="13"/>
        <v>0</v>
      </c>
      <c r="I154" s="7">
        <v>0</v>
      </c>
      <c r="J154" s="38">
        <f t="shared" si="14"/>
        <v>0</v>
      </c>
      <c r="L154" s="10"/>
    </row>
    <row r="155" spans="1:13" x14ac:dyDescent="0.25">
      <c r="A155" s="5"/>
      <c r="B155" s="17">
        <v>43001</v>
      </c>
      <c r="C155" s="17" t="s">
        <v>65</v>
      </c>
      <c r="D155" s="43" t="s">
        <v>5</v>
      </c>
      <c r="E155" s="16" t="e">
        <f t="shared" si="15"/>
        <v>#VALUE!</v>
      </c>
      <c r="F155" s="85">
        <v>5</v>
      </c>
      <c r="G155" s="85">
        <v>1</v>
      </c>
      <c r="H155" s="9">
        <f t="shared" si="13"/>
        <v>0.2</v>
      </c>
      <c r="I155" s="7">
        <v>11</v>
      </c>
      <c r="J155" s="38">
        <f t="shared" si="14"/>
        <v>3.6666666666666667E-2</v>
      </c>
      <c r="L155" s="10"/>
    </row>
    <row r="156" spans="1:13" x14ac:dyDescent="0.25">
      <c r="A156" s="5" t="s">
        <v>32</v>
      </c>
      <c r="B156" s="17">
        <v>43022</v>
      </c>
      <c r="C156" s="17" t="s">
        <v>65</v>
      </c>
      <c r="D156" s="43" t="s">
        <v>5</v>
      </c>
      <c r="E156" s="16" t="e">
        <f t="shared" si="15"/>
        <v>#VALUE!</v>
      </c>
      <c r="F156" s="87">
        <v>40</v>
      </c>
      <c r="G156" s="87">
        <v>2</v>
      </c>
      <c r="H156" s="9">
        <f t="shared" si="13"/>
        <v>0.05</v>
      </c>
      <c r="I156" s="7">
        <v>7</v>
      </c>
      <c r="J156" s="38">
        <f t="shared" si="14"/>
        <v>2.3333333333333334E-2</v>
      </c>
      <c r="K156" s="74">
        <v>119</v>
      </c>
      <c r="L156" s="10"/>
    </row>
    <row r="157" spans="1:13" x14ac:dyDescent="0.25">
      <c r="A157" s="5" t="s">
        <v>32</v>
      </c>
      <c r="B157" s="17">
        <v>43022</v>
      </c>
      <c r="C157" s="17" t="s">
        <v>65</v>
      </c>
      <c r="D157" s="43" t="s">
        <v>5</v>
      </c>
      <c r="E157" s="16" t="e">
        <f t="shared" si="15"/>
        <v>#VALUE!</v>
      </c>
      <c r="F157" s="85">
        <v>102</v>
      </c>
      <c r="G157" s="85">
        <v>13</v>
      </c>
      <c r="H157" s="9">
        <f t="shared" si="13"/>
        <v>0.12745098039215685</v>
      </c>
      <c r="I157" s="7">
        <v>5</v>
      </c>
      <c r="J157" s="38">
        <f t="shared" si="14"/>
        <v>1.6666666666666666E-2</v>
      </c>
      <c r="K157" s="74">
        <v>135</v>
      </c>
      <c r="L157" s="10"/>
    </row>
    <row r="158" spans="1:13" x14ac:dyDescent="0.25">
      <c r="A158" s="5" t="s">
        <v>32</v>
      </c>
      <c r="B158" s="17">
        <v>43022</v>
      </c>
      <c r="C158" s="17" t="s">
        <v>65</v>
      </c>
      <c r="D158" s="43" t="s">
        <v>5</v>
      </c>
      <c r="E158" s="7" t="e">
        <f t="shared" si="15"/>
        <v>#VALUE!</v>
      </c>
      <c r="F158" s="87">
        <v>37</v>
      </c>
      <c r="G158" s="87">
        <v>0</v>
      </c>
      <c r="H158" s="9">
        <f t="shared" si="13"/>
        <v>0</v>
      </c>
      <c r="I158" s="7">
        <v>1</v>
      </c>
      <c r="J158" s="38">
        <f t="shared" si="14"/>
        <v>3.3333333333333335E-3</v>
      </c>
      <c r="K158" s="74">
        <v>53</v>
      </c>
      <c r="L158" s="10"/>
    </row>
    <row r="159" spans="1:13" x14ac:dyDescent="0.25">
      <c r="A159" s="5" t="s">
        <v>32</v>
      </c>
      <c r="B159" s="17">
        <v>43022</v>
      </c>
      <c r="C159" s="17" t="s">
        <v>65</v>
      </c>
      <c r="D159" s="43" t="s">
        <v>5</v>
      </c>
      <c r="E159" s="7" t="e">
        <f t="shared" si="15"/>
        <v>#VALUE!</v>
      </c>
      <c r="F159" s="85">
        <v>33</v>
      </c>
      <c r="G159" s="85">
        <v>1</v>
      </c>
      <c r="H159" s="9">
        <f t="shared" si="13"/>
        <v>3.0303030303030304E-2</v>
      </c>
      <c r="I159" s="7">
        <v>4</v>
      </c>
      <c r="J159" s="38">
        <f t="shared" si="14"/>
        <v>1.3333333333333334E-2</v>
      </c>
      <c r="K159" s="74">
        <v>107</v>
      </c>
      <c r="L159" s="24"/>
    </row>
    <row r="160" spans="1:13" x14ac:dyDescent="0.25">
      <c r="A160" s="5" t="s">
        <v>20</v>
      </c>
      <c r="B160" s="17" t="s">
        <v>14</v>
      </c>
      <c r="C160" s="17" t="s">
        <v>65</v>
      </c>
      <c r="D160" s="43" t="s">
        <v>5</v>
      </c>
      <c r="E160" s="7">
        <v>1</v>
      </c>
      <c r="F160" s="87">
        <v>18</v>
      </c>
      <c r="G160" s="87">
        <v>1</v>
      </c>
      <c r="H160" s="9">
        <v>0.05</v>
      </c>
      <c r="I160" s="7">
        <v>1</v>
      </c>
      <c r="J160" s="38">
        <f>(I160/300)*100</f>
        <v>0.33333333333333337</v>
      </c>
      <c r="K160" s="74"/>
      <c r="L160" s="24">
        <v>5</v>
      </c>
      <c r="M160" t="s">
        <v>22</v>
      </c>
    </row>
    <row r="161" spans="1:12" x14ac:dyDescent="0.25">
      <c r="A161" s="5" t="s">
        <v>20</v>
      </c>
      <c r="B161" s="17" t="s">
        <v>18</v>
      </c>
      <c r="C161" s="17" t="s">
        <v>65</v>
      </c>
      <c r="D161" s="43" t="s">
        <v>5</v>
      </c>
      <c r="E161" s="7">
        <v>1</v>
      </c>
      <c r="F161" s="87">
        <v>11</v>
      </c>
      <c r="G161" s="87">
        <v>0</v>
      </c>
      <c r="H161" s="9">
        <v>0</v>
      </c>
      <c r="I161" s="7">
        <v>1</v>
      </c>
      <c r="J161" s="38">
        <f>(I161/300)*100</f>
        <v>0.33333333333333337</v>
      </c>
      <c r="K161" s="74"/>
      <c r="L161" s="24">
        <v>2</v>
      </c>
    </row>
    <row r="162" spans="1:12" x14ac:dyDescent="0.25">
      <c r="A162" s="5" t="s">
        <v>20</v>
      </c>
      <c r="B162" s="17">
        <v>42996</v>
      </c>
      <c r="C162" s="17" t="s">
        <v>65</v>
      </c>
      <c r="D162" s="43" t="s">
        <v>5</v>
      </c>
      <c r="E162" s="16">
        <v>1</v>
      </c>
      <c r="F162" s="87">
        <v>11</v>
      </c>
      <c r="G162" s="87">
        <v>0</v>
      </c>
      <c r="H162" s="19">
        <v>0</v>
      </c>
      <c r="I162" s="16">
        <v>1</v>
      </c>
      <c r="J162" s="38">
        <f>(I162/300)*100</f>
        <v>0.33333333333333337</v>
      </c>
      <c r="K162" s="74">
        <v>88</v>
      </c>
      <c r="L162" s="24">
        <v>2</v>
      </c>
    </row>
    <row r="163" spans="1:12" ht="21" x14ac:dyDescent="0.35">
      <c r="A163" s="4" t="s">
        <v>13</v>
      </c>
      <c r="B163" s="17">
        <v>42979</v>
      </c>
      <c r="C163" s="17" t="s">
        <v>65</v>
      </c>
      <c r="D163" s="135" t="s">
        <v>5</v>
      </c>
      <c r="E163" s="16">
        <f t="shared" ref="E163:E168" si="16">E162+1</f>
        <v>2</v>
      </c>
      <c r="F163" s="16">
        <v>37</v>
      </c>
      <c r="G163" s="16">
        <v>15</v>
      </c>
      <c r="H163" s="19">
        <f t="shared" ref="H163:H168" si="17">G163/F163</f>
        <v>0.40540540540540543</v>
      </c>
      <c r="I163" s="16">
        <v>42</v>
      </c>
      <c r="J163" s="38">
        <f t="shared" ref="J163:J168" si="18">(I163/300)</f>
        <v>0.14000000000000001</v>
      </c>
      <c r="K163" s="74"/>
      <c r="L163" s="24"/>
    </row>
    <row r="164" spans="1:12" x14ac:dyDescent="0.25">
      <c r="A164" s="4" t="s">
        <v>13</v>
      </c>
      <c r="B164" s="17">
        <v>42979</v>
      </c>
      <c r="C164" s="17" t="s">
        <v>65</v>
      </c>
      <c r="D164" s="43" t="s">
        <v>5</v>
      </c>
      <c r="E164" s="16">
        <f t="shared" si="16"/>
        <v>3</v>
      </c>
      <c r="F164" s="16">
        <v>29</v>
      </c>
      <c r="G164" s="16">
        <v>6</v>
      </c>
      <c r="H164" s="19">
        <f t="shared" si="17"/>
        <v>0.20689655172413793</v>
      </c>
      <c r="I164" s="16">
        <v>31</v>
      </c>
      <c r="J164" s="38">
        <f t="shared" si="18"/>
        <v>0.10333333333333333</v>
      </c>
      <c r="K164" s="74"/>
      <c r="L164" s="24"/>
    </row>
    <row r="165" spans="1:12" x14ac:dyDescent="0.25">
      <c r="A165" s="4" t="s">
        <v>13</v>
      </c>
      <c r="B165" s="17">
        <v>42979</v>
      </c>
      <c r="C165" s="17" t="s">
        <v>65</v>
      </c>
      <c r="D165" s="43" t="s">
        <v>5</v>
      </c>
      <c r="E165" s="16">
        <f t="shared" si="16"/>
        <v>4</v>
      </c>
      <c r="F165" s="16">
        <v>46</v>
      </c>
      <c r="G165" s="16">
        <v>10</v>
      </c>
      <c r="H165" s="19">
        <f t="shared" si="17"/>
        <v>0.21739130434782608</v>
      </c>
      <c r="I165" s="16">
        <v>34</v>
      </c>
      <c r="J165" s="38">
        <f t="shared" si="18"/>
        <v>0.11333333333333333</v>
      </c>
      <c r="K165" s="74"/>
      <c r="L165" s="24"/>
    </row>
    <row r="166" spans="1:12" x14ac:dyDescent="0.25">
      <c r="A166" s="4" t="s">
        <v>13</v>
      </c>
      <c r="B166" s="17">
        <v>43001</v>
      </c>
      <c r="C166" s="17" t="s">
        <v>65</v>
      </c>
      <c r="D166" s="43" t="s">
        <v>5</v>
      </c>
      <c r="E166" s="16">
        <f t="shared" si="16"/>
        <v>5</v>
      </c>
      <c r="F166" s="16">
        <v>44</v>
      </c>
      <c r="G166" s="16">
        <v>13</v>
      </c>
      <c r="H166" s="19">
        <f t="shared" si="17"/>
        <v>0.29545454545454547</v>
      </c>
      <c r="I166" s="16">
        <v>47</v>
      </c>
      <c r="J166" s="38">
        <f t="shared" si="18"/>
        <v>0.15666666666666668</v>
      </c>
      <c r="K166" s="74"/>
      <c r="L166" s="24"/>
    </row>
    <row r="167" spans="1:12" x14ac:dyDescent="0.25">
      <c r="A167" s="4" t="s">
        <v>13</v>
      </c>
      <c r="B167" s="17">
        <v>43001</v>
      </c>
      <c r="C167" s="17" t="s">
        <v>65</v>
      </c>
      <c r="D167" s="43" t="s">
        <v>5</v>
      </c>
      <c r="E167" s="16">
        <f t="shared" si="16"/>
        <v>6</v>
      </c>
      <c r="F167" s="16">
        <v>17</v>
      </c>
      <c r="G167" s="16">
        <v>5</v>
      </c>
      <c r="H167" s="19">
        <f t="shared" si="17"/>
        <v>0.29411764705882354</v>
      </c>
      <c r="I167" s="16">
        <v>29</v>
      </c>
      <c r="J167" s="38">
        <f t="shared" si="18"/>
        <v>9.6666666666666665E-2</v>
      </c>
      <c r="K167" s="74"/>
      <c r="L167" s="24"/>
    </row>
    <row r="168" spans="1:12" x14ac:dyDescent="0.25">
      <c r="A168" s="4" t="s">
        <v>13</v>
      </c>
      <c r="B168" s="17">
        <v>43001</v>
      </c>
      <c r="C168" s="17" t="s">
        <v>65</v>
      </c>
      <c r="D168" s="43" t="s">
        <v>5</v>
      </c>
      <c r="E168" s="16">
        <f t="shared" si="16"/>
        <v>7</v>
      </c>
      <c r="F168" s="16">
        <v>27</v>
      </c>
      <c r="G168" s="16">
        <v>6</v>
      </c>
      <c r="H168" s="19">
        <f t="shared" si="17"/>
        <v>0.22222222222222221</v>
      </c>
      <c r="I168" s="16">
        <v>33</v>
      </c>
      <c r="J168" s="38">
        <f t="shared" si="18"/>
        <v>0.11</v>
      </c>
      <c r="K168" s="74"/>
      <c r="L168" s="24"/>
    </row>
    <row r="169" spans="1:12" x14ac:dyDescent="0.25">
      <c r="A169" s="4" t="s">
        <v>13</v>
      </c>
      <c r="B169" s="17">
        <v>43024</v>
      </c>
      <c r="C169" s="17" t="s">
        <v>65</v>
      </c>
      <c r="D169" s="43" t="s">
        <v>5</v>
      </c>
      <c r="E169" s="16">
        <v>8</v>
      </c>
      <c r="F169" s="16">
        <v>54</v>
      </c>
      <c r="G169" s="16">
        <v>2</v>
      </c>
      <c r="H169" s="19">
        <v>3.7037037037037035E-2</v>
      </c>
      <c r="I169" s="16">
        <v>37</v>
      </c>
      <c r="J169" s="38">
        <v>0.12333333333333334</v>
      </c>
      <c r="K169" s="70">
        <v>51</v>
      </c>
      <c r="L169" s="24"/>
    </row>
    <row r="170" spans="1:12" x14ac:dyDescent="0.25">
      <c r="A170" s="4" t="s">
        <v>13</v>
      </c>
      <c r="B170" s="17">
        <v>43024</v>
      </c>
      <c r="C170" s="17" t="s">
        <v>65</v>
      </c>
      <c r="D170" s="43" t="s">
        <v>5</v>
      </c>
      <c r="E170" s="16">
        <v>9</v>
      </c>
      <c r="F170" s="16">
        <v>60</v>
      </c>
      <c r="G170" s="16">
        <v>5</v>
      </c>
      <c r="H170" s="19">
        <v>8.3333333333333329E-2</v>
      </c>
      <c r="I170" s="16">
        <v>48</v>
      </c>
      <c r="J170" s="38">
        <v>0.16</v>
      </c>
      <c r="K170" s="70">
        <v>59</v>
      </c>
      <c r="L170" s="24"/>
    </row>
    <row r="171" spans="1:12" x14ac:dyDescent="0.25">
      <c r="A171" s="4" t="s">
        <v>13</v>
      </c>
      <c r="B171" s="17">
        <v>43024</v>
      </c>
      <c r="C171" s="17" t="s">
        <v>65</v>
      </c>
      <c r="D171" s="43" t="s">
        <v>5</v>
      </c>
      <c r="E171" s="16">
        <v>10</v>
      </c>
      <c r="F171" s="16">
        <v>46</v>
      </c>
      <c r="G171" s="16">
        <v>5</v>
      </c>
      <c r="H171" s="19">
        <v>0.10869565217391304</v>
      </c>
      <c r="I171" s="16">
        <v>39</v>
      </c>
      <c r="J171" s="38">
        <v>0.13</v>
      </c>
      <c r="K171" s="70">
        <v>67</v>
      </c>
      <c r="L171" s="24"/>
    </row>
    <row r="172" spans="1:12" x14ac:dyDescent="0.25">
      <c r="A172" s="13" t="s">
        <v>34</v>
      </c>
      <c r="B172" s="17">
        <v>42967</v>
      </c>
      <c r="C172" s="17" t="s">
        <v>65</v>
      </c>
      <c r="D172" s="43" t="s">
        <v>5</v>
      </c>
      <c r="E172" s="16">
        <f>E171+1</f>
        <v>11</v>
      </c>
      <c r="F172" s="16" t="s">
        <v>12</v>
      </c>
      <c r="G172" s="16">
        <v>0</v>
      </c>
      <c r="H172" s="19" t="e">
        <f>G172/F172</f>
        <v>#VALUE!</v>
      </c>
      <c r="I172" s="16">
        <v>0</v>
      </c>
      <c r="J172" s="38">
        <f>(I172/300)</f>
        <v>0</v>
      </c>
      <c r="K172" s="140"/>
      <c r="L172" s="24"/>
    </row>
    <row r="173" spans="1:12" x14ac:dyDescent="0.25">
      <c r="A173" s="13" t="s">
        <v>34</v>
      </c>
      <c r="B173" s="17">
        <v>42967</v>
      </c>
      <c r="C173" s="17" t="s">
        <v>65</v>
      </c>
      <c r="D173" s="43" t="s">
        <v>5</v>
      </c>
      <c r="E173" s="16">
        <f>E172+1</f>
        <v>12</v>
      </c>
      <c r="F173" s="16" t="s">
        <v>12</v>
      </c>
      <c r="G173" s="16">
        <v>0</v>
      </c>
      <c r="H173" s="19" t="e">
        <f>G173/F173</f>
        <v>#VALUE!</v>
      </c>
      <c r="I173" s="16">
        <v>0</v>
      </c>
      <c r="J173" s="38">
        <f>(I173/300)</f>
        <v>0</v>
      </c>
      <c r="K173" s="140"/>
      <c r="L173" s="24"/>
    </row>
    <row r="174" spans="1:12" x14ac:dyDescent="0.25">
      <c r="A174" s="13" t="s">
        <v>34</v>
      </c>
      <c r="B174" s="17">
        <v>42967</v>
      </c>
      <c r="C174" s="17" t="s">
        <v>65</v>
      </c>
      <c r="D174" s="43" t="s">
        <v>5</v>
      </c>
      <c r="E174" s="16">
        <f>E173+1</f>
        <v>13</v>
      </c>
      <c r="F174" s="16" t="s">
        <v>12</v>
      </c>
      <c r="G174" s="16">
        <v>0</v>
      </c>
      <c r="H174" s="19" t="e">
        <f>G174/F174</f>
        <v>#VALUE!</v>
      </c>
      <c r="I174" s="16">
        <v>0</v>
      </c>
      <c r="J174" s="38">
        <f>(I174/300)</f>
        <v>0</v>
      </c>
      <c r="K174" s="140"/>
      <c r="L174" s="24"/>
    </row>
    <row r="175" spans="1:12" x14ac:dyDescent="0.25">
      <c r="A175" s="13" t="s">
        <v>34</v>
      </c>
      <c r="B175" s="17">
        <v>42967</v>
      </c>
      <c r="C175" s="17" t="s">
        <v>65</v>
      </c>
      <c r="D175" s="43" t="s">
        <v>5</v>
      </c>
      <c r="E175" s="16">
        <f>E174+1</f>
        <v>14</v>
      </c>
      <c r="F175" s="16" t="s">
        <v>12</v>
      </c>
      <c r="G175" s="16">
        <v>0</v>
      </c>
      <c r="H175" s="19" t="e">
        <f>G175/F175</f>
        <v>#VALUE!</v>
      </c>
      <c r="I175" s="16">
        <v>0</v>
      </c>
      <c r="J175" s="38">
        <f>(I175/300)</f>
        <v>0</v>
      </c>
      <c r="K175" s="149"/>
      <c r="L175" s="24"/>
    </row>
    <row r="176" spans="1:12" x14ac:dyDescent="0.25">
      <c r="A176" s="13" t="s">
        <v>34</v>
      </c>
      <c r="B176" s="17">
        <v>42994</v>
      </c>
      <c r="C176" s="17" t="s">
        <v>65</v>
      </c>
      <c r="D176" s="43" t="s">
        <v>5</v>
      </c>
      <c r="E176" s="16">
        <v>9</v>
      </c>
      <c r="F176" s="16" t="s">
        <v>12</v>
      </c>
      <c r="G176" s="16">
        <v>0</v>
      </c>
      <c r="H176" s="19" t="e">
        <v>#VALUE!</v>
      </c>
      <c r="I176" s="16">
        <v>0</v>
      </c>
      <c r="J176" s="38">
        <v>0</v>
      </c>
      <c r="K176" s="149"/>
      <c r="L176" s="24"/>
    </row>
    <row r="177" spans="1:12" x14ac:dyDescent="0.25">
      <c r="A177" s="13" t="s">
        <v>34</v>
      </c>
      <c r="B177" s="17">
        <v>42994</v>
      </c>
      <c r="C177" s="17" t="s">
        <v>65</v>
      </c>
      <c r="D177" s="43" t="s">
        <v>5</v>
      </c>
      <c r="E177" s="16">
        <v>10</v>
      </c>
      <c r="F177" s="16" t="s">
        <v>12</v>
      </c>
      <c r="G177" s="16">
        <v>0</v>
      </c>
      <c r="H177" s="19" t="e">
        <v>#VALUE!</v>
      </c>
      <c r="I177" s="16">
        <v>0</v>
      </c>
      <c r="J177" s="38">
        <v>0</v>
      </c>
      <c r="K177" s="150"/>
      <c r="L177" s="24"/>
    </row>
    <row r="178" spans="1:12" x14ac:dyDescent="0.25">
      <c r="A178" s="13" t="s">
        <v>34</v>
      </c>
      <c r="B178" s="17">
        <v>42979</v>
      </c>
      <c r="C178" s="17" t="s">
        <v>65</v>
      </c>
      <c r="D178" s="43" t="s">
        <v>5</v>
      </c>
      <c r="E178" s="16">
        <v>11</v>
      </c>
      <c r="F178" s="16" t="s">
        <v>12</v>
      </c>
      <c r="G178" s="16">
        <v>0</v>
      </c>
      <c r="H178" s="19" t="e">
        <v>#VALUE!</v>
      </c>
      <c r="I178" s="16">
        <v>0</v>
      </c>
      <c r="J178" s="38">
        <v>0</v>
      </c>
      <c r="K178" s="150"/>
      <c r="L178" s="24"/>
    </row>
    <row r="179" spans="1:12" x14ac:dyDescent="0.25">
      <c r="A179" s="13" t="s">
        <v>34</v>
      </c>
      <c r="B179" s="17">
        <v>42979</v>
      </c>
      <c r="C179" s="17" t="s">
        <v>65</v>
      </c>
      <c r="D179" s="43" t="s">
        <v>5</v>
      </c>
      <c r="E179" s="16">
        <v>12</v>
      </c>
      <c r="F179" s="16" t="s">
        <v>12</v>
      </c>
      <c r="G179" s="16">
        <v>0</v>
      </c>
      <c r="H179" s="19" t="e">
        <v>#VALUE!</v>
      </c>
      <c r="I179" s="16">
        <v>0</v>
      </c>
      <c r="J179" s="38">
        <v>0</v>
      </c>
      <c r="K179" s="150"/>
      <c r="L179" s="24"/>
    </row>
    <row r="180" spans="1:12" x14ac:dyDescent="0.25">
      <c r="A180" s="13" t="s">
        <v>34</v>
      </c>
      <c r="B180" s="17">
        <v>43016</v>
      </c>
      <c r="C180" s="17" t="s">
        <v>65</v>
      </c>
      <c r="D180" s="43" t="s">
        <v>5</v>
      </c>
      <c r="E180" s="16">
        <f>E179+1</f>
        <v>13</v>
      </c>
      <c r="F180" s="16" t="s">
        <v>12</v>
      </c>
      <c r="G180" s="16">
        <v>0</v>
      </c>
      <c r="H180" s="19" t="e">
        <f>G180/F180</f>
        <v>#VALUE!</v>
      </c>
      <c r="I180" s="16">
        <v>0</v>
      </c>
      <c r="J180" s="38">
        <f>(I180/300)</f>
        <v>0</v>
      </c>
      <c r="K180" s="151">
        <v>97.5</v>
      </c>
      <c r="L180" s="24"/>
    </row>
    <row r="181" spans="1:12" x14ac:dyDescent="0.25">
      <c r="A181" s="13" t="s">
        <v>34</v>
      </c>
      <c r="B181" s="17">
        <v>43016</v>
      </c>
      <c r="C181" s="17" t="s">
        <v>65</v>
      </c>
      <c r="D181" s="43" t="s">
        <v>5</v>
      </c>
      <c r="E181" s="16">
        <f>E180+1</f>
        <v>14</v>
      </c>
      <c r="F181" s="16" t="s">
        <v>12</v>
      </c>
      <c r="G181" s="16">
        <v>0</v>
      </c>
      <c r="H181" s="19" t="e">
        <f>G181/F181</f>
        <v>#VALUE!</v>
      </c>
      <c r="I181" s="16">
        <v>0</v>
      </c>
      <c r="J181" s="38">
        <f>(I181/300)</f>
        <v>0</v>
      </c>
      <c r="K181" s="150"/>
      <c r="L181" s="24"/>
    </row>
    <row r="182" spans="1:12" x14ac:dyDescent="0.25">
      <c r="A182" s="13" t="s">
        <v>34</v>
      </c>
      <c r="B182" s="17" t="s">
        <v>35</v>
      </c>
      <c r="C182" s="17" t="s">
        <v>65</v>
      </c>
      <c r="D182" s="43" t="s">
        <v>5</v>
      </c>
      <c r="E182" s="16">
        <f>E181+1</f>
        <v>15</v>
      </c>
      <c r="F182" s="16" t="s">
        <v>12</v>
      </c>
      <c r="G182" s="16">
        <v>0</v>
      </c>
      <c r="H182" s="19" t="e">
        <f>G182/F182</f>
        <v>#VALUE!</v>
      </c>
      <c r="I182" s="16">
        <v>0</v>
      </c>
      <c r="J182" s="38">
        <f>(I182/300)</f>
        <v>0</v>
      </c>
      <c r="K182" s="150"/>
      <c r="L182" s="24"/>
    </row>
    <row r="183" spans="1:12" x14ac:dyDescent="0.25">
      <c r="A183" s="13" t="s">
        <v>34</v>
      </c>
      <c r="B183" s="17" t="s">
        <v>35</v>
      </c>
      <c r="C183" s="17" t="s">
        <v>65</v>
      </c>
      <c r="D183" s="43" t="s">
        <v>5</v>
      </c>
      <c r="E183" s="16">
        <f>E182+1</f>
        <v>16</v>
      </c>
      <c r="F183" s="16" t="s">
        <v>12</v>
      </c>
      <c r="G183" s="16">
        <v>0</v>
      </c>
      <c r="H183" s="19" t="e">
        <f>G183/F183</f>
        <v>#VALUE!</v>
      </c>
      <c r="I183" s="16">
        <v>0</v>
      </c>
      <c r="J183" s="38">
        <f>(I183/300)</f>
        <v>0</v>
      </c>
      <c r="K183" s="140"/>
      <c r="L183" s="24"/>
    </row>
    <row r="184" spans="1:12" s="154" customFormat="1" ht="21" x14ac:dyDescent="0.35">
      <c r="D184" s="155"/>
      <c r="F184" s="154">
        <f>SUM(F131:F183)</f>
        <v>2528</v>
      </c>
      <c r="G184" s="154">
        <f>SUM(G131:G183)</f>
        <v>245</v>
      </c>
      <c r="H184" s="153">
        <f>G184/F184</f>
        <v>9.6914556962025319E-2</v>
      </c>
      <c r="I184" s="154">
        <f>SUM(I131:I183)</f>
        <v>681</v>
      </c>
      <c r="J184" s="133">
        <f>SUM(I131:I171)/((COUNTA(I131:I171))*300)</f>
        <v>5.5365853658536586E-2</v>
      </c>
      <c r="K184" s="152">
        <f>SUM(K136:K183)/(COUNT(K136:K183))</f>
        <v>97.261904761904759</v>
      </c>
    </row>
    <row r="185" spans="1:12" s="156" customFormat="1" x14ac:dyDescent="0.25">
      <c r="D185" s="157"/>
      <c r="J185" s="158"/>
      <c r="K185" s="159"/>
    </row>
    <row r="186" spans="1:12" s="156" customFormat="1" x14ac:dyDescent="0.25">
      <c r="D186" s="157"/>
      <c r="J186" s="158"/>
      <c r="K186" s="159"/>
    </row>
  </sheetData>
  <sortState ref="A3:J183">
    <sortCondition descending="1" ref="C3:C183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 berta</cp:lastModifiedBy>
  <dcterms:created xsi:type="dcterms:W3CDTF">2017-09-06T23:20:31Z</dcterms:created>
  <dcterms:modified xsi:type="dcterms:W3CDTF">2018-10-28T21:18:02Z</dcterms:modified>
</cp:coreProperties>
</file>