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6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ul.salon\Desktop\aaa2005laptop\AAAASoil Health Initiative NYS\2017 events\Comissioner of Ag's farm\2018 report data\"/>
    </mc:Choice>
  </mc:AlternateContent>
  <bookViews>
    <workbookView xWindow="0" yWindow="0" windowWidth="21570" windowHeight="9075" xr2:uid="{9504447C-BFA6-4B95-8BBA-0E000C1B9B03}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9" i="1" l="1"/>
  <c r="G48" i="1"/>
  <c r="G47" i="1"/>
  <c r="G46" i="1"/>
  <c r="G45" i="1"/>
  <c r="F33" i="1"/>
  <c r="G33" i="1" s="1"/>
  <c r="H33" i="1" s="1"/>
  <c r="K33" i="1" s="1"/>
  <c r="D33" i="1"/>
  <c r="G32" i="1"/>
  <c r="H32" i="1" s="1"/>
  <c r="K32" i="1" s="1"/>
  <c r="F32" i="1"/>
  <c r="D32" i="1"/>
  <c r="F31" i="1"/>
  <c r="G31" i="1" s="1"/>
  <c r="H31" i="1" s="1"/>
  <c r="K31" i="1" s="1"/>
  <c r="D31" i="1"/>
  <c r="K30" i="1"/>
  <c r="H30" i="1"/>
  <c r="G30" i="1"/>
  <c r="F30" i="1"/>
  <c r="D30" i="1"/>
  <c r="F29" i="1"/>
  <c r="G29" i="1" s="1"/>
  <c r="H29" i="1" s="1"/>
  <c r="K29" i="1" s="1"/>
  <c r="D29" i="1"/>
  <c r="F28" i="1"/>
  <c r="G28" i="1" s="1"/>
  <c r="H28" i="1" s="1"/>
  <c r="K28" i="1" s="1"/>
  <c r="D28" i="1"/>
  <c r="H27" i="1"/>
  <c r="K27" i="1" s="1"/>
  <c r="G27" i="1"/>
  <c r="F27" i="1"/>
  <c r="D27" i="1"/>
  <c r="F25" i="1"/>
  <c r="G25" i="1" s="1"/>
  <c r="H25" i="1" s="1"/>
  <c r="K25" i="1" s="1"/>
  <c r="D25" i="1"/>
  <c r="F24" i="1"/>
  <c r="G24" i="1" s="1"/>
  <c r="H24" i="1" s="1"/>
  <c r="K24" i="1" s="1"/>
  <c r="D24" i="1"/>
  <c r="G23" i="1"/>
  <c r="H23" i="1" s="1"/>
  <c r="K23" i="1" s="1"/>
  <c r="F23" i="1"/>
  <c r="D23" i="1"/>
  <c r="F22" i="1"/>
  <c r="G22" i="1" s="1"/>
  <c r="H22" i="1" s="1"/>
  <c r="J22" i="1" s="1"/>
  <c r="H21" i="1"/>
  <c r="K21" i="1" s="1"/>
  <c r="G21" i="1"/>
  <c r="F21" i="1"/>
  <c r="D21" i="1"/>
  <c r="F20" i="1"/>
  <c r="G20" i="1" s="1"/>
  <c r="H20" i="1" s="1"/>
  <c r="J20" i="1" s="1"/>
  <c r="K19" i="1"/>
  <c r="H19" i="1"/>
  <c r="G19" i="1"/>
  <c r="F19" i="1"/>
  <c r="D19" i="1"/>
  <c r="F18" i="1"/>
  <c r="G18" i="1" s="1"/>
  <c r="H18" i="1" s="1"/>
  <c r="J18" i="1" s="1"/>
  <c r="F17" i="1"/>
  <c r="G17" i="1" s="1"/>
  <c r="H17" i="1" s="1"/>
  <c r="K17" i="1" s="1"/>
  <c r="D17" i="1"/>
  <c r="G16" i="1"/>
  <c r="H16" i="1" s="1"/>
  <c r="K16" i="1" s="1"/>
  <c r="F16" i="1"/>
  <c r="D16" i="1"/>
  <c r="F15" i="1"/>
  <c r="G15" i="1" s="1"/>
  <c r="H15" i="1" s="1"/>
  <c r="K15" i="1" s="1"/>
  <c r="D15" i="1"/>
  <c r="J14" i="1"/>
  <c r="H14" i="1"/>
  <c r="G14" i="1"/>
  <c r="F14" i="1"/>
  <c r="F13" i="1"/>
  <c r="G13" i="1" s="1"/>
  <c r="H13" i="1" s="1"/>
  <c r="K13" i="1" s="1"/>
  <c r="D13" i="1"/>
  <c r="F12" i="1"/>
  <c r="G12" i="1" s="1"/>
  <c r="H12" i="1" s="1"/>
  <c r="K12" i="1" s="1"/>
  <c r="D12" i="1"/>
  <c r="G11" i="1"/>
  <c r="H11" i="1" s="1"/>
  <c r="K11" i="1" s="1"/>
  <c r="F11" i="1"/>
  <c r="D11" i="1"/>
  <c r="F10" i="1"/>
  <c r="G10" i="1" s="1"/>
  <c r="H10" i="1" s="1"/>
  <c r="K10" i="1" s="1"/>
  <c r="D10" i="1"/>
  <c r="J9" i="1"/>
  <c r="H9" i="1"/>
  <c r="G9" i="1"/>
  <c r="F9" i="1"/>
  <c r="F8" i="1"/>
  <c r="G8" i="1" s="1"/>
  <c r="H8" i="1" s="1"/>
  <c r="K8" i="1" s="1"/>
  <c r="D8" i="1"/>
  <c r="F7" i="1"/>
  <c r="G7" i="1" s="1"/>
  <c r="H7" i="1" s="1"/>
  <c r="K7" i="1" s="1"/>
  <c r="D7" i="1"/>
</calcChain>
</file>

<file path=xl/sharedStrings.xml><?xml version="1.0" encoding="utf-8"?>
<sst xmlns="http://schemas.openxmlformats.org/spreadsheetml/2006/main" count="84" uniqueCount="53">
  <si>
    <r>
      <t xml:space="preserve">Table 8. Schoharie Valley Farms Cool Season  and Warm Season Seeding </t>
    </r>
    <r>
      <rPr>
        <b/>
        <vertAlign val="superscript"/>
        <sz val="16"/>
        <color theme="1"/>
        <rFont val="Calibri"/>
        <family val="2"/>
        <scheme val="minor"/>
      </rPr>
      <t>1</t>
    </r>
  </si>
  <si>
    <t xml:space="preserve">                                  Rates,  Biomass and Percent Cover</t>
  </si>
  <si>
    <t>actual seeding rate pls  lb/ac</t>
  </si>
  <si>
    <r>
      <t>Cool season species and mixes planted 8/15/17 and cut 10/27/17  sample size 4 ft</t>
    </r>
    <r>
      <rPr>
        <b/>
        <vertAlign val="superscript"/>
        <sz val="12"/>
        <color theme="1"/>
        <rFont val="Calibri"/>
        <family val="2"/>
        <scheme val="minor"/>
      </rPr>
      <t xml:space="preserve">2 </t>
    </r>
    <r>
      <rPr>
        <b/>
        <sz val="12"/>
        <color theme="1"/>
        <rFont val="Calibri"/>
        <family val="2"/>
        <scheme val="minor"/>
      </rPr>
      <t xml:space="preserve">(.000092 ac) </t>
    </r>
  </si>
  <si>
    <t>Actual PLS Seeding rate lb/ac</t>
  </si>
  <si>
    <t xml:space="preserve">Tared DM(g) </t>
  </si>
  <si>
    <t xml:space="preserve">Root # </t>
  </si>
  <si>
    <t>DM radish  root t/ac</t>
  </si>
  <si>
    <t>Biomass DM foliage t/ac</t>
  </si>
  <si>
    <t xml:space="preserve">% Cover </t>
  </si>
  <si>
    <t xml:space="preserve">Comments </t>
  </si>
  <si>
    <t>Annual ryegrass (ARG)</t>
  </si>
  <si>
    <t xml:space="preserve">95 - 100% </t>
  </si>
  <si>
    <t>ARG (30%),  RC (58%), Radish (12%)</t>
  </si>
  <si>
    <t xml:space="preserve">Almost 100% Radish </t>
  </si>
  <si>
    <t xml:space="preserve">root weight </t>
  </si>
  <si>
    <t xml:space="preserve">crimson clover (CrCL) </t>
  </si>
  <si>
    <t>red clover (RC)</t>
  </si>
  <si>
    <r>
      <t xml:space="preserve">RC, white clover and sweet clover 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</t>
    </r>
  </si>
  <si>
    <t xml:space="preserve">Radish (Rad) monoculture </t>
  </si>
  <si>
    <t>Hairy vetch (HV)</t>
  </si>
  <si>
    <t xml:space="preserve">Cereal Rye </t>
  </si>
  <si>
    <r>
      <t>Broadcaster  mix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</t>
    </r>
  </si>
  <si>
    <t xml:space="preserve">radish too high </t>
  </si>
  <si>
    <r>
      <t xml:space="preserve">Rays Crazy Mix </t>
    </r>
    <r>
      <rPr>
        <vertAlign val="superscript"/>
        <sz val="11"/>
        <color theme="1"/>
        <rFont val="Calibri"/>
        <family val="2"/>
        <scheme val="minor"/>
      </rPr>
      <t>2</t>
    </r>
  </si>
  <si>
    <t xml:space="preserve">Brassica and grasses dominate </t>
  </si>
  <si>
    <t>2 radish and 2 turnip roots</t>
  </si>
  <si>
    <r>
      <t xml:space="preserve">Soil builder plus mix </t>
    </r>
    <r>
      <rPr>
        <vertAlign val="superscript"/>
        <sz val="11"/>
        <color theme="1"/>
        <rFont val="Calibri"/>
        <family val="2"/>
        <scheme val="minor"/>
      </rPr>
      <t xml:space="preserve">2 </t>
    </r>
  </si>
  <si>
    <t xml:space="preserve">low amount of radish, trititicale looked lower than planned legumes looked good </t>
  </si>
  <si>
    <t>root weight</t>
  </si>
  <si>
    <t xml:space="preserve">1 very large root shows the effect of plants/ft2 </t>
  </si>
  <si>
    <r>
      <t xml:space="preserve">Cargo mix </t>
    </r>
    <r>
      <rPr>
        <vertAlign val="superscript"/>
        <sz val="11"/>
        <color theme="1"/>
        <rFont val="Calibri"/>
        <family val="2"/>
        <scheme val="minor"/>
      </rPr>
      <t>2</t>
    </r>
  </si>
  <si>
    <t>oats  dominate plus arg , calculated  3.1 tons/ac of oats on another farm</t>
  </si>
  <si>
    <t>Austrian winter pea (26%), Triticale (66%), Crimson Cl (7%)</t>
  </si>
  <si>
    <t xml:space="preserve">legumes did very well, less trit than expected </t>
  </si>
  <si>
    <t>Barley (60%),  Hairy vetch (40%)</t>
  </si>
  <si>
    <t xml:space="preserve">Hairy vetch did excellent </t>
  </si>
  <si>
    <t>Warm season species planted on 8/2/17 and cut 10/11/17  sample size 9 ft2 (.00021 ac)</t>
  </si>
  <si>
    <t xml:space="preserve">Sorghum X Sudan (SXS) tall </t>
  </si>
  <si>
    <t>Warm Season Mix (left over)</t>
  </si>
  <si>
    <t xml:space="preserve">noticed mustard in mix compatible but could go to seed if planted too early </t>
  </si>
  <si>
    <r>
      <t xml:space="preserve">Summer feast </t>
    </r>
    <r>
      <rPr>
        <vertAlign val="superscript"/>
        <sz val="11"/>
        <color theme="1"/>
        <rFont val="Calibri"/>
        <family val="2"/>
        <scheme val="minor"/>
      </rPr>
      <t xml:space="preserve">2 </t>
    </r>
    <r>
      <rPr>
        <sz val="11"/>
        <color theme="1"/>
        <rFont val="Calibri"/>
        <family val="2"/>
        <scheme val="minor"/>
      </rPr>
      <t>(66%) &amp; extra T-Raptor (33%)</t>
    </r>
  </si>
  <si>
    <t xml:space="preserve">dominated by T-Raptor usually Summer feast dominated by wonderleaf pearl millet, did not measure roots  </t>
  </si>
  <si>
    <t xml:space="preserve">SXS (5%), Canola (.9%), Rad (.5%), HV (38%), Barley (56%) </t>
  </si>
  <si>
    <t xml:space="preserve">HV climbing S X S, low C:N </t>
  </si>
  <si>
    <t xml:space="preserve">SXS (9%), Canola (.9%) , Rad (.5%), HV (13%), Barley (76%), </t>
  </si>
  <si>
    <t>Cut 10/11/17 high C:N ratio mix</t>
  </si>
  <si>
    <r>
      <t xml:space="preserve">Cut 10/27/17 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 xml:space="preserve">  high C:N ratio mix, cut second time due to low biomass on first date</t>
    </r>
  </si>
  <si>
    <t>Cowpea (57%), Sunflower (4%), SXS (16%), Buckwheat (23%)</t>
  </si>
  <si>
    <t xml:space="preserve">Buckwheat did go to seed </t>
  </si>
  <si>
    <r>
      <rPr>
        <vertAlign val="superscript"/>
        <sz val="12"/>
        <color theme="1"/>
        <rFont val="Calibri"/>
        <family val="2"/>
        <scheme val="minor"/>
      </rPr>
      <t>1</t>
    </r>
    <r>
      <rPr>
        <sz val="12"/>
        <color theme="1"/>
        <rFont val="Calibri"/>
        <family val="2"/>
        <scheme val="minor"/>
      </rPr>
      <t xml:space="preserve"> The field was disked twice and finished with a perfecta cultivator. </t>
    </r>
  </si>
  <si>
    <r>
      <rPr>
        <vertAlign val="superscript"/>
        <sz val="12"/>
        <color theme="1"/>
        <rFont val="Calibri"/>
        <family val="2"/>
        <scheme val="minor"/>
      </rPr>
      <t xml:space="preserve">2 </t>
    </r>
    <r>
      <rPr>
        <sz val="12"/>
        <color theme="1"/>
        <rFont val="Calibri"/>
        <family val="2"/>
        <scheme val="minor"/>
      </rPr>
      <t>mixes provided by Kings agriseeds see website for % of species.</t>
    </r>
  </si>
  <si>
    <r>
      <rPr>
        <vertAlign val="superscript"/>
        <sz val="12"/>
        <color theme="1"/>
        <rFont val="Calibri"/>
        <family val="2"/>
        <scheme val="minor"/>
      </rPr>
      <t xml:space="preserve">3 </t>
    </r>
    <r>
      <rPr>
        <sz val="12"/>
        <color theme="1"/>
        <rFont val="Calibri"/>
        <family val="2"/>
        <scheme val="minor"/>
      </rPr>
      <t xml:space="preserve">Second sample date due to first date seemed low perhaps due to sampling error.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</si>
</sst>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8" formatCode="0.000000"/>
    <numFmt numFmtId="169" formatCode="0.0"/>
    <numFmt numFmtId="170" formatCode="0.0%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vertAlign val="superscript"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vertAlign val="superscript"/>
      <sz val="12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vertAlign val="superscript"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168" fontId="0" fillId="0" borderId="0" xfId="0" applyNumberFormat="1"/>
    <xf numFmtId="2" fontId="0" fillId="0" borderId="0" xfId="0" applyNumberFormat="1"/>
    <xf numFmtId="2" fontId="0" fillId="0" borderId="0" xfId="0" applyNumberFormat="1" applyAlignment="1">
      <alignment horizontal="right"/>
    </xf>
    <xf numFmtId="0" fontId="2" fillId="0" borderId="0" xfId="0" applyFont="1"/>
    <xf numFmtId="0" fontId="1" fillId="0" borderId="0" xfId="0" applyFont="1"/>
    <xf numFmtId="168" fontId="1" fillId="0" borderId="0" xfId="0" applyNumberFormat="1" applyFont="1"/>
    <xf numFmtId="2" fontId="1" fillId="0" borderId="0" xfId="0" applyNumberFormat="1" applyFont="1"/>
    <xf numFmtId="2" fontId="1" fillId="0" borderId="0" xfId="0" applyNumberFormat="1" applyFont="1" applyAlignment="1">
      <alignment horizontal="right"/>
    </xf>
    <xf numFmtId="0" fontId="4" fillId="0" borderId="0" xfId="0" applyFont="1"/>
    <xf numFmtId="0" fontId="0" fillId="0" borderId="0" xfId="0" applyAlignment="1"/>
    <xf numFmtId="168" fontId="0" fillId="0" borderId="0" xfId="0" applyNumberFormat="1" applyAlignment="1"/>
    <xf numFmtId="2" fontId="0" fillId="0" borderId="0" xfId="0" applyNumberFormat="1" applyAlignment="1"/>
    <xf numFmtId="0" fontId="0" fillId="0" borderId="0" xfId="0" applyBorder="1"/>
    <xf numFmtId="0" fontId="0" fillId="0" borderId="0" xfId="0" applyBorder="1" applyAlignment="1">
      <alignment horizontal="center" wrapText="1"/>
    </xf>
    <xf numFmtId="0" fontId="0" fillId="0" borderId="0" xfId="0" applyBorder="1" applyAlignment="1">
      <alignment horizontal="center"/>
    </xf>
    <xf numFmtId="0" fontId="0" fillId="0" borderId="0" xfId="0" applyBorder="1" applyAlignment="1"/>
    <xf numFmtId="2" fontId="0" fillId="0" borderId="0" xfId="0" applyNumberFormat="1" applyBorder="1" applyAlignment="1">
      <alignment horizontal="center"/>
    </xf>
    <xf numFmtId="0" fontId="5" fillId="0" borderId="1" xfId="0" applyFont="1" applyBorder="1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169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vertical="top" wrapText="1"/>
    </xf>
    <xf numFmtId="169" fontId="0" fillId="0" borderId="1" xfId="0" applyNumberFormat="1" applyBorder="1" applyAlignment="1">
      <alignment horizontal="center" wrapText="1"/>
    </xf>
    <xf numFmtId="170" fontId="0" fillId="0" borderId="0" xfId="0" applyNumberFormat="1" applyBorder="1" applyAlignment="1">
      <alignment horizontal="center"/>
    </xf>
    <xf numFmtId="170" fontId="0" fillId="0" borderId="0" xfId="0" applyNumberFormat="1" applyBorder="1"/>
    <xf numFmtId="0" fontId="0" fillId="0" borderId="0" xfId="0" applyAlignment="1">
      <alignment horizontal="center"/>
    </xf>
    <xf numFmtId="169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169" fontId="0" fillId="2" borderId="0" xfId="0" applyNumberFormat="1" applyFill="1" applyAlignment="1">
      <alignment horizontal="center"/>
    </xf>
    <xf numFmtId="1" fontId="0" fillId="0" borderId="0" xfId="0" applyNumberFormat="1" applyFill="1"/>
    <xf numFmtId="0" fontId="0" fillId="0" borderId="0" xfId="0" applyBorder="1" applyAlignment="1">
      <alignment horizontal="center" vertical="center"/>
    </xf>
    <xf numFmtId="2" fontId="0" fillId="2" borderId="0" xfId="0" applyNumberFormat="1" applyFill="1" applyAlignment="1">
      <alignment horizontal="center"/>
    </xf>
    <xf numFmtId="2" fontId="0" fillId="0" borderId="0" xfId="0" applyNumberFormat="1" applyFill="1" applyAlignment="1">
      <alignment horizontal="right"/>
    </xf>
    <xf numFmtId="168" fontId="0" fillId="0" borderId="0" xfId="0" applyNumberFormat="1" applyBorder="1" applyAlignment="1">
      <alignment horizontal="center"/>
    </xf>
    <xf numFmtId="0" fontId="0" fillId="0" borderId="0" xfId="0" applyAlignment="1">
      <alignment horizontal="center" wrapText="1"/>
    </xf>
    <xf numFmtId="1" fontId="0" fillId="0" borderId="0" xfId="0" applyNumberFormat="1" applyFill="1" applyAlignment="1">
      <alignment horizontal="center"/>
    </xf>
    <xf numFmtId="2" fontId="0" fillId="0" borderId="0" xfId="0" applyNumberFormat="1" applyFill="1" applyAlignment="1">
      <alignment horizontal="center" vertical="center"/>
    </xf>
    <xf numFmtId="0" fontId="0" fillId="0" borderId="0" xfId="0" applyAlignment="1">
      <alignment wrapText="1"/>
    </xf>
    <xf numFmtId="2" fontId="0" fillId="0" borderId="0" xfId="0" applyNumberFormat="1" applyFill="1" applyAlignment="1">
      <alignment horizontal="center"/>
    </xf>
    <xf numFmtId="0" fontId="0" fillId="0" borderId="1" xfId="0" applyFill="1" applyBorder="1" applyAlignment="1">
      <alignment horizontal="center"/>
    </xf>
    <xf numFmtId="169" fontId="0" fillId="2" borderId="1" xfId="0" applyNumberFormat="1" applyFill="1" applyBorder="1" applyAlignment="1">
      <alignment horizontal="center"/>
    </xf>
    <xf numFmtId="168" fontId="0" fillId="0" borderId="1" xfId="0" applyNumberFormat="1" applyBorder="1"/>
    <xf numFmtId="0" fontId="0" fillId="0" borderId="1" xfId="0" applyBorder="1"/>
    <xf numFmtId="1" fontId="0" fillId="0" borderId="1" xfId="0" applyNumberFormat="1" applyFill="1" applyBorder="1"/>
    <xf numFmtId="2" fontId="0" fillId="0" borderId="1" xfId="0" applyNumberFormat="1" applyFill="1" applyBorder="1" applyAlignment="1">
      <alignment horizontal="center" vertical="center"/>
    </xf>
    <xf numFmtId="2" fontId="0" fillId="2" borderId="1" xfId="0" applyNumberFormat="1" applyFill="1" applyBorder="1" applyAlignment="1">
      <alignment horizontal="center"/>
    </xf>
    <xf numFmtId="2" fontId="0" fillId="0" borderId="1" xfId="0" applyNumberFormat="1" applyFill="1" applyBorder="1" applyAlignment="1">
      <alignment horizontal="right"/>
    </xf>
    <xf numFmtId="0" fontId="5" fillId="0" borderId="2" xfId="0" applyFont="1" applyBorder="1" applyAlignment="1">
      <alignment horizontal="left" wrapText="1"/>
    </xf>
    <xf numFmtId="0" fontId="2" fillId="0" borderId="2" xfId="0" applyFont="1" applyBorder="1" applyAlignment="1">
      <alignment horizontal="left"/>
    </xf>
    <xf numFmtId="0" fontId="0" fillId="0" borderId="2" xfId="0" applyBorder="1" applyAlignment="1">
      <alignment horizontal="center" wrapText="1"/>
    </xf>
    <xf numFmtId="0" fontId="0" fillId="0" borderId="2" xfId="0" applyBorder="1" applyAlignment="1">
      <alignment horizontal="center"/>
    </xf>
    <xf numFmtId="169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169" fontId="0" fillId="0" borderId="2" xfId="0" applyNumberFormat="1" applyBorder="1" applyAlignment="1">
      <alignment horizontal="center" vertical="center" wrapText="1"/>
    </xf>
    <xf numFmtId="169" fontId="0" fillId="0" borderId="2" xfId="0" applyNumberFormat="1" applyBorder="1" applyAlignment="1">
      <alignment horizontal="center" wrapText="1"/>
    </xf>
    <xf numFmtId="0" fontId="0" fillId="0" borderId="2" xfId="0" applyBorder="1" applyAlignment="1">
      <alignment horizontal="left"/>
    </xf>
    <xf numFmtId="0" fontId="0" fillId="0" borderId="0" xfId="0" applyFill="1" applyBorder="1" applyAlignment="1">
      <alignment horizontal="center" wrapText="1"/>
    </xf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horizontal="center" vertical="center" wrapText="1"/>
    </xf>
    <xf numFmtId="168" fontId="0" fillId="0" borderId="0" xfId="0" applyNumberFormat="1" applyAlignment="1">
      <alignment horizontal="center"/>
    </xf>
    <xf numFmtId="0" fontId="0" fillId="0" borderId="0" xfId="0" applyFill="1" applyBorder="1" applyAlignment="1">
      <alignment wrapText="1"/>
    </xf>
    <xf numFmtId="10" fontId="0" fillId="0" borderId="0" xfId="0" applyNumberFormat="1"/>
    <xf numFmtId="0" fontId="0" fillId="0" borderId="3" xfId="0" applyFill="1" applyBorder="1" applyAlignment="1">
      <alignment wrapText="1"/>
    </xf>
    <xf numFmtId="0" fontId="0" fillId="0" borderId="3" xfId="0" applyFill="1" applyBorder="1" applyAlignment="1">
      <alignment horizontal="center"/>
    </xf>
    <xf numFmtId="169" fontId="0" fillId="2" borderId="3" xfId="0" applyNumberFormat="1" applyFill="1" applyBorder="1" applyAlignment="1">
      <alignment horizontal="center"/>
    </xf>
    <xf numFmtId="168" fontId="0" fillId="0" borderId="3" xfId="0" applyNumberFormat="1" applyBorder="1" applyAlignment="1">
      <alignment horizontal="center"/>
    </xf>
    <xf numFmtId="0" fontId="0" fillId="0" borderId="3" xfId="0" applyBorder="1"/>
    <xf numFmtId="1" fontId="0" fillId="0" borderId="3" xfId="0" applyNumberFormat="1" applyFill="1" applyBorder="1"/>
    <xf numFmtId="2" fontId="0" fillId="0" borderId="3" xfId="0" applyNumberFormat="1" applyFill="1" applyBorder="1" applyAlignment="1">
      <alignment horizontal="center" vertical="center"/>
    </xf>
    <xf numFmtId="2" fontId="0" fillId="2" borderId="3" xfId="0" applyNumberFormat="1" applyFill="1" applyBorder="1" applyAlignment="1">
      <alignment horizontal="center"/>
    </xf>
    <xf numFmtId="2" fontId="0" fillId="0" borderId="3" xfId="0" applyNumberFormat="1" applyFill="1" applyBorder="1" applyAlignment="1">
      <alignment horizontal="right"/>
    </xf>
    <xf numFmtId="0" fontId="0" fillId="0" borderId="0" xfId="0" applyFill="1" applyBorder="1"/>
    <xf numFmtId="0" fontId="8" fillId="0" borderId="0" xfId="0" applyFont="1"/>
    <xf numFmtId="169" fontId="8" fillId="0" borderId="0" xfId="0" applyNumberFormat="1" applyFont="1"/>
    <xf numFmtId="169" fontId="0" fillId="0" borderId="0" xfId="0" applyNumberFormat="1" applyAlignment="1">
      <alignment horizontal="right"/>
    </xf>
    <xf numFmtId="169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909ECA-5206-41EE-8A62-457010627C52}">
  <dimension ref="A1:X53"/>
  <sheetViews>
    <sheetView tabSelected="1" topLeftCell="A16" workbookViewId="0">
      <selection sqref="A1:XFD1048576"/>
    </sheetView>
  </sheetViews>
  <sheetFormatPr defaultRowHeight="15" x14ac:dyDescent="0.25"/>
  <cols>
    <col min="1" max="1" width="30.7109375" customWidth="1"/>
    <col min="2" max="3" width="10.7109375" hidden="1" customWidth="1"/>
    <col min="4" max="4" width="12.7109375" customWidth="1"/>
    <col min="5" max="5" width="7.7109375" customWidth="1"/>
    <col min="6" max="6" width="9.7109375" hidden="1" customWidth="1"/>
    <col min="7" max="8" width="9.140625" hidden="1" customWidth="1"/>
    <col min="9" max="9" width="6.7109375" customWidth="1"/>
    <col min="11" max="11" width="10.7109375" style="76" customWidth="1"/>
    <col min="12" max="12" width="10.7109375" style="75" customWidth="1"/>
    <col min="13" max="13" width="10.7109375" customWidth="1"/>
    <col min="18" max="18" width="10.5703125" bestFit="1" customWidth="1"/>
  </cols>
  <sheetData>
    <row r="1" spans="1:20" x14ac:dyDescent="0.25">
      <c r="F1" s="1"/>
      <c r="K1" s="2"/>
      <c r="L1" s="3"/>
    </row>
    <row r="2" spans="1:20" ht="20.100000000000001" customHeight="1" x14ac:dyDescent="0.35">
      <c r="A2" s="4" t="s">
        <v>0</v>
      </c>
      <c r="B2" s="5"/>
      <c r="C2" s="5"/>
      <c r="D2" s="5"/>
      <c r="E2" s="5"/>
      <c r="F2" s="6"/>
      <c r="G2" s="5"/>
      <c r="H2" s="5"/>
      <c r="I2" s="5"/>
      <c r="J2" s="5"/>
      <c r="K2" s="7"/>
      <c r="L2" s="8"/>
      <c r="M2" s="5"/>
    </row>
    <row r="3" spans="1:20" ht="20.100000000000001" customHeight="1" x14ac:dyDescent="0.35">
      <c r="A3" s="4" t="s">
        <v>1</v>
      </c>
      <c r="B3" s="5"/>
      <c r="C3" s="5"/>
      <c r="D3" s="5"/>
      <c r="E3" s="5"/>
      <c r="F3" s="6"/>
      <c r="G3" s="5"/>
      <c r="H3" s="5"/>
      <c r="I3" s="5"/>
      <c r="J3" s="5"/>
      <c r="K3" s="7"/>
      <c r="L3" s="8"/>
      <c r="M3" s="5"/>
    </row>
    <row r="4" spans="1:20" ht="20.100000000000001" customHeight="1" x14ac:dyDescent="0.35">
      <c r="A4" s="9"/>
      <c r="D4" s="10"/>
      <c r="E4" s="10"/>
      <c r="F4" s="11"/>
      <c r="G4" s="10"/>
      <c r="H4" s="10"/>
      <c r="I4" s="10"/>
      <c r="J4" s="10"/>
      <c r="K4" s="12"/>
      <c r="L4" s="3"/>
      <c r="M4" s="10"/>
    </row>
    <row r="5" spans="1:20" ht="15" customHeight="1" x14ac:dyDescent="0.25">
      <c r="A5" s="13"/>
      <c r="B5" s="14" t="s">
        <v>2</v>
      </c>
      <c r="C5" s="15"/>
      <c r="D5" s="16"/>
      <c r="E5" s="15"/>
      <c r="F5" s="15"/>
      <c r="G5" s="15"/>
      <c r="H5" s="15"/>
      <c r="I5" s="15"/>
      <c r="J5" s="15"/>
      <c r="K5" s="17"/>
      <c r="L5" s="17"/>
      <c r="M5" s="15"/>
      <c r="N5" s="15"/>
    </row>
    <row r="6" spans="1:20" ht="50.1" customHeight="1" thickBot="1" x14ac:dyDescent="0.3">
      <c r="A6" s="18" t="s">
        <v>3</v>
      </c>
      <c r="B6" s="19"/>
      <c r="C6" s="20"/>
      <c r="D6" s="19" t="s">
        <v>4</v>
      </c>
      <c r="E6" s="19" t="s">
        <v>5</v>
      </c>
      <c r="F6" s="19"/>
      <c r="G6" s="20"/>
      <c r="H6" s="20"/>
      <c r="I6" s="21" t="s">
        <v>6</v>
      </c>
      <c r="J6" s="22" t="s">
        <v>7</v>
      </c>
      <c r="K6" s="23" t="s">
        <v>8</v>
      </c>
      <c r="L6" s="23" t="s">
        <v>9</v>
      </c>
      <c r="M6" s="20" t="s">
        <v>10</v>
      </c>
      <c r="N6" s="20"/>
      <c r="R6" s="24"/>
      <c r="S6" s="13"/>
      <c r="T6" s="25"/>
    </row>
    <row r="7" spans="1:20" x14ac:dyDescent="0.25">
      <c r="A7" s="26" t="s">
        <v>11</v>
      </c>
      <c r="B7" s="27">
        <v>30</v>
      </c>
      <c r="C7" s="28">
        <v>0.85</v>
      </c>
      <c r="D7" s="29">
        <f>B7*C7</f>
        <v>25.5</v>
      </c>
      <c r="E7" s="26">
        <v>144.4</v>
      </c>
      <c r="F7" s="1">
        <f>4/43560</f>
        <v>9.1827364554637278E-5</v>
      </c>
      <c r="G7">
        <f>E7/F7</f>
        <v>1572516.0000000002</v>
      </c>
      <c r="H7">
        <f>G7/454</f>
        <v>3463.6916299559475</v>
      </c>
      <c r="I7" s="30"/>
      <c r="J7" s="31"/>
      <c r="K7" s="32">
        <f>H7/2000</f>
        <v>1.7318458149779739</v>
      </c>
      <c r="L7" s="33" t="s">
        <v>12</v>
      </c>
      <c r="Q7" s="1"/>
      <c r="R7" s="34"/>
      <c r="S7" s="13"/>
      <c r="T7" s="25"/>
    </row>
    <row r="8" spans="1:20" ht="30" customHeight="1" x14ac:dyDescent="0.25">
      <c r="A8" s="35" t="s">
        <v>13</v>
      </c>
      <c r="B8" s="27">
        <v>20</v>
      </c>
      <c r="C8" s="28">
        <v>0.65</v>
      </c>
      <c r="D8" s="29">
        <f>B8*C8</f>
        <v>13</v>
      </c>
      <c r="E8" s="26">
        <v>173.6</v>
      </c>
      <c r="F8" s="1">
        <f>4/43560</f>
        <v>9.1827364554637278E-5</v>
      </c>
      <c r="G8">
        <f>E8/F8</f>
        <v>1890504</v>
      </c>
      <c r="H8">
        <f>G8/454</f>
        <v>4164.105726872247</v>
      </c>
      <c r="I8" s="36"/>
      <c r="J8" s="37"/>
      <c r="K8" s="32">
        <f>H8/2000</f>
        <v>2.0820528634361235</v>
      </c>
      <c r="L8" s="33" t="s">
        <v>12</v>
      </c>
      <c r="M8" t="s">
        <v>14</v>
      </c>
      <c r="R8" s="24"/>
      <c r="S8" s="13"/>
      <c r="T8" s="25"/>
    </row>
    <row r="9" spans="1:20" x14ac:dyDescent="0.25">
      <c r="A9" s="26" t="s">
        <v>15</v>
      </c>
      <c r="B9" s="27"/>
      <c r="C9" s="28"/>
      <c r="D9" s="29"/>
      <c r="E9" s="26">
        <v>90.5</v>
      </c>
      <c r="F9" s="1">
        <f t="shared" ref="F9:F25" si="0">4/43560</f>
        <v>9.1827364554637278E-5</v>
      </c>
      <c r="G9">
        <f t="shared" ref="G9:G33" si="1">E9/F9</f>
        <v>985545</v>
      </c>
      <c r="H9">
        <f t="shared" ref="H9:H33" si="2">G9/454</f>
        <v>2170.8039647577093</v>
      </c>
      <c r="I9" s="36">
        <v>19</v>
      </c>
      <c r="J9" s="37">
        <f>H9/2000</f>
        <v>1.0854019823788545</v>
      </c>
      <c r="K9" s="32"/>
      <c r="L9" s="33"/>
    </row>
    <row r="10" spans="1:20" x14ac:dyDescent="0.25">
      <c r="A10" s="26" t="s">
        <v>16</v>
      </c>
      <c r="B10" s="27">
        <v>16.8</v>
      </c>
      <c r="C10" s="28">
        <v>0.74</v>
      </c>
      <c r="D10" s="29">
        <f t="shared" ref="D10:D33" si="3">B10*C10</f>
        <v>12.432</v>
      </c>
      <c r="E10" s="26">
        <v>121.8</v>
      </c>
      <c r="F10" s="1">
        <f t="shared" si="0"/>
        <v>9.1827364554637278E-5</v>
      </c>
      <c r="G10">
        <f t="shared" si="1"/>
        <v>1326402</v>
      </c>
      <c r="H10">
        <f t="shared" si="2"/>
        <v>2921.5903083700441</v>
      </c>
      <c r="I10" s="36"/>
      <c r="J10" s="37"/>
      <c r="K10" s="32">
        <f t="shared" ref="K10:K33" si="4">H10/2000</f>
        <v>1.4607951541850221</v>
      </c>
      <c r="L10" s="33" t="s">
        <v>12</v>
      </c>
    </row>
    <row r="11" spans="1:20" x14ac:dyDescent="0.25">
      <c r="A11" s="26" t="s">
        <v>17</v>
      </c>
      <c r="B11" s="27">
        <v>22</v>
      </c>
      <c r="C11" s="28">
        <v>0.46</v>
      </c>
      <c r="D11" s="29">
        <f t="shared" si="3"/>
        <v>10.120000000000001</v>
      </c>
      <c r="E11" s="26">
        <v>82.6</v>
      </c>
      <c r="F11" s="1">
        <f t="shared" si="0"/>
        <v>9.1827364554637278E-5</v>
      </c>
      <c r="G11">
        <f t="shared" si="1"/>
        <v>899514</v>
      </c>
      <c r="H11">
        <f t="shared" si="2"/>
        <v>1981.3083700440529</v>
      </c>
      <c r="I11" s="36"/>
      <c r="J11" s="37"/>
      <c r="K11" s="32">
        <f t="shared" si="4"/>
        <v>0.99065418502202651</v>
      </c>
      <c r="L11" s="33" t="s">
        <v>12</v>
      </c>
    </row>
    <row r="12" spans="1:20" ht="30" customHeight="1" x14ac:dyDescent="0.25">
      <c r="A12" s="35" t="s">
        <v>18</v>
      </c>
      <c r="B12" s="28">
        <v>19.600000000000001</v>
      </c>
      <c r="C12" s="28">
        <v>0.6</v>
      </c>
      <c r="D12" s="29">
        <f t="shared" si="3"/>
        <v>11.76</v>
      </c>
      <c r="E12" s="26">
        <v>85</v>
      </c>
      <c r="F12" s="1">
        <f t="shared" si="0"/>
        <v>9.1827364554637278E-5</v>
      </c>
      <c r="G12">
        <f t="shared" si="1"/>
        <v>925650</v>
      </c>
      <c r="H12">
        <f t="shared" si="2"/>
        <v>2038.8766519823789</v>
      </c>
      <c r="I12" s="36"/>
      <c r="J12" s="37"/>
      <c r="K12" s="32">
        <f t="shared" si="4"/>
        <v>1.0194383259911894</v>
      </c>
      <c r="L12" s="33" t="s">
        <v>12</v>
      </c>
    </row>
    <row r="13" spans="1:20" x14ac:dyDescent="0.25">
      <c r="A13" s="26" t="s">
        <v>19</v>
      </c>
      <c r="B13" s="28">
        <v>6.1</v>
      </c>
      <c r="C13" s="28">
        <v>0.95</v>
      </c>
      <c r="D13" s="29">
        <f t="shared" si="3"/>
        <v>5.794999999999999</v>
      </c>
      <c r="E13" s="26">
        <v>211.8</v>
      </c>
      <c r="F13" s="1">
        <f t="shared" si="0"/>
        <v>9.1827364554637278E-5</v>
      </c>
      <c r="G13">
        <f t="shared" si="1"/>
        <v>2306502</v>
      </c>
      <c r="H13">
        <f t="shared" si="2"/>
        <v>5080.4008810572686</v>
      </c>
      <c r="I13" s="36"/>
      <c r="J13" s="37"/>
      <c r="K13" s="32">
        <f t="shared" si="4"/>
        <v>2.5402004405286345</v>
      </c>
      <c r="L13" s="33" t="s">
        <v>12</v>
      </c>
    </row>
    <row r="14" spans="1:20" x14ac:dyDescent="0.25">
      <c r="A14" s="26" t="s">
        <v>15</v>
      </c>
      <c r="B14" s="28"/>
      <c r="C14" s="28"/>
      <c r="D14" s="29"/>
      <c r="E14" s="26">
        <v>117.2</v>
      </c>
      <c r="F14" s="1">
        <f t="shared" si="0"/>
        <v>9.1827364554637278E-5</v>
      </c>
      <c r="G14">
        <f t="shared" si="1"/>
        <v>1276308</v>
      </c>
      <c r="H14">
        <f t="shared" si="2"/>
        <v>2811.2511013215858</v>
      </c>
      <c r="I14" s="36">
        <v>9</v>
      </c>
      <c r="J14" s="37">
        <f>H14/2000</f>
        <v>1.4056255506607929</v>
      </c>
      <c r="K14" s="32"/>
      <c r="L14" s="33"/>
    </row>
    <row r="15" spans="1:20" x14ac:dyDescent="0.25">
      <c r="A15" s="26" t="s">
        <v>20</v>
      </c>
      <c r="B15" s="28">
        <v>34.1</v>
      </c>
      <c r="C15" s="28">
        <v>0.74</v>
      </c>
      <c r="D15" s="29">
        <f t="shared" si="3"/>
        <v>25.234000000000002</v>
      </c>
      <c r="E15" s="26">
        <v>177.6</v>
      </c>
      <c r="F15" s="1">
        <f t="shared" si="0"/>
        <v>9.1827364554637278E-5</v>
      </c>
      <c r="G15">
        <f t="shared" si="1"/>
        <v>1934064</v>
      </c>
      <c r="H15">
        <f t="shared" si="2"/>
        <v>4260.0528634361235</v>
      </c>
      <c r="I15" s="36"/>
      <c r="J15" s="37"/>
      <c r="K15" s="32">
        <f t="shared" si="4"/>
        <v>2.1300264317180617</v>
      </c>
      <c r="L15" s="33" t="s">
        <v>12</v>
      </c>
    </row>
    <row r="16" spans="1:20" x14ac:dyDescent="0.25">
      <c r="A16" s="26" t="s">
        <v>21</v>
      </c>
      <c r="B16" s="28">
        <v>71.099999999999994</v>
      </c>
      <c r="C16" s="28">
        <v>0.76</v>
      </c>
      <c r="D16" s="29">
        <f t="shared" si="3"/>
        <v>54.035999999999994</v>
      </c>
      <c r="E16" s="26">
        <v>154.9</v>
      </c>
      <c r="F16" s="1">
        <f t="shared" si="0"/>
        <v>9.1827364554637278E-5</v>
      </c>
      <c r="G16">
        <f t="shared" si="1"/>
        <v>1686861.0000000002</v>
      </c>
      <c r="H16">
        <f t="shared" si="2"/>
        <v>3715.552863436124</v>
      </c>
      <c r="I16" s="36"/>
      <c r="J16" s="37"/>
      <c r="K16" s="32">
        <f t="shared" si="4"/>
        <v>1.8577764317180621</v>
      </c>
      <c r="L16" s="33" t="s">
        <v>12</v>
      </c>
    </row>
    <row r="17" spans="1:24" ht="17.25" x14ac:dyDescent="0.25">
      <c r="A17" s="26" t="s">
        <v>22</v>
      </c>
      <c r="B17" s="28">
        <v>39.9</v>
      </c>
      <c r="C17" s="28">
        <v>0.85</v>
      </c>
      <c r="D17" s="29">
        <f t="shared" si="3"/>
        <v>33.914999999999999</v>
      </c>
      <c r="E17" s="26">
        <v>178.8</v>
      </c>
      <c r="F17" s="1">
        <f t="shared" si="0"/>
        <v>9.1827364554637278E-5</v>
      </c>
      <c r="G17">
        <f t="shared" si="1"/>
        <v>1947132.0000000002</v>
      </c>
      <c r="H17">
        <f t="shared" si="2"/>
        <v>4288.8370044052872</v>
      </c>
      <c r="I17" s="36"/>
      <c r="J17" s="37"/>
      <c r="K17" s="32">
        <f t="shared" si="4"/>
        <v>2.1444185022026434</v>
      </c>
      <c r="L17" s="33" t="s">
        <v>12</v>
      </c>
      <c r="M17" t="s">
        <v>23</v>
      </c>
    </row>
    <row r="18" spans="1:24" x14ac:dyDescent="0.25">
      <c r="A18" s="26" t="s">
        <v>15</v>
      </c>
      <c r="B18" s="28"/>
      <c r="C18" s="28"/>
      <c r="D18" s="29"/>
      <c r="E18" s="26">
        <v>102.8</v>
      </c>
      <c r="F18" s="1">
        <f t="shared" si="0"/>
        <v>9.1827364554637278E-5</v>
      </c>
      <c r="G18">
        <f t="shared" si="1"/>
        <v>1119492</v>
      </c>
      <c r="H18">
        <f t="shared" si="2"/>
        <v>2465.8414096916299</v>
      </c>
      <c r="I18" s="36">
        <v>4</v>
      </c>
      <c r="J18" s="37">
        <f>H18/2000</f>
        <v>1.2329207048458151</v>
      </c>
      <c r="K18" s="32"/>
      <c r="L18" s="33"/>
    </row>
    <row r="19" spans="1:24" ht="17.25" x14ac:dyDescent="0.25">
      <c r="A19" s="26" t="s">
        <v>24</v>
      </c>
      <c r="B19" s="28">
        <v>51.3</v>
      </c>
      <c r="C19" s="28">
        <v>0.88</v>
      </c>
      <c r="D19" s="29">
        <f t="shared" si="3"/>
        <v>45.143999999999998</v>
      </c>
      <c r="E19" s="26">
        <v>146.9</v>
      </c>
      <c r="F19" s="1">
        <f t="shared" si="0"/>
        <v>9.1827364554637278E-5</v>
      </c>
      <c r="G19">
        <f t="shared" si="1"/>
        <v>1599741.0000000002</v>
      </c>
      <c r="H19">
        <f t="shared" si="2"/>
        <v>3523.6585903083705</v>
      </c>
      <c r="I19" s="36"/>
      <c r="J19" s="37"/>
      <c r="K19" s="32">
        <f t="shared" si="4"/>
        <v>1.7618292951541852</v>
      </c>
      <c r="L19" s="33" t="s">
        <v>12</v>
      </c>
      <c r="M19" t="s">
        <v>25</v>
      </c>
    </row>
    <row r="20" spans="1:24" x14ac:dyDescent="0.25">
      <c r="A20" s="26" t="s">
        <v>15</v>
      </c>
      <c r="B20" s="28"/>
      <c r="C20" s="28"/>
      <c r="D20" s="29"/>
      <c r="E20" s="26">
        <v>59.3</v>
      </c>
      <c r="F20" s="1">
        <f t="shared" si="0"/>
        <v>9.1827364554637278E-5</v>
      </c>
      <c r="G20">
        <f t="shared" si="1"/>
        <v>645777</v>
      </c>
      <c r="H20">
        <f t="shared" si="2"/>
        <v>1422.4162995594713</v>
      </c>
      <c r="I20" s="36">
        <v>4</v>
      </c>
      <c r="J20" s="37">
        <f>H20/2000</f>
        <v>0.71120814977973568</v>
      </c>
      <c r="K20" s="32"/>
      <c r="L20" s="33"/>
      <c r="M20" t="s">
        <v>26</v>
      </c>
    </row>
    <row r="21" spans="1:24" ht="49.9" customHeight="1" x14ac:dyDescent="0.25">
      <c r="A21" s="26" t="s">
        <v>27</v>
      </c>
      <c r="B21" s="28">
        <v>39.9</v>
      </c>
      <c r="C21" s="28">
        <v>0.9</v>
      </c>
      <c r="D21" s="29">
        <f t="shared" si="3"/>
        <v>35.909999999999997</v>
      </c>
      <c r="E21" s="26">
        <v>146.6</v>
      </c>
      <c r="F21" s="1">
        <f t="shared" si="0"/>
        <v>9.1827364554637278E-5</v>
      </c>
      <c r="G21">
        <f t="shared" si="1"/>
        <v>1596474</v>
      </c>
      <c r="H21">
        <f t="shared" si="2"/>
        <v>3516.4625550660794</v>
      </c>
      <c r="I21" s="36"/>
      <c r="J21" s="37"/>
      <c r="K21" s="32">
        <f t="shared" si="4"/>
        <v>1.7582312775330398</v>
      </c>
      <c r="L21" s="33" t="s">
        <v>12</v>
      </c>
      <c r="M21" s="38" t="s">
        <v>28</v>
      </c>
      <c r="N21" s="38"/>
      <c r="O21" s="38"/>
    </row>
    <row r="22" spans="1:24" ht="30" customHeight="1" x14ac:dyDescent="0.25">
      <c r="A22" s="26" t="s">
        <v>29</v>
      </c>
      <c r="B22" s="28"/>
      <c r="C22" s="28"/>
      <c r="D22" s="29"/>
      <c r="E22" s="26">
        <v>73.400000000000006</v>
      </c>
      <c r="F22" s="1">
        <f t="shared" si="0"/>
        <v>9.1827364554637278E-5</v>
      </c>
      <c r="G22">
        <f t="shared" si="1"/>
        <v>799326.00000000012</v>
      </c>
      <c r="H22">
        <f t="shared" si="2"/>
        <v>1760.6299559471368</v>
      </c>
      <c r="I22" s="36">
        <v>1</v>
      </c>
      <c r="J22" s="39">
        <f>H22/2000</f>
        <v>0.88031497797356839</v>
      </c>
      <c r="K22" s="32"/>
      <c r="L22" s="33"/>
      <c r="M22" s="38" t="s">
        <v>30</v>
      </c>
      <c r="N22" s="38"/>
      <c r="O22" s="38"/>
    </row>
    <row r="23" spans="1:24" ht="30" customHeight="1" x14ac:dyDescent="0.25">
      <c r="A23" s="26" t="s">
        <v>31</v>
      </c>
      <c r="B23" s="28">
        <v>50.5</v>
      </c>
      <c r="C23" s="28">
        <v>0.9</v>
      </c>
      <c r="D23" s="29">
        <f t="shared" si="3"/>
        <v>45.45</v>
      </c>
      <c r="E23" s="26">
        <v>234.2</v>
      </c>
      <c r="F23" s="1">
        <f t="shared" si="0"/>
        <v>9.1827364554637278E-5</v>
      </c>
      <c r="G23">
        <f t="shared" si="1"/>
        <v>2550438</v>
      </c>
      <c r="H23">
        <f t="shared" si="2"/>
        <v>5617.7048458149784</v>
      </c>
      <c r="I23" s="36"/>
      <c r="J23" s="37"/>
      <c r="K23" s="32">
        <f t="shared" si="4"/>
        <v>2.8088524229074894</v>
      </c>
      <c r="L23" s="33" t="s">
        <v>12</v>
      </c>
      <c r="M23" s="38" t="s">
        <v>32</v>
      </c>
      <c r="N23" s="38"/>
      <c r="O23" s="38"/>
    </row>
    <row r="24" spans="1:24" ht="50.1" customHeight="1" x14ac:dyDescent="0.25">
      <c r="A24" s="35" t="s">
        <v>33</v>
      </c>
      <c r="B24" s="28">
        <v>66.900000000000006</v>
      </c>
      <c r="C24" s="28">
        <v>0.69</v>
      </c>
      <c r="D24" s="29">
        <f t="shared" si="3"/>
        <v>46.161000000000001</v>
      </c>
      <c r="E24" s="26">
        <v>166.8</v>
      </c>
      <c r="F24" s="1">
        <f t="shared" si="0"/>
        <v>9.1827364554637278E-5</v>
      </c>
      <c r="G24">
        <f t="shared" si="1"/>
        <v>1816452.0000000002</v>
      </c>
      <c r="H24">
        <f t="shared" si="2"/>
        <v>4000.9955947136568</v>
      </c>
      <c r="I24" s="36"/>
      <c r="J24" s="37"/>
      <c r="K24" s="32">
        <f t="shared" si="4"/>
        <v>2.0004977973568283</v>
      </c>
      <c r="L24" s="33" t="s">
        <v>12</v>
      </c>
      <c r="M24" s="38" t="s">
        <v>34</v>
      </c>
      <c r="N24" s="38"/>
      <c r="O24" s="38"/>
    </row>
    <row r="25" spans="1:24" ht="30" customHeight="1" thickBot="1" x14ac:dyDescent="0.3">
      <c r="A25" s="19" t="s">
        <v>35</v>
      </c>
      <c r="B25" s="40">
        <v>37</v>
      </c>
      <c r="C25" s="40">
        <v>0.84</v>
      </c>
      <c r="D25" s="41">
        <f t="shared" si="3"/>
        <v>31.08</v>
      </c>
      <c r="E25" s="20">
        <v>147.4</v>
      </c>
      <c r="F25" s="42">
        <f t="shared" si="0"/>
        <v>9.1827364554637278E-5</v>
      </c>
      <c r="G25" s="43">
        <f t="shared" si="1"/>
        <v>1605186.0000000002</v>
      </c>
      <c r="H25" s="43">
        <f t="shared" si="2"/>
        <v>3535.6519823788553</v>
      </c>
      <c r="I25" s="44"/>
      <c r="J25" s="45"/>
      <c r="K25" s="46">
        <f t="shared" si="4"/>
        <v>1.7678259911894276</v>
      </c>
      <c r="L25" s="47" t="s">
        <v>12</v>
      </c>
      <c r="M25" s="43" t="s">
        <v>36</v>
      </c>
      <c r="N25" s="43"/>
      <c r="O25" s="43"/>
    </row>
    <row r="26" spans="1:24" ht="50.1" customHeight="1" x14ac:dyDescent="0.35">
      <c r="A26" s="48" t="s">
        <v>37</v>
      </c>
      <c r="B26" s="49"/>
      <c r="C26" s="49"/>
      <c r="D26" s="50" t="s">
        <v>4</v>
      </c>
      <c r="E26" s="50" t="s">
        <v>5</v>
      </c>
      <c r="F26" s="50"/>
      <c r="G26" s="51"/>
      <c r="H26" s="51"/>
      <c r="I26" s="52" t="s">
        <v>6</v>
      </c>
      <c r="J26" s="53" t="s">
        <v>7</v>
      </c>
      <c r="K26" s="54" t="s">
        <v>8</v>
      </c>
      <c r="L26" s="55" t="s">
        <v>9</v>
      </c>
      <c r="M26" s="51" t="s">
        <v>10</v>
      </c>
      <c r="N26" s="56"/>
      <c r="O26" s="56"/>
    </row>
    <row r="27" spans="1:24" ht="30" customHeight="1" x14ac:dyDescent="0.25">
      <c r="A27" s="57" t="s">
        <v>38</v>
      </c>
      <c r="B27" s="58">
        <v>30.6</v>
      </c>
      <c r="C27" s="58">
        <v>0.85</v>
      </c>
      <c r="D27" s="29">
        <f t="shared" si="3"/>
        <v>26.01</v>
      </c>
      <c r="E27" s="58">
        <v>560.9</v>
      </c>
      <c r="F27" s="1">
        <f>9/43560</f>
        <v>2.0661157024793388E-4</v>
      </c>
      <c r="G27">
        <f t="shared" si="1"/>
        <v>2714756</v>
      </c>
      <c r="H27">
        <f t="shared" si="2"/>
        <v>5979.6387665198235</v>
      </c>
      <c r="I27" s="30"/>
      <c r="J27" s="37"/>
      <c r="K27" s="32">
        <f t="shared" si="4"/>
        <v>2.9898193832599116</v>
      </c>
      <c r="L27" s="33" t="s">
        <v>12</v>
      </c>
    </row>
    <row r="28" spans="1:24" ht="30" customHeight="1" x14ac:dyDescent="0.25">
      <c r="A28" s="57" t="s">
        <v>39</v>
      </c>
      <c r="B28" s="58">
        <v>51.3</v>
      </c>
      <c r="C28" s="58">
        <v>0.9</v>
      </c>
      <c r="D28" s="29">
        <f t="shared" si="3"/>
        <v>46.17</v>
      </c>
      <c r="E28" s="58">
        <v>441</v>
      </c>
      <c r="F28" s="1">
        <f t="shared" ref="F28:F33" si="5">9/43560</f>
        <v>2.0661157024793388E-4</v>
      </c>
      <c r="G28">
        <f t="shared" si="1"/>
        <v>2134440</v>
      </c>
      <c r="H28">
        <f t="shared" si="2"/>
        <v>4701.4096916299559</v>
      </c>
      <c r="I28" s="30"/>
      <c r="J28" s="37"/>
      <c r="K28" s="32">
        <f t="shared" si="4"/>
        <v>2.350704845814978</v>
      </c>
      <c r="L28" s="33" t="s">
        <v>12</v>
      </c>
      <c r="M28" s="38" t="s">
        <v>40</v>
      </c>
      <c r="N28" s="38"/>
      <c r="O28" s="38"/>
    </row>
    <row r="29" spans="1:24" ht="60" customHeight="1" x14ac:dyDescent="0.25">
      <c r="A29" s="59" t="s">
        <v>41</v>
      </c>
      <c r="B29" s="58">
        <v>12.8</v>
      </c>
      <c r="C29" s="58">
        <v>0.85</v>
      </c>
      <c r="D29" s="29">
        <f t="shared" si="3"/>
        <v>10.88</v>
      </c>
      <c r="E29" s="58">
        <v>417.7</v>
      </c>
      <c r="F29" s="1">
        <f t="shared" si="5"/>
        <v>2.0661157024793388E-4</v>
      </c>
      <c r="G29">
        <f t="shared" si="1"/>
        <v>2021668</v>
      </c>
      <c r="H29">
        <f t="shared" si="2"/>
        <v>4453.0132158590304</v>
      </c>
      <c r="I29" s="30"/>
      <c r="J29" s="37"/>
      <c r="K29" s="32">
        <f t="shared" si="4"/>
        <v>2.2265066079295153</v>
      </c>
      <c r="L29" s="33" t="s">
        <v>12</v>
      </c>
      <c r="M29" s="38" t="s">
        <v>42</v>
      </c>
      <c r="N29" s="38"/>
      <c r="O29" s="38"/>
    </row>
    <row r="30" spans="1:24" ht="30" x14ac:dyDescent="0.25">
      <c r="A30" s="57" t="s">
        <v>43</v>
      </c>
      <c r="B30" s="58">
        <v>45.9</v>
      </c>
      <c r="C30" s="58">
        <v>0.84</v>
      </c>
      <c r="D30" s="29">
        <f t="shared" si="3"/>
        <v>38.555999999999997</v>
      </c>
      <c r="E30" s="58">
        <v>400.9</v>
      </c>
      <c r="F30" s="1">
        <f t="shared" si="5"/>
        <v>2.0661157024793388E-4</v>
      </c>
      <c r="G30">
        <f t="shared" si="1"/>
        <v>1940356</v>
      </c>
      <c r="H30">
        <f t="shared" si="2"/>
        <v>4273.9118942731275</v>
      </c>
      <c r="I30" s="30"/>
      <c r="J30" s="37"/>
      <c r="K30" s="32">
        <f t="shared" si="4"/>
        <v>2.1369559471365638</v>
      </c>
      <c r="L30" s="33" t="s">
        <v>12</v>
      </c>
      <c r="M30" t="s">
        <v>44</v>
      </c>
    </row>
    <row r="31" spans="1:24" ht="30" x14ac:dyDescent="0.25">
      <c r="A31" s="57" t="s">
        <v>45</v>
      </c>
      <c r="B31" s="58">
        <v>74.400000000000006</v>
      </c>
      <c r="C31" s="58">
        <v>0.87</v>
      </c>
      <c r="D31" s="29">
        <f t="shared" si="3"/>
        <v>64.728000000000009</v>
      </c>
      <c r="E31" s="58">
        <v>320.2</v>
      </c>
      <c r="F31" s="1">
        <f t="shared" si="5"/>
        <v>2.0661157024793388E-4</v>
      </c>
      <c r="G31">
        <f t="shared" si="1"/>
        <v>1549768</v>
      </c>
      <c r="H31">
        <f t="shared" si="2"/>
        <v>3413.5859030837005</v>
      </c>
      <c r="I31" s="30"/>
      <c r="J31" s="37"/>
      <c r="K31" s="32">
        <f t="shared" si="4"/>
        <v>1.7067929515418503</v>
      </c>
      <c r="L31" s="33" t="s">
        <v>12</v>
      </c>
      <c r="M31" t="s">
        <v>46</v>
      </c>
      <c r="S31" s="13"/>
      <c r="T31" s="13"/>
      <c r="U31" s="13"/>
    </row>
    <row r="32" spans="1:24" ht="30" x14ac:dyDescent="0.25">
      <c r="A32" s="57" t="s">
        <v>45</v>
      </c>
      <c r="B32" s="28">
        <v>74.400000000000006</v>
      </c>
      <c r="C32" s="28">
        <v>0.87</v>
      </c>
      <c r="D32" s="29">
        <f t="shared" si="3"/>
        <v>64.728000000000009</v>
      </c>
      <c r="E32" s="58">
        <v>425.1</v>
      </c>
      <c r="F32" s="60">
        <f t="shared" si="5"/>
        <v>2.0661157024793388E-4</v>
      </c>
      <c r="G32">
        <f t="shared" si="1"/>
        <v>2057484.0000000002</v>
      </c>
      <c r="H32">
        <f t="shared" si="2"/>
        <v>4531.9030837004411</v>
      </c>
      <c r="I32" s="30"/>
      <c r="J32" s="37"/>
      <c r="K32" s="32">
        <f t="shared" si="4"/>
        <v>2.2659515418502205</v>
      </c>
      <c r="L32" s="33" t="s">
        <v>12</v>
      </c>
      <c r="M32" s="38" t="s">
        <v>47</v>
      </c>
      <c r="N32" s="38"/>
      <c r="O32" s="38"/>
      <c r="S32" s="61"/>
      <c r="T32" s="17"/>
      <c r="U32" s="25"/>
      <c r="W32" s="62"/>
      <c r="X32" s="62"/>
    </row>
    <row r="33" spans="1:24" ht="30" x14ac:dyDescent="0.25">
      <c r="A33" s="63" t="s">
        <v>48</v>
      </c>
      <c r="B33" s="64">
        <v>34.5</v>
      </c>
      <c r="C33" s="64">
        <v>0.94</v>
      </c>
      <c r="D33" s="65">
        <f t="shared" si="3"/>
        <v>32.43</v>
      </c>
      <c r="E33" s="64">
        <v>355.6</v>
      </c>
      <c r="F33" s="66">
        <f t="shared" si="5"/>
        <v>2.0661157024793388E-4</v>
      </c>
      <c r="G33" s="67">
        <f t="shared" si="1"/>
        <v>1721104.0000000002</v>
      </c>
      <c r="H33" s="67">
        <f t="shared" si="2"/>
        <v>3790.9779735682823</v>
      </c>
      <c r="I33" s="68"/>
      <c r="J33" s="69"/>
      <c r="K33" s="70">
        <f t="shared" si="4"/>
        <v>1.8954889867841411</v>
      </c>
      <c r="L33" s="71" t="s">
        <v>12</v>
      </c>
      <c r="M33" s="67" t="s">
        <v>49</v>
      </c>
      <c r="N33" s="67"/>
      <c r="O33" s="67"/>
      <c r="S33" s="72"/>
      <c r="T33" s="17"/>
      <c r="U33" s="25"/>
      <c r="W33" s="62"/>
      <c r="X33" s="62"/>
    </row>
    <row r="34" spans="1:24" ht="18" x14ac:dyDescent="0.25">
      <c r="A34" s="73" t="s">
        <v>50</v>
      </c>
      <c r="B34" s="73"/>
      <c r="C34" s="73"/>
      <c r="D34" s="73"/>
      <c r="E34" s="73"/>
      <c r="F34" s="73"/>
      <c r="G34" s="73"/>
      <c r="H34" s="73"/>
      <c r="I34" s="73"/>
      <c r="J34" s="73"/>
      <c r="K34" s="74"/>
      <c r="S34" s="72"/>
      <c r="T34" s="17"/>
      <c r="U34" s="25"/>
      <c r="W34" s="62"/>
      <c r="X34" s="62"/>
    </row>
    <row r="35" spans="1:24" ht="5.0999999999999996" customHeight="1" x14ac:dyDescent="0.25">
      <c r="A35" s="73"/>
      <c r="B35" s="73"/>
      <c r="C35" s="73"/>
      <c r="D35" s="73"/>
      <c r="E35" s="73"/>
      <c r="F35" s="73"/>
      <c r="G35" s="73"/>
      <c r="H35" s="73"/>
      <c r="I35" s="73"/>
      <c r="J35" s="73"/>
      <c r="K35" s="74"/>
      <c r="S35" s="72"/>
      <c r="T35" s="17"/>
      <c r="U35" s="25"/>
      <c r="W35" s="62"/>
      <c r="X35" s="62"/>
    </row>
    <row r="36" spans="1:24" ht="18" x14ac:dyDescent="0.25">
      <c r="A36" s="73" t="s">
        <v>51</v>
      </c>
      <c r="B36" s="73"/>
      <c r="C36" s="73"/>
      <c r="D36" s="73"/>
      <c r="E36" s="73"/>
      <c r="F36" s="73"/>
      <c r="G36" s="73"/>
      <c r="H36" s="73"/>
      <c r="I36" s="73"/>
      <c r="J36" s="73"/>
      <c r="K36" s="74"/>
      <c r="S36" s="13"/>
      <c r="T36" s="13"/>
      <c r="U36" s="13"/>
      <c r="W36" s="62"/>
    </row>
    <row r="37" spans="1:24" ht="5.0999999999999996" customHeight="1" x14ac:dyDescent="0.25">
      <c r="A37" s="73"/>
      <c r="B37" s="73"/>
      <c r="C37" s="73"/>
      <c r="D37" s="73"/>
      <c r="E37" s="73"/>
      <c r="F37" s="73"/>
      <c r="G37" s="73"/>
      <c r="H37" s="73"/>
      <c r="I37" s="73"/>
      <c r="J37" s="73"/>
      <c r="K37" s="74"/>
      <c r="S37" s="13"/>
      <c r="T37" s="13"/>
      <c r="U37" s="13"/>
    </row>
    <row r="38" spans="1:24" ht="18" x14ac:dyDescent="0.25">
      <c r="A38" s="73" t="s">
        <v>52</v>
      </c>
      <c r="B38" s="73"/>
      <c r="C38" s="73"/>
      <c r="D38" s="73"/>
      <c r="E38" s="73"/>
      <c r="F38" s="73"/>
      <c r="G38" s="73"/>
      <c r="H38" s="73"/>
      <c r="I38" s="73"/>
      <c r="J38" s="73"/>
      <c r="K38" s="74"/>
    </row>
    <row r="43" spans="1:24" x14ac:dyDescent="0.25">
      <c r="E43" s="13"/>
      <c r="F43" s="13"/>
      <c r="G43" s="13"/>
      <c r="H43" s="13"/>
      <c r="I43" s="13"/>
    </row>
    <row r="44" spans="1:24" x14ac:dyDescent="0.25">
      <c r="E44" s="13"/>
      <c r="F44" s="13"/>
      <c r="G44" s="13"/>
      <c r="H44" s="13"/>
      <c r="I44" s="13"/>
    </row>
    <row r="45" spans="1:24" x14ac:dyDescent="0.25">
      <c r="E45" s="61"/>
      <c r="F45" s="17"/>
      <c r="G45" s="25" t="e">
        <f>F45/(F50)</f>
        <v>#DIV/0!</v>
      </c>
      <c r="H45" s="13"/>
      <c r="I45" s="13"/>
    </row>
    <row r="46" spans="1:24" x14ac:dyDescent="0.25">
      <c r="E46" s="72"/>
      <c r="F46" s="17"/>
      <c r="G46" s="25" t="e">
        <f>F46/(F50)</f>
        <v>#DIV/0!</v>
      </c>
      <c r="H46" s="13"/>
      <c r="I46" s="13"/>
    </row>
    <row r="47" spans="1:24" x14ac:dyDescent="0.25">
      <c r="E47" s="72"/>
      <c r="F47" s="17"/>
      <c r="G47" s="25" t="e">
        <f>F47/(F50)</f>
        <v>#DIV/0!</v>
      </c>
      <c r="H47" s="13"/>
      <c r="I47" s="13"/>
    </row>
    <row r="48" spans="1:24" x14ac:dyDescent="0.25">
      <c r="E48" s="72"/>
      <c r="F48" s="17"/>
      <c r="G48" s="25" t="e">
        <f>F48/(F50)</f>
        <v>#DIV/0!</v>
      </c>
      <c r="H48" s="13"/>
      <c r="I48" s="13"/>
    </row>
    <row r="49" spans="5:9" x14ac:dyDescent="0.25">
      <c r="E49" s="72"/>
      <c r="F49" s="17"/>
      <c r="G49" s="25" t="e">
        <f>F49/(F50)</f>
        <v>#DIV/0!</v>
      </c>
      <c r="H49" s="13"/>
      <c r="I49" s="13"/>
    </row>
    <row r="50" spans="5:9" x14ac:dyDescent="0.25">
      <c r="E50" s="13"/>
      <c r="F50" s="13"/>
      <c r="G50" s="13"/>
      <c r="H50" s="13"/>
      <c r="I50" s="13"/>
    </row>
    <row r="51" spans="5:9" x14ac:dyDescent="0.25">
      <c r="E51" s="13"/>
      <c r="F51" s="13"/>
      <c r="G51" s="13"/>
      <c r="H51" s="13"/>
      <c r="I51" s="13"/>
    </row>
    <row r="52" spans="5:9" x14ac:dyDescent="0.25">
      <c r="E52" s="13"/>
      <c r="F52" s="13"/>
      <c r="G52" s="13"/>
      <c r="H52" s="13"/>
      <c r="I52" s="13"/>
    </row>
    <row r="53" spans="5:9" x14ac:dyDescent="0.25">
      <c r="E53" s="13"/>
      <c r="F53" s="13"/>
      <c r="G53" s="13"/>
      <c r="H53" s="13"/>
      <c r="I53" s="13"/>
    </row>
  </sheetData>
  <mergeCells count="7">
    <mergeCell ref="M32:O32"/>
    <mergeCell ref="M21:O21"/>
    <mergeCell ref="M22:O22"/>
    <mergeCell ref="M23:O23"/>
    <mergeCell ref="M24:O24"/>
    <mergeCell ref="M28:O28"/>
    <mergeCell ref="M29:O2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Salon, Paul - NRCS, Syracuse, NY</dc:creator>
  <cp:lastModifiedBy>Salon, Paul - NRCS, Syracuse, NY</cp:lastModifiedBy>
  <dcterms:created xsi:type="dcterms:W3CDTF">2018-06-14T15:47:48Z</dcterms:created>
  <dcterms:modified xsi:type="dcterms:W3CDTF">2018-06-14T15:49:28Z</dcterms:modified>
</cp:coreProperties>
</file>