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 activeTab="5"/>
  </bookViews>
  <sheets>
    <sheet name="Guiardi HT" sheetId="3" r:id="rId1"/>
    <sheet name="Guiardi Shed" sheetId="4" r:id="rId2"/>
    <sheet name="Perry Shed" sheetId="1" r:id="rId3"/>
    <sheet name="Perry HT" sheetId="2" r:id="rId4"/>
    <sheet name="Hugenot St" sheetId="5" r:id="rId5"/>
    <sheet name="lumped data" sheetId="6" r:id="rId6"/>
    <sheet name="Statistics" sheetId="7" r:id="rId7"/>
    <sheet name="Tables for poster" sheetId="8" r:id="rId8"/>
  </sheets>
  <calcPr calcId="145621"/>
</workbook>
</file>

<file path=xl/calcChain.xml><?xml version="1.0" encoding="utf-8"?>
<calcChain xmlns="http://schemas.openxmlformats.org/spreadsheetml/2006/main">
  <c r="O7" i="6" l="1"/>
  <c r="O8" i="6"/>
  <c r="O9" i="6"/>
  <c r="O10" i="6"/>
  <c r="O6" i="6"/>
  <c r="N10" i="6"/>
  <c r="N9" i="6"/>
  <c r="N8" i="6"/>
  <c r="N7" i="6"/>
  <c r="N6" i="6"/>
  <c r="M10" i="6"/>
  <c r="M9" i="6"/>
  <c r="M8" i="6"/>
  <c r="M7" i="6"/>
  <c r="M6" i="6"/>
  <c r="J7" i="6"/>
  <c r="J8" i="6"/>
  <c r="J9" i="6"/>
  <c r="J10" i="6"/>
  <c r="J6" i="6"/>
  <c r="I10" i="6"/>
  <c r="I9" i="6"/>
  <c r="I8" i="6"/>
  <c r="I7" i="6"/>
  <c r="I6" i="6"/>
  <c r="H10" i="6"/>
  <c r="H9" i="6"/>
  <c r="H8" i="6"/>
  <c r="H7" i="6"/>
  <c r="H6" i="6"/>
  <c r="C9" i="6"/>
  <c r="D9" i="6" s="1"/>
  <c r="B9" i="6"/>
  <c r="D8" i="6"/>
  <c r="C8" i="6"/>
  <c r="B8" i="6"/>
  <c r="C7" i="6"/>
  <c r="D7" i="6" s="1"/>
  <c r="B7" i="6"/>
  <c r="D6" i="6"/>
  <c r="C6" i="6"/>
  <c r="B6" i="6"/>
  <c r="D5" i="6"/>
  <c r="C5" i="6"/>
  <c r="B5" i="6"/>
  <c r="D21" i="4"/>
  <c r="D22" i="4"/>
  <c r="D23" i="4"/>
  <c r="D24" i="4"/>
  <c r="C24" i="4"/>
  <c r="B24" i="4"/>
  <c r="C23" i="4"/>
  <c r="B23" i="4"/>
  <c r="C22" i="4"/>
  <c r="B22" i="4"/>
  <c r="C21" i="4"/>
  <c r="B21" i="4"/>
  <c r="D20" i="4"/>
  <c r="C20" i="4"/>
  <c r="B20" i="4"/>
  <c r="C2" i="4"/>
  <c r="D23" i="5"/>
  <c r="B23" i="5"/>
  <c r="C23" i="5"/>
  <c r="D22" i="5"/>
  <c r="C22" i="5"/>
  <c r="B22" i="5"/>
  <c r="C21" i="5"/>
  <c r="D21" i="5" s="1"/>
  <c r="B21" i="5"/>
  <c r="B20" i="5"/>
  <c r="C20" i="5"/>
  <c r="C19" i="5"/>
  <c r="D19" i="5" s="1"/>
  <c r="B19" i="5"/>
  <c r="J6" i="2"/>
  <c r="J7" i="2"/>
  <c r="J8" i="2"/>
  <c r="J9" i="2"/>
  <c r="J5" i="2"/>
  <c r="H9" i="2"/>
  <c r="H8" i="2"/>
  <c r="H7" i="2"/>
  <c r="H6" i="2"/>
  <c r="H5" i="2"/>
  <c r="I6" i="1"/>
  <c r="I7" i="1"/>
  <c r="I8" i="1"/>
  <c r="I9" i="1"/>
  <c r="G9" i="1"/>
  <c r="G8" i="1"/>
  <c r="G7" i="1"/>
  <c r="G6" i="1"/>
  <c r="I5" i="1"/>
  <c r="G5" i="1"/>
  <c r="I8" i="3"/>
  <c r="G8" i="3"/>
  <c r="I7" i="3"/>
  <c r="H7" i="3"/>
  <c r="G7" i="3"/>
  <c r="I6" i="3"/>
  <c r="G6" i="3"/>
  <c r="I5" i="3"/>
  <c r="G5" i="3"/>
  <c r="I4" i="3"/>
  <c r="G4" i="3"/>
  <c r="D20" i="5" l="1"/>
</calcChain>
</file>

<file path=xl/sharedStrings.xml><?xml version="1.0" encoding="utf-8"?>
<sst xmlns="http://schemas.openxmlformats.org/spreadsheetml/2006/main" count="258" uniqueCount="94">
  <si>
    <t>Treatment</t>
  </si>
  <si>
    <t>Count</t>
  </si>
  <si>
    <t>Weight</t>
  </si>
  <si>
    <t>Notes</t>
  </si>
  <si>
    <t>Uncut-1</t>
  </si>
  <si>
    <t>Lovely</t>
  </si>
  <si>
    <t>Uncut-2</t>
  </si>
  <si>
    <t>Uncut-3</t>
  </si>
  <si>
    <t>1 Split</t>
  </si>
  <si>
    <t>Tops Cut 1.5- 1</t>
  </si>
  <si>
    <t>Beautiful</t>
  </si>
  <si>
    <t>Tops Cut 10- 1</t>
  </si>
  <si>
    <t>Tops Cut 10- 2</t>
  </si>
  <si>
    <t>Tops Cut 10-3</t>
  </si>
  <si>
    <t>Roots Cut- 1</t>
  </si>
  <si>
    <t>Roots Cut- 2</t>
  </si>
  <si>
    <t>Roots Cut- 3</t>
  </si>
  <si>
    <t>Tops Cut 6- 3</t>
  </si>
  <si>
    <t>Tops Cut 6- 2</t>
  </si>
  <si>
    <t>Tops Cut 6- 1</t>
  </si>
  <si>
    <t>Tops Cut 1.5- 3</t>
  </si>
  <si>
    <t>Tops Cut 1.5- 2</t>
  </si>
  <si>
    <t>Photo #</t>
  </si>
  <si>
    <t>Wrapper leaves are nice and tight; Color is good</t>
  </si>
  <si>
    <t>Root Prune</t>
  </si>
  <si>
    <t>Roots dried nicely and garlic wrappers are nice and tight</t>
  </si>
  <si>
    <t>Tops @ 6"</t>
  </si>
  <si>
    <t>Tops @ 10"</t>
  </si>
  <si>
    <t>Tops @ 1.5"</t>
  </si>
  <si>
    <t>Full Tops/ Roots</t>
  </si>
  <si>
    <t>**No disease on my treatment if not noted</t>
  </si>
  <si>
    <t>10"</t>
  </si>
  <si>
    <t>1.5"</t>
  </si>
  <si>
    <t>Control</t>
  </si>
  <si>
    <t>Roots</t>
  </si>
  <si>
    <t>6"</t>
  </si>
  <si>
    <t xml:space="preserve">Nice Wrappers; Some browning/ purpleing </t>
  </si>
  <si>
    <t>Some browning/ purpleing</t>
  </si>
  <si>
    <t>Moderately tight wrappers</t>
  </si>
  <si>
    <t>Tight wrappers, more purple</t>
  </si>
  <si>
    <t xml:space="preserve">Slightly loose wrappers </t>
  </si>
  <si>
    <t>Nice tight wrappers</t>
  </si>
  <si>
    <t>Slightly more splitting</t>
  </si>
  <si>
    <t>Purple &amp; slightly browner</t>
  </si>
  <si>
    <t>Some wrinkled</t>
  </si>
  <si>
    <t>No discoloration</t>
  </si>
  <si>
    <t>Some slightly wrinkeld; no diseases</t>
  </si>
  <si>
    <t>**No disease presen in any HT Treatments</t>
  </si>
  <si>
    <t>Uncut</t>
  </si>
  <si>
    <t xml:space="preserve">   805, 804</t>
  </si>
  <si>
    <t xml:space="preserve">Aggregate data: </t>
  </si>
  <si>
    <t>10 inc</t>
  </si>
  <si>
    <t>1.5 inch</t>
  </si>
  <si>
    <t>6 inch</t>
  </si>
  <si>
    <t>roots</t>
  </si>
  <si>
    <t xml:space="preserve">Control </t>
  </si>
  <si>
    <t>Average wt/head</t>
  </si>
  <si>
    <t>Rich Girardi Post Harvest High Tunnels 8-16-13</t>
  </si>
  <si>
    <t>Garlic Trial Perry's- Garlic From Shed 8/27/13</t>
  </si>
  <si>
    <t>Garlic Trial Perry's- Data Collection 8/21/13</t>
  </si>
  <si>
    <t># Unmarketable</t>
  </si>
  <si>
    <t>comments</t>
  </si>
  <si>
    <t>Roots on/6" top</t>
  </si>
  <si>
    <t>1 split bulb ,1 basal plate issues, see pic</t>
  </si>
  <si>
    <t>Roots on/10" top</t>
  </si>
  <si>
    <t xml:space="preserve">4 split bulbs </t>
  </si>
  <si>
    <t>Roots on/1.5" top</t>
  </si>
  <si>
    <t>3 split bulbs</t>
  </si>
  <si>
    <t>Roots on/full top</t>
  </si>
  <si>
    <t>2 split bulb</t>
  </si>
  <si>
    <t>1 split bulb</t>
  </si>
  <si>
    <t>3 split/1 tiny, also noted  6 marketable with superficial aspergillus , see pic</t>
  </si>
  <si>
    <t xml:space="preserve">Roots on/1.5" top </t>
  </si>
  <si>
    <t>Roots on/ 6" top</t>
  </si>
  <si>
    <t>6 split/1 rot</t>
  </si>
  <si>
    <t>Roots off/full top</t>
  </si>
  <si>
    <t>roots on/10"top</t>
  </si>
  <si>
    <t xml:space="preserve"> 4 split</t>
  </si>
  <si>
    <t xml:space="preserve">Count </t>
  </si>
  <si>
    <t>weight</t>
  </si>
  <si>
    <t>Roots on/tops on</t>
  </si>
  <si>
    <t>Roots on/10 ' top</t>
  </si>
  <si>
    <t>Roots on/1.5' top</t>
  </si>
  <si>
    <t xml:space="preserve">Small amount of breakdown in neck area. </t>
  </si>
  <si>
    <t>Numbers completely aggregated</t>
  </si>
  <si>
    <t>Numbers broken out by HT or shed</t>
  </si>
  <si>
    <t>Culls #</t>
  </si>
  <si>
    <t>Nice</t>
  </si>
  <si>
    <t xml:space="preserve">General note: much more botrytis Porri in this trial. </t>
  </si>
  <si>
    <t>Small bulbs</t>
  </si>
  <si>
    <t>This was the most diseased set of garlic we had. It sat in the shed the longest</t>
  </si>
  <si>
    <t>Avg wt/head</t>
  </si>
  <si>
    <t>High tunnel Garlic</t>
  </si>
  <si>
    <t>Shed dried garlic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</si>
</sst>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B9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8" xfId="0" applyBorder="1" applyAlignment="1">
      <alignment horizontal="left"/>
    </xf>
    <xf numFmtId="164" fontId="0" fillId="0" borderId="0" xfId="0" applyNumberFormat="1"/>
    <xf numFmtId="164" fontId="0" fillId="2" borderId="2" xfId="0" applyNumberFormat="1" applyFill="1" applyBorder="1"/>
    <xf numFmtId="0" fontId="0" fillId="0" borderId="5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9" xfId="0" applyFill="1" applyBorder="1"/>
    <xf numFmtId="164" fontId="0" fillId="4" borderId="9" xfId="0" applyNumberFormat="1" applyFill="1" applyBorder="1"/>
    <xf numFmtId="0" fontId="0" fillId="5" borderId="9" xfId="0" applyFill="1" applyBorder="1"/>
    <xf numFmtId="164" fontId="0" fillId="5" borderId="9" xfId="0" applyNumberFormat="1" applyFill="1" applyBorder="1"/>
    <xf numFmtId="0" fontId="0" fillId="6" borderId="9" xfId="0" applyFill="1" applyBorder="1"/>
    <xf numFmtId="0" fontId="0" fillId="2" borderId="9" xfId="0" applyFill="1" applyBorder="1"/>
    <xf numFmtId="0" fontId="0" fillId="2" borderId="0" xfId="0" applyFill="1" applyBorder="1"/>
    <xf numFmtId="0" fontId="0" fillId="7" borderId="9" xfId="0" applyFill="1" applyBorder="1"/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B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workbookViewId="0">
      <selection activeCell="F2" sqref="F2:I8"/>
    </sheetView>
  </sheetViews>
  <sheetFormatPr defaultRowHeight="15" x14ac:dyDescent="0.25"/>
  <cols>
    <col min="1" max="1" width="14.5703125" customWidth="1"/>
    <col min="3" max="3" width="9.140625" style="9"/>
    <col min="4" max="4" width="60.42578125" customWidth="1"/>
    <col min="9" max="9" width="16.42578125" customWidth="1"/>
  </cols>
  <sheetData>
    <row r="1" spans="1:9" x14ac:dyDescent="0.25">
      <c r="A1" t="s">
        <v>57</v>
      </c>
    </row>
    <row r="2" spans="1:9" x14ac:dyDescent="0.25">
      <c r="F2" s="22" t="s">
        <v>50</v>
      </c>
      <c r="G2" s="22"/>
      <c r="H2" s="22"/>
      <c r="I2" s="22"/>
    </row>
    <row r="3" spans="1:9" x14ac:dyDescent="0.25">
      <c r="A3" s="1" t="s">
        <v>0</v>
      </c>
      <c r="B3" s="2" t="s">
        <v>1</v>
      </c>
      <c r="C3" s="10" t="s">
        <v>2</v>
      </c>
      <c r="D3" s="3" t="s">
        <v>3</v>
      </c>
      <c r="F3" s="22"/>
      <c r="G3" s="22" t="s">
        <v>2</v>
      </c>
      <c r="H3" s="22" t="s">
        <v>1</v>
      </c>
      <c r="I3" s="22" t="s">
        <v>56</v>
      </c>
    </row>
    <row r="4" spans="1:9" x14ac:dyDescent="0.25">
      <c r="A4" s="4" t="s">
        <v>31</v>
      </c>
      <c r="B4" s="16">
        <v>30</v>
      </c>
      <c r="C4" s="17">
        <v>3.65</v>
      </c>
      <c r="D4" s="5" t="s">
        <v>46</v>
      </c>
      <c r="F4" s="22" t="s">
        <v>51</v>
      </c>
      <c r="G4" s="23">
        <f>C4+C5+C7</f>
        <v>11.75</v>
      </c>
      <c r="H4" s="22">
        <v>90</v>
      </c>
      <c r="I4" s="22">
        <f>SUM(G4/H4)</f>
        <v>0.13055555555555556</v>
      </c>
    </row>
    <row r="5" spans="1:9" x14ac:dyDescent="0.25">
      <c r="A5" s="4" t="s">
        <v>31</v>
      </c>
      <c r="B5" s="16">
        <v>30</v>
      </c>
      <c r="C5" s="17">
        <v>4.3</v>
      </c>
      <c r="D5" s="5" t="s">
        <v>45</v>
      </c>
      <c r="F5" s="22" t="s">
        <v>52</v>
      </c>
      <c r="G5" s="23">
        <f>C6+C12+C13</f>
        <v>11.6</v>
      </c>
      <c r="H5" s="22">
        <v>90</v>
      </c>
      <c r="I5" s="22">
        <f>SUM(G5/H5)</f>
        <v>0.12888888888888889</v>
      </c>
    </row>
    <row r="6" spans="1:9" x14ac:dyDescent="0.25">
      <c r="A6" s="4" t="s">
        <v>32</v>
      </c>
      <c r="B6" s="16">
        <v>30</v>
      </c>
      <c r="C6" s="17">
        <v>4.0999999999999996</v>
      </c>
      <c r="D6" s="5" t="s">
        <v>44</v>
      </c>
      <c r="F6" s="22" t="s">
        <v>53</v>
      </c>
      <c r="G6" s="23">
        <f>SUM(C16:C18)</f>
        <v>10.450000000000001</v>
      </c>
      <c r="H6" s="22">
        <v>90</v>
      </c>
      <c r="I6" s="22">
        <f>SUM(G6/H6)</f>
        <v>0.11611111111111112</v>
      </c>
    </row>
    <row r="7" spans="1:9" x14ac:dyDescent="0.25">
      <c r="A7" s="4" t="s">
        <v>31</v>
      </c>
      <c r="B7" s="16">
        <v>30</v>
      </c>
      <c r="C7" s="17">
        <v>3.8</v>
      </c>
      <c r="D7" s="5"/>
      <c r="F7" s="22" t="s">
        <v>54</v>
      </c>
      <c r="G7" s="23">
        <f>C10+C11+C14</f>
        <v>11.3</v>
      </c>
      <c r="H7" s="22">
        <f>27+26+30</f>
        <v>83</v>
      </c>
      <c r="I7" s="22">
        <f>SUM(G7/H7)</f>
        <v>0.13614457831325302</v>
      </c>
    </row>
    <row r="8" spans="1:9" x14ac:dyDescent="0.25">
      <c r="A8" s="4" t="s">
        <v>33</v>
      </c>
      <c r="B8" s="16">
        <v>30</v>
      </c>
      <c r="C8" s="17">
        <v>3.95</v>
      </c>
      <c r="D8" s="5" t="s">
        <v>43</v>
      </c>
      <c r="F8" s="22" t="s">
        <v>55</v>
      </c>
      <c r="G8" s="23">
        <f>C8+C9+C15</f>
        <v>11.4</v>
      </c>
      <c r="H8" s="22">
        <v>90</v>
      </c>
      <c r="I8" s="22">
        <f>SUM(G8/H8)</f>
        <v>0.12666666666666668</v>
      </c>
    </row>
    <row r="9" spans="1:9" x14ac:dyDescent="0.25">
      <c r="A9" s="4" t="s">
        <v>33</v>
      </c>
      <c r="B9" s="16">
        <v>30</v>
      </c>
      <c r="C9" s="17">
        <v>3.8</v>
      </c>
      <c r="D9" s="5" t="s">
        <v>42</v>
      </c>
    </row>
    <row r="10" spans="1:9" x14ac:dyDescent="0.25">
      <c r="A10" s="4" t="s">
        <v>34</v>
      </c>
      <c r="B10" s="16">
        <v>26</v>
      </c>
      <c r="C10" s="17">
        <v>3.2</v>
      </c>
      <c r="D10" s="5"/>
    </row>
    <row r="11" spans="1:9" x14ac:dyDescent="0.25">
      <c r="A11" s="4" t="s">
        <v>34</v>
      </c>
      <c r="B11" s="16">
        <v>30</v>
      </c>
      <c r="C11" s="17">
        <v>4.1500000000000004</v>
      </c>
      <c r="D11" s="6" t="s">
        <v>41</v>
      </c>
    </row>
    <row r="12" spans="1:9" x14ac:dyDescent="0.25">
      <c r="A12" s="4" t="s">
        <v>32</v>
      </c>
      <c r="B12" s="16">
        <v>30</v>
      </c>
      <c r="C12" s="17">
        <v>3.55</v>
      </c>
      <c r="D12" s="6" t="s">
        <v>40</v>
      </c>
    </row>
    <row r="13" spans="1:9" x14ac:dyDescent="0.25">
      <c r="A13" s="4" t="s">
        <v>32</v>
      </c>
      <c r="B13" s="16">
        <v>30</v>
      </c>
      <c r="C13" s="17">
        <v>3.95</v>
      </c>
      <c r="D13" s="6" t="s">
        <v>40</v>
      </c>
    </row>
    <row r="14" spans="1:9" x14ac:dyDescent="0.25">
      <c r="A14" s="4" t="s">
        <v>34</v>
      </c>
      <c r="B14" s="16">
        <v>27</v>
      </c>
      <c r="C14" s="17">
        <v>3.95</v>
      </c>
      <c r="D14" s="6" t="s">
        <v>39</v>
      </c>
    </row>
    <row r="15" spans="1:9" x14ac:dyDescent="0.25">
      <c r="A15" s="4" t="s">
        <v>33</v>
      </c>
      <c r="B15" s="16">
        <v>30</v>
      </c>
      <c r="C15" s="17">
        <v>3.65</v>
      </c>
      <c r="D15" s="6" t="s">
        <v>38</v>
      </c>
    </row>
    <row r="16" spans="1:9" x14ac:dyDescent="0.25">
      <c r="A16" s="4" t="s">
        <v>35</v>
      </c>
      <c r="B16" s="16">
        <v>30</v>
      </c>
      <c r="C16" s="17">
        <v>3.45</v>
      </c>
      <c r="D16" s="6" t="s">
        <v>37</v>
      </c>
    </row>
    <row r="17" spans="1:4" x14ac:dyDescent="0.25">
      <c r="A17" s="4" t="s">
        <v>35</v>
      </c>
      <c r="B17" s="16">
        <v>30</v>
      </c>
      <c r="C17" s="17">
        <v>3.85</v>
      </c>
      <c r="D17" s="6" t="s">
        <v>36</v>
      </c>
    </row>
    <row r="18" spans="1:4" x14ac:dyDescent="0.25">
      <c r="A18" s="7" t="s">
        <v>35</v>
      </c>
      <c r="B18" s="18">
        <v>30</v>
      </c>
      <c r="C18" s="19">
        <v>3.15</v>
      </c>
      <c r="D18" s="8"/>
    </row>
    <row r="21" spans="1:4" x14ac:dyDescent="0.25">
      <c r="A21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4"/>
  <sheetViews>
    <sheetView workbookViewId="0">
      <selection activeCell="G14" sqref="G14"/>
    </sheetView>
  </sheetViews>
  <sheetFormatPr defaultRowHeight="15" x14ac:dyDescent="0.25"/>
  <cols>
    <col min="5" max="5" width="27.5703125" customWidth="1"/>
  </cols>
  <sheetData>
    <row r="1" spans="1:7" x14ac:dyDescent="0.25">
      <c r="A1" s="1" t="s">
        <v>0</v>
      </c>
      <c r="B1" s="2" t="s">
        <v>1</v>
      </c>
      <c r="C1" s="10" t="s">
        <v>2</v>
      </c>
      <c r="D1" t="s">
        <v>86</v>
      </c>
      <c r="E1" s="3" t="s">
        <v>3</v>
      </c>
    </row>
    <row r="2" spans="1:7" x14ac:dyDescent="0.25">
      <c r="A2" s="4" t="s">
        <v>31</v>
      </c>
      <c r="B2" s="16">
        <v>22</v>
      </c>
      <c r="C2" s="16">
        <f>2.14+0.55</f>
        <v>2.6900000000000004</v>
      </c>
      <c r="D2" s="17">
        <v>4</v>
      </c>
      <c r="E2" s="5"/>
      <c r="G2" t="s">
        <v>88</v>
      </c>
    </row>
    <row r="3" spans="1:7" x14ac:dyDescent="0.25">
      <c r="A3" s="4" t="s">
        <v>31</v>
      </c>
      <c r="B3" s="16">
        <v>30</v>
      </c>
      <c r="C3" s="16">
        <v>3.6</v>
      </c>
      <c r="D3" s="17">
        <v>0</v>
      </c>
      <c r="E3" s="5" t="s">
        <v>87</v>
      </c>
      <c r="G3" t="s">
        <v>90</v>
      </c>
    </row>
    <row r="4" spans="1:7" x14ac:dyDescent="0.25">
      <c r="A4" s="4" t="s">
        <v>31</v>
      </c>
      <c r="B4" s="16">
        <v>27</v>
      </c>
      <c r="C4" s="16">
        <v>3.5</v>
      </c>
      <c r="D4" s="17">
        <v>0</v>
      </c>
      <c r="E4" s="5"/>
    </row>
    <row r="5" spans="1:7" x14ac:dyDescent="0.25">
      <c r="A5" s="4" t="s">
        <v>35</v>
      </c>
      <c r="B5" s="16">
        <v>26</v>
      </c>
      <c r="C5" s="16">
        <v>2.97</v>
      </c>
      <c r="D5" s="17">
        <v>3</v>
      </c>
      <c r="E5" s="5" t="s">
        <v>89</v>
      </c>
    </row>
    <row r="6" spans="1:7" x14ac:dyDescent="0.25">
      <c r="A6" s="4" t="s">
        <v>35</v>
      </c>
      <c r="B6" s="16">
        <v>28</v>
      </c>
      <c r="C6" s="16">
        <v>3.52</v>
      </c>
      <c r="D6" s="17">
        <v>3</v>
      </c>
      <c r="E6" s="5"/>
    </row>
    <row r="7" spans="1:7" x14ac:dyDescent="0.25">
      <c r="A7" s="4" t="s">
        <v>35</v>
      </c>
      <c r="B7" s="16">
        <v>29</v>
      </c>
      <c r="C7" s="16">
        <v>3.77</v>
      </c>
      <c r="D7" s="17">
        <v>2</v>
      </c>
      <c r="E7" s="5"/>
    </row>
    <row r="8" spans="1:7" x14ac:dyDescent="0.25">
      <c r="A8" s="4" t="s">
        <v>32</v>
      </c>
      <c r="B8" s="16">
        <v>29</v>
      </c>
      <c r="C8" s="16">
        <v>3.64</v>
      </c>
      <c r="D8" s="17">
        <v>1</v>
      </c>
      <c r="E8" s="5"/>
    </row>
    <row r="9" spans="1:7" x14ac:dyDescent="0.25">
      <c r="A9" s="4" t="s">
        <v>32</v>
      </c>
      <c r="B9" s="16">
        <v>31</v>
      </c>
      <c r="C9" s="16">
        <v>3.48</v>
      </c>
      <c r="D9" s="17">
        <v>0</v>
      </c>
      <c r="E9" s="6"/>
    </row>
    <row r="10" spans="1:7" x14ac:dyDescent="0.25">
      <c r="A10" s="4" t="s">
        <v>32</v>
      </c>
      <c r="B10" s="16">
        <v>0</v>
      </c>
      <c r="C10" s="16">
        <v>0</v>
      </c>
      <c r="D10" s="17">
        <v>0</v>
      </c>
      <c r="E10" s="6"/>
    </row>
    <row r="11" spans="1:7" x14ac:dyDescent="0.25">
      <c r="A11" s="4" t="s">
        <v>34</v>
      </c>
      <c r="B11" s="16">
        <v>28</v>
      </c>
      <c r="C11" s="16">
        <v>3.55</v>
      </c>
      <c r="D11" s="17">
        <v>2</v>
      </c>
      <c r="E11" s="6"/>
    </row>
    <row r="12" spans="1:7" x14ac:dyDescent="0.25">
      <c r="A12" s="4" t="s">
        <v>34</v>
      </c>
      <c r="B12" s="16">
        <v>30</v>
      </c>
      <c r="C12" s="16">
        <v>4.0199999999999996</v>
      </c>
      <c r="D12" s="17">
        <v>0</v>
      </c>
      <c r="E12" s="6"/>
    </row>
    <row r="13" spans="1:7" x14ac:dyDescent="0.25">
      <c r="A13" s="4" t="s">
        <v>34</v>
      </c>
      <c r="B13" s="16">
        <v>29</v>
      </c>
      <c r="C13" s="16">
        <v>3.94</v>
      </c>
      <c r="D13" s="17">
        <v>2</v>
      </c>
      <c r="E13" s="6"/>
    </row>
    <row r="14" spans="1:7" x14ac:dyDescent="0.25">
      <c r="A14" s="4" t="s">
        <v>33</v>
      </c>
      <c r="B14" s="16">
        <v>28</v>
      </c>
      <c r="C14" s="16">
        <v>3.65</v>
      </c>
      <c r="D14" s="17">
        <v>2</v>
      </c>
      <c r="E14" s="6"/>
    </row>
    <row r="15" spans="1:7" x14ac:dyDescent="0.25">
      <c r="A15" s="4" t="s">
        <v>33</v>
      </c>
      <c r="B15" s="16">
        <v>28</v>
      </c>
      <c r="C15" s="16">
        <v>3.17</v>
      </c>
      <c r="D15" s="17">
        <v>2</v>
      </c>
      <c r="E15" s="6"/>
    </row>
    <row r="16" spans="1:7" x14ac:dyDescent="0.25">
      <c r="A16" s="4" t="s">
        <v>33</v>
      </c>
      <c r="B16" s="18">
        <v>0</v>
      </c>
      <c r="C16" s="18">
        <v>0</v>
      </c>
      <c r="D16" s="19">
        <v>0</v>
      </c>
      <c r="E16" s="8"/>
    </row>
    <row r="18" spans="1:5" x14ac:dyDescent="0.25">
      <c r="A18" s="24" t="s">
        <v>50</v>
      </c>
      <c r="B18" s="24"/>
      <c r="C18" s="24"/>
      <c r="D18" s="24"/>
      <c r="E18" s="24"/>
    </row>
    <row r="19" spans="1:5" x14ac:dyDescent="0.25">
      <c r="A19" s="24"/>
      <c r="B19" s="24" t="s">
        <v>2</v>
      </c>
      <c r="C19" s="24" t="s">
        <v>1</v>
      </c>
      <c r="D19" s="24" t="s">
        <v>56</v>
      </c>
      <c r="E19" s="24"/>
    </row>
    <row r="20" spans="1:5" x14ac:dyDescent="0.25">
      <c r="A20" s="24" t="s">
        <v>51</v>
      </c>
      <c r="B20" s="25">
        <f>SUM(C2:C4)</f>
        <v>9.7900000000000009</v>
      </c>
      <c r="C20" s="24">
        <f>SUM(B2:B4)</f>
        <v>79</v>
      </c>
      <c r="D20" s="24">
        <f>SUM(B20/C20)</f>
        <v>0.1239240506329114</v>
      </c>
      <c r="E20" s="24"/>
    </row>
    <row r="21" spans="1:5" x14ac:dyDescent="0.25">
      <c r="A21" s="24" t="s">
        <v>52</v>
      </c>
      <c r="B21" s="25">
        <f>SUM(C8:C9)</f>
        <v>7.12</v>
      </c>
      <c r="C21" s="24">
        <f>SUM(B8:B9)</f>
        <v>60</v>
      </c>
      <c r="D21" s="24">
        <f t="shared" ref="D21:D24" si="0">SUM(B21/C21)</f>
        <v>0.11866666666666667</v>
      </c>
      <c r="E21" s="24"/>
    </row>
    <row r="22" spans="1:5" x14ac:dyDescent="0.25">
      <c r="A22" s="24" t="s">
        <v>53</v>
      </c>
      <c r="B22" s="25">
        <f>SUM(C5:C7)</f>
        <v>10.26</v>
      </c>
      <c r="C22" s="24">
        <f>SUM(B5:B7)</f>
        <v>83</v>
      </c>
      <c r="D22" s="24">
        <f t="shared" si="0"/>
        <v>0.1236144578313253</v>
      </c>
      <c r="E22" s="24"/>
    </row>
    <row r="23" spans="1:5" x14ac:dyDescent="0.25">
      <c r="A23" s="24" t="s">
        <v>54</v>
      </c>
      <c r="B23" s="25">
        <f>SUM(C11:C13)</f>
        <v>11.51</v>
      </c>
      <c r="C23" s="24">
        <f>SUM(B11:B13)</f>
        <v>87</v>
      </c>
      <c r="D23" s="24">
        <f t="shared" si="0"/>
        <v>0.13229885057471263</v>
      </c>
      <c r="E23" s="24"/>
    </row>
    <row r="24" spans="1:5" x14ac:dyDescent="0.25">
      <c r="A24" s="24" t="s">
        <v>55</v>
      </c>
      <c r="B24" s="25">
        <f>SUM(C14:C15)</f>
        <v>6.82</v>
      </c>
      <c r="C24" s="24">
        <f>SUM(B14:B15)</f>
        <v>56</v>
      </c>
      <c r="D24" s="24">
        <f t="shared" si="0"/>
        <v>0.12178571428571429</v>
      </c>
      <c r="E2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workbookViewId="0">
      <selection activeCell="F3" sqref="F3:I9"/>
    </sheetView>
  </sheetViews>
  <sheetFormatPr defaultRowHeight="15" x14ac:dyDescent="0.25"/>
  <cols>
    <col min="1" max="1" width="15.140625" customWidth="1"/>
    <col min="3" max="3" width="12.42578125" style="9" customWidth="1"/>
    <col min="4" max="4" width="39.140625" customWidth="1"/>
    <col min="9" max="9" width="16.85546875" customWidth="1"/>
  </cols>
  <sheetData>
    <row r="1" spans="1:9" x14ac:dyDescent="0.25">
      <c r="A1" t="s">
        <v>58</v>
      </c>
    </row>
    <row r="3" spans="1:9" x14ac:dyDescent="0.25">
      <c r="A3" s="1" t="s">
        <v>0</v>
      </c>
      <c r="B3" s="14" t="s">
        <v>1</v>
      </c>
      <c r="C3" s="15" t="s">
        <v>2</v>
      </c>
      <c r="D3" s="3" t="s">
        <v>3</v>
      </c>
      <c r="F3" s="24" t="s">
        <v>50</v>
      </c>
      <c r="G3" s="24"/>
      <c r="H3" s="24"/>
      <c r="I3" s="24"/>
    </row>
    <row r="4" spans="1:9" x14ac:dyDescent="0.25">
      <c r="A4" s="4" t="s">
        <v>4</v>
      </c>
      <c r="B4" s="16">
        <v>30</v>
      </c>
      <c r="C4" s="17">
        <v>4.2</v>
      </c>
      <c r="D4" s="6" t="s">
        <v>5</v>
      </c>
      <c r="F4" s="24"/>
      <c r="G4" s="24" t="s">
        <v>2</v>
      </c>
      <c r="H4" s="24" t="s">
        <v>1</v>
      </c>
      <c r="I4" s="24" t="s">
        <v>56</v>
      </c>
    </row>
    <row r="5" spans="1:9" x14ac:dyDescent="0.25">
      <c r="A5" s="4" t="s">
        <v>6</v>
      </c>
      <c r="B5" s="16">
        <v>30</v>
      </c>
      <c r="C5" s="17">
        <v>3.65</v>
      </c>
      <c r="D5" s="6"/>
      <c r="F5" s="24" t="s">
        <v>51</v>
      </c>
      <c r="G5" s="25">
        <f>C13+C14+C15</f>
        <v>11.649999999999999</v>
      </c>
      <c r="H5" s="24">
        <v>88</v>
      </c>
      <c r="I5" s="24">
        <f>SUM(G5/H5)</f>
        <v>0.13238636363636361</v>
      </c>
    </row>
    <row r="6" spans="1:9" x14ac:dyDescent="0.25">
      <c r="A6" s="4" t="s">
        <v>7</v>
      </c>
      <c r="B6" s="16">
        <v>30</v>
      </c>
      <c r="C6" s="17">
        <v>3.9</v>
      </c>
      <c r="D6" s="6" t="s">
        <v>8</v>
      </c>
      <c r="F6" s="24" t="s">
        <v>52</v>
      </c>
      <c r="G6" s="25">
        <f>SUM(C7:C9)</f>
        <v>11.549999999999999</v>
      </c>
      <c r="H6" s="24">
        <v>90</v>
      </c>
      <c r="I6" s="24">
        <f t="shared" ref="I6:I9" si="0">SUM(G6/H6)</f>
        <v>0.12833333333333333</v>
      </c>
    </row>
    <row r="7" spans="1:9" x14ac:dyDescent="0.25">
      <c r="A7" s="4" t="s">
        <v>9</v>
      </c>
      <c r="B7" s="16">
        <v>30</v>
      </c>
      <c r="C7" s="17">
        <v>4.0999999999999996</v>
      </c>
      <c r="D7" s="6" t="s">
        <v>10</v>
      </c>
      <c r="F7" s="24" t="s">
        <v>53</v>
      </c>
      <c r="G7" s="25">
        <f>SUM(C10:C12)</f>
        <v>12.149999999999999</v>
      </c>
      <c r="H7" s="24">
        <v>90</v>
      </c>
      <c r="I7" s="24">
        <f t="shared" si="0"/>
        <v>0.13499999999999998</v>
      </c>
    </row>
    <row r="8" spans="1:9" x14ac:dyDescent="0.25">
      <c r="A8" s="4" t="s">
        <v>21</v>
      </c>
      <c r="B8" s="16">
        <v>30</v>
      </c>
      <c r="C8" s="17">
        <v>3.85</v>
      </c>
      <c r="D8" s="6"/>
      <c r="F8" s="24" t="s">
        <v>54</v>
      </c>
      <c r="G8" s="25">
        <f>SUM(C16:C18)</f>
        <v>10.4</v>
      </c>
      <c r="H8" s="24">
        <v>90</v>
      </c>
      <c r="I8" s="24">
        <f t="shared" si="0"/>
        <v>0.11555555555555556</v>
      </c>
    </row>
    <row r="9" spans="1:9" x14ac:dyDescent="0.25">
      <c r="A9" s="4" t="s">
        <v>20</v>
      </c>
      <c r="B9" s="16">
        <v>30</v>
      </c>
      <c r="C9" s="17">
        <v>3.6</v>
      </c>
      <c r="D9" s="13"/>
      <c r="F9" s="24" t="s">
        <v>55</v>
      </c>
      <c r="G9" s="25">
        <f>SUM(C4:C6)</f>
        <v>11.75</v>
      </c>
      <c r="H9" s="24">
        <v>90</v>
      </c>
      <c r="I9" s="24">
        <f t="shared" si="0"/>
        <v>0.13055555555555556</v>
      </c>
    </row>
    <row r="10" spans="1:9" x14ac:dyDescent="0.25">
      <c r="A10" s="4" t="s">
        <v>19</v>
      </c>
      <c r="B10" s="16">
        <v>30</v>
      </c>
      <c r="C10" s="17">
        <v>4.2</v>
      </c>
      <c r="D10" s="13"/>
    </row>
    <row r="11" spans="1:9" x14ac:dyDescent="0.25">
      <c r="A11" s="4" t="s">
        <v>18</v>
      </c>
      <c r="B11" s="16">
        <v>30</v>
      </c>
      <c r="C11" s="17">
        <v>3.9</v>
      </c>
      <c r="D11" s="13"/>
    </row>
    <row r="12" spans="1:9" x14ac:dyDescent="0.25">
      <c r="A12" s="4" t="s">
        <v>17</v>
      </c>
      <c r="B12" s="16">
        <v>30</v>
      </c>
      <c r="C12" s="17">
        <v>4.05</v>
      </c>
      <c r="D12" s="13"/>
    </row>
    <row r="13" spans="1:9" x14ac:dyDescent="0.25">
      <c r="A13" s="4" t="s">
        <v>11</v>
      </c>
      <c r="B13" s="16">
        <v>30</v>
      </c>
      <c r="C13" s="17">
        <v>4.0999999999999996</v>
      </c>
      <c r="D13" s="11"/>
    </row>
    <row r="14" spans="1:9" x14ac:dyDescent="0.25">
      <c r="A14" s="4" t="s">
        <v>12</v>
      </c>
      <c r="B14" s="16">
        <v>30</v>
      </c>
      <c r="C14" s="17">
        <v>4</v>
      </c>
      <c r="D14" s="11"/>
    </row>
    <row r="15" spans="1:9" x14ac:dyDescent="0.25">
      <c r="A15" s="4" t="s">
        <v>13</v>
      </c>
      <c r="B15" s="16">
        <v>28</v>
      </c>
      <c r="C15" s="17">
        <v>3.55</v>
      </c>
      <c r="D15" s="11"/>
    </row>
    <row r="16" spans="1:9" x14ac:dyDescent="0.25">
      <c r="A16" s="4" t="s">
        <v>14</v>
      </c>
      <c r="B16" s="16">
        <v>30</v>
      </c>
      <c r="C16" s="17">
        <v>3.6</v>
      </c>
      <c r="D16" s="11"/>
    </row>
    <row r="17" spans="1:4" x14ac:dyDescent="0.25">
      <c r="A17" s="4" t="s">
        <v>15</v>
      </c>
      <c r="B17" s="16">
        <v>30</v>
      </c>
      <c r="C17" s="17">
        <v>3.35</v>
      </c>
      <c r="D17" s="11"/>
    </row>
    <row r="18" spans="1:4" x14ac:dyDescent="0.25">
      <c r="A18" s="7" t="s">
        <v>16</v>
      </c>
      <c r="B18" s="18">
        <v>30</v>
      </c>
      <c r="C18" s="19">
        <v>3.45</v>
      </c>
      <c r="D18" s="12"/>
    </row>
    <row r="19" spans="1:4" x14ac:dyDescent="0.25">
      <c r="B19" s="20"/>
      <c r="C19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1"/>
  <sheetViews>
    <sheetView workbookViewId="0">
      <selection activeCell="G3" sqref="G3:J9"/>
    </sheetView>
  </sheetViews>
  <sheetFormatPr defaultRowHeight="15" x14ac:dyDescent="0.25"/>
  <cols>
    <col min="1" max="1" width="20" customWidth="1"/>
    <col min="4" max="4" width="9.42578125" style="9" customWidth="1"/>
    <col min="5" max="5" width="61.7109375" customWidth="1"/>
    <col min="10" max="10" width="16.42578125" customWidth="1"/>
  </cols>
  <sheetData>
    <row r="1" spans="1:10" x14ac:dyDescent="0.25">
      <c r="A1" t="s">
        <v>59</v>
      </c>
    </row>
    <row r="3" spans="1:10" x14ac:dyDescent="0.25">
      <c r="A3" s="1" t="s">
        <v>0</v>
      </c>
      <c r="B3" s="14" t="s">
        <v>22</v>
      </c>
      <c r="C3" s="14" t="s">
        <v>1</v>
      </c>
      <c r="D3" s="15" t="s">
        <v>2</v>
      </c>
      <c r="E3" s="3" t="s">
        <v>3</v>
      </c>
      <c r="G3" s="22" t="s">
        <v>50</v>
      </c>
      <c r="H3" s="22"/>
      <c r="I3" s="22"/>
      <c r="J3" s="22"/>
    </row>
    <row r="4" spans="1:10" x14ac:dyDescent="0.25">
      <c r="A4" s="4" t="s">
        <v>27</v>
      </c>
      <c r="B4" s="16">
        <v>801</v>
      </c>
      <c r="C4" s="16">
        <v>30</v>
      </c>
      <c r="D4" s="17">
        <v>4</v>
      </c>
      <c r="E4" s="11" t="s">
        <v>23</v>
      </c>
      <c r="G4" s="22"/>
      <c r="H4" s="22" t="s">
        <v>2</v>
      </c>
      <c r="I4" s="22" t="s">
        <v>1</v>
      </c>
      <c r="J4" s="22" t="s">
        <v>56</v>
      </c>
    </row>
    <row r="5" spans="1:10" x14ac:dyDescent="0.25">
      <c r="A5" s="4" t="s">
        <v>24</v>
      </c>
      <c r="B5" s="16">
        <v>802</v>
      </c>
      <c r="C5" s="16">
        <v>30</v>
      </c>
      <c r="D5" s="17">
        <v>3.26</v>
      </c>
      <c r="E5" s="11" t="s">
        <v>25</v>
      </c>
      <c r="G5" s="22" t="s">
        <v>51</v>
      </c>
      <c r="H5" s="23">
        <f>SUM(D4+D7+D16)</f>
        <v>11.219999999999999</v>
      </c>
      <c r="I5" s="22">
        <v>85</v>
      </c>
      <c r="J5" s="22">
        <f>SUM(H5/I5)</f>
        <v>0.13199999999999998</v>
      </c>
    </row>
    <row r="6" spans="1:10" x14ac:dyDescent="0.25">
      <c r="A6" s="4" t="s">
        <v>26</v>
      </c>
      <c r="B6" s="16"/>
      <c r="C6" s="16">
        <v>30</v>
      </c>
      <c r="D6" s="17">
        <v>3.86</v>
      </c>
      <c r="E6" s="11" t="s">
        <v>25</v>
      </c>
      <c r="G6" s="22" t="s">
        <v>52</v>
      </c>
      <c r="H6" s="23">
        <f>SUM(D13+D14+D9)</f>
        <v>11.16</v>
      </c>
      <c r="I6" s="22">
        <v>90</v>
      </c>
      <c r="J6" s="22">
        <f t="shared" ref="J6:J9" si="0">SUM(H6/I6)</f>
        <v>0.124</v>
      </c>
    </row>
    <row r="7" spans="1:10" x14ac:dyDescent="0.25">
      <c r="A7" s="4" t="s">
        <v>27</v>
      </c>
      <c r="B7" s="16" t="s">
        <v>49</v>
      </c>
      <c r="C7" s="16">
        <v>29</v>
      </c>
      <c r="D7" s="17">
        <v>3.93</v>
      </c>
      <c r="E7" s="11"/>
      <c r="G7" s="22" t="s">
        <v>53</v>
      </c>
      <c r="H7" s="23">
        <f>SUM(D6+D10+D15)</f>
        <v>11.31</v>
      </c>
      <c r="I7" s="22">
        <v>90</v>
      </c>
      <c r="J7" s="22">
        <f t="shared" si="0"/>
        <v>0.12566666666666668</v>
      </c>
    </row>
    <row r="8" spans="1:10" x14ac:dyDescent="0.25">
      <c r="A8" s="4" t="s">
        <v>24</v>
      </c>
      <c r="B8" s="16"/>
      <c r="C8" s="16">
        <v>30</v>
      </c>
      <c r="D8" s="17">
        <v>3.36</v>
      </c>
      <c r="E8" s="11"/>
      <c r="G8" s="22" t="s">
        <v>54</v>
      </c>
      <c r="H8" s="23">
        <f>SUM(D5+D8+D12)</f>
        <v>10.29</v>
      </c>
      <c r="I8" s="22">
        <v>90</v>
      </c>
      <c r="J8" s="22">
        <f t="shared" si="0"/>
        <v>0.11433333333333333</v>
      </c>
    </row>
    <row r="9" spans="1:10" x14ac:dyDescent="0.25">
      <c r="A9" s="4" t="s">
        <v>28</v>
      </c>
      <c r="B9" s="16">
        <v>806</v>
      </c>
      <c r="C9" s="16">
        <v>30</v>
      </c>
      <c r="D9" s="17">
        <v>3.99</v>
      </c>
      <c r="E9" s="11"/>
      <c r="G9" s="22" t="s">
        <v>55</v>
      </c>
      <c r="H9" s="23">
        <f>SUM(D18+D17)</f>
        <v>6.9700000000000006</v>
      </c>
      <c r="I9" s="22">
        <v>60</v>
      </c>
      <c r="J9" s="22">
        <f t="shared" si="0"/>
        <v>0.11616666666666668</v>
      </c>
    </row>
    <row r="10" spans="1:10" x14ac:dyDescent="0.25">
      <c r="A10" s="4" t="s">
        <v>26</v>
      </c>
      <c r="B10" s="16"/>
      <c r="C10" s="16">
        <v>30</v>
      </c>
      <c r="D10" s="17">
        <v>3.73</v>
      </c>
      <c r="E10" s="11"/>
    </row>
    <row r="11" spans="1:10" x14ac:dyDescent="0.25">
      <c r="A11" s="4" t="s">
        <v>29</v>
      </c>
      <c r="B11" s="16"/>
      <c r="C11" s="16">
        <v>30</v>
      </c>
      <c r="D11" s="17">
        <v>3.43</v>
      </c>
      <c r="E11" s="11"/>
    </row>
    <row r="12" spans="1:10" x14ac:dyDescent="0.25">
      <c r="A12" s="4" t="s">
        <v>24</v>
      </c>
      <c r="B12" s="16"/>
      <c r="C12" s="16">
        <v>30</v>
      </c>
      <c r="D12" s="17">
        <v>3.67</v>
      </c>
      <c r="E12" s="11" t="s">
        <v>25</v>
      </c>
    </row>
    <row r="13" spans="1:10" x14ac:dyDescent="0.25">
      <c r="A13" s="4" t="s">
        <v>28</v>
      </c>
      <c r="B13" s="16"/>
      <c r="C13" s="16">
        <v>30</v>
      </c>
      <c r="D13" s="17">
        <v>3.35</v>
      </c>
      <c r="E13" s="11"/>
    </row>
    <row r="14" spans="1:10" x14ac:dyDescent="0.25">
      <c r="A14" s="4" t="s">
        <v>28</v>
      </c>
      <c r="B14" s="16"/>
      <c r="C14" s="16">
        <v>30</v>
      </c>
      <c r="D14" s="17">
        <v>3.82</v>
      </c>
      <c r="E14" s="11"/>
    </row>
    <row r="15" spans="1:10" x14ac:dyDescent="0.25">
      <c r="A15" s="4" t="s">
        <v>26</v>
      </c>
      <c r="B15" s="16"/>
      <c r="C15" s="16">
        <v>30</v>
      </c>
      <c r="D15" s="17">
        <v>3.72</v>
      </c>
      <c r="E15" s="11"/>
    </row>
    <row r="16" spans="1:10" x14ac:dyDescent="0.25">
      <c r="A16" s="4" t="s">
        <v>27</v>
      </c>
      <c r="B16" s="16"/>
      <c r="C16" s="16">
        <v>26</v>
      </c>
      <c r="D16" s="17">
        <v>3.29</v>
      </c>
      <c r="E16" s="11"/>
    </row>
    <row r="17" spans="1:5" x14ac:dyDescent="0.25">
      <c r="A17" s="4" t="s">
        <v>48</v>
      </c>
      <c r="B17" s="16"/>
      <c r="C17" s="16">
        <v>30</v>
      </c>
      <c r="D17" s="17">
        <v>3.58</v>
      </c>
      <c r="E17" s="11"/>
    </row>
    <row r="18" spans="1:5" x14ac:dyDescent="0.25">
      <c r="A18" s="7" t="s">
        <v>48</v>
      </c>
      <c r="B18" s="18"/>
      <c r="C18" s="18">
        <v>30</v>
      </c>
      <c r="D18" s="19">
        <v>3.39</v>
      </c>
      <c r="E18" s="12"/>
    </row>
    <row r="21" spans="1:5" x14ac:dyDescent="0.25">
      <c r="A21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3"/>
  <sheetViews>
    <sheetView topLeftCell="A12" workbookViewId="0">
      <selection activeCell="A17" sqref="A17:E23"/>
    </sheetView>
  </sheetViews>
  <sheetFormatPr defaultRowHeight="15" x14ac:dyDescent="0.25"/>
  <cols>
    <col min="1" max="1" width="17.140625" customWidth="1"/>
    <col min="2" max="2" width="6.5703125" customWidth="1"/>
    <col min="3" max="3" width="7.28515625" customWidth="1"/>
    <col min="5" max="5" width="6.85546875" customWidth="1"/>
    <col min="7" max="7" width="25.42578125" customWidth="1"/>
  </cols>
  <sheetData>
    <row r="1" spans="1:7" x14ac:dyDescent="0.25">
      <c r="A1" t="s">
        <v>0</v>
      </c>
      <c r="B1" t="s">
        <v>78</v>
      </c>
      <c r="C1" t="s">
        <v>79</v>
      </c>
      <c r="D1" t="s">
        <v>60</v>
      </c>
      <c r="E1" t="s">
        <v>79</v>
      </c>
      <c r="F1" t="s">
        <v>61</v>
      </c>
    </row>
    <row r="2" spans="1:7" x14ac:dyDescent="0.25">
      <c r="A2" t="s">
        <v>62</v>
      </c>
      <c r="B2">
        <v>62</v>
      </c>
      <c r="C2">
        <v>8.5</v>
      </c>
      <c r="D2">
        <v>2</v>
      </c>
      <c r="E2">
        <v>0.2</v>
      </c>
      <c r="F2" t="s">
        <v>63</v>
      </c>
    </row>
    <row r="3" spans="1:7" x14ac:dyDescent="0.25">
      <c r="A3" t="s">
        <v>64</v>
      </c>
      <c r="B3">
        <v>62</v>
      </c>
      <c r="C3">
        <v>7.5</v>
      </c>
      <c r="D3">
        <v>4</v>
      </c>
      <c r="E3">
        <v>0.4</v>
      </c>
      <c r="F3" t="s">
        <v>65</v>
      </c>
    </row>
    <row r="4" spans="1:7" x14ac:dyDescent="0.25">
      <c r="A4" t="s">
        <v>66</v>
      </c>
      <c r="B4">
        <v>62</v>
      </c>
      <c r="C4">
        <v>6.8</v>
      </c>
      <c r="D4">
        <v>3</v>
      </c>
      <c r="E4">
        <v>0.4</v>
      </c>
      <c r="F4" t="s">
        <v>67</v>
      </c>
    </row>
    <row r="5" spans="1:7" x14ac:dyDescent="0.25">
      <c r="A5" t="s">
        <v>68</v>
      </c>
      <c r="B5">
        <v>50</v>
      </c>
      <c r="C5">
        <v>6.9</v>
      </c>
      <c r="D5">
        <v>2</v>
      </c>
      <c r="E5">
        <v>0.3</v>
      </c>
      <c r="F5" t="s">
        <v>69</v>
      </c>
    </row>
    <row r="6" spans="1:7" x14ac:dyDescent="0.25">
      <c r="A6" t="s">
        <v>68</v>
      </c>
      <c r="B6">
        <v>55</v>
      </c>
      <c r="C6">
        <v>8.1</v>
      </c>
      <c r="D6">
        <v>1</v>
      </c>
      <c r="E6">
        <v>0.1</v>
      </c>
      <c r="F6" t="s">
        <v>70</v>
      </c>
    </row>
    <row r="7" spans="1:7" x14ac:dyDescent="0.25">
      <c r="A7" t="s">
        <v>68</v>
      </c>
      <c r="B7">
        <v>57</v>
      </c>
      <c r="C7">
        <v>8</v>
      </c>
      <c r="D7">
        <v>4</v>
      </c>
      <c r="E7">
        <v>0.4</v>
      </c>
      <c r="F7" t="s">
        <v>71</v>
      </c>
    </row>
    <row r="8" spans="1:7" x14ac:dyDescent="0.25">
      <c r="A8" t="s">
        <v>72</v>
      </c>
      <c r="B8">
        <v>51</v>
      </c>
      <c r="C8">
        <v>7.6</v>
      </c>
      <c r="D8">
        <v>0</v>
      </c>
      <c r="E8">
        <v>0</v>
      </c>
    </row>
    <row r="9" spans="1:7" x14ac:dyDescent="0.25">
      <c r="A9" t="s">
        <v>73</v>
      </c>
      <c r="B9">
        <v>60</v>
      </c>
      <c r="C9">
        <v>6.7</v>
      </c>
      <c r="D9">
        <v>7</v>
      </c>
      <c r="E9">
        <v>0.8</v>
      </c>
      <c r="F9" t="s">
        <v>74</v>
      </c>
    </row>
    <row r="10" spans="1:7" x14ac:dyDescent="0.25">
      <c r="A10" t="s">
        <v>75</v>
      </c>
      <c r="B10">
        <v>60</v>
      </c>
      <c r="C10">
        <v>8.3000000000000007</v>
      </c>
      <c r="D10">
        <v>0</v>
      </c>
      <c r="E10">
        <v>0</v>
      </c>
    </row>
    <row r="11" spans="1:7" x14ac:dyDescent="0.25">
      <c r="A11" t="s">
        <v>76</v>
      </c>
      <c r="B11">
        <v>66</v>
      </c>
      <c r="C11">
        <v>7.5</v>
      </c>
      <c r="D11">
        <v>4</v>
      </c>
      <c r="E11">
        <v>0.6</v>
      </c>
      <c r="F11" t="s">
        <v>77</v>
      </c>
    </row>
    <row r="12" spans="1:7" x14ac:dyDescent="0.25">
      <c r="A12" t="s">
        <v>62</v>
      </c>
      <c r="B12">
        <v>64</v>
      </c>
      <c r="C12">
        <v>7.5</v>
      </c>
      <c r="D12">
        <v>2</v>
      </c>
      <c r="E12">
        <v>0.2</v>
      </c>
    </row>
    <row r="13" spans="1:7" x14ac:dyDescent="0.25">
      <c r="A13" t="s">
        <v>75</v>
      </c>
      <c r="B13">
        <v>69</v>
      </c>
      <c r="C13">
        <v>7.2</v>
      </c>
      <c r="D13">
        <v>3</v>
      </c>
      <c r="E13">
        <v>0.2</v>
      </c>
    </row>
    <row r="14" spans="1:7" x14ac:dyDescent="0.25">
      <c r="A14" t="s">
        <v>81</v>
      </c>
      <c r="B14">
        <v>78</v>
      </c>
      <c r="C14">
        <v>9.4</v>
      </c>
      <c r="D14">
        <v>2</v>
      </c>
      <c r="E14">
        <v>0.2</v>
      </c>
    </row>
    <row r="15" spans="1:7" x14ac:dyDescent="0.25">
      <c r="A15" t="s">
        <v>82</v>
      </c>
      <c r="B15">
        <v>70</v>
      </c>
      <c r="C15">
        <v>9.3000000000000007</v>
      </c>
      <c r="G15" t="s">
        <v>83</v>
      </c>
    </row>
    <row r="16" spans="1:7" x14ac:dyDescent="0.25">
      <c r="A16" t="s">
        <v>80</v>
      </c>
      <c r="B16">
        <v>71</v>
      </c>
      <c r="C16">
        <v>9.1999999999999993</v>
      </c>
      <c r="D16">
        <v>1</v>
      </c>
    </row>
    <row r="17" spans="1:5" x14ac:dyDescent="0.25">
      <c r="A17" s="24" t="s">
        <v>50</v>
      </c>
      <c r="B17" s="24"/>
      <c r="C17" s="24"/>
      <c r="D17" s="24"/>
      <c r="E17" s="24"/>
    </row>
    <row r="18" spans="1:5" x14ac:dyDescent="0.25">
      <c r="A18" s="24"/>
      <c r="B18" s="24" t="s">
        <v>2</v>
      </c>
      <c r="C18" s="24" t="s">
        <v>1</v>
      </c>
      <c r="D18" s="24" t="s">
        <v>56</v>
      </c>
      <c r="E18" s="24"/>
    </row>
    <row r="19" spans="1:5" x14ac:dyDescent="0.25">
      <c r="A19" s="24" t="s">
        <v>51</v>
      </c>
      <c r="B19" s="25">
        <f>SUM(C3+C11+C14)</f>
        <v>24.4</v>
      </c>
      <c r="C19" s="24">
        <f>B11+B3+B14</f>
        <v>206</v>
      </c>
      <c r="D19" s="24">
        <f>SUM(B19/C19)</f>
        <v>0.11844660194174757</v>
      </c>
      <c r="E19" s="24"/>
    </row>
    <row r="20" spans="1:5" x14ac:dyDescent="0.25">
      <c r="A20" s="24" t="s">
        <v>52</v>
      </c>
      <c r="B20" s="25">
        <f>SUM(C4+C8+C15)</f>
        <v>23.7</v>
      </c>
      <c r="C20" s="24">
        <f>SUM(B4+B8+B15)</f>
        <v>183</v>
      </c>
      <c r="D20" s="24">
        <f t="shared" ref="D20:D23" si="0">SUM(B20/C20)</f>
        <v>0.12950819672131147</v>
      </c>
      <c r="E20" s="24"/>
    </row>
    <row r="21" spans="1:5" x14ac:dyDescent="0.25">
      <c r="A21" s="24" t="s">
        <v>53</v>
      </c>
      <c r="B21" s="25">
        <f>SUM(C2+C9+C12)</f>
        <v>22.7</v>
      </c>
      <c r="C21" s="24">
        <f>SUM(B2+B9+B12)</f>
        <v>186</v>
      </c>
      <c r="D21" s="24">
        <f t="shared" si="0"/>
        <v>0.12204301075268817</v>
      </c>
      <c r="E21" s="24"/>
    </row>
    <row r="22" spans="1:5" x14ac:dyDescent="0.25">
      <c r="A22" s="24" t="s">
        <v>54</v>
      </c>
      <c r="B22" s="25">
        <f>SUM(C10+C13)</f>
        <v>15.5</v>
      </c>
      <c r="C22" s="24">
        <f>SUM(B10+B13)</f>
        <v>129</v>
      </c>
      <c r="D22" s="24">
        <f t="shared" si="0"/>
        <v>0.12015503875968993</v>
      </c>
      <c r="E22" s="24"/>
    </row>
    <row r="23" spans="1:5" x14ac:dyDescent="0.25">
      <c r="A23" s="24" t="s">
        <v>55</v>
      </c>
      <c r="B23" s="25">
        <f>SUM(C5+C6+C16+C13+C7)</f>
        <v>39.4</v>
      </c>
      <c r="C23" s="24">
        <f>SUM(B16+B13+B7+B6+B5)</f>
        <v>302</v>
      </c>
      <c r="D23" s="24">
        <f t="shared" si="0"/>
        <v>0.13046357615894039</v>
      </c>
      <c r="E23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tabSelected="1" topLeftCell="C1" workbookViewId="0">
      <selection activeCell="Q8" sqref="Q8:U13"/>
    </sheetView>
  </sheetViews>
  <sheetFormatPr defaultRowHeight="15" x14ac:dyDescent="0.25"/>
  <cols>
    <col min="4" max="4" width="13.85546875" customWidth="1"/>
    <col min="10" max="10" width="12.140625" customWidth="1"/>
    <col min="15" max="15" width="12.42578125" customWidth="1"/>
  </cols>
  <sheetData>
    <row r="1" spans="1:21" x14ac:dyDescent="0.25">
      <c r="A1" s="30" t="s">
        <v>84</v>
      </c>
      <c r="B1" s="30"/>
      <c r="C1" s="30"/>
      <c r="D1" s="30"/>
      <c r="G1" s="33" t="s">
        <v>85</v>
      </c>
      <c r="H1" s="33"/>
      <c r="I1" s="33"/>
      <c r="J1" s="33"/>
      <c r="K1" s="33"/>
      <c r="L1" s="33"/>
      <c r="M1" s="33"/>
      <c r="N1" s="33"/>
      <c r="O1" s="33"/>
    </row>
    <row r="2" spans="1:21" x14ac:dyDescent="0.25">
      <c r="G2" s="31" t="s">
        <v>92</v>
      </c>
      <c r="H2" s="31"/>
      <c r="I2" s="31"/>
      <c r="J2" s="31"/>
      <c r="L2" s="32" t="s">
        <v>93</v>
      </c>
      <c r="M2" s="32"/>
      <c r="N2" s="32"/>
      <c r="O2" s="32"/>
    </row>
    <row r="3" spans="1:21" x14ac:dyDescent="0.25">
      <c r="A3" s="27" t="s">
        <v>50</v>
      </c>
      <c r="B3" s="27"/>
      <c r="C3" s="27"/>
      <c r="D3" s="27"/>
    </row>
    <row r="4" spans="1:21" x14ac:dyDescent="0.25">
      <c r="A4" s="27"/>
      <c r="B4" s="27" t="s">
        <v>2</v>
      </c>
      <c r="C4" s="27" t="s">
        <v>1</v>
      </c>
      <c r="D4" s="27" t="s">
        <v>91</v>
      </c>
      <c r="G4" s="29" t="s">
        <v>50</v>
      </c>
      <c r="H4" s="29"/>
      <c r="I4" s="29"/>
      <c r="J4" s="29"/>
      <c r="L4" s="26" t="s">
        <v>50</v>
      </c>
      <c r="M4" s="26"/>
      <c r="N4" s="26"/>
      <c r="O4" s="26"/>
    </row>
    <row r="5" spans="1:21" x14ac:dyDescent="0.25">
      <c r="A5" s="27" t="s">
        <v>51</v>
      </c>
      <c r="B5" s="27">
        <f t="shared" ref="B5:C9" si="0">SUM(B18+H18+M18+R18+R9)</f>
        <v>68.81</v>
      </c>
      <c r="C5" s="27">
        <f t="shared" si="0"/>
        <v>548</v>
      </c>
      <c r="D5" s="27">
        <f>SUM(B5/C5)</f>
        <v>0.12556569343065693</v>
      </c>
      <c r="G5" s="29"/>
      <c r="H5" s="29" t="s">
        <v>2</v>
      </c>
      <c r="I5" s="29" t="s">
        <v>1</v>
      </c>
      <c r="J5" s="29" t="s">
        <v>91</v>
      </c>
      <c r="L5" s="26"/>
      <c r="M5" s="26" t="s">
        <v>2</v>
      </c>
      <c r="N5" s="26" t="s">
        <v>1</v>
      </c>
      <c r="O5" s="26" t="s">
        <v>91</v>
      </c>
    </row>
    <row r="6" spans="1:21" x14ac:dyDescent="0.25">
      <c r="A6" s="27" t="s">
        <v>52</v>
      </c>
      <c r="B6" s="27">
        <f t="shared" si="0"/>
        <v>65.13</v>
      </c>
      <c r="C6" s="27">
        <f t="shared" si="0"/>
        <v>513</v>
      </c>
      <c r="D6" s="27">
        <f>SUM(B6/C6)</f>
        <v>0.12695906432748538</v>
      </c>
      <c r="G6" s="29" t="s">
        <v>51</v>
      </c>
      <c r="H6" s="29">
        <f t="shared" ref="H6:I10" si="1">SUM(B18+H18)</f>
        <v>22.97</v>
      </c>
      <c r="I6" s="29">
        <f t="shared" si="1"/>
        <v>175</v>
      </c>
      <c r="J6" s="29">
        <f>SUM(H6/I6)</f>
        <v>0.13125714285714285</v>
      </c>
      <c r="L6" s="26" t="s">
        <v>51</v>
      </c>
      <c r="M6" s="26">
        <f t="shared" ref="M6:N10" si="2">SUM(M18+R18+R9)</f>
        <v>45.839999999999996</v>
      </c>
      <c r="N6" s="26">
        <f t="shared" si="2"/>
        <v>373</v>
      </c>
      <c r="O6" s="26">
        <f>SUM(M6/N6)</f>
        <v>0.12289544235924932</v>
      </c>
    </row>
    <row r="7" spans="1:21" x14ac:dyDescent="0.25">
      <c r="A7" s="27" t="s">
        <v>53</v>
      </c>
      <c r="B7" s="27">
        <f t="shared" si="0"/>
        <v>66.87</v>
      </c>
      <c r="C7" s="27">
        <f t="shared" si="0"/>
        <v>539</v>
      </c>
      <c r="D7" s="27">
        <f>SUM(B7/C7)</f>
        <v>0.1240630797773655</v>
      </c>
      <c r="G7" s="29" t="s">
        <v>52</v>
      </c>
      <c r="H7" s="29">
        <f t="shared" si="1"/>
        <v>22.759999999999998</v>
      </c>
      <c r="I7" s="29">
        <f t="shared" si="1"/>
        <v>180</v>
      </c>
      <c r="J7" s="29">
        <f t="shared" ref="J7:J10" si="3">SUM(H7/I7)</f>
        <v>0.12644444444444444</v>
      </c>
      <c r="L7" s="26" t="s">
        <v>52</v>
      </c>
      <c r="M7" s="26">
        <f t="shared" si="2"/>
        <v>42.37</v>
      </c>
      <c r="N7" s="26">
        <f t="shared" si="2"/>
        <v>333</v>
      </c>
      <c r="O7" s="26">
        <f t="shared" ref="O7:O10" si="4">SUM(M7/N7)</f>
        <v>0.12723723723723723</v>
      </c>
      <c r="Q7" s="24" t="s">
        <v>50</v>
      </c>
      <c r="R7" s="24"/>
      <c r="S7" s="24"/>
      <c r="T7" s="24"/>
      <c r="U7" s="24"/>
    </row>
    <row r="8" spans="1:21" x14ac:dyDescent="0.25">
      <c r="A8" s="27" t="s">
        <v>54</v>
      </c>
      <c r="B8" s="27">
        <f t="shared" si="0"/>
        <v>59</v>
      </c>
      <c r="C8" s="27">
        <f t="shared" si="0"/>
        <v>479</v>
      </c>
      <c r="D8" s="27">
        <f>SUM(B8/C8)</f>
        <v>0.12317327766179541</v>
      </c>
      <c r="G8" s="29" t="s">
        <v>53</v>
      </c>
      <c r="H8" s="29">
        <f t="shared" si="1"/>
        <v>21.76</v>
      </c>
      <c r="I8" s="29">
        <f t="shared" si="1"/>
        <v>180</v>
      </c>
      <c r="J8" s="29">
        <f t="shared" si="3"/>
        <v>0.12088888888888889</v>
      </c>
      <c r="L8" s="26" t="s">
        <v>53</v>
      </c>
      <c r="M8" s="26">
        <f t="shared" si="2"/>
        <v>45.11</v>
      </c>
      <c r="N8" s="26">
        <f t="shared" si="2"/>
        <v>359</v>
      </c>
      <c r="O8" s="26">
        <f t="shared" si="4"/>
        <v>0.12565459610027854</v>
      </c>
      <c r="Q8" s="24"/>
      <c r="R8" s="24" t="s">
        <v>2</v>
      </c>
      <c r="S8" s="24" t="s">
        <v>1</v>
      </c>
      <c r="T8" s="24" t="s">
        <v>56</v>
      </c>
      <c r="U8" s="24"/>
    </row>
    <row r="9" spans="1:21" x14ac:dyDescent="0.25">
      <c r="A9" s="27" t="s">
        <v>55</v>
      </c>
      <c r="B9" s="27">
        <f t="shared" si="0"/>
        <v>76.34</v>
      </c>
      <c r="C9" s="27">
        <f t="shared" si="0"/>
        <v>598</v>
      </c>
      <c r="D9" s="27">
        <f>SUM(B9/C9)</f>
        <v>0.12765886287625419</v>
      </c>
      <c r="G9" s="29" t="s">
        <v>54</v>
      </c>
      <c r="H9" s="29">
        <f t="shared" si="1"/>
        <v>21.59</v>
      </c>
      <c r="I9" s="29">
        <f t="shared" si="1"/>
        <v>173</v>
      </c>
      <c r="J9" s="29">
        <f t="shared" si="3"/>
        <v>0.12479768786127167</v>
      </c>
      <c r="L9" s="26" t="s">
        <v>54</v>
      </c>
      <c r="M9" s="26">
        <f t="shared" si="2"/>
        <v>37.409999999999997</v>
      </c>
      <c r="N9" s="26">
        <f t="shared" si="2"/>
        <v>306</v>
      </c>
      <c r="O9" s="26">
        <f t="shared" si="4"/>
        <v>0.1222549019607843</v>
      </c>
      <c r="Q9" s="24" t="s">
        <v>51</v>
      </c>
      <c r="R9" s="24">
        <v>24.4</v>
      </c>
      <c r="S9" s="24">
        <v>206</v>
      </c>
      <c r="T9" s="24">
        <v>0.11844660194174757</v>
      </c>
      <c r="U9" s="24"/>
    </row>
    <row r="10" spans="1:21" x14ac:dyDescent="0.25">
      <c r="G10" s="29" t="s">
        <v>55</v>
      </c>
      <c r="H10" s="29">
        <f t="shared" si="1"/>
        <v>18.37</v>
      </c>
      <c r="I10" s="29">
        <f t="shared" si="1"/>
        <v>150</v>
      </c>
      <c r="J10" s="29">
        <f t="shared" si="3"/>
        <v>0.12246666666666667</v>
      </c>
      <c r="L10" s="26" t="s">
        <v>55</v>
      </c>
      <c r="M10" s="26">
        <f t="shared" si="2"/>
        <v>57.97</v>
      </c>
      <c r="N10" s="26">
        <f t="shared" si="2"/>
        <v>448</v>
      </c>
      <c r="O10" s="26">
        <f t="shared" si="4"/>
        <v>0.12939732142857144</v>
      </c>
      <c r="Q10" s="24" t="s">
        <v>52</v>
      </c>
      <c r="R10" s="24">
        <v>23.7</v>
      </c>
      <c r="S10" s="24">
        <v>183</v>
      </c>
      <c r="T10" s="24">
        <v>0.12950819672131147</v>
      </c>
      <c r="U10" s="24"/>
    </row>
    <row r="11" spans="1:21" x14ac:dyDescent="0.25">
      <c r="C11" s="28"/>
      <c r="Q11" s="24" t="s">
        <v>53</v>
      </c>
      <c r="R11" s="24">
        <v>22.7</v>
      </c>
      <c r="S11" s="24">
        <v>186</v>
      </c>
      <c r="T11" s="24">
        <v>0.12204301075268817</v>
      </c>
      <c r="U11" s="24"/>
    </row>
    <row r="12" spans="1:21" x14ac:dyDescent="0.25">
      <c r="Q12" s="24" t="s">
        <v>54</v>
      </c>
      <c r="R12" s="24">
        <v>15.5</v>
      </c>
      <c r="S12" s="24">
        <v>129</v>
      </c>
      <c r="T12" s="24">
        <v>0.12015503875968993</v>
      </c>
      <c r="U12" s="24"/>
    </row>
    <row r="13" spans="1:21" x14ac:dyDescent="0.25">
      <c r="Q13" s="24" t="s">
        <v>55</v>
      </c>
      <c r="R13" s="24">
        <v>39.4</v>
      </c>
      <c r="S13" s="24">
        <v>302</v>
      </c>
      <c r="T13" s="24">
        <v>0.13046357615894039</v>
      </c>
      <c r="U13" s="24"/>
    </row>
    <row r="16" spans="1:21" x14ac:dyDescent="0.25">
      <c r="A16" s="22" t="s">
        <v>50</v>
      </c>
      <c r="B16" s="22"/>
      <c r="C16" s="22"/>
      <c r="D16" s="22"/>
      <c r="E16" s="22"/>
      <c r="G16" s="22" t="s">
        <v>50</v>
      </c>
      <c r="H16" s="22"/>
      <c r="I16" s="22"/>
      <c r="J16" s="22"/>
      <c r="L16" s="24" t="s">
        <v>50</v>
      </c>
      <c r="M16" s="24"/>
      <c r="N16" s="24"/>
      <c r="O16" s="24"/>
      <c r="Q16" s="24" t="s">
        <v>50</v>
      </c>
      <c r="R16" s="24"/>
      <c r="S16" s="24"/>
      <c r="T16" s="24"/>
    </row>
    <row r="17" spans="1:20" x14ac:dyDescent="0.25">
      <c r="A17" s="22"/>
      <c r="B17" s="22" t="s">
        <v>2</v>
      </c>
      <c r="C17" s="22" t="s">
        <v>1</v>
      </c>
      <c r="D17" s="22" t="s">
        <v>56</v>
      </c>
      <c r="E17" s="22"/>
      <c r="G17" s="22"/>
      <c r="H17" s="22" t="s">
        <v>2</v>
      </c>
      <c r="I17" s="22" t="s">
        <v>1</v>
      </c>
      <c r="J17" s="22" t="s">
        <v>56</v>
      </c>
      <c r="L17" s="24"/>
      <c r="M17" s="24" t="s">
        <v>2</v>
      </c>
      <c r="N17" s="24" t="s">
        <v>1</v>
      </c>
      <c r="O17" s="24" t="s">
        <v>56</v>
      </c>
      <c r="Q17" s="24"/>
      <c r="R17" s="24" t="s">
        <v>2</v>
      </c>
      <c r="S17" s="24" t="s">
        <v>1</v>
      </c>
      <c r="T17" s="24" t="s">
        <v>56</v>
      </c>
    </row>
    <row r="18" spans="1:20" x14ac:dyDescent="0.25">
      <c r="A18" s="22" t="s">
        <v>51</v>
      </c>
      <c r="B18" s="22">
        <v>11.75</v>
      </c>
      <c r="C18" s="22">
        <v>90</v>
      </c>
      <c r="D18" s="22">
        <v>0.13055555555555556</v>
      </c>
      <c r="E18" s="22"/>
      <c r="G18" s="22" t="s">
        <v>51</v>
      </c>
      <c r="H18" s="22">
        <v>11.219999999999999</v>
      </c>
      <c r="I18" s="22">
        <v>85</v>
      </c>
      <c r="J18" s="22">
        <v>0.13199999999999998</v>
      </c>
      <c r="L18" s="24" t="s">
        <v>51</v>
      </c>
      <c r="M18" s="24">
        <v>9.7900000000000009</v>
      </c>
      <c r="N18" s="24">
        <v>79</v>
      </c>
      <c r="O18" s="24">
        <v>0.1239240506329114</v>
      </c>
      <c r="Q18" s="24" t="s">
        <v>51</v>
      </c>
      <c r="R18" s="24">
        <v>11.649999999999999</v>
      </c>
      <c r="S18" s="24">
        <v>88</v>
      </c>
      <c r="T18" s="24">
        <v>0.13238636363636361</v>
      </c>
    </row>
    <row r="19" spans="1:20" x14ac:dyDescent="0.25">
      <c r="A19" s="22" t="s">
        <v>52</v>
      </c>
      <c r="B19" s="22">
        <v>11.6</v>
      </c>
      <c r="C19" s="22">
        <v>90</v>
      </c>
      <c r="D19" s="22">
        <v>0.12888888888888889</v>
      </c>
      <c r="E19" s="22"/>
      <c r="G19" s="22" t="s">
        <v>52</v>
      </c>
      <c r="H19" s="22">
        <v>11.16</v>
      </c>
      <c r="I19" s="22">
        <v>90</v>
      </c>
      <c r="J19" s="22">
        <v>0.124</v>
      </c>
      <c r="L19" s="24" t="s">
        <v>52</v>
      </c>
      <c r="M19" s="24">
        <v>7.12</v>
      </c>
      <c r="N19" s="24">
        <v>60</v>
      </c>
      <c r="O19" s="24">
        <v>0.11866666666666667</v>
      </c>
      <c r="Q19" s="24" t="s">
        <v>52</v>
      </c>
      <c r="R19" s="24">
        <v>11.549999999999999</v>
      </c>
      <c r="S19" s="24">
        <v>90</v>
      </c>
      <c r="T19" s="24">
        <v>0.12833333333333333</v>
      </c>
    </row>
    <row r="20" spans="1:20" x14ac:dyDescent="0.25">
      <c r="A20" s="22" t="s">
        <v>53</v>
      </c>
      <c r="B20" s="22">
        <v>10.450000000000001</v>
      </c>
      <c r="C20" s="22">
        <v>90</v>
      </c>
      <c r="D20" s="22">
        <v>0.11611111111111112</v>
      </c>
      <c r="E20" s="22"/>
      <c r="G20" s="22" t="s">
        <v>53</v>
      </c>
      <c r="H20" s="22">
        <v>11.31</v>
      </c>
      <c r="I20" s="22">
        <v>90</v>
      </c>
      <c r="J20" s="22">
        <v>0.12566666666666668</v>
      </c>
      <c r="L20" s="24" t="s">
        <v>53</v>
      </c>
      <c r="M20" s="24">
        <v>10.26</v>
      </c>
      <c r="N20" s="24">
        <v>83</v>
      </c>
      <c r="O20" s="24">
        <v>0.1236144578313253</v>
      </c>
      <c r="Q20" s="24" t="s">
        <v>53</v>
      </c>
      <c r="R20" s="24">
        <v>12.149999999999999</v>
      </c>
      <c r="S20" s="24">
        <v>90</v>
      </c>
      <c r="T20" s="24">
        <v>0.13499999999999998</v>
      </c>
    </row>
    <row r="21" spans="1:20" x14ac:dyDescent="0.25">
      <c r="A21" s="22" t="s">
        <v>54</v>
      </c>
      <c r="B21" s="22">
        <v>11.3</v>
      </c>
      <c r="C21" s="22">
        <v>83</v>
      </c>
      <c r="D21" s="22">
        <v>0.13614457831325302</v>
      </c>
      <c r="E21" s="22"/>
      <c r="G21" s="22" t="s">
        <v>54</v>
      </c>
      <c r="H21" s="22">
        <v>10.29</v>
      </c>
      <c r="I21" s="22">
        <v>90</v>
      </c>
      <c r="J21" s="22">
        <v>0.11433333333333333</v>
      </c>
      <c r="L21" s="24" t="s">
        <v>54</v>
      </c>
      <c r="M21" s="24">
        <v>11.51</v>
      </c>
      <c r="N21" s="24">
        <v>87</v>
      </c>
      <c r="O21" s="24">
        <v>0.13229885057471263</v>
      </c>
      <c r="Q21" s="24" t="s">
        <v>54</v>
      </c>
      <c r="R21" s="24">
        <v>10.4</v>
      </c>
      <c r="S21" s="24">
        <v>90</v>
      </c>
      <c r="T21" s="24">
        <v>0.11555555555555556</v>
      </c>
    </row>
    <row r="22" spans="1:20" x14ac:dyDescent="0.25">
      <c r="A22" s="22" t="s">
        <v>55</v>
      </c>
      <c r="B22" s="22">
        <v>11.4</v>
      </c>
      <c r="C22" s="22">
        <v>90</v>
      </c>
      <c r="D22" s="22">
        <v>0.12666666666666668</v>
      </c>
      <c r="E22" s="22"/>
      <c r="G22" s="22" t="s">
        <v>55</v>
      </c>
      <c r="H22" s="22">
        <v>6.9700000000000006</v>
      </c>
      <c r="I22" s="22">
        <v>60</v>
      </c>
      <c r="J22" s="22">
        <v>0.11616666666666668</v>
      </c>
      <c r="L22" s="24" t="s">
        <v>55</v>
      </c>
      <c r="M22" s="24">
        <v>6.82</v>
      </c>
      <c r="N22" s="24">
        <v>56</v>
      </c>
      <c r="O22" s="24">
        <v>0.12178571428571429</v>
      </c>
      <c r="Q22" s="24" t="s">
        <v>55</v>
      </c>
      <c r="R22" s="24">
        <v>11.75</v>
      </c>
      <c r="S22" s="24">
        <v>90</v>
      </c>
      <c r="T22" s="24">
        <v>0.13055555555555556</v>
      </c>
    </row>
  </sheetData>
  <mergeCells count="4">
    <mergeCell ref="A1:D1"/>
    <mergeCell ref="G2:J2"/>
    <mergeCell ref="L2:O2"/>
    <mergeCell ref="G1:O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Guiardi HT</vt:lpstr>
      <vt:lpstr>Guiardi Shed</vt:lpstr>
      <vt:lpstr>Perry Shed</vt:lpstr>
      <vt:lpstr>Perry HT</vt:lpstr>
      <vt:lpstr>Hugenot St</vt:lpstr>
      <vt:lpstr>lumped data</vt:lpstr>
      <vt:lpstr>Statistics</vt:lpstr>
      <vt:lpstr>Tables for poster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</dc:creator>
  <cp:lastModifiedBy>crystal stewart</cp:lastModifiedBy>
  <dcterms:created xsi:type="dcterms:W3CDTF">2013-09-13T14:01:12Z</dcterms:created>
  <dcterms:modified xsi:type="dcterms:W3CDTF">2013-09-27T15:56:19Z</dcterms:modified>
</cp:coreProperties>
</file>