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EWI\Desktop\2017-18 Fall Forage Budgets with PDF\"/>
    </mc:Choice>
  </mc:AlternateContent>
  <bookViews>
    <workbookView xWindow="0" yWindow="0" windowWidth="19200" windowHeight="12225"/>
  </bookViews>
  <sheets>
    <sheet name="FesEstab17" sheetId="1" r:id="rId1"/>
  </sheets>
  <definedNames>
    <definedName name="\AUTOEXEC">FesEstab17!$M$1</definedName>
    <definedName name="\j">#REF!</definedName>
    <definedName name="\l">FesEstab17!#REF!</definedName>
    <definedName name="\p">FesEstab17!$M$3</definedName>
    <definedName name="BTABLE">FesEstab17!$A$18:$G$48</definedName>
    <definedName name="BTABLE1">FesEstab17!$A$18:$J$72</definedName>
    <definedName name="BTABLEP">#REF!</definedName>
    <definedName name="F93_">#REF!</definedName>
    <definedName name="FOOT">FesEstab17!$M$10:$T$15</definedName>
    <definedName name="FOOT1">FesEstab17!$M$49:$M$53</definedName>
    <definedName name="FUNGI">#REF!</definedName>
    <definedName name="HELP">FesEstab17!$A$1:$G$17</definedName>
    <definedName name="HERB">#REF!</definedName>
    <definedName name="INPUT">#REF!</definedName>
    <definedName name="INSECT">#REF!</definedName>
    <definedName name="MTABLE">FesEstab17!$A$79:$G$119</definedName>
    <definedName name="MTABLEP">#REF!</definedName>
    <definedName name="NEMA">#REF!</definedName>
    <definedName name="_xlnm.Print_Area" localSheetId="0">FesEstab17!$A$17:$J$67</definedName>
    <definedName name="REF">FesEstab17!$M$32:$R$36</definedName>
    <definedName name="rename">FesEstab17!#REF!</definedName>
    <definedName name="SYSTEM">#REF!</definedName>
    <definedName name="TRAC">FesEstab17!$M$16:$M$20</definedName>
    <definedName name="Z_364E1040_7D23_11D4_ABB6_00C04F137C40_.wvu.PrintArea" localSheetId="0" hidden="1">FesEstab17!$A$17:$G$119</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T26" i="1"/>
  <c r="U26" i="1"/>
  <c r="F27" i="1"/>
  <c r="T27" i="1"/>
  <c r="U27" i="1"/>
  <c r="F29" i="1"/>
  <c r="F30" i="1"/>
  <c r="F31" i="1"/>
  <c r="F32" i="1"/>
  <c r="F33" i="1"/>
  <c r="F35" i="1"/>
  <c r="E36" i="1"/>
  <c r="F36" i="1" s="1"/>
  <c r="G39" i="1"/>
  <c r="C78" i="1"/>
  <c r="D87" i="1"/>
  <c r="D88" i="1"/>
  <c r="D89" i="1"/>
  <c r="D90" i="1"/>
  <c r="J95" i="1" s="1"/>
  <c r="D95" i="1" s="1"/>
  <c r="D91" i="1"/>
  <c r="D92" i="1"/>
  <c r="J92" i="1"/>
  <c r="K92" i="1"/>
  <c r="L92" i="1"/>
  <c r="M92" i="1"/>
  <c r="J93" i="1"/>
  <c r="K93" i="1"/>
  <c r="L93" i="1"/>
  <c r="M93" i="1"/>
  <c r="J94" i="1"/>
  <c r="K94" i="1"/>
  <c r="L94" i="1"/>
  <c r="M94" i="1"/>
  <c r="F95" i="1"/>
  <c r="G95" i="1"/>
  <c r="E42" i="1" s="1"/>
  <c r="F42" i="1" s="1"/>
  <c r="K95" i="1"/>
  <c r="E95" i="1" s="1"/>
  <c r="L95" i="1"/>
  <c r="M95" i="1"/>
  <c r="J96" i="1"/>
  <c r="K96" i="1"/>
  <c r="L96" i="1"/>
  <c r="M96" i="1"/>
  <c r="J97" i="1"/>
  <c r="K97" i="1"/>
  <c r="L97" i="1"/>
  <c r="M97" i="1"/>
  <c r="D97" i="1" l="1"/>
  <c r="D34" i="1" s="1"/>
  <c r="F34" i="1" s="1"/>
  <c r="D37" i="1" l="1"/>
  <c r="F37" i="1" s="1"/>
  <c r="F39" i="1" s="1"/>
  <c r="D43" i="1" l="1"/>
  <c r="F43" i="1" s="1"/>
  <c r="F45" i="1" s="1"/>
  <c r="F48" i="1" s="1"/>
</calcChain>
</file>

<file path=xl/sharedStrings.xml><?xml version="1.0" encoding="utf-8"?>
<sst xmlns="http://schemas.openxmlformats.org/spreadsheetml/2006/main" count="120" uniqueCount="79">
  <si>
    <t>sex, age, veteran status, or disability.</t>
  </si>
  <si>
    <t>to all people without regard to race, color, national origin, religion,</t>
  </si>
  <si>
    <t>offers educational programs, materials, and equal opportunity employment</t>
  </si>
  <si>
    <t>Department of Agriculture.  The Alabama Cooperative Extension System</t>
  </si>
  <si>
    <t>University, Alabama A&amp;M University, in cooperation with the U.S.</t>
  </si>
  <si>
    <t>Published by the Alabama Cooperative Extension System, Auburn</t>
  </si>
  <si>
    <t xml:space="preserve">                    MAX RUNGE - EXTENSION ECONOMIST</t>
  </si>
  <si>
    <t>REFERENCE CONTACTS:  KEN KELLEY - REGIONAL EXTENSION AGENT</t>
  </si>
  <si>
    <t>UNALLOCATED LABOR (HRS./AC.)</t>
  </si>
  <si>
    <t>ROTARY MOWER 12'</t>
  </si>
  <si>
    <t>GRAIND DRILL 12'</t>
  </si>
  <si>
    <t>SELECTED OPERATIONS</t>
  </si>
  <si>
    <t>DISK HARROW 14'</t>
  </si>
  <si>
    <t>PER ACRE TOTALS FOR</t>
  </si>
  <si>
    <t>CHISEL PLOW RIGID 15'</t>
  </si>
  <si>
    <t>BROADCAST SPRAYER 27'</t>
  </si>
  <si>
    <t>&lt;==== UNALLOCATED LABOR TO MACHINE LABOR RATIO</t>
  </si>
  <si>
    <t>&lt;==== LABOR TO MACHINE RATIO</t>
  </si>
  <si>
    <t xml:space="preserve">     ------------- per trip ------------</t>
  </si>
  <si>
    <t>COSTS</t>
  </si>
  <si>
    <t xml:space="preserve"> HOURS</t>
  </si>
  <si>
    <t>OVER</t>
  </si>
  <si>
    <t xml:space="preserve">  FIXED</t>
  </si>
  <si>
    <t>VARIABLE</t>
  </si>
  <si>
    <t>MACHINE</t>
  </si>
  <si>
    <t xml:space="preserve"> LABOR</t>
  </si>
  <si>
    <t>TIMES</t>
  </si>
  <si>
    <t>OPERATION *       MONTH</t>
  </si>
  <si>
    <t>PER ACRE MACHINERY AND LABOR REQUIREMENTS FOR TYPICAL OPERATIONS</t>
  </si>
  <si>
    <t>FESCUE ESTABLISHMENT</t>
  </si>
  <si>
    <t>THESE ESTIMATES SHOULD BE USED AS GUIDES FOR PLANNING PURPOSES ONLY.</t>
  </si>
  <si>
    <t/>
  </si>
  <si>
    <t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t>
  </si>
  <si>
    <t>FERTILIZER AND LIME COSTS REFLECT CUSTOM SPREADING.</t>
  </si>
  <si>
    <t>PULLING APPROXIMATELY 20 CORES OVER 10 ACRES.  COST IS ABOUT $10 PER SAMPLE.</t>
  </si>
  <si>
    <t>SOIL TESTING IS RECOMMENDED ON INDIVIDUAL FIELDS: ONE SOIL TEST SAMPLE INVOLVES</t>
  </si>
  <si>
    <t>FERTILIZER RATES USED (80-50-50) BASED ON MEDIUM LEVEL OF SOIL FERTILITY.</t>
  </si>
  <si>
    <t>3. TOTAL COSTS OF ALL SPECIFIED EXPENSES</t>
  </si>
  <si>
    <t xml:space="preserve">   TOTAL FIXED COSTS</t>
  </si>
  <si>
    <t>DOL.</t>
  </si>
  <si>
    <t xml:space="preserve">     GENERAL OVERHEAD</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</si>
  <si>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</si>
  <si>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</si>
  <si>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</si>
  <si>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</si>
  <si>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</si>
  <si>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</si>
  <si>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</si>
  <si>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</si>
  <si>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</si>
  <si>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 xml:space="preserve">     HERBICIDE*</t>
  </si>
  <si>
    <t>TONS</t>
  </si>
  <si>
    <t xml:space="preserve">     LIME</t>
  </si>
  <si>
    <t>LBS.</t>
  </si>
  <si>
    <t xml:space="preserve">        POTASH</t>
  </si>
  <si>
    <t xml:space="preserve">        PHOSPHATE</t>
  </si>
  <si>
    <t xml:space="preserve">        NITROGEN</t>
  </si>
  <si>
    <t xml:space="preserve">     FERTILIZER</t>
  </si>
  <si>
    <t xml:space="preserve">     SEED</t>
  </si>
  <si>
    <t xml:space="preserve">     SOIL TEST</t>
  </si>
  <si>
    <t>Price/lb</t>
  </si>
  <si>
    <t>1. VARIABLE COSTS</t>
  </si>
  <si>
    <t>FARM</t>
  </si>
  <si>
    <t>PER ACRE</t>
  </si>
  <si>
    <t>COST/UNIT</t>
  </si>
  <si>
    <t>QUANTITY</t>
  </si>
  <si>
    <t>UNIT</t>
  </si>
  <si>
    <t>ITEM</t>
  </si>
  <si>
    <t>YOUR</t>
  </si>
  <si>
    <t>TOTAL</t>
  </si>
  <si>
    <t>PRICE OR</t>
  </si>
  <si>
    <t>FOLLOWING RECOMMENDED MANAGEMENT PRACTICES</t>
  </si>
  <si>
    <t xml:space="preserve">ESTIMATED ANNUAL COSTS PER ACRE </t>
  </si>
  <si>
    <t>FESCUE ESTABLISHMENT  (NOVEL ENDOPHYTE)*</t>
  </si>
  <si>
    <t>ALABAMA, 2017-2018</t>
  </si>
  <si>
    <t>NOTE: Changes can be made ONLY in the  HIGHLIGHTED cells.</t>
  </si>
  <si>
    <t xml:space="preserve"> FESCUE ESTABLISHMENT (NOVEL ENDOPHYTE) BUDGET</t>
  </si>
  <si>
    <t xml:space="preserve">                    KIM MULLINEX - EXTENSION BEEF SPECIALIST</t>
  </si>
  <si>
    <t xml:space="preserve">                    LEANNE DILLARD, EXTENSION FORAGE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</si>
</sst>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numFmt numFmtId="165" formatCode="0.0000"/>
    <numFmt numFmtId="166" formatCode="0_)"/>
  </numFmts>
  <fonts count="8" x14ac:knownFonts="1">
    <font>
      <sz val="10"/>
      <name val="Courier"/>
    </font>
    <font>
      <sz val="10"/>
      <name val="Arial"/>
      <family val="2"/>
    </font>
    <font>
      <b/>
      <sz val="10"/>
      <name val="Arial"/>
      <family val="2"/>
    </font>
    <font>
      <b/>
      <sz val="8"/>
      <name val="Arial"/>
      <family val="2"/>
    </font>
    <font>
      <sz val="12"/>
      <name val="Arial"/>
      <family val="2"/>
    </font>
    <font>
      <b/>
      <sz val="26"/>
      <name val="Arial"/>
      <family val="2"/>
    </font>
    <font>
      <b/>
      <sz val="12"/>
      <color theme="5"/>
      <name val="Arial"/>
      <family val="2"/>
    </font>
    <font>
      <b/>
      <sz val="10"/>
      <color theme="5"/>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164" fontId="0" fillId="0" borderId="0"/>
  </cellStyleXfs>
  <cellXfs count="47">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2" fillId="2" borderId="0" xfId="0" applyFont="1" applyFill="1" applyBorder="1"/>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1" fillId="2" borderId="0" xfId="0" applyFont="1" applyFill="1" applyBorder="1" applyAlignment="1" applyProtection="1">
      <alignment horizontal="left"/>
      <protection locked="0"/>
    </xf>
    <xf numFmtId="164" fontId="1" fillId="2" borderId="0" xfId="0" applyFont="1" applyFill="1" applyAlignment="1" applyProtection="1">
      <alignment horizontal="left"/>
      <protection locked="0"/>
    </xf>
    <xf numFmtId="2" fontId="2" fillId="2" borderId="0" xfId="0" applyNumberFormat="1" applyFont="1" applyFill="1" applyBorder="1" applyProtection="1">
      <protection locked="0"/>
    </xf>
    <xf numFmtId="2" fontId="2" fillId="2" borderId="1" xfId="0" applyNumberFormat="1" applyFont="1" applyFill="1" applyBorder="1" applyProtection="1">
      <protection locked="0"/>
    </xf>
    <xf numFmtId="164" fontId="2" fillId="2" borderId="0" xfId="0" applyFont="1" applyFill="1" applyBorder="1" applyProtection="1">
      <protection locked="0"/>
    </xf>
    <xf numFmtId="164" fontId="2" fillId="2" borderId="2" xfId="0" applyFont="1" applyFill="1" applyBorder="1" applyProtection="1">
      <protection locked="0"/>
    </xf>
    <xf numFmtId="164" fontId="2" fillId="2" borderId="2" xfId="0" applyNumberFormat="1" applyFont="1" applyFill="1" applyBorder="1" applyProtection="1">
      <protection locked="0"/>
    </xf>
    <xf numFmtId="164" fontId="2" fillId="2" borderId="2" xfId="0" applyFont="1" applyFill="1" applyBorder="1"/>
    <xf numFmtId="164" fontId="1" fillId="0" borderId="2" xfId="0" applyFont="1" applyBorder="1"/>
    <xf numFmtId="164" fontId="2" fillId="2" borderId="0" xfId="0" applyFont="1" applyFill="1" applyProtection="1">
      <protection locked="0"/>
    </xf>
    <xf numFmtId="164" fontId="2" fillId="2" borderId="0" xfId="0" applyNumberFormat="1" applyFont="1" applyFill="1" applyProtection="1">
      <protection locked="0"/>
    </xf>
    <xf numFmtId="164" fontId="2" fillId="2" borderId="0" xfId="0" applyFont="1" applyFill="1" applyBorder="1" applyAlignment="1" applyProtection="1">
      <alignment horizontal="left"/>
      <protection locked="0"/>
    </xf>
    <xf numFmtId="164" fontId="2" fillId="2" borderId="0" xfId="0" applyFont="1" applyFill="1" applyAlignment="1" applyProtection="1">
      <alignment horizontal="right"/>
      <protection locked="0"/>
    </xf>
    <xf numFmtId="164" fontId="2" fillId="2" borderId="0" xfId="0" applyFont="1" applyFill="1" applyBorder="1" applyAlignment="1" applyProtection="1">
      <alignment horizontal="right"/>
      <protection locked="0"/>
    </xf>
    <xf numFmtId="164" fontId="2" fillId="2" borderId="1" xfId="0" applyFont="1" applyFill="1" applyBorder="1" applyAlignment="1" applyProtection="1">
      <alignment horizontal="right"/>
      <protection locked="0"/>
    </xf>
    <xf numFmtId="164" fontId="1" fillId="2" borderId="0" xfId="0" applyFont="1" applyFill="1"/>
    <xf numFmtId="164" fontId="3" fillId="2" borderId="0" xfId="0" applyFont="1" applyFill="1" applyAlignment="1" applyProtection="1">
      <alignment horizontal="left"/>
      <protection locked="0"/>
    </xf>
    <xf numFmtId="164" fontId="2" fillId="2" borderId="2" xfId="0" quotePrefix="1" applyFont="1" applyFill="1" applyBorder="1" applyAlignment="1" applyProtection="1">
      <alignment horizontal="left"/>
      <protection locked="0"/>
    </xf>
    <xf numFmtId="164" fontId="2" fillId="2" borderId="0" xfId="0" applyFont="1" applyFill="1" applyAlignment="1">
      <alignment horizontal="center"/>
    </xf>
    <xf numFmtId="164" fontId="2" fillId="2" borderId="3" xfId="0" applyFont="1" applyFill="1" applyBorder="1" applyProtection="1">
      <protection locked="0"/>
    </xf>
    <xf numFmtId="164" fontId="2" fillId="2" borderId="0" xfId="0" applyFont="1" applyFill="1" applyAlignment="1" applyProtection="1">
      <alignment horizontal="center"/>
      <protection locked="0"/>
    </xf>
    <xf numFmtId="164" fontId="2" fillId="2" borderId="4" xfId="0" applyFont="1" applyFill="1" applyBorder="1" applyProtection="1">
      <protection locked="0"/>
    </xf>
    <xf numFmtId="164" fontId="2" fillId="2" borderId="5" xfId="0" applyFont="1" applyFill="1" applyBorder="1" applyProtection="1">
      <protection locked="0"/>
    </xf>
    <xf numFmtId="166" fontId="1" fillId="0" borderId="0" xfId="0" applyNumberFormat="1" applyFont="1" applyAlignment="1" applyProtection="1">
      <alignment horizontal="left"/>
      <protection locked="0"/>
    </xf>
    <xf numFmtId="164" fontId="2" fillId="2" borderId="0" xfId="0" applyFont="1" applyFill="1" applyBorder="1" applyAlignment="1" applyProtection="1">
      <alignment horizontal="center"/>
      <protection locked="0"/>
    </xf>
    <xf numFmtId="164" fontId="2" fillId="2" borderId="1" xfId="0" applyFont="1" applyFill="1" applyBorder="1" applyAlignment="1" applyProtection="1">
      <alignment horizontal="center"/>
      <protection locked="0"/>
    </xf>
    <xf numFmtId="164" fontId="4" fillId="0" borderId="0" xfId="0" applyFont="1"/>
    <xf numFmtId="164" fontId="4" fillId="0" borderId="0" xfId="0" applyFont="1" applyAlignment="1" applyProtection="1">
      <alignment horizontal="left"/>
      <protection locked="0"/>
    </xf>
    <xf numFmtId="164" fontId="1" fillId="0" borderId="0" xfId="0" applyFont="1" applyAlignment="1" applyProtection="1">
      <alignment horizontal="right"/>
      <protection locked="0"/>
    </xf>
    <xf numFmtId="164" fontId="5" fillId="0" borderId="0" xfId="0" applyFont="1" applyAlignment="1" applyProtection="1">
      <alignment horizontal="left"/>
      <protection locked="0"/>
    </xf>
    <xf numFmtId="164" fontId="1" fillId="0" borderId="0" xfId="0" applyFont="1" applyAlignment="1" applyProtection="1">
      <alignment horizontal="fill"/>
      <protection locked="0"/>
    </xf>
    <xf numFmtId="164" fontId="2" fillId="2" borderId="0" xfId="0" applyFont="1" applyFill="1" applyAlignment="1" applyProtection="1">
      <alignment horizontal="left" wrapText="1"/>
      <protection locked="0"/>
    </xf>
    <xf numFmtId="164" fontId="6" fillId="0" borderId="0" xfId="0" applyFont="1" applyAlignment="1" applyProtection="1">
      <alignment horizontal="left"/>
      <protection locked="0"/>
    </xf>
    <xf numFmtId="164" fontId="7" fillId="2" borderId="0" xfId="0" applyFont="1" applyFill="1" applyProtection="1">
      <protection locked="0"/>
    </xf>
    <xf numFmtId="165" fontId="7" fillId="2" borderId="0" xfId="0" applyNumberFormat="1" applyFont="1" applyFill="1" applyProtection="1">
      <protection locked="0"/>
    </xf>
    <xf numFmtId="164" fontId="2" fillId="2" borderId="0" xfId="0" applyFont="1" applyFill="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397933</xdr:colOff>
      <xdr:row>2</xdr:row>
      <xdr:rowOff>85377</xdr:rowOff>
    </xdr:from>
    <xdr:ext cx="4946650" cy="1817337"/>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8983" y="390177"/>
          <a:ext cx="4946650" cy="181733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U119"/>
  <sheetViews>
    <sheetView showGridLines="0" tabSelected="1" topLeftCell="A28" zoomScale="90" zoomScaleNormal="90" workbookViewId="0">
      <selection activeCell="J49" sqref="J49"/>
    </sheetView>
  </sheetViews>
  <sheetFormatPr defaultColWidth="10.25" defaultRowHeight="12.75" x14ac:dyDescent="0.2"/>
  <cols>
    <col min="1" max="1" width="10.25" style="1" customWidth="1"/>
    <col min="2" max="2" width="23.25" style="1" customWidth="1"/>
    <col min="3" max="3" width="6.625" style="1" customWidth="1"/>
    <col min="4" max="9" width="10.625" style="1" customWidth="1"/>
    <col min="10" max="10" width="7.625" style="1" customWidth="1"/>
    <col min="11" max="16384" width="10.25" style="1"/>
  </cols>
  <sheetData>
    <row r="1" spans="1:13" x14ac:dyDescent="0.2">
      <c r="A1" s="39"/>
      <c r="B1" s="41"/>
      <c r="L1" s="5"/>
      <c r="M1" s="5"/>
    </row>
    <row r="2" spans="1:13" x14ac:dyDescent="0.2">
      <c r="A2" s="39"/>
    </row>
    <row r="3" spans="1:13" x14ac:dyDescent="0.2">
      <c r="A3" s="39"/>
      <c r="B3" s="41"/>
      <c r="L3" s="5"/>
      <c r="M3" s="5"/>
    </row>
    <row r="4" spans="1:13" ht="15" x14ac:dyDescent="0.2">
      <c r="A4" s="39"/>
      <c r="B4" s="38"/>
      <c r="C4" s="37"/>
      <c r="D4" s="37"/>
      <c r="E4" s="37"/>
      <c r="F4" s="37"/>
      <c r="G4" s="37"/>
      <c r="M4" s="5"/>
    </row>
    <row r="5" spans="1:13" ht="15" x14ac:dyDescent="0.2">
      <c r="A5" s="39"/>
      <c r="B5" s="38"/>
      <c r="C5" s="37"/>
      <c r="D5" s="37"/>
      <c r="E5" s="37"/>
      <c r="F5" s="37"/>
      <c r="G5" s="37"/>
      <c r="M5" s="5"/>
    </row>
    <row r="6" spans="1:13" ht="15" x14ac:dyDescent="0.2">
      <c r="A6" s="39"/>
      <c r="B6" s="38"/>
      <c r="C6" s="37"/>
      <c r="D6" s="37"/>
      <c r="E6" s="37"/>
      <c r="F6" s="37"/>
      <c r="G6" s="37"/>
      <c r="M6" s="5"/>
    </row>
    <row r="7" spans="1:13" ht="15" x14ac:dyDescent="0.2">
      <c r="A7" s="39"/>
      <c r="B7" s="38"/>
      <c r="C7" s="37"/>
      <c r="D7" s="37"/>
      <c r="E7" s="37"/>
      <c r="F7" s="37"/>
      <c r="G7" s="37"/>
    </row>
    <row r="8" spans="1:13" ht="15" x14ac:dyDescent="0.2">
      <c r="A8" s="39"/>
      <c r="B8" s="38"/>
      <c r="C8" s="37"/>
      <c r="D8" s="37"/>
      <c r="E8" s="37"/>
      <c r="F8" s="37"/>
      <c r="G8" s="37"/>
      <c r="M8" s="5"/>
    </row>
    <row r="9" spans="1:13" ht="15" x14ac:dyDescent="0.2">
      <c r="A9" s="39"/>
      <c r="B9" s="38"/>
      <c r="C9" s="37"/>
      <c r="D9" s="37"/>
      <c r="E9" s="37"/>
      <c r="F9" s="37"/>
      <c r="G9" s="37"/>
      <c r="M9" s="5"/>
    </row>
    <row r="10" spans="1:13" ht="15" x14ac:dyDescent="0.2">
      <c r="A10" s="39"/>
      <c r="B10" s="38"/>
      <c r="C10" s="37"/>
      <c r="D10" s="37"/>
      <c r="E10" s="37"/>
      <c r="F10" s="37"/>
      <c r="G10" s="37"/>
    </row>
    <row r="11" spans="1:13" ht="15" x14ac:dyDescent="0.2">
      <c r="A11" s="39"/>
      <c r="B11" s="38"/>
      <c r="C11" s="37"/>
      <c r="D11" s="37"/>
      <c r="E11" s="37"/>
      <c r="F11" s="38"/>
      <c r="G11" s="37"/>
      <c r="M11" s="5"/>
    </row>
    <row r="12" spans="1:13" ht="15" x14ac:dyDescent="0.2">
      <c r="A12" s="39"/>
      <c r="C12" s="37"/>
      <c r="D12" s="37"/>
      <c r="E12" s="37"/>
      <c r="F12" s="37"/>
      <c r="G12" s="37"/>
      <c r="M12" s="5"/>
    </row>
    <row r="13" spans="1:13" ht="15" x14ac:dyDescent="0.2">
      <c r="A13" s="39"/>
      <c r="B13" s="38"/>
      <c r="C13" s="37"/>
      <c r="D13" s="37"/>
      <c r="E13" s="37"/>
      <c r="F13" s="37"/>
      <c r="G13" s="37"/>
      <c r="M13" s="5"/>
    </row>
    <row r="14" spans="1:13" ht="33.75" x14ac:dyDescent="0.5">
      <c r="A14" s="40" t="s">
        <v>76</v>
      </c>
      <c r="C14" s="37"/>
      <c r="D14" s="37"/>
      <c r="E14" s="37"/>
      <c r="F14" s="37"/>
      <c r="G14" s="37"/>
      <c r="M14" s="5"/>
    </row>
    <row r="15" spans="1:13" ht="15" x14ac:dyDescent="0.2">
      <c r="A15" s="39"/>
      <c r="B15" s="38"/>
      <c r="C15" s="37"/>
      <c r="D15" s="37"/>
      <c r="E15" s="37"/>
      <c r="F15" s="37"/>
      <c r="G15" s="37"/>
    </row>
    <row r="16" spans="1:13" ht="15.75" x14ac:dyDescent="0.25">
      <c r="A16" s="43" t="s">
        <v>75</v>
      </c>
      <c r="B16" s="5"/>
      <c r="M16" s="5"/>
    </row>
    <row r="17" spans="1:21" x14ac:dyDescent="0.2">
      <c r="A17" s="3" t="s">
        <v>74</v>
      </c>
      <c r="B17" s="4"/>
      <c r="C17" s="2"/>
      <c r="D17" s="2"/>
      <c r="E17" s="2"/>
      <c r="F17" s="2"/>
      <c r="G17" s="2"/>
      <c r="H17" s="2"/>
      <c r="I17" s="2"/>
      <c r="J17" s="2"/>
      <c r="M17" s="5"/>
    </row>
    <row r="18" spans="1:21" ht="18" customHeight="1" x14ac:dyDescent="0.2">
      <c r="A18" s="3" t="s">
        <v>73</v>
      </c>
      <c r="B18" s="2"/>
      <c r="C18" s="2"/>
      <c r="D18" s="2"/>
      <c r="E18" s="2"/>
      <c r="F18" s="2"/>
      <c r="G18" s="2"/>
      <c r="H18" s="2"/>
      <c r="I18" s="2"/>
      <c r="J18" s="2"/>
      <c r="M18" s="5"/>
    </row>
    <row r="19" spans="1:21" x14ac:dyDescent="0.2">
      <c r="A19" s="3" t="s">
        <v>72</v>
      </c>
      <c r="B19" s="2"/>
      <c r="C19" s="2"/>
      <c r="D19" s="2"/>
      <c r="E19" s="2"/>
      <c r="F19" s="2"/>
      <c r="G19" s="2"/>
      <c r="H19" s="2"/>
      <c r="I19" s="2"/>
      <c r="J19" s="2"/>
      <c r="M19" s="5"/>
    </row>
    <row r="20" spans="1:21" x14ac:dyDescent="0.2">
      <c r="A20" s="3" t="s">
        <v>71</v>
      </c>
      <c r="B20" s="2"/>
      <c r="C20" s="2"/>
      <c r="D20" s="2"/>
      <c r="E20" s="2"/>
      <c r="F20" s="2"/>
      <c r="G20" s="2"/>
      <c r="H20" s="2"/>
      <c r="I20" s="2"/>
      <c r="J20" s="2"/>
      <c r="M20" s="5"/>
    </row>
    <row r="21" spans="1:21" x14ac:dyDescent="0.2">
      <c r="A21" s="10"/>
      <c r="B21" s="8"/>
      <c r="C21" s="8"/>
      <c r="D21" s="8"/>
      <c r="E21" s="8"/>
      <c r="F21" s="8"/>
      <c r="G21" s="8"/>
      <c r="H21" s="7"/>
      <c r="I21" s="7"/>
      <c r="J21" s="2"/>
      <c r="K21" s="5"/>
    </row>
    <row r="22" spans="1:21" x14ac:dyDescent="0.2">
      <c r="A22" s="2"/>
      <c r="B22" s="2"/>
      <c r="C22" s="2"/>
      <c r="D22" s="2"/>
      <c r="E22" s="31" t="s">
        <v>70</v>
      </c>
      <c r="F22" s="31" t="s">
        <v>69</v>
      </c>
      <c r="G22" s="31" t="s">
        <v>68</v>
      </c>
      <c r="H22" s="31"/>
      <c r="I22" s="31"/>
      <c r="J22" s="2"/>
      <c r="K22" s="5" t="s">
        <v>31</v>
      </c>
      <c r="M22" s="5"/>
    </row>
    <row r="23" spans="1:21" x14ac:dyDescent="0.2">
      <c r="A23" s="10" t="s">
        <v>67</v>
      </c>
      <c r="B23" s="8"/>
      <c r="C23" s="36" t="s">
        <v>66</v>
      </c>
      <c r="D23" s="36" t="s">
        <v>65</v>
      </c>
      <c r="E23" s="36" t="s">
        <v>64</v>
      </c>
      <c r="F23" s="36" t="s">
        <v>63</v>
      </c>
      <c r="G23" s="36" t="s">
        <v>62</v>
      </c>
      <c r="H23" s="35"/>
      <c r="I23" s="35"/>
      <c r="J23" s="2"/>
      <c r="K23" s="5" t="s">
        <v>31</v>
      </c>
      <c r="M23" s="34"/>
    </row>
    <row r="24" spans="1:21" x14ac:dyDescent="0.2">
      <c r="A24" s="4"/>
      <c r="B24" s="2"/>
      <c r="C24" s="29"/>
      <c r="D24" s="2"/>
      <c r="E24" s="2"/>
      <c r="F24" s="2"/>
      <c r="G24" s="2"/>
      <c r="H24" s="2"/>
      <c r="I24" s="2"/>
      <c r="J24" s="2"/>
      <c r="K24" s="5" t="s">
        <v>31</v>
      </c>
    </row>
    <row r="25" spans="1:21" x14ac:dyDescent="0.2">
      <c r="A25" s="3" t="s">
        <v>61</v>
      </c>
      <c r="B25" s="2"/>
      <c r="C25" s="29"/>
      <c r="D25" s="2"/>
      <c r="E25" s="2"/>
      <c r="F25" s="2"/>
      <c r="G25" s="2"/>
      <c r="H25" s="2"/>
      <c r="I25" s="2"/>
      <c r="J25" s="2"/>
      <c r="K25" s="5" t="s">
        <v>31</v>
      </c>
      <c r="M25" s="5"/>
      <c r="U25" s="1" t="s">
        <v>60</v>
      </c>
    </row>
    <row r="26" spans="1:21" x14ac:dyDescent="0.2">
      <c r="A26" s="3" t="s">
        <v>59</v>
      </c>
      <c r="B26" s="2"/>
      <c r="C26" s="31" t="s">
        <v>41</v>
      </c>
      <c r="D26" s="44">
        <v>1</v>
      </c>
      <c r="E26" s="44">
        <v>1</v>
      </c>
      <c r="F26" s="20">
        <f>E26*D26</f>
        <v>1</v>
      </c>
      <c r="G26" s="9"/>
      <c r="H26" s="15"/>
      <c r="I26" s="15"/>
      <c r="J26" s="4"/>
      <c r="K26" s="5" t="s">
        <v>31</v>
      </c>
      <c r="M26" s="5"/>
      <c r="R26" s="1">
        <v>91.2</v>
      </c>
      <c r="S26" s="1">
        <v>85.95</v>
      </c>
      <c r="T26" s="1">
        <f>(R26+S26)/2</f>
        <v>88.575000000000003</v>
      </c>
      <c r="U26" s="1">
        <f>T26/25</f>
        <v>3.5430000000000001</v>
      </c>
    </row>
    <row r="27" spans="1:21" x14ac:dyDescent="0.2">
      <c r="A27" s="3" t="s">
        <v>58</v>
      </c>
      <c r="B27" s="2"/>
      <c r="C27" s="31" t="s">
        <v>53</v>
      </c>
      <c r="D27" s="44">
        <v>20</v>
      </c>
      <c r="E27" s="44">
        <v>1.79</v>
      </c>
      <c r="F27" s="20">
        <f>E27*D27</f>
        <v>35.799999999999997</v>
      </c>
      <c r="G27" s="9"/>
      <c r="H27" s="15"/>
      <c r="I27" s="15"/>
      <c r="J27" s="4"/>
      <c r="K27" s="5" t="s">
        <v>31</v>
      </c>
      <c r="M27" s="5"/>
      <c r="R27" s="1">
        <v>92.2</v>
      </c>
      <c r="S27" s="1">
        <v>86.95</v>
      </c>
      <c r="T27" s="1">
        <f>(R27+S27)/2</f>
        <v>89.575000000000003</v>
      </c>
      <c r="U27" s="1">
        <f>T27/25</f>
        <v>3.5830000000000002</v>
      </c>
    </row>
    <row r="28" spans="1:21" x14ac:dyDescent="0.2">
      <c r="A28" s="3" t="s">
        <v>57</v>
      </c>
      <c r="B28" s="2"/>
      <c r="C28" s="29"/>
      <c r="D28" s="44"/>
      <c r="E28" s="44"/>
      <c r="F28" s="20"/>
      <c r="G28" s="2"/>
      <c r="H28" s="2"/>
      <c r="I28" s="2"/>
      <c r="J28" s="2"/>
      <c r="K28" s="5" t="s">
        <v>31</v>
      </c>
    </row>
    <row r="29" spans="1:21" x14ac:dyDescent="0.2">
      <c r="A29" s="3" t="s">
        <v>56</v>
      </c>
      <c r="B29" s="2"/>
      <c r="C29" s="31" t="s">
        <v>53</v>
      </c>
      <c r="D29" s="44">
        <v>80</v>
      </c>
      <c r="E29" s="44">
        <v>0.45</v>
      </c>
      <c r="F29" s="20">
        <f t="shared" ref="F29:F37" si="0">E29*D29</f>
        <v>36</v>
      </c>
      <c r="G29" s="9"/>
      <c r="H29" s="15"/>
      <c r="I29" s="15"/>
      <c r="J29" s="4"/>
      <c r="K29" s="5" t="s">
        <v>31</v>
      </c>
    </row>
    <row r="30" spans="1:21" x14ac:dyDescent="0.2">
      <c r="A30" s="3" t="s">
        <v>55</v>
      </c>
      <c r="B30" s="2"/>
      <c r="C30" s="31" t="s">
        <v>53</v>
      </c>
      <c r="D30" s="44">
        <v>50</v>
      </c>
      <c r="E30" s="44">
        <v>0.4</v>
      </c>
      <c r="F30" s="20">
        <f t="shared" si="0"/>
        <v>20</v>
      </c>
      <c r="G30" s="33"/>
      <c r="H30" s="15"/>
      <c r="I30" s="15"/>
      <c r="J30" s="4"/>
      <c r="K30" s="5" t="s">
        <v>31</v>
      </c>
    </row>
    <row r="31" spans="1:21" x14ac:dyDescent="0.2">
      <c r="A31" s="3" t="s">
        <v>54</v>
      </c>
      <c r="B31" s="2"/>
      <c r="C31" s="31" t="s">
        <v>53</v>
      </c>
      <c r="D31" s="44">
        <v>50</v>
      </c>
      <c r="E31" s="44">
        <v>0.3</v>
      </c>
      <c r="F31" s="20">
        <f t="shared" si="0"/>
        <v>15</v>
      </c>
      <c r="G31" s="33"/>
      <c r="H31" s="15"/>
      <c r="I31" s="15"/>
      <c r="J31" s="4"/>
      <c r="K31" s="5" t="s">
        <v>31</v>
      </c>
    </row>
    <row r="32" spans="1:21" x14ac:dyDescent="0.2">
      <c r="A32" s="3" t="s">
        <v>52</v>
      </c>
      <c r="B32" s="2"/>
      <c r="C32" s="31" t="s">
        <v>51</v>
      </c>
      <c r="D32" s="44">
        <v>1</v>
      </c>
      <c r="E32" s="44">
        <v>35</v>
      </c>
      <c r="F32" s="20">
        <f t="shared" si="0"/>
        <v>35</v>
      </c>
      <c r="G32" s="9"/>
      <c r="H32" s="15"/>
      <c r="I32" s="15"/>
      <c r="J32" s="4"/>
      <c r="K32" s="5" t="s">
        <v>31</v>
      </c>
      <c r="M32" s="5"/>
    </row>
    <row r="33" spans="1:14" x14ac:dyDescent="0.2">
      <c r="A33" s="3" t="s">
        <v>50</v>
      </c>
      <c r="B33" s="2"/>
      <c r="C33" s="31" t="s">
        <v>41</v>
      </c>
      <c r="D33" s="44">
        <v>2</v>
      </c>
      <c r="E33" s="44">
        <v>6</v>
      </c>
      <c r="F33" s="20">
        <f t="shared" si="0"/>
        <v>12</v>
      </c>
      <c r="G33" s="9"/>
      <c r="H33" s="15"/>
      <c r="I33" s="15"/>
      <c r="J33" s="4"/>
      <c r="K33" s="5" t="s">
        <v>31</v>
      </c>
      <c r="M33" s="5"/>
    </row>
    <row r="34" spans="1:14" x14ac:dyDescent="0.2">
      <c r="A34" s="3" t="s">
        <v>49</v>
      </c>
      <c r="B34" s="2"/>
      <c r="C34" s="31" t="s">
        <v>48</v>
      </c>
      <c r="D34" s="44">
        <f>D95+D97</f>
        <v>6.1875</v>
      </c>
      <c r="E34" s="44">
        <v>12.5</v>
      </c>
      <c r="F34" s="20">
        <f t="shared" si="0"/>
        <v>77.34375</v>
      </c>
      <c r="G34" s="9"/>
      <c r="H34" s="15"/>
      <c r="I34" s="15"/>
      <c r="J34" s="4"/>
      <c r="K34" s="5"/>
      <c r="L34" s="6"/>
      <c r="M34" s="5"/>
    </row>
    <row r="35" spans="1:14" x14ac:dyDescent="0.2">
      <c r="A35" s="3" t="s">
        <v>47</v>
      </c>
      <c r="B35" s="2"/>
      <c r="C35" s="31" t="s">
        <v>41</v>
      </c>
      <c r="D35" s="44">
        <v>1</v>
      </c>
      <c r="E35" s="44">
        <v>22</v>
      </c>
      <c r="F35" s="20">
        <f t="shared" si="0"/>
        <v>22</v>
      </c>
      <c r="G35" s="9"/>
      <c r="H35" s="15"/>
      <c r="I35" s="15"/>
      <c r="J35" s="4"/>
      <c r="K35" s="5"/>
      <c r="M35" s="5"/>
    </row>
    <row r="36" spans="1:14" x14ac:dyDescent="0.2">
      <c r="A36" s="3" t="s">
        <v>46</v>
      </c>
      <c r="B36" s="2"/>
      <c r="C36" s="31" t="s">
        <v>41</v>
      </c>
      <c r="D36" s="44">
        <v>1</v>
      </c>
      <c r="E36" s="44">
        <f>F95</f>
        <v>15.859999999999998</v>
      </c>
      <c r="F36" s="20">
        <f t="shared" si="0"/>
        <v>15.859999999999998</v>
      </c>
      <c r="G36" s="9"/>
      <c r="H36" s="15"/>
      <c r="I36" s="15"/>
      <c r="J36" s="4"/>
      <c r="K36" s="5" t="s">
        <v>31</v>
      </c>
      <c r="N36" s="5"/>
    </row>
    <row r="37" spans="1:14" ht="13.5" thickBot="1" x14ac:dyDescent="0.25">
      <c r="A37" s="3" t="s">
        <v>45</v>
      </c>
      <c r="B37" s="2"/>
      <c r="C37" s="31" t="s">
        <v>39</v>
      </c>
      <c r="D37" s="44">
        <f>SUM(F26:F36)*6/12</f>
        <v>135.00187500000001</v>
      </c>
      <c r="E37" s="45">
        <v>5.5E-2</v>
      </c>
      <c r="F37" s="20">
        <f t="shared" si="0"/>
        <v>7.4251031250000006</v>
      </c>
      <c r="G37" s="32"/>
      <c r="H37" s="15"/>
      <c r="I37" s="15"/>
      <c r="J37" s="4"/>
      <c r="K37" s="5" t="s">
        <v>31</v>
      </c>
    </row>
    <row r="38" spans="1:14" x14ac:dyDescent="0.2">
      <c r="A38" s="2"/>
      <c r="B38" s="2"/>
      <c r="C38" s="29"/>
      <c r="D38" s="20"/>
      <c r="E38" s="20"/>
      <c r="F38" s="3"/>
      <c r="G38" s="3"/>
      <c r="H38" s="3"/>
      <c r="I38" s="3"/>
      <c r="J38" s="3"/>
      <c r="K38" s="5" t="s">
        <v>31</v>
      </c>
    </row>
    <row r="39" spans="1:14" x14ac:dyDescent="0.2">
      <c r="A39" s="3" t="s">
        <v>44</v>
      </c>
      <c r="B39" s="2"/>
      <c r="C39" s="29"/>
      <c r="D39" s="2"/>
      <c r="E39" s="2"/>
      <c r="F39" s="20">
        <f>SUM(F26:F37)</f>
        <v>277.42885312500005</v>
      </c>
      <c r="G39" s="9">
        <f>SUM(G26:G37)</f>
        <v>0</v>
      </c>
      <c r="H39" s="15"/>
      <c r="I39" s="15"/>
      <c r="J39" s="4"/>
      <c r="K39" s="5" t="s">
        <v>31</v>
      </c>
    </row>
    <row r="40" spans="1:14" x14ac:dyDescent="0.2">
      <c r="A40" s="2"/>
      <c r="B40" s="2"/>
      <c r="C40" s="29"/>
      <c r="D40" s="2"/>
      <c r="E40" s="2"/>
      <c r="F40" s="2"/>
      <c r="G40" s="2"/>
      <c r="H40" s="2"/>
      <c r="I40" s="2"/>
      <c r="J40" s="2"/>
      <c r="K40" s="5" t="s">
        <v>31</v>
      </c>
    </row>
    <row r="41" spans="1:14" x14ac:dyDescent="0.2">
      <c r="A41" s="3" t="s">
        <v>43</v>
      </c>
      <c r="B41" s="2"/>
      <c r="C41" s="29"/>
      <c r="D41" s="2"/>
      <c r="E41" s="2"/>
      <c r="F41" s="2"/>
      <c r="G41" s="2"/>
      <c r="H41" s="2"/>
      <c r="I41" s="2"/>
      <c r="J41" s="2"/>
      <c r="K41" s="5" t="s">
        <v>31</v>
      </c>
    </row>
    <row r="42" spans="1:14" x14ac:dyDescent="0.2">
      <c r="A42" s="3" t="s">
        <v>42</v>
      </c>
      <c r="B42" s="2"/>
      <c r="C42" s="31" t="s">
        <v>41</v>
      </c>
      <c r="D42" s="44">
        <v>1</v>
      </c>
      <c r="E42" s="20">
        <f>+G95</f>
        <v>13.05</v>
      </c>
      <c r="F42" s="20">
        <f>E42*D42</f>
        <v>13.05</v>
      </c>
      <c r="G42" s="9"/>
      <c r="H42" s="15"/>
      <c r="I42" s="15"/>
      <c r="J42" s="4"/>
      <c r="K42" s="5" t="s">
        <v>31</v>
      </c>
    </row>
    <row r="43" spans="1:14" ht="13.5" thickBot="1" x14ac:dyDescent="0.25">
      <c r="A43" s="3" t="s">
        <v>40</v>
      </c>
      <c r="B43" s="2"/>
      <c r="C43" s="31" t="s">
        <v>39</v>
      </c>
      <c r="D43" s="20">
        <f>F39</f>
        <v>277.42885312500005</v>
      </c>
      <c r="E43" s="44">
        <v>7.0000000000000007E-2</v>
      </c>
      <c r="F43" s="30">
        <f>E43*D43</f>
        <v>19.420019718750005</v>
      </c>
      <c r="G43" s="30"/>
      <c r="H43" s="15"/>
      <c r="I43" s="15"/>
      <c r="J43" s="4"/>
      <c r="K43" s="5" t="s">
        <v>31</v>
      </c>
    </row>
    <row r="44" spans="1:14" x14ac:dyDescent="0.2">
      <c r="A44" s="2"/>
      <c r="B44" s="2"/>
      <c r="C44" s="29"/>
      <c r="D44" s="2"/>
      <c r="E44" s="2"/>
      <c r="F44" s="3"/>
      <c r="G44" s="3"/>
      <c r="H44" s="3"/>
      <c r="I44" s="3"/>
      <c r="J44" s="3"/>
      <c r="K44" s="5" t="s">
        <v>31</v>
      </c>
    </row>
    <row r="45" spans="1:14" x14ac:dyDescent="0.2">
      <c r="A45" s="3" t="s">
        <v>38</v>
      </c>
      <c r="B45" s="2"/>
      <c r="C45" s="29"/>
      <c r="D45" s="2"/>
      <c r="E45" s="2"/>
      <c r="F45" s="20">
        <f>SUM(F42:F43)</f>
        <v>32.470019718750009</v>
      </c>
      <c r="G45" s="20"/>
      <c r="H45" s="20"/>
      <c r="I45" s="20"/>
      <c r="J45" s="4"/>
      <c r="K45" s="5" t="s">
        <v>31</v>
      </c>
    </row>
    <row r="46" spans="1:14" x14ac:dyDescent="0.2">
      <c r="A46" s="2"/>
      <c r="B46" s="2"/>
      <c r="C46" s="29"/>
      <c r="D46" s="2"/>
      <c r="E46" s="2"/>
      <c r="F46" s="2"/>
      <c r="G46" s="2"/>
      <c r="H46" s="2"/>
      <c r="I46" s="2"/>
      <c r="J46" s="2"/>
      <c r="K46" s="5" t="s">
        <v>31</v>
      </c>
    </row>
    <row r="47" spans="1:14" x14ac:dyDescent="0.2">
      <c r="A47" s="2"/>
      <c r="B47" s="2"/>
      <c r="C47" s="2"/>
      <c r="D47" s="2"/>
      <c r="E47" s="2"/>
      <c r="F47" s="2"/>
      <c r="G47" s="2"/>
      <c r="H47" s="2"/>
      <c r="I47" s="2"/>
      <c r="J47" s="2"/>
    </row>
    <row r="48" spans="1:14" ht="13.5" thickBot="1" x14ac:dyDescent="0.25">
      <c r="A48" s="28" t="s">
        <v>37</v>
      </c>
      <c r="B48" s="18"/>
      <c r="C48" s="18"/>
      <c r="D48" s="18"/>
      <c r="E48" s="18"/>
      <c r="F48" s="16">
        <f>F39+F45</f>
        <v>309.89887284375004</v>
      </c>
      <c r="G48" s="16"/>
      <c r="H48" s="15"/>
      <c r="I48" s="15"/>
      <c r="J48" s="2"/>
    </row>
    <row r="49" spans="1:13" ht="13.5" thickTop="1" x14ac:dyDescent="0.2">
      <c r="A49" s="2"/>
      <c r="B49" s="2"/>
      <c r="C49" s="2"/>
      <c r="D49" s="2"/>
      <c r="E49" s="2"/>
      <c r="F49" s="2"/>
      <c r="G49" s="2"/>
      <c r="H49" s="2"/>
      <c r="I49" s="2"/>
      <c r="J49" s="4"/>
      <c r="M49" s="5"/>
    </row>
    <row r="50" spans="1:13" x14ac:dyDescent="0.2">
      <c r="A50" s="27" t="s">
        <v>36</v>
      </c>
      <c r="B50" s="2"/>
      <c r="C50" s="2"/>
      <c r="D50" s="2"/>
      <c r="E50" s="2"/>
      <c r="F50" s="2"/>
      <c r="G50" s="2"/>
      <c r="H50" s="2"/>
      <c r="I50" s="2"/>
      <c r="J50" s="3"/>
      <c r="K50" s="5" t="s">
        <v>31</v>
      </c>
      <c r="M50" s="5"/>
    </row>
    <row r="51" spans="1:13" x14ac:dyDescent="0.2">
      <c r="A51" s="27" t="s">
        <v>35</v>
      </c>
      <c r="B51" s="2"/>
      <c r="C51" s="2"/>
      <c r="D51" s="2"/>
      <c r="E51" s="2"/>
      <c r="F51" s="2"/>
      <c r="G51" s="2"/>
      <c r="H51" s="2"/>
      <c r="I51" s="2"/>
      <c r="J51" s="3"/>
      <c r="K51" s="5"/>
      <c r="M51" s="5"/>
    </row>
    <row r="52" spans="1:13" x14ac:dyDescent="0.2">
      <c r="A52" s="27" t="s">
        <v>34</v>
      </c>
      <c r="B52" s="2"/>
      <c r="C52" s="2"/>
      <c r="D52" s="2"/>
      <c r="E52" s="2"/>
      <c r="F52" s="2"/>
      <c r="G52" s="2"/>
      <c r="H52" s="2"/>
      <c r="I52" s="2"/>
      <c r="J52" s="4"/>
      <c r="K52" s="5" t="s">
        <v>31</v>
      </c>
      <c r="M52" s="5"/>
    </row>
    <row r="53" spans="1:13" x14ac:dyDescent="0.2">
      <c r="A53" s="27" t="s">
        <v>33</v>
      </c>
      <c r="B53" s="2"/>
      <c r="C53" s="2"/>
      <c r="D53" s="2"/>
      <c r="E53" s="2"/>
      <c r="F53" s="2"/>
      <c r="G53" s="2"/>
      <c r="H53" s="2"/>
      <c r="I53" s="2"/>
      <c r="J53" s="2"/>
      <c r="K53" s="5" t="s">
        <v>31</v>
      </c>
      <c r="M53" s="5"/>
    </row>
    <row r="54" spans="1:13" ht="9" customHeight="1" x14ac:dyDescent="0.2">
      <c r="A54" s="3"/>
      <c r="B54" s="2"/>
      <c r="C54" s="2"/>
      <c r="D54" s="2"/>
      <c r="E54" s="2"/>
      <c r="F54" s="2"/>
      <c r="G54" s="2"/>
      <c r="H54" s="2"/>
      <c r="I54" s="2"/>
      <c r="J54" s="2"/>
      <c r="K54" s="5"/>
      <c r="M54" s="5"/>
    </row>
    <row r="55" spans="1:13" ht="14.1" customHeight="1" x14ac:dyDescent="0.2">
      <c r="A55" s="46" t="s">
        <v>32</v>
      </c>
      <c r="B55" s="46"/>
      <c r="C55" s="46"/>
      <c r="D55" s="46"/>
      <c r="E55" s="46"/>
      <c r="F55" s="46"/>
      <c r="G55" s="46"/>
      <c r="H55" s="42"/>
      <c r="I55" s="42"/>
      <c r="J55" s="2"/>
      <c r="K55" s="5"/>
      <c r="M55" s="5"/>
    </row>
    <row r="56" spans="1:13" ht="14.1" customHeight="1" x14ac:dyDescent="0.2">
      <c r="A56" s="46"/>
      <c r="B56" s="46"/>
      <c r="C56" s="46"/>
      <c r="D56" s="46"/>
      <c r="E56" s="46"/>
      <c r="F56" s="46"/>
      <c r="G56" s="46"/>
      <c r="H56" s="42"/>
      <c r="I56" s="42"/>
      <c r="J56" s="2"/>
      <c r="K56" s="5"/>
      <c r="M56" s="5"/>
    </row>
    <row r="57" spans="1:13" ht="14.1" customHeight="1" x14ac:dyDescent="0.2">
      <c r="A57" s="46"/>
      <c r="B57" s="46"/>
      <c r="C57" s="46"/>
      <c r="D57" s="46"/>
      <c r="E57" s="46"/>
      <c r="F57" s="46"/>
      <c r="G57" s="46"/>
      <c r="H57" s="42"/>
      <c r="I57" s="42"/>
      <c r="J57" s="2"/>
      <c r="K57" s="5"/>
      <c r="M57" s="5"/>
    </row>
    <row r="58" spans="1:13" ht="14.1" customHeight="1" x14ac:dyDescent="0.2">
      <c r="A58" s="46"/>
      <c r="B58" s="46"/>
      <c r="C58" s="46"/>
      <c r="D58" s="46"/>
      <c r="E58" s="46"/>
      <c r="F58" s="46"/>
      <c r="G58" s="46"/>
      <c r="H58" s="42"/>
      <c r="I58" s="42"/>
      <c r="J58" s="2"/>
      <c r="K58" s="5"/>
      <c r="M58" s="5"/>
    </row>
    <row r="59" spans="1:13" ht="14.1" customHeight="1" x14ac:dyDescent="0.2">
      <c r="A59" s="46"/>
      <c r="B59" s="46"/>
      <c r="C59" s="46"/>
      <c r="D59" s="46"/>
      <c r="E59" s="46"/>
      <c r="F59" s="46"/>
      <c r="G59" s="46"/>
      <c r="H59" s="42"/>
      <c r="I59" s="42"/>
      <c r="J59" s="2"/>
      <c r="K59" s="5"/>
      <c r="M59" s="5"/>
    </row>
    <row r="60" spans="1:13" ht="14.1" customHeight="1" x14ac:dyDescent="0.2">
      <c r="A60" s="46"/>
      <c r="B60" s="46"/>
      <c r="C60" s="46"/>
      <c r="D60" s="46"/>
      <c r="E60" s="46"/>
      <c r="F60" s="46"/>
      <c r="G60" s="46"/>
      <c r="H60" s="42"/>
      <c r="I60" s="42"/>
      <c r="J60" s="2"/>
      <c r="K60" s="5"/>
      <c r="M60" s="5"/>
    </row>
    <row r="61" spans="1:13" ht="14.1" customHeight="1" x14ac:dyDescent="0.2">
      <c r="A61" s="46"/>
      <c r="B61" s="46"/>
      <c r="C61" s="46"/>
      <c r="D61" s="46"/>
      <c r="E61" s="46"/>
      <c r="F61" s="46"/>
      <c r="G61" s="46"/>
      <c r="H61" s="42"/>
      <c r="I61" s="42"/>
      <c r="J61" s="4"/>
      <c r="K61" s="5" t="s">
        <v>31</v>
      </c>
    </row>
    <row r="62" spans="1:13" ht="14.1" customHeight="1" x14ac:dyDescent="0.2">
      <c r="A62" s="46"/>
      <c r="B62" s="46"/>
      <c r="C62" s="46"/>
      <c r="D62" s="46"/>
      <c r="E62" s="46"/>
      <c r="F62" s="46"/>
      <c r="G62" s="46"/>
      <c r="H62" s="42"/>
      <c r="I62" s="42"/>
      <c r="J62" s="4"/>
      <c r="K62" s="5"/>
    </row>
    <row r="63" spans="1:13" ht="12" customHeight="1" x14ac:dyDescent="0.2">
      <c r="A63" s="46"/>
      <c r="B63" s="46"/>
      <c r="C63" s="46"/>
      <c r="D63" s="46"/>
      <c r="E63" s="46"/>
      <c r="F63" s="46"/>
      <c r="G63" s="46"/>
      <c r="H63" s="42"/>
      <c r="I63" s="42"/>
      <c r="J63" s="2"/>
    </row>
    <row r="64" spans="1:13" ht="12" customHeight="1" x14ac:dyDescent="0.2">
      <c r="A64" s="46"/>
      <c r="B64" s="46"/>
      <c r="C64" s="46"/>
      <c r="D64" s="46"/>
      <c r="E64" s="46"/>
      <c r="F64" s="46"/>
      <c r="G64" s="46"/>
      <c r="H64" s="42"/>
      <c r="I64" s="42"/>
      <c r="J64" s="2"/>
    </row>
    <row r="65" spans="1:10" ht="12" customHeight="1" x14ac:dyDescent="0.2">
      <c r="A65" s="42"/>
      <c r="B65" s="42"/>
      <c r="C65" s="42"/>
      <c r="D65" s="42"/>
      <c r="E65" s="42"/>
      <c r="F65" s="42"/>
      <c r="G65" s="42"/>
      <c r="H65" s="42"/>
      <c r="I65" s="42"/>
      <c r="J65" s="2"/>
    </row>
    <row r="66" spans="1:10" x14ac:dyDescent="0.2">
      <c r="A66" s="2"/>
      <c r="B66" s="2"/>
      <c r="C66" s="2"/>
      <c r="D66" s="2"/>
      <c r="E66" s="2"/>
      <c r="F66" s="2"/>
      <c r="G66" s="2"/>
      <c r="H66" s="2"/>
      <c r="I66" s="2"/>
      <c r="J66" s="2"/>
    </row>
    <row r="67" spans="1:10" x14ac:dyDescent="0.2">
      <c r="A67" s="3" t="s">
        <v>30</v>
      </c>
      <c r="B67" s="2"/>
      <c r="C67" s="2"/>
      <c r="D67" s="2"/>
      <c r="E67" s="2"/>
      <c r="F67" s="2"/>
      <c r="G67" s="2"/>
      <c r="H67" s="2"/>
      <c r="I67" s="2"/>
      <c r="J67" s="2"/>
    </row>
    <row r="68" spans="1:10" x14ac:dyDescent="0.2">
      <c r="A68" s="12"/>
      <c r="B68" s="26"/>
      <c r="C68" s="26"/>
      <c r="D68" s="26"/>
      <c r="E68" s="26"/>
      <c r="F68" s="26"/>
      <c r="G68" s="26"/>
      <c r="H68" s="26"/>
      <c r="I68" s="26"/>
    </row>
    <row r="69" spans="1:10" x14ac:dyDescent="0.2">
      <c r="A69" s="12"/>
      <c r="B69" s="26"/>
      <c r="C69" s="26"/>
      <c r="D69" s="26"/>
      <c r="E69" s="26"/>
      <c r="F69" s="26"/>
      <c r="G69" s="26"/>
      <c r="H69" s="26"/>
      <c r="I69" s="26"/>
    </row>
    <row r="70" spans="1:10" x14ac:dyDescent="0.2">
      <c r="A70" s="12"/>
      <c r="B70" s="26"/>
      <c r="C70" s="26"/>
      <c r="D70" s="26"/>
      <c r="E70" s="26"/>
      <c r="F70" s="26"/>
      <c r="G70" s="26"/>
      <c r="H70" s="26"/>
      <c r="I70" s="26"/>
    </row>
    <row r="71" spans="1:10" x14ac:dyDescent="0.2">
      <c r="A71" s="12"/>
      <c r="B71" s="26"/>
      <c r="C71" s="26"/>
      <c r="D71" s="26"/>
      <c r="E71" s="26"/>
      <c r="F71" s="26"/>
      <c r="G71" s="26"/>
      <c r="H71" s="26"/>
      <c r="I71" s="26"/>
    </row>
    <row r="72" spans="1:10" x14ac:dyDescent="0.2">
      <c r="A72" s="12"/>
      <c r="B72" s="26"/>
      <c r="C72" s="26"/>
      <c r="D72" s="26"/>
      <c r="E72" s="26"/>
      <c r="F72" s="26"/>
      <c r="G72" s="26"/>
      <c r="H72" s="26"/>
      <c r="I72" s="26"/>
    </row>
    <row r="73" spans="1:10" x14ac:dyDescent="0.2">
      <c r="A73" s="12"/>
      <c r="B73" s="26"/>
      <c r="C73" s="26"/>
      <c r="D73" s="26"/>
      <c r="E73" s="26"/>
      <c r="F73" s="26"/>
      <c r="G73" s="26"/>
      <c r="H73" s="26"/>
      <c r="I73" s="26"/>
    </row>
    <row r="74" spans="1:10" x14ac:dyDescent="0.2">
      <c r="A74" s="12"/>
      <c r="B74" s="26"/>
      <c r="C74" s="26"/>
      <c r="D74" s="26"/>
      <c r="E74" s="26"/>
      <c r="F74" s="26"/>
      <c r="G74" s="26"/>
      <c r="H74" s="26"/>
      <c r="I74" s="26"/>
    </row>
    <row r="75" spans="1:10" x14ac:dyDescent="0.2">
      <c r="A75" s="12"/>
      <c r="B75" s="26"/>
      <c r="C75" s="26"/>
      <c r="D75" s="26"/>
      <c r="E75" s="26"/>
      <c r="F75" s="26"/>
      <c r="G75" s="26"/>
      <c r="H75" s="26"/>
      <c r="I75" s="26"/>
    </row>
    <row r="76" spans="1:10" x14ac:dyDescent="0.2">
      <c r="A76" s="12"/>
      <c r="B76" s="26"/>
      <c r="C76" s="26"/>
      <c r="D76" s="26"/>
      <c r="E76" s="26"/>
      <c r="F76" s="26"/>
      <c r="G76" s="26"/>
      <c r="H76" s="26"/>
      <c r="I76" s="26"/>
    </row>
    <row r="77" spans="1:10" x14ac:dyDescent="0.2">
      <c r="A77" s="26"/>
      <c r="B77" s="26"/>
      <c r="C77" s="26"/>
      <c r="D77" s="26"/>
      <c r="E77" s="26"/>
      <c r="F77" s="26"/>
      <c r="G77" s="26"/>
      <c r="H77" s="26"/>
      <c r="I77" s="26"/>
    </row>
    <row r="78" spans="1:10" x14ac:dyDescent="0.2">
      <c r="A78" s="3" t="s">
        <v>29</v>
      </c>
      <c r="B78" s="2"/>
      <c r="C78" s="3" t="str">
        <f>A17</f>
        <v>ALABAMA, 2017-2018</v>
      </c>
      <c r="D78" s="2"/>
      <c r="E78" s="2"/>
      <c r="F78" s="2"/>
      <c r="G78" s="2"/>
      <c r="H78" s="2"/>
      <c r="I78" s="2"/>
    </row>
    <row r="79" spans="1:10" x14ac:dyDescent="0.2">
      <c r="A79" s="2"/>
      <c r="B79" s="2"/>
      <c r="C79" s="2"/>
      <c r="D79" s="2"/>
      <c r="E79" s="2"/>
      <c r="F79" s="2"/>
      <c r="G79" s="2"/>
      <c r="H79" s="2"/>
      <c r="I79" s="2"/>
    </row>
    <row r="80" spans="1:10" x14ac:dyDescent="0.2">
      <c r="A80" s="10" t="s">
        <v>28</v>
      </c>
      <c r="B80" s="8"/>
      <c r="C80" s="8"/>
      <c r="D80" s="8"/>
      <c r="E80" s="8"/>
      <c r="F80" s="8"/>
      <c r="G80" s="8"/>
      <c r="H80" s="7"/>
      <c r="I80" s="7"/>
    </row>
    <row r="81" spans="1:17" x14ac:dyDescent="0.2">
      <c r="A81" s="3"/>
      <c r="B81" s="2"/>
      <c r="C81" s="2"/>
      <c r="D81" s="2"/>
      <c r="E81" s="2"/>
      <c r="F81" s="2"/>
      <c r="G81" s="2"/>
      <c r="H81" s="2"/>
      <c r="I81" s="2"/>
    </row>
    <row r="82" spans="1:17" x14ac:dyDescent="0.2">
      <c r="A82" s="3" t="s">
        <v>27</v>
      </c>
      <c r="B82" s="2"/>
      <c r="C82" s="23" t="s">
        <v>26</v>
      </c>
      <c r="D82" s="23" t="s">
        <v>25</v>
      </c>
      <c r="E82" s="23" t="s">
        <v>24</v>
      </c>
      <c r="F82" s="23" t="s">
        <v>23</v>
      </c>
      <c r="G82" s="23" t="s">
        <v>22</v>
      </c>
      <c r="H82" s="23"/>
      <c r="I82" s="23"/>
    </row>
    <row r="83" spans="1:17" x14ac:dyDescent="0.2">
      <c r="A83" s="8"/>
      <c r="B83" s="8"/>
      <c r="C83" s="25" t="s">
        <v>21</v>
      </c>
      <c r="D83" s="25" t="s">
        <v>20</v>
      </c>
      <c r="E83" s="25" t="s">
        <v>20</v>
      </c>
      <c r="F83" s="25" t="s">
        <v>19</v>
      </c>
      <c r="G83" s="25" t="s">
        <v>19</v>
      </c>
      <c r="H83" s="24"/>
      <c r="I83" s="24"/>
    </row>
    <row r="84" spans="1:17" x14ac:dyDescent="0.2">
      <c r="A84" s="4"/>
      <c r="B84" s="2"/>
      <c r="C84" s="2"/>
      <c r="D84" s="2"/>
      <c r="E84" s="2"/>
      <c r="F84" s="2"/>
      <c r="G84" s="2"/>
      <c r="H84" s="2"/>
      <c r="I84" s="2"/>
    </row>
    <row r="85" spans="1:17" x14ac:dyDescent="0.2">
      <c r="A85" s="2"/>
      <c r="B85" s="2"/>
      <c r="C85" s="2"/>
      <c r="D85" s="3" t="s">
        <v>18</v>
      </c>
      <c r="E85" s="2"/>
      <c r="F85" s="2"/>
      <c r="G85" s="2"/>
      <c r="H85" s="2"/>
      <c r="I85" s="2"/>
    </row>
    <row r="86" spans="1:17" x14ac:dyDescent="0.2">
      <c r="A86" s="2"/>
      <c r="B86" s="2"/>
      <c r="C86" s="2"/>
      <c r="D86" s="3"/>
      <c r="E86" s="2"/>
      <c r="F86" s="2"/>
      <c r="G86" s="2"/>
      <c r="H86" s="2"/>
      <c r="I86" s="2"/>
    </row>
    <row r="87" spans="1:17" x14ac:dyDescent="0.2">
      <c r="A87" s="3" t="s">
        <v>15</v>
      </c>
      <c r="B87" s="2"/>
      <c r="C87" s="23">
        <v>2</v>
      </c>
      <c r="D87" s="21">
        <f t="shared" ref="D87:D92" si="1">E87*$J$88</f>
        <v>6.6000000000000003E-2</v>
      </c>
      <c r="E87" s="20">
        <v>0.06</v>
      </c>
      <c r="F87" s="20">
        <v>1.49</v>
      </c>
      <c r="G87" s="20">
        <v>0.95</v>
      </c>
      <c r="H87" s="20"/>
      <c r="I87" s="20"/>
      <c r="J87" s="6"/>
      <c r="K87" s="5"/>
    </row>
    <row r="88" spans="1:17" x14ac:dyDescent="0.2">
      <c r="A88" s="3" t="s">
        <v>14</v>
      </c>
      <c r="B88" s="2"/>
      <c r="C88" s="23">
        <v>1</v>
      </c>
      <c r="D88" s="21">
        <f t="shared" si="1"/>
        <v>0.1353</v>
      </c>
      <c r="E88" s="20">
        <v>0.123</v>
      </c>
      <c r="F88" s="20">
        <v>3.02</v>
      </c>
      <c r="G88" s="20">
        <v>2.2200000000000002</v>
      </c>
      <c r="H88" s="20"/>
      <c r="I88" s="20"/>
      <c r="J88" s="6">
        <v>1.1000000000000001</v>
      </c>
      <c r="K88" s="5" t="s">
        <v>17</v>
      </c>
    </row>
    <row r="89" spans="1:17" x14ac:dyDescent="0.2">
      <c r="A89" s="3" t="s">
        <v>12</v>
      </c>
      <c r="B89" s="2"/>
      <c r="C89" s="20">
        <v>1</v>
      </c>
      <c r="D89" s="21">
        <f t="shared" si="1"/>
        <v>0.15400000000000003</v>
      </c>
      <c r="E89" s="20">
        <v>0.14000000000000001</v>
      </c>
      <c r="F89" s="20">
        <v>3.87</v>
      </c>
      <c r="G89" s="20">
        <v>3.73</v>
      </c>
      <c r="H89" s="20"/>
      <c r="I89" s="20"/>
      <c r="J89" s="6">
        <v>1.25</v>
      </c>
      <c r="K89" s="5" t="s">
        <v>16</v>
      </c>
    </row>
    <row r="90" spans="1:17" x14ac:dyDescent="0.2">
      <c r="A90" s="3" t="s">
        <v>10</v>
      </c>
      <c r="B90" s="2"/>
      <c r="C90" s="20">
        <v>1</v>
      </c>
      <c r="D90" s="21">
        <f t="shared" si="1"/>
        <v>0.17270000000000002</v>
      </c>
      <c r="E90" s="20">
        <v>0.157</v>
      </c>
      <c r="F90" s="20">
        <v>4.47</v>
      </c>
      <c r="G90" s="20">
        <v>4.2699999999999996</v>
      </c>
      <c r="H90" s="20"/>
      <c r="I90" s="20"/>
    </row>
    <row r="91" spans="1:17" x14ac:dyDescent="0.2">
      <c r="A91" s="22" t="s">
        <v>9</v>
      </c>
      <c r="B91" s="2"/>
      <c r="C91" s="20">
        <v>2</v>
      </c>
      <c r="D91" s="21">
        <f t="shared" si="1"/>
        <v>1.0780000000000001</v>
      </c>
      <c r="E91" s="20">
        <v>0.98</v>
      </c>
      <c r="F91" s="20">
        <v>3.01</v>
      </c>
      <c r="G91" s="20">
        <v>1.88</v>
      </c>
      <c r="H91" s="20"/>
      <c r="I91" s="20"/>
    </row>
    <row r="92" spans="1:17" ht="13.5" thickBot="1" x14ac:dyDescent="0.25">
      <c r="A92" s="19"/>
      <c r="B92" s="18"/>
      <c r="C92" s="16"/>
      <c r="D92" s="17">
        <f t="shared" si="1"/>
        <v>0</v>
      </c>
      <c r="E92" s="16"/>
      <c r="F92" s="16"/>
      <c r="G92" s="16"/>
      <c r="H92" s="15"/>
      <c r="I92" s="15"/>
      <c r="J92" s="6">
        <f t="shared" ref="J92:J97" si="2">D87*C87</f>
        <v>0.13200000000000001</v>
      </c>
      <c r="K92" s="6">
        <f t="shared" ref="K92:K97" si="3">E87*C87</f>
        <v>0.12</v>
      </c>
      <c r="L92" s="6">
        <f t="shared" ref="L92:L97" si="4">F87*C87</f>
        <v>2.98</v>
      </c>
      <c r="M92" s="6">
        <f t="shared" ref="M92:M97" si="5">G87*C87</f>
        <v>1.9</v>
      </c>
      <c r="N92" s="12" t="s">
        <v>15</v>
      </c>
    </row>
    <row r="93" spans="1:17" ht="13.5" thickTop="1" x14ac:dyDescent="0.2">
      <c r="A93" s="4"/>
      <c r="B93" s="2"/>
      <c r="C93" s="2"/>
      <c r="D93" s="2"/>
      <c r="E93" s="2"/>
      <c r="F93" s="2"/>
      <c r="G93" s="2"/>
      <c r="H93" s="2"/>
      <c r="I93" s="2"/>
      <c r="J93" s="6">
        <f t="shared" si="2"/>
        <v>0.1353</v>
      </c>
      <c r="K93" s="6">
        <f t="shared" si="3"/>
        <v>0.123</v>
      </c>
      <c r="L93" s="6">
        <f t="shared" si="4"/>
        <v>3.02</v>
      </c>
      <c r="M93" s="6">
        <f t="shared" si="5"/>
        <v>2.2200000000000002</v>
      </c>
      <c r="N93" s="12" t="s">
        <v>14</v>
      </c>
      <c r="Q93" s="5"/>
    </row>
    <row r="94" spans="1:17" x14ac:dyDescent="0.2">
      <c r="A94" s="3" t="s">
        <v>13</v>
      </c>
      <c r="B94" s="2"/>
      <c r="C94" s="2"/>
      <c r="D94" s="2"/>
      <c r="E94" s="2"/>
      <c r="F94" s="2"/>
      <c r="G94" s="2"/>
      <c r="H94" s="2"/>
      <c r="I94" s="2"/>
      <c r="J94" s="6">
        <f t="shared" si="2"/>
        <v>0.15400000000000003</v>
      </c>
      <c r="K94" s="6">
        <f t="shared" si="3"/>
        <v>0.14000000000000001</v>
      </c>
      <c r="L94" s="6">
        <f t="shared" si="4"/>
        <v>3.87</v>
      </c>
      <c r="M94" s="6">
        <f t="shared" si="5"/>
        <v>3.73</v>
      </c>
      <c r="N94" s="12" t="s">
        <v>12</v>
      </c>
      <c r="Q94" s="5"/>
    </row>
    <row r="95" spans="1:17" x14ac:dyDescent="0.2">
      <c r="A95" s="10" t="s">
        <v>11</v>
      </c>
      <c r="B95" s="8"/>
      <c r="C95" s="8"/>
      <c r="D95" s="9">
        <f>SUM(J92:J97)</f>
        <v>2.75</v>
      </c>
      <c r="E95" s="9">
        <f>SUM(K92:K97)</f>
        <v>2.5</v>
      </c>
      <c r="F95" s="9">
        <f>SUM(F87:F92)</f>
        <v>15.859999999999998</v>
      </c>
      <c r="G95" s="14">
        <f>SUM(G87:G92)</f>
        <v>13.05</v>
      </c>
      <c r="H95" s="13"/>
      <c r="I95" s="13"/>
      <c r="J95" s="6">
        <f t="shared" si="2"/>
        <v>0.17270000000000002</v>
      </c>
      <c r="K95" s="6">
        <f t="shared" si="3"/>
        <v>0.157</v>
      </c>
      <c r="L95" s="6">
        <f t="shared" si="4"/>
        <v>4.47</v>
      </c>
      <c r="M95" s="6">
        <f t="shared" si="5"/>
        <v>4.2699999999999996</v>
      </c>
      <c r="N95" s="12" t="s">
        <v>10</v>
      </c>
      <c r="Q95" s="5"/>
    </row>
    <row r="96" spans="1:17" x14ac:dyDescent="0.2">
      <c r="A96" s="4"/>
      <c r="B96" s="2"/>
      <c r="C96" s="2"/>
      <c r="D96" s="2"/>
      <c r="E96" s="2"/>
      <c r="F96" s="2"/>
      <c r="G96" s="2"/>
      <c r="H96" s="2"/>
      <c r="I96" s="2"/>
      <c r="J96" s="6">
        <f t="shared" si="2"/>
        <v>2.1560000000000001</v>
      </c>
      <c r="K96" s="6">
        <f t="shared" si="3"/>
        <v>1.96</v>
      </c>
      <c r="L96" s="6">
        <f t="shared" si="4"/>
        <v>6.02</v>
      </c>
      <c r="M96" s="6">
        <f t="shared" si="5"/>
        <v>3.76</v>
      </c>
      <c r="N96" s="11" t="s">
        <v>9</v>
      </c>
      <c r="Q96" s="5"/>
    </row>
    <row r="97" spans="1:17" x14ac:dyDescent="0.2">
      <c r="A97" s="10" t="s">
        <v>8</v>
      </c>
      <c r="B97" s="8"/>
      <c r="C97" s="8"/>
      <c r="D97" s="9">
        <f>+D95*$J$89</f>
        <v>3.4375</v>
      </c>
      <c r="E97" s="8"/>
      <c r="F97" s="8"/>
      <c r="G97" s="8"/>
      <c r="H97" s="7"/>
      <c r="I97" s="7"/>
      <c r="J97" s="6">
        <f t="shared" si="2"/>
        <v>0</v>
      </c>
      <c r="K97" s="6">
        <f t="shared" si="3"/>
        <v>0</v>
      </c>
      <c r="L97" s="6">
        <f t="shared" si="4"/>
        <v>0</v>
      </c>
      <c r="M97" s="6">
        <f t="shared" si="5"/>
        <v>0</v>
      </c>
      <c r="N97" s="5"/>
      <c r="Q97" s="5"/>
    </row>
    <row r="98" spans="1:17" x14ac:dyDescent="0.2">
      <c r="A98" s="4"/>
      <c r="B98" s="2"/>
      <c r="C98" s="2"/>
      <c r="D98" s="2"/>
      <c r="E98" s="2"/>
      <c r="F98" s="2"/>
      <c r="G98" s="2"/>
      <c r="H98" s="2"/>
      <c r="I98" s="2"/>
    </row>
    <row r="99" spans="1:17" x14ac:dyDescent="0.2">
      <c r="A99" s="3"/>
      <c r="B99" s="2"/>
      <c r="C99" s="2"/>
      <c r="D99" s="2"/>
      <c r="E99" s="2"/>
      <c r="F99" s="2"/>
      <c r="G99" s="2"/>
      <c r="H99" s="2"/>
      <c r="I99" s="2"/>
    </row>
    <row r="100" spans="1:17" x14ac:dyDescent="0.2">
      <c r="A100" s="3"/>
      <c r="B100" s="2"/>
      <c r="C100" s="2"/>
      <c r="D100" s="2"/>
      <c r="E100" s="2"/>
      <c r="F100" s="2"/>
      <c r="G100" s="2"/>
      <c r="H100" s="2"/>
      <c r="I100" s="2"/>
    </row>
    <row r="101" spans="1:17" x14ac:dyDescent="0.2">
      <c r="A101" s="3" t="s">
        <v>7</v>
      </c>
      <c r="B101" s="2"/>
      <c r="C101" s="2"/>
      <c r="D101" s="2"/>
      <c r="E101" s="2"/>
      <c r="F101" s="2"/>
      <c r="G101" s="2"/>
      <c r="H101" s="2"/>
      <c r="I101" s="2"/>
    </row>
    <row r="102" spans="1:17" x14ac:dyDescent="0.2">
      <c r="A102" s="3"/>
      <c r="B102" s="3" t="s">
        <v>6</v>
      </c>
      <c r="C102" s="2"/>
      <c r="D102" s="2"/>
      <c r="E102" s="2"/>
      <c r="F102" s="2"/>
      <c r="G102" s="2"/>
      <c r="H102" s="2"/>
      <c r="I102" s="2"/>
    </row>
    <row r="103" spans="1:17" x14ac:dyDescent="0.2">
      <c r="A103" s="3"/>
      <c r="B103" s="3" t="s">
        <v>77</v>
      </c>
      <c r="C103" s="2"/>
      <c r="D103" s="2"/>
      <c r="E103" s="2"/>
      <c r="F103" s="2"/>
      <c r="G103" s="2"/>
      <c r="H103" s="2"/>
      <c r="I103" s="2"/>
    </row>
    <row r="104" spans="1:17" x14ac:dyDescent="0.2">
      <c r="A104" s="3"/>
      <c r="B104" s="3" t="s">
        <v>78</v>
      </c>
      <c r="C104" s="2"/>
      <c r="D104" s="2"/>
      <c r="E104" s="2"/>
      <c r="F104" s="2"/>
      <c r="G104" s="2"/>
      <c r="H104" s="2"/>
      <c r="I104" s="2"/>
    </row>
    <row r="105" spans="1:17" x14ac:dyDescent="0.2">
      <c r="A105" s="3"/>
      <c r="B105" s="2"/>
      <c r="C105" s="2"/>
      <c r="D105" s="2"/>
      <c r="E105" s="2"/>
      <c r="F105" s="2"/>
      <c r="G105" s="2"/>
      <c r="H105" s="2"/>
      <c r="I105" s="2"/>
    </row>
    <row r="106" spans="1:17" x14ac:dyDescent="0.2">
      <c r="A106" s="3" t="s">
        <v>5</v>
      </c>
      <c r="B106" s="2"/>
      <c r="C106" s="2"/>
      <c r="D106" s="2"/>
      <c r="E106" s="2"/>
      <c r="F106" s="2"/>
      <c r="G106" s="2"/>
      <c r="H106" s="2"/>
      <c r="I106" s="2"/>
    </row>
    <row r="107" spans="1:17" x14ac:dyDescent="0.2">
      <c r="A107" s="3" t="s">
        <v>4</v>
      </c>
      <c r="B107" s="2"/>
      <c r="C107" s="2"/>
      <c r="D107" s="2"/>
      <c r="E107" s="2"/>
      <c r="F107" s="2"/>
      <c r="G107" s="2"/>
      <c r="H107" s="2"/>
      <c r="I107" s="2"/>
    </row>
    <row r="108" spans="1:17" x14ac:dyDescent="0.2">
      <c r="A108" s="3" t="s">
        <v>3</v>
      </c>
      <c r="B108" s="2"/>
      <c r="C108" s="2"/>
      <c r="D108" s="2"/>
      <c r="E108" s="2"/>
      <c r="F108" s="2"/>
      <c r="G108" s="2"/>
      <c r="H108" s="2"/>
      <c r="I108" s="2"/>
    </row>
    <row r="109" spans="1:17" x14ac:dyDescent="0.2">
      <c r="A109" s="3" t="s">
        <v>2</v>
      </c>
      <c r="B109" s="2"/>
      <c r="C109" s="2"/>
      <c r="D109" s="2"/>
      <c r="E109" s="2"/>
      <c r="F109" s="2"/>
      <c r="G109" s="2"/>
      <c r="H109" s="2"/>
      <c r="I109" s="2"/>
    </row>
    <row r="110" spans="1:17" x14ac:dyDescent="0.2">
      <c r="A110" s="3" t="s">
        <v>1</v>
      </c>
      <c r="B110" s="2"/>
      <c r="C110" s="2"/>
      <c r="D110" s="2"/>
      <c r="E110" s="2"/>
      <c r="F110" s="2"/>
      <c r="G110" s="2"/>
      <c r="H110" s="2"/>
      <c r="I110" s="2"/>
    </row>
    <row r="111" spans="1:17" x14ac:dyDescent="0.2">
      <c r="A111" s="3" t="s">
        <v>0</v>
      </c>
      <c r="B111" s="2"/>
      <c r="C111" s="2"/>
      <c r="D111" s="2"/>
      <c r="E111" s="2"/>
      <c r="F111" s="2"/>
      <c r="G111" s="2"/>
      <c r="H111" s="2"/>
      <c r="I111" s="2"/>
    </row>
    <row r="112" spans="1:17" x14ac:dyDescent="0.2">
      <c r="A112" s="2"/>
      <c r="B112" s="2"/>
      <c r="C112" s="2"/>
      <c r="D112" s="2"/>
      <c r="E112" s="2"/>
      <c r="F112" s="2"/>
      <c r="G112" s="2"/>
      <c r="H112" s="2"/>
      <c r="I112" s="2"/>
    </row>
    <row r="113" spans="1:9" x14ac:dyDescent="0.2">
      <c r="H113" s="2"/>
      <c r="I113" s="2"/>
    </row>
    <row r="114" spans="1:9" x14ac:dyDescent="0.2">
      <c r="H114" s="2"/>
      <c r="I114" s="2"/>
    </row>
    <row r="115" spans="1:9" x14ac:dyDescent="0.2">
      <c r="H115" s="2"/>
      <c r="I115" s="2"/>
    </row>
    <row r="116" spans="1:9" x14ac:dyDescent="0.2">
      <c r="H116" s="2"/>
      <c r="I116" s="2"/>
    </row>
    <row r="117" spans="1:9" x14ac:dyDescent="0.2">
      <c r="H117" s="2"/>
      <c r="I117" s="2"/>
    </row>
    <row r="118" spans="1:9" x14ac:dyDescent="0.2">
      <c r="H118" s="2"/>
      <c r="I118" s="2"/>
    </row>
    <row r="119" spans="1:9" x14ac:dyDescent="0.2">
      <c r="A119" s="3"/>
      <c r="B119" s="2"/>
      <c r="C119" s="2"/>
      <c r="D119" s="2"/>
      <c r="E119" s="2"/>
      <c r="F119" s="2"/>
      <c r="G119" s="2"/>
      <c r="H119" s="2"/>
      <c r="I119" s="2"/>
    </row>
  </sheetData>
  <sheetProtection sheet="1" objects="1" scenarios="1" selectLockedCells="1"/>
  <mergeCells count="1">
    <mergeCell ref="A55:G64"/>
  </mergeCells>
  <printOptions horizontalCentered="1"/>
  <pageMargins left="0.75" right="0.75" top="1" bottom="1" header="0.5" footer="0.5"/>
  <pageSetup scale="74" firstPageNumber="4"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FesEstab17</vt:lpstr>
      <vt:lpstr>\AUTOEXEC</vt:lpstr>
      <vt:lpstr>\p</vt:lpstr>
      <vt:lpstr>BTABLE</vt:lpstr>
      <vt:lpstr>BTABLE1</vt:lpstr>
      <vt:lpstr>FOOT</vt:lpstr>
      <vt:lpstr>FOOT1</vt:lpstr>
      <vt:lpstr>HELP</vt:lpstr>
      <vt:lpstr>MTABLE</vt:lpstr>
      <vt:lpstr>FesEstab17!Print_Area</vt:lpstr>
      <vt:lpstr>REF</vt:lpstr>
      <vt:lpstr>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William Kelley</cp:lastModifiedBy>
  <cp:lastPrinted>2017-08-28T14:50:20Z</cp:lastPrinted>
  <dcterms:created xsi:type="dcterms:W3CDTF">2017-08-28T14:45:04Z</dcterms:created>
  <dcterms:modified xsi:type="dcterms:W3CDTF">2017-08-28T18:31:52Z</dcterms:modified>
</cp:coreProperties>
</file>